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ndows10\Desktop\02.노선담당 인수인계\01.노선운영 관련\"/>
    </mc:Choice>
  </mc:AlternateContent>
  <bookViews>
    <workbookView xWindow="0" yWindow="0" windowWidth="17640" windowHeight="10320" tabRatio="655"/>
  </bookViews>
  <sheets>
    <sheet name="시간표" sheetId="21" r:id="rId1"/>
    <sheet name="시간표 서식" sheetId="22" r:id="rId2"/>
  </sheets>
  <externalReferences>
    <externalReference r:id="rId3"/>
  </externalReferences>
  <definedNames>
    <definedName name="_xlnm.Print_Area" localSheetId="0">시간표!$A$1:$U$8640</definedName>
  </definedNames>
  <calcPr calcId="162913"/>
</workbook>
</file>

<file path=xl/calcChain.xml><?xml version="1.0" encoding="utf-8"?>
<calcChain xmlns="http://schemas.openxmlformats.org/spreadsheetml/2006/main">
  <c r="W3176" i="21" l="1"/>
  <c r="V3176" i="21"/>
  <c r="W3175" i="21"/>
  <c r="V3175" i="21"/>
  <c r="W3174" i="21"/>
  <c r="V3174" i="21"/>
  <c r="W3173" i="21"/>
  <c r="V3173" i="21"/>
  <c r="W3172" i="21"/>
  <c r="V3172" i="21"/>
  <c r="W3171" i="21"/>
  <c r="V3171" i="21"/>
  <c r="W3168" i="21"/>
  <c r="V3168" i="21"/>
  <c r="Y3168" i="21" s="1"/>
  <c r="V3167" i="21"/>
  <c r="W3167" i="21" s="1"/>
  <c r="W3163" i="21"/>
  <c r="V3163" i="21"/>
  <c r="W3161" i="21"/>
  <c r="V3161" i="21"/>
  <c r="X3161" i="21" s="1"/>
  <c r="Z3161" i="21" s="1"/>
  <c r="P3163" i="21" s="1"/>
  <c r="V1455" i="21"/>
  <c r="W1454" i="21"/>
  <c r="V1454" i="21"/>
  <c r="W1453" i="21"/>
  <c r="V1453" i="21"/>
  <c r="W1452" i="21"/>
  <c r="V1452" i="21"/>
  <c r="W1451" i="21"/>
  <c r="V1451" i="21"/>
  <c r="W1448" i="21"/>
  <c r="V1448" i="21"/>
  <c r="Y1448" i="21" s="1"/>
  <c r="V1447" i="21"/>
  <c r="W1447" i="21" s="1"/>
  <c r="W1444" i="21"/>
  <c r="V1444" i="21"/>
  <c r="W1442" i="21"/>
  <c r="W1443" i="21" s="1"/>
  <c r="W1441" i="21" s="1"/>
  <c r="V1442" i="21"/>
  <c r="V1443" i="21" s="1"/>
  <c r="V1441" i="21" s="1"/>
  <c r="X1441" i="21" s="1"/>
  <c r="Z1441" i="21" s="1"/>
  <c r="P1443" i="21" s="1"/>
  <c r="W5137" i="21"/>
  <c r="W5136" i="21"/>
  <c r="V5136" i="21"/>
  <c r="W5135" i="21"/>
  <c r="V5135" i="21"/>
  <c r="W5134" i="21"/>
  <c r="V5134" i="21"/>
  <c r="W5133" i="21"/>
  <c r="V5133" i="21"/>
  <c r="W5132" i="21"/>
  <c r="V5132" i="21"/>
  <c r="W5131" i="21"/>
  <c r="V5131" i="21"/>
  <c r="W5128" i="21"/>
  <c r="V5128" i="21"/>
  <c r="Y5128" i="21" s="1"/>
  <c r="V5127" i="21"/>
  <c r="W5127" i="21" s="1"/>
  <c r="W5124" i="21"/>
  <c r="V5124" i="21"/>
  <c r="V5123" i="21"/>
  <c r="V5121" i="21" s="1"/>
  <c r="W5122" i="21"/>
  <c r="W5123" i="21" s="1"/>
  <c r="W5121" i="21" s="1"/>
  <c r="V5122" i="21"/>
  <c r="W5088" i="21"/>
  <c r="V5088" i="21"/>
  <c r="Y5088" i="21" s="1"/>
  <c r="V5087" i="21"/>
  <c r="W5087" i="21" s="1"/>
  <c r="W5084" i="21"/>
  <c r="V5084" i="21"/>
  <c r="W5082" i="21"/>
  <c r="W5083" i="21" s="1"/>
  <c r="W5081" i="21" s="1"/>
  <c r="V5082" i="21"/>
  <c r="V5083" i="21" s="1"/>
  <c r="V5081" i="21" s="1"/>
  <c r="X5081" i="21" s="1"/>
  <c r="Z5081" i="21" s="1"/>
  <c r="P5083" i="21" s="1"/>
  <c r="Y5048" i="21"/>
  <c r="W5048" i="21"/>
  <c r="V5048" i="21"/>
  <c r="V5047" i="21"/>
  <c r="W5047" i="21" s="1"/>
  <c r="W5044" i="21"/>
  <c r="V5044" i="21"/>
  <c r="V5043" i="21" s="1"/>
  <c r="V5041" i="21" s="1"/>
  <c r="W5043" i="21"/>
  <c r="W5041" i="21" s="1"/>
  <c r="W5042" i="21"/>
  <c r="V5042" i="21"/>
  <c r="W5008" i="21"/>
  <c r="V5008" i="21"/>
  <c r="Y5008" i="21" s="1"/>
  <c r="W5007" i="21"/>
  <c r="V5007" i="21"/>
  <c r="W5004" i="21"/>
  <c r="V5004" i="21"/>
  <c r="W5003" i="21"/>
  <c r="V5003" i="21"/>
  <c r="W5002" i="21"/>
  <c r="V5002" i="21"/>
  <c r="W5001" i="21"/>
  <c r="V5001" i="21"/>
  <c r="X5001" i="21" s="1"/>
  <c r="Z5001" i="21" s="1"/>
  <c r="P5003" i="21" s="1"/>
  <c r="X5121" i="21" l="1"/>
  <c r="Z5121" i="21" s="1"/>
  <c r="P5123" i="21" s="1"/>
  <c r="X5041" i="21"/>
  <c r="Z5041" i="21" s="1"/>
  <c r="P5043" i="21" s="1"/>
  <c r="W5888" i="21"/>
  <c r="V5888" i="21"/>
  <c r="Y5888" i="21" s="1"/>
  <c r="V5887" i="21"/>
  <c r="W5887" i="21" s="1"/>
  <c r="W5883" i="21"/>
  <c r="V5883" i="21"/>
  <c r="W5881" i="21"/>
  <c r="V5881" i="21"/>
  <c r="X5881" i="21" s="1"/>
  <c r="Z5881" i="21" s="1"/>
  <c r="P5883" i="21" s="1"/>
  <c r="W5768" i="21"/>
  <c r="V5768" i="21"/>
  <c r="Y5768" i="21" s="1"/>
  <c r="V5767" i="21"/>
  <c r="W5767" i="21" s="1"/>
  <c r="W5763" i="21"/>
  <c r="V5763" i="21"/>
  <c r="W5761" i="21"/>
  <c r="V5761" i="21"/>
  <c r="X5761" i="21" s="1"/>
  <c r="Z5761" i="21" s="1"/>
  <c r="P5763" i="21" s="1"/>
  <c r="W5334" i="21"/>
  <c r="V5334" i="21"/>
  <c r="W5333" i="21"/>
  <c r="V5333" i="21"/>
  <c r="W5332" i="21"/>
  <c r="V5332" i="21"/>
  <c r="W5331" i="21"/>
  <c r="V5331" i="21"/>
  <c r="W5328" i="21"/>
  <c r="V5328" i="21"/>
  <c r="Y5328" i="21" s="1"/>
  <c r="W5327" i="21"/>
  <c r="V5327" i="21"/>
  <c r="W5324" i="21"/>
  <c r="V5324" i="21"/>
  <c r="W5322" i="21"/>
  <c r="W5323" i="21" s="1"/>
  <c r="W5321" i="21" s="1"/>
  <c r="V5322" i="21"/>
  <c r="V5323" i="21" s="1"/>
  <c r="V5321" i="21" s="1"/>
  <c r="X5321" i="21" s="1"/>
  <c r="Z5321" i="21" s="1"/>
  <c r="P5323" i="21" s="1"/>
  <c r="W4535" i="21"/>
  <c r="V4535" i="21"/>
  <c r="W4534" i="21"/>
  <c r="V4534" i="21"/>
  <c r="W4533" i="21"/>
  <c r="V4533" i="21"/>
  <c r="W4532" i="21"/>
  <c r="V4532" i="21"/>
  <c r="W4528" i="21"/>
  <c r="W4521" i="21" s="1"/>
  <c r="V4528" i="21"/>
  <c r="Y4528" i="21" s="1"/>
  <c r="V4527" i="21"/>
  <c r="W4527" i="21" s="1"/>
  <c r="W4523" i="21"/>
  <c r="V4523" i="21"/>
  <c r="W4457" i="21"/>
  <c r="V4457" i="21"/>
  <c r="W4456" i="21"/>
  <c r="V4456" i="21"/>
  <c r="W4455" i="21"/>
  <c r="V4455" i="21"/>
  <c r="W4454" i="21"/>
  <c r="V4454" i="21"/>
  <c r="W4453" i="21"/>
  <c r="V4453" i="21"/>
  <c r="W4452" i="21"/>
  <c r="V4452" i="21"/>
  <c r="W4448" i="21"/>
  <c r="V4448" i="21"/>
  <c r="Y4448" i="21" s="1"/>
  <c r="V4447" i="21"/>
  <c r="W4447" i="21" s="1"/>
  <c r="W4443" i="21"/>
  <c r="V4443" i="21"/>
  <c r="W4441" i="21"/>
  <c r="V4441" i="21"/>
  <c r="X4441" i="21" s="1"/>
  <c r="Z4441" i="21" s="1"/>
  <c r="P4443" i="21" s="1"/>
  <c r="W4336" i="21"/>
  <c r="V4336" i="21"/>
  <c r="W4335" i="21"/>
  <c r="V4335" i="21"/>
  <c r="W4334" i="21"/>
  <c r="V4334" i="21"/>
  <c r="W4333" i="21"/>
  <c r="V4333" i="21"/>
  <c r="W4332" i="21"/>
  <c r="V4332" i="21"/>
  <c r="W4331" i="21"/>
  <c r="V4331" i="21"/>
  <c r="W4330" i="21"/>
  <c r="V4330" i="21"/>
  <c r="W4328" i="21"/>
  <c r="V4328" i="21"/>
  <c r="Y4328" i="21" s="1"/>
  <c r="V4327" i="21"/>
  <c r="W4327" i="21" s="1"/>
  <c r="W4323" i="21"/>
  <c r="W4321" i="21" s="1"/>
  <c r="V4323" i="21"/>
  <c r="V4321" i="21" s="1"/>
  <c r="X4321" i="21" s="1"/>
  <c r="Z4321" i="21" s="1"/>
  <c r="P4323" i="21" s="1"/>
  <c r="W4253" i="21"/>
  <c r="V4253" i="21"/>
  <c r="W4252" i="21"/>
  <c r="V4252" i="21"/>
  <c r="W4251" i="21"/>
  <c r="V4251" i="21"/>
  <c r="W4250" i="21"/>
  <c r="V4250" i="21"/>
  <c r="W4248" i="21"/>
  <c r="V4248" i="21"/>
  <c r="Y4248" i="21" s="1"/>
  <c r="W4247" i="21"/>
  <c r="V4247" i="21"/>
  <c r="W4244" i="21"/>
  <c r="V4244" i="21"/>
  <c r="W4242" i="21"/>
  <c r="W4243" i="21" s="1"/>
  <c r="W4241" i="21" s="1"/>
  <c r="V4242" i="21"/>
  <c r="V4243" i="21" s="1"/>
  <c r="V4241" i="21" s="1"/>
  <c r="X4241" i="21" s="1"/>
  <c r="Z4241" i="21" s="1"/>
  <c r="P4243" i="21" s="1"/>
  <c r="W4054" i="21"/>
  <c r="V4054" i="21"/>
  <c r="W4053" i="21"/>
  <c r="V4053" i="21"/>
  <c r="W4052" i="21"/>
  <c r="V4052" i="21"/>
  <c r="W4051" i="21"/>
  <c r="V4051" i="21"/>
  <c r="W4048" i="21"/>
  <c r="V4048" i="21"/>
  <c r="Y4048" i="21" s="1"/>
  <c r="W4047" i="21"/>
  <c r="V4047" i="21"/>
  <c r="W4044" i="21"/>
  <c r="V4044" i="21"/>
  <c r="W4042" i="21"/>
  <c r="W4043" i="21" s="1"/>
  <c r="W4041" i="21" s="1"/>
  <c r="V4042" i="21"/>
  <c r="V4043" i="21" s="1"/>
  <c r="V4041" i="21" s="1"/>
  <c r="X4041" i="21" s="1"/>
  <c r="Z4041" i="21" s="1"/>
  <c r="W3728" i="21"/>
  <c r="V3728" i="21"/>
  <c r="Y3728" i="21" s="1"/>
  <c r="V3727" i="21"/>
  <c r="W3727" i="21" s="1"/>
  <c r="W3723" i="21"/>
  <c r="V3723" i="21"/>
  <c r="W3721" i="21"/>
  <c r="V3721" i="21"/>
  <c r="X3721" i="21" s="1"/>
  <c r="Z3721" i="21" s="1"/>
  <c r="P3723" i="21" s="1"/>
  <c r="W3574" i="21"/>
  <c r="W3573" i="21"/>
  <c r="V3573" i="21"/>
  <c r="W3572" i="21"/>
  <c r="V3572" i="21"/>
  <c r="W3571" i="21"/>
  <c r="V3571" i="21"/>
  <c r="W3570" i="21"/>
  <c r="V3570" i="21"/>
  <c r="W3568" i="21"/>
  <c r="W3561" i="21" s="1"/>
  <c r="V3568" i="21"/>
  <c r="V3561" i="21" s="1"/>
  <c r="X3561" i="21" s="1"/>
  <c r="Z3561" i="21" s="1"/>
  <c r="P3563" i="21" s="1"/>
  <c r="V3567" i="21"/>
  <c r="W3567" i="21" s="1"/>
  <c r="W3563" i="21"/>
  <c r="V3563" i="21"/>
  <c r="W3408" i="21"/>
  <c r="V3408" i="21"/>
  <c r="Y3408" i="21" s="1"/>
  <c r="V3407" i="21"/>
  <c r="W3407" i="21" s="1"/>
  <c r="W3403" i="21"/>
  <c r="V3403" i="21"/>
  <c r="W3401" i="21"/>
  <c r="V3401" i="21"/>
  <c r="X3401" i="21" s="1"/>
  <c r="Z3401" i="21" s="1"/>
  <c r="P3403" i="21" s="1"/>
  <c r="W3332" i="21"/>
  <c r="V3332" i="21"/>
  <c r="W3331" i="21"/>
  <c r="V3331" i="21"/>
  <c r="W3330" i="21"/>
  <c r="V3330" i="21"/>
  <c r="W3328" i="21"/>
  <c r="V3328" i="21"/>
  <c r="V3321" i="21" s="1"/>
  <c r="V3327" i="21"/>
  <c r="W3327" i="21" s="1"/>
  <c r="W3323" i="21"/>
  <c r="W3321" i="21" s="1"/>
  <c r="V3323" i="21"/>
  <c r="W2737" i="21"/>
  <c r="V2737" i="21"/>
  <c r="W2736" i="21"/>
  <c r="V2736" i="21"/>
  <c r="W2735" i="21"/>
  <c r="V2735" i="21"/>
  <c r="W2734" i="21"/>
  <c r="V2734" i="21"/>
  <c r="W2733" i="21"/>
  <c r="V2733" i="21"/>
  <c r="W2732" i="21"/>
  <c r="V2732" i="21"/>
  <c r="W2731" i="21"/>
  <c r="V2731" i="21"/>
  <c r="W2730" i="21"/>
  <c r="V2730" i="21"/>
  <c r="W2728" i="21"/>
  <c r="V2728" i="21"/>
  <c r="Y2728" i="21" s="1"/>
  <c r="V2727" i="21"/>
  <c r="W2727" i="21" s="1"/>
  <c r="W2723" i="21"/>
  <c r="W2721" i="21" s="1"/>
  <c r="V2723" i="21"/>
  <c r="V2721" i="21" s="1"/>
  <c r="X2721" i="21" s="1"/>
  <c r="Z2721" i="21" s="1"/>
  <c r="W2612" i="21"/>
  <c r="W2611" i="21"/>
  <c r="V2611" i="21"/>
  <c r="W2610" i="21"/>
  <c r="V2610" i="21"/>
  <c r="W2608" i="21"/>
  <c r="V2608" i="21"/>
  <c r="Y2608" i="21" s="1"/>
  <c r="V2607" i="21"/>
  <c r="W2607" i="21" s="1"/>
  <c r="W2604" i="21"/>
  <c r="W2603" i="21" s="1"/>
  <c r="W2601" i="21" s="1"/>
  <c r="V2604" i="21"/>
  <c r="V2603" i="21" s="1"/>
  <c r="V2601" i="21" s="1"/>
  <c r="X2601" i="21" s="1"/>
  <c r="Z2601" i="21" s="1"/>
  <c r="P2603" i="21" s="1"/>
  <c r="W2602" i="21"/>
  <c r="V2602" i="21"/>
  <c r="W2496" i="21"/>
  <c r="V2496" i="21"/>
  <c r="W2495" i="21"/>
  <c r="V2495" i="21"/>
  <c r="W2494" i="21"/>
  <c r="V2494" i="21"/>
  <c r="W2493" i="21"/>
  <c r="V2493" i="21"/>
  <c r="W2492" i="21"/>
  <c r="V2492" i="21"/>
  <c r="W2491" i="21"/>
  <c r="V2491" i="21"/>
  <c r="W2490" i="21"/>
  <c r="V2490" i="21"/>
  <c r="W2488" i="21"/>
  <c r="V2488" i="21"/>
  <c r="Y2488" i="21" s="1"/>
  <c r="V2487" i="21"/>
  <c r="W2487" i="21" s="1"/>
  <c r="W2484" i="21"/>
  <c r="V2484" i="21"/>
  <c r="W2483" i="21"/>
  <c r="W2481" i="21" s="1"/>
  <c r="V2483" i="21"/>
  <c r="V2481" i="21" s="1"/>
  <c r="X2481" i="21" s="1"/>
  <c r="Z2481" i="21" s="1"/>
  <c r="P2483" i="21" s="1"/>
  <c r="W2482" i="21"/>
  <c r="V2482" i="21"/>
  <c r="W2383" i="21"/>
  <c r="W2382" i="21"/>
  <c r="V2382" i="21"/>
  <c r="W2381" i="21"/>
  <c r="V2381" i="21"/>
  <c r="W2380" i="21"/>
  <c r="V2380" i="21"/>
  <c r="W2379" i="21"/>
  <c r="V2379" i="21"/>
  <c r="W2378" i="21"/>
  <c r="V2378" i="21"/>
  <c r="W2377" i="21"/>
  <c r="V2377" i="21"/>
  <c r="W2376" i="21"/>
  <c r="V2376" i="21"/>
  <c r="W2375" i="21"/>
  <c r="V2375" i="21"/>
  <c r="W2374" i="21"/>
  <c r="V2374" i="21"/>
  <c r="W2373" i="21"/>
  <c r="V2373" i="21"/>
  <c r="W2372" i="21"/>
  <c r="V2372" i="21"/>
  <c r="Y2368" i="21"/>
  <c r="W2368" i="21"/>
  <c r="V2368" i="21"/>
  <c r="V2367" i="21"/>
  <c r="W2367" i="21" s="1"/>
  <c r="W2364" i="21"/>
  <c r="V2364" i="21"/>
  <c r="W2362" i="21"/>
  <c r="W2363" i="21" s="1"/>
  <c r="W2361" i="21" s="1"/>
  <c r="V2362" i="21"/>
  <c r="V2363" i="21" s="1"/>
  <c r="V2361" i="21" s="1"/>
  <c r="X2361" i="21" s="1"/>
  <c r="Z2361" i="21" s="1"/>
  <c r="P2363" i="21" s="1"/>
  <c r="V2297" i="21"/>
  <c r="W2296" i="21"/>
  <c r="V2296" i="21"/>
  <c r="W2295" i="21"/>
  <c r="V2295" i="21"/>
  <c r="W2294" i="21"/>
  <c r="V2294" i="21"/>
  <c r="W2293" i="21"/>
  <c r="V2293" i="21"/>
  <c r="W2292" i="21"/>
  <c r="V2292" i="21"/>
  <c r="Y2288" i="21"/>
  <c r="W2288" i="21"/>
  <c r="V2288" i="21"/>
  <c r="V2287" i="21"/>
  <c r="W2287" i="21" s="1"/>
  <c r="W2284" i="21"/>
  <c r="V2284" i="21"/>
  <c r="W2282" i="21"/>
  <c r="W2283" i="21" s="1"/>
  <c r="W2281" i="21" s="1"/>
  <c r="V2282" i="21"/>
  <c r="V2283" i="21" s="1"/>
  <c r="V2281" i="21" s="1"/>
  <c r="X2281" i="21" s="1"/>
  <c r="Z2281" i="21" s="1"/>
  <c r="P2283" i="21" s="1"/>
  <c r="W2099" i="21"/>
  <c r="W2098" i="21"/>
  <c r="V2098" i="21"/>
  <c r="W2097" i="21"/>
  <c r="V2097" i="21"/>
  <c r="V2096" i="21"/>
  <c r="W2095" i="21"/>
  <c r="V2095" i="21"/>
  <c r="W2094" i="21"/>
  <c r="V2094" i="21"/>
  <c r="W2093" i="21"/>
  <c r="V2093" i="21"/>
  <c r="W2092" i="21"/>
  <c r="V2092" i="21"/>
  <c r="W2088" i="21"/>
  <c r="V2088" i="21"/>
  <c r="Y2088" i="21" s="1"/>
  <c r="V2087" i="21"/>
  <c r="W2087" i="21" s="1"/>
  <c r="W2084" i="21"/>
  <c r="V2084" i="21"/>
  <c r="W2083" i="21"/>
  <c r="W2081" i="21" s="1"/>
  <c r="V2083" i="21"/>
  <c r="V2081" i="21" s="1"/>
  <c r="X2081" i="21" s="1"/>
  <c r="Z2081" i="21" s="1"/>
  <c r="P2083" i="21" s="1"/>
  <c r="W2082" i="21"/>
  <c r="V2082" i="21"/>
  <c r="W1735" i="21"/>
  <c r="V1735" i="21"/>
  <c r="W1734" i="21"/>
  <c r="V1734" i="21"/>
  <c r="W1733" i="21"/>
  <c r="V1733" i="21"/>
  <c r="W1732" i="21"/>
  <c r="V1732" i="21"/>
  <c r="W1728" i="21"/>
  <c r="V1728" i="21"/>
  <c r="Y1728" i="21" s="1"/>
  <c r="W1727" i="21"/>
  <c r="V1727" i="21"/>
  <c r="W1724" i="21"/>
  <c r="V1724" i="21"/>
  <c r="W1722" i="21"/>
  <c r="W1723" i="21" s="1"/>
  <c r="W1721" i="21" s="1"/>
  <c r="V1722" i="21"/>
  <c r="V1723" i="21" s="1"/>
  <c r="V1721" i="21" s="1"/>
  <c r="X1721" i="21" s="1"/>
  <c r="Z1721" i="21" s="1"/>
  <c r="P1723" i="21" s="1"/>
  <c r="W1373" i="21"/>
  <c r="V1373" i="21"/>
  <c r="W1372" i="21"/>
  <c r="V1372" i="21"/>
  <c r="W1371" i="21"/>
  <c r="V1371" i="21"/>
  <c r="W1370" i="21"/>
  <c r="V1370" i="21"/>
  <c r="W1368" i="21"/>
  <c r="W1361" i="21" s="1"/>
  <c r="V1368" i="21"/>
  <c r="V1361" i="21" s="1"/>
  <c r="X1361" i="21" s="1"/>
  <c r="Z1361" i="21" s="1"/>
  <c r="P1363" i="21" s="1"/>
  <c r="W1367" i="21"/>
  <c r="V1367" i="21"/>
  <c r="W1363" i="21"/>
  <c r="V1363" i="21"/>
  <c r="W1255" i="21"/>
  <c r="W1254" i="21"/>
  <c r="V1254" i="21"/>
  <c r="W1253" i="21"/>
  <c r="V1253" i="21"/>
  <c r="W1252" i="21"/>
  <c r="V1252" i="21"/>
  <c r="W1248" i="21"/>
  <c r="W1241" i="21" s="1"/>
  <c r="V1248" i="21"/>
  <c r="Y1248" i="21" s="1"/>
  <c r="V1247" i="21"/>
  <c r="W1247" i="21" s="1"/>
  <c r="W1243" i="21"/>
  <c r="V1243" i="21"/>
  <c r="W1215" i="21"/>
  <c r="W1214" i="21"/>
  <c r="V1214" i="21"/>
  <c r="W1213" i="21"/>
  <c r="V1213" i="21"/>
  <c r="W1212" i="21"/>
  <c r="V1212" i="21"/>
  <c r="W1208" i="21"/>
  <c r="W1201" i="21" s="1"/>
  <c r="V1208" i="21"/>
  <c r="Y1208" i="21" s="1"/>
  <c r="V1207" i="21"/>
  <c r="W1207" i="21" s="1"/>
  <c r="W1203" i="21"/>
  <c r="V1202" i="21"/>
  <c r="V1203" i="21" s="1"/>
  <c r="V1201" i="21" s="1"/>
  <c r="X1201" i="21" s="1"/>
  <c r="Z1201" i="21" s="1"/>
  <c r="P1203" i="21" s="1"/>
  <c r="W1100" i="21"/>
  <c r="V1100" i="21"/>
  <c r="W1099" i="21"/>
  <c r="V1099" i="21"/>
  <c r="W1098" i="21"/>
  <c r="V1098" i="21"/>
  <c r="W1097" i="21"/>
  <c r="V1097" i="21"/>
  <c r="W1096" i="21"/>
  <c r="V1096" i="21"/>
  <c r="W1095" i="21"/>
  <c r="V1095" i="21"/>
  <c r="W1094" i="21"/>
  <c r="V1094" i="21"/>
  <c r="W1093" i="21"/>
  <c r="V1093" i="21"/>
  <c r="W1092" i="21"/>
  <c r="V1092" i="21"/>
  <c r="W1088" i="21"/>
  <c r="V1088" i="21"/>
  <c r="Y1088" i="21" s="1"/>
  <c r="V1087" i="21"/>
  <c r="W1087" i="21" s="1"/>
  <c r="W1084" i="21"/>
  <c r="V1084" i="21"/>
  <c r="V1083" i="21" s="1"/>
  <c r="V1081" i="21" s="1"/>
  <c r="W1083" i="21"/>
  <c r="W1081" i="21" s="1"/>
  <c r="W1082" i="21"/>
  <c r="V1082" i="21"/>
  <c r="W980" i="21"/>
  <c r="W979" i="21"/>
  <c r="V979" i="21"/>
  <c r="W978" i="21"/>
  <c r="V978" i="21"/>
  <c r="W977" i="21"/>
  <c r="V977" i="21"/>
  <c r="W976" i="21"/>
  <c r="V976" i="21"/>
  <c r="W975" i="21"/>
  <c r="V975" i="21"/>
  <c r="W974" i="21"/>
  <c r="V974" i="21"/>
  <c r="W973" i="21"/>
  <c r="V973" i="21"/>
  <c r="W972" i="21"/>
  <c r="V972" i="21"/>
  <c r="W968" i="21"/>
  <c r="V968" i="21"/>
  <c r="Y968" i="21" s="1"/>
  <c r="V967" i="21"/>
  <c r="W967" i="21" s="1"/>
  <c r="W964" i="21"/>
  <c r="V964" i="21"/>
  <c r="V963" i="21" s="1"/>
  <c r="V961" i="21" s="1"/>
  <c r="W963" i="21"/>
  <c r="W961" i="21" s="1"/>
  <c r="W962" i="21"/>
  <c r="V962" i="21"/>
  <c r="W775" i="21"/>
  <c r="V775" i="21"/>
  <c r="W774" i="21"/>
  <c r="V774" i="21"/>
  <c r="W773" i="21"/>
  <c r="V773" i="21"/>
  <c r="W772" i="21"/>
  <c r="V772" i="21"/>
  <c r="W771" i="21"/>
  <c r="V771" i="21"/>
  <c r="W770" i="21"/>
  <c r="V770" i="21"/>
  <c r="W768" i="21"/>
  <c r="V768" i="21"/>
  <c r="Y768" i="21" s="1"/>
  <c r="V767" i="21"/>
  <c r="W767" i="21" s="1"/>
  <c r="W764" i="21"/>
  <c r="V764" i="21"/>
  <c r="W762" i="21"/>
  <c r="W763" i="21" s="1"/>
  <c r="W761" i="21" s="1"/>
  <c r="V762" i="21"/>
  <c r="V763" i="21" s="1"/>
  <c r="V761" i="21" s="1"/>
  <c r="X761" i="21" s="1"/>
  <c r="Z761" i="21" s="1"/>
  <c r="P763" i="21" s="1"/>
  <c r="W260" i="21"/>
  <c r="W259" i="21"/>
  <c r="W258" i="21"/>
  <c r="V258" i="21"/>
  <c r="W257" i="21"/>
  <c r="V257" i="21"/>
  <c r="W256" i="21"/>
  <c r="V256" i="21"/>
  <c r="W255" i="21"/>
  <c r="V255" i="21"/>
  <c r="W254" i="21"/>
  <c r="V254" i="21"/>
  <c r="W253" i="21"/>
  <c r="V253" i="21"/>
  <c r="W252" i="21"/>
  <c r="V252" i="21"/>
  <c r="W251" i="21"/>
  <c r="V251" i="21"/>
  <c r="W248" i="21"/>
  <c r="V248" i="21"/>
  <c r="Y248" i="21" s="1"/>
  <c r="V247" i="21"/>
  <c r="W247" i="21" s="1"/>
  <c r="W244" i="21"/>
  <c r="W243" i="21" s="1"/>
  <c r="W241" i="21" s="1"/>
  <c r="V244" i="21"/>
  <c r="W242" i="21"/>
  <c r="V242" i="21"/>
  <c r="V243" i="21" s="1"/>
  <c r="V241" i="21" s="1"/>
  <c r="W221" i="21"/>
  <c r="W220" i="21"/>
  <c r="W219" i="21"/>
  <c r="W218" i="21"/>
  <c r="V218" i="21"/>
  <c r="W217" i="21"/>
  <c r="V217" i="21"/>
  <c r="W216" i="21"/>
  <c r="V216" i="21"/>
  <c r="W215" i="21"/>
  <c r="V215" i="21"/>
  <c r="W214" i="21"/>
  <c r="V214" i="21"/>
  <c r="W213" i="21"/>
  <c r="V213" i="21"/>
  <c r="W212" i="21"/>
  <c r="V212" i="21"/>
  <c r="W208" i="21"/>
  <c r="V208" i="21"/>
  <c r="Y208" i="21" s="1"/>
  <c r="V207" i="21"/>
  <c r="W207" i="21" s="1"/>
  <c r="W204" i="21"/>
  <c r="W203" i="21" s="1"/>
  <c r="W201" i="21" s="1"/>
  <c r="V204" i="21"/>
  <c r="V203" i="21" s="1"/>
  <c r="V201" i="21" s="1"/>
  <c r="X201" i="21" s="1"/>
  <c r="Z201" i="21" s="1"/>
  <c r="P203" i="21" s="1"/>
  <c r="W202" i="21"/>
  <c r="V202" i="21"/>
  <c r="W141" i="21"/>
  <c r="W140" i="21"/>
  <c r="W139" i="21"/>
  <c r="W138" i="21"/>
  <c r="V138" i="21"/>
  <c r="W137" i="21"/>
  <c r="V137" i="21"/>
  <c r="W136" i="21"/>
  <c r="V136" i="21"/>
  <c r="W135" i="21"/>
  <c r="V135" i="21"/>
  <c r="W134" i="21"/>
  <c r="V134" i="21"/>
  <c r="W133" i="21"/>
  <c r="V133" i="21"/>
  <c r="W132" i="21"/>
  <c r="V132" i="21"/>
  <c r="W128" i="21"/>
  <c r="V128" i="21"/>
  <c r="Y128" i="21" s="1"/>
  <c r="V127" i="21"/>
  <c r="W127" i="21" s="1"/>
  <c r="W124" i="21"/>
  <c r="W123" i="21" s="1"/>
  <c r="W121" i="21" s="1"/>
  <c r="V124" i="21"/>
  <c r="V123" i="21" s="1"/>
  <c r="V121" i="21" s="1"/>
  <c r="X121" i="21" s="1"/>
  <c r="Z121" i="21" s="1"/>
  <c r="P123" i="21" s="1"/>
  <c r="W122" i="21"/>
  <c r="V122" i="21"/>
  <c r="W104" i="21"/>
  <c r="W103" i="21"/>
  <c r="W102" i="21"/>
  <c r="W101" i="21"/>
  <c r="W100" i="21"/>
  <c r="W99" i="21"/>
  <c r="V99" i="21"/>
  <c r="W98" i="21"/>
  <c r="V98" i="21"/>
  <c r="W97" i="21"/>
  <c r="V97" i="21"/>
  <c r="W96" i="21"/>
  <c r="V96" i="21"/>
  <c r="W95" i="21"/>
  <c r="V95" i="21"/>
  <c r="W94" i="21"/>
  <c r="V94" i="21"/>
  <c r="W93" i="21"/>
  <c r="V93" i="21"/>
  <c r="W92" i="21"/>
  <c r="V92" i="21"/>
  <c r="W91" i="21"/>
  <c r="V91" i="21"/>
  <c r="W90" i="21"/>
  <c r="V90" i="21"/>
  <c r="W88" i="21"/>
  <c r="V88" i="21"/>
  <c r="Y88" i="21" s="1"/>
  <c r="V87" i="21"/>
  <c r="W87" i="21" s="1"/>
  <c r="W84" i="21"/>
  <c r="W83" i="21" s="1"/>
  <c r="W81" i="21" s="1"/>
  <c r="V84" i="21"/>
  <c r="W82" i="21"/>
  <c r="V82" i="21"/>
  <c r="V83" i="21" s="1"/>
  <c r="V81" i="21" s="1"/>
  <c r="X81" i="21" s="1"/>
  <c r="Z81" i="21" s="1"/>
  <c r="P83" i="21" s="1"/>
  <c r="W63" i="21"/>
  <c r="W62" i="21"/>
  <c r="W61" i="21"/>
  <c r="W60" i="21"/>
  <c r="W59" i="21"/>
  <c r="V59" i="21"/>
  <c r="W58" i="21"/>
  <c r="V58" i="21"/>
  <c r="W57" i="21"/>
  <c r="V57" i="21"/>
  <c r="W56" i="21"/>
  <c r="V56" i="21"/>
  <c r="W55" i="21"/>
  <c r="V55" i="21"/>
  <c r="W54" i="21"/>
  <c r="V54" i="21"/>
  <c r="W53" i="21"/>
  <c r="V53" i="21"/>
  <c r="W52" i="21"/>
  <c r="V52" i="21"/>
  <c r="W51" i="21"/>
  <c r="V51" i="21"/>
  <c r="W50" i="21"/>
  <c r="V50" i="21"/>
  <c r="W48" i="21"/>
  <c r="Y48" i="21" s="1"/>
  <c r="V48" i="21"/>
  <c r="V47" i="21"/>
  <c r="W47" i="21" s="1"/>
  <c r="W44" i="21"/>
  <c r="V44" i="21"/>
  <c r="V43" i="21" s="1"/>
  <c r="V41" i="21" s="1"/>
  <c r="W43" i="21"/>
  <c r="W41" i="21" s="1"/>
  <c r="W42" i="21"/>
  <c r="V42" i="21"/>
  <c r="W25" i="21"/>
  <c r="W24" i="21"/>
  <c r="W23" i="21"/>
  <c r="W22" i="21"/>
  <c r="W21" i="21"/>
  <c r="W20" i="21"/>
  <c r="V20" i="21"/>
  <c r="W19" i="21"/>
  <c r="V19" i="21"/>
  <c r="W18" i="21"/>
  <c r="V18" i="21"/>
  <c r="W17" i="21"/>
  <c r="V17" i="21"/>
  <c r="W16" i="21"/>
  <c r="V16" i="21"/>
  <c r="W15" i="21"/>
  <c r="V15" i="21"/>
  <c r="W14" i="21"/>
  <c r="V14" i="21"/>
  <c r="W13" i="21"/>
  <c r="V13" i="21"/>
  <c r="W12" i="21"/>
  <c r="V12" i="21"/>
  <c r="W11" i="21"/>
  <c r="V11" i="21"/>
  <c r="W10" i="21"/>
  <c r="V10" i="21"/>
  <c r="Y8" i="21"/>
  <c r="W8" i="21"/>
  <c r="V8" i="21"/>
  <c r="V7" i="21"/>
  <c r="W7" i="21" s="1"/>
  <c r="W4" i="21"/>
  <c r="W3" i="21" s="1"/>
  <c r="W1" i="21" s="1"/>
  <c r="V4" i="21"/>
  <c r="V3" i="21" s="1"/>
  <c r="V1" i="21" s="1"/>
  <c r="W2" i="21"/>
  <c r="V2" i="21"/>
  <c r="V4521" i="21" l="1"/>
  <c r="X4521" i="21" s="1"/>
  <c r="Z4521" i="21" s="1"/>
  <c r="P4523" i="21" s="1"/>
  <c r="Y3568" i="21"/>
  <c r="X3321" i="21"/>
  <c r="Z3321" i="21" s="1"/>
  <c r="Y3328" i="21"/>
  <c r="Y1368" i="21"/>
  <c r="V1241" i="21"/>
  <c r="X1241" i="21" s="1"/>
  <c r="Z1241" i="21" s="1"/>
  <c r="P1243" i="21" s="1"/>
  <c r="X1081" i="21"/>
  <c r="Z1081" i="21" s="1"/>
  <c r="P1083" i="21" s="1"/>
  <c r="X961" i="21"/>
  <c r="Z961" i="21" s="1"/>
  <c r="P963" i="21" s="1"/>
  <c r="X241" i="21"/>
  <c r="Z241" i="21" s="1"/>
  <c r="P243" i="21" s="1"/>
  <c r="X1" i="21"/>
  <c r="Z1" i="21" s="1"/>
  <c r="P3" i="21" s="1"/>
  <c r="X41" i="21"/>
  <c r="Z41" i="21" s="1"/>
  <c r="P43" i="21" s="1"/>
  <c r="W1568" i="21" l="1"/>
  <c r="V1568" i="21"/>
  <c r="Y1568" i="21" s="1"/>
  <c r="V1567" i="21"/>
  <c r="W1567" i="21" s="1"/>
  <c r="W1563" i="21"/>
  <c r="V1563" i="21"/>
  <c r="W1561" i="21"/>
  <c r="V1561" i="21"/>
  <c r="X1561" i="21" s="1"/>
  <c r="Z1561" i="21" s="1"/>
  <c r="P1563" i="21" s="1"/>
  <c r="W1528" i="21"/>
  <c r="V1528" i="21"/>
  <c r="Y1528" i="21" s="1"/>
  <c r="V1527" i="21"/>
  <c r="W1527" i="21" s="1"/>
  <c r="W1523" i="21"/>
  <c r="V1523" i="21"/>
  <c r="W1521" i="21"/>
  <c r="V1521" i="21"/>
  <c r="X1521" i="21" s="1"/>
  <c r="Z1521" i="21" s="1"/>
  <c r="P1523" i="21" s="1"/>
  <c r="W6332" i="21"/>
  <c r="W6331" i="21"/>
  <c r="V6331" i="21"/>
  <c r="W6330" i="21"/>
  <c r="V6330" i="21"/>
  <c r="W6328" i="21"/>
  <c r="V6328" i="21"/>
  <c r="Y6328" i="21" s="1"/>
  <c r="V6327" i="21"/>
  <c r="W6327" i="21" s="1"/>
  <c r="W6323" i="21"/>
  <c r="W6321" i="21" s="1"/>
  <c r="V6323" i="21"/>
  <c r="V6321" i="21" s="1"/>
  <c r="X6321" i="21" s="1"/>
  <c r="Z6321" i="21" s="1"/>
  <c r="P6323" i="21" s="1"/>
  <c r="W6292" i="21"/>
  <c r="W6291" i="21"/>
  <c r="V6291" i="21"/>
  <c r="W6290" i="21"/>
  <c r="V6290" i="21"/>
  <c r="W6288" i="21"/>
  <c r="V6288" i="21"/>
  <c r="Y6288" i="21" s="1"/>
  <c r="V6287" i="21"/>
  <c r="W6287" i="21" s="1"/>
  <c r="W6283" i="21"/>
  <c r="W6281" i="21" s="1"/>
  <c r="V6283" i="21"/>
  <c r="V6281" i="21" s="1"/>
  <c r="X6281" i="21" s="1"/>
  <c r="Z6281" i="21" s="1"/>
  <c r="P6283" i="21" s="1"/>
  <c r="W5174" i="21"/>
  <c r="W5173" i="21"/>
  <c r="V5173" i="21"/>
  <c r="W5172" i="21"/>
  <c r="V5172" i="21"/>
  <c r="W5171" i="21"/>
  <c r="V5171" i="21"/>
  <c r="W5170" i="21"/>
  <c r="V5170" i="21"/>
  <c r="W5168" i="21"/>
  <c r="V5168" i="21"/>
  <c r="Y5168" i="21" s="1"/>
  <c r="V5167" i="21"/>
  <c r="W5167" i="21" s="1"/>
  <c r="W5164" i="21"/>
  <c r="V5164" i="21"/>
  <c r="W5162" i="21"/>
  <c r="W5163" i="21" s="1"/>
  <c r="W5161" i="21" s="1"/>
  <c r="V5162" i="21"/>
  <c r="V5163" i="21" s="1"/>
  <c r="V5161" i="21" s="1"/>
  <c r="X5161" i="21" s="1"/>
  <c r="Z5161" i="21" s="1"/>
  <c r="P5163" i="21" s="1"/>
  <c r="W498" i="21"/>
  <c r="W497" i="21"/>
  <c r="V497" i="21"/>
  <c r="W496" i="21"/>
  <c r="V496" i="21"/>
  <c r="W495" i="21"/>
  <c r="V495" i="21"/>
  <c r="W494" i="21"/>
  <c r="V494" i="21"/>
  <c r="W493" i="21"/>
  <c r="V493" i="21"/>
  <c r="W492" i="21"/>
  <c r="V492" i="21"/>
  <c r="W488" i="21"/>
  <c r="V488" i="21"/>
  <c r="Y488" i="21" s="1"/>
  <c r="V487" i="21"/>
  <c r="W487" i="21" s="1"/>
  <c r="W484" i="21"/>
  <c r="V484" i="21"/>
  <c r="V483" i="21"/>
  <c r="V481" i="21" s="1"/>
  <c r="W482" i="21"/>
  <c r="W483" i="21" s="1"/>
  <c r="W481" i="21" s="1"/>
  <c r="V482" i="21"/>
  <c r="W459" i="21"/>
  <c r="W458" i="21"/>
  <c r="V458" i="21"/>
  <c r="W457" i="21"/>
  <c r="V457" i="21"/>
  <c r="W456" i="21"/>
  <c r="V456" i="21"/>
  <c r="W455" i="21"/>
  <c r="V455" i="21"/>
  <c r="W454" i="21"/>
  <c r="V454" i="21"/>
  <c r="W453" i="21"/>
  <c r="V453" i="21"/>
  <c r="W452" i="21"/>
  <c r="V452" i="21"/>
  <c r="W448" i="21"/>
  <c r="V448" i="21"/>
  <c r="Y448" i="21" s="1"/>
  <c r="V447" i="21"/>
  <c r="W447" i="21" s="1"/>
  <c r="W444" i="21"/>
  <c r="V444" i="21"/>
  <c r="W443" i="21"/>
  <c r="W441" i="21" s="1"/>
  <c r="V443" i="21"/>
  <c r="V441" i="21" s="1"/>
  <c r="X441" i="21" s="1"/>
  <c r="Z441" i="21" s="1"/>
  <c r="P443" i="21" s="1"/>
  <c r="W442" i="21"/>
  <c r="V442" i="21"/>
  <c r="X481" i="21" l="1"/>
  <c r="Z481" i="21" s="1"/>
  <c r="P483" i="21" s="1"/>
  <c r="Y5301" i="21"/>
  <c r="W5301" i="21"/>
  <c r="W5300" i="21"/>
  <c r="W5299" i="21"/>
  <c r="V5298" i="21"/>
  <c r="V5297" i="21"/>
  <c r="V5296" i="21"/>
  <c r="V5295" i="21"/>
  <c r="V5294" i="21"/>
  <c r="V5293" i="21"/>
  <c r="V5292" i="21"/>
  <c r="W5291" i="21"/>
  <c r="V5291" i="21"/>
  <c r="W5290" i="21"/>
  <c r="V5290" i="21"/>
  <c r="W5288" i="21"/>
  <c r="V5288" i="21"/>
  <c r="Y5288" i="21" s="1"/>
  <c r="V5287" i="21"/>
  <c r="W5287" i="21" s="1"/>
  <c r="W5283" i="21"/>
  <c r="W5281" i="21" s="1"/>
  <c r="V5283" i="21"/>
  <c r="V5281" i="21" s="1"/>
  <c r="X5281" i="21" s="1"/>
  <c r="Z5281" i="21" s="1"/>
  <c r="Y5221" i="21"/>
  <c r="W5221" i="21"/>
  <c r="W5220" i="21"/>
  <c r="W5219" i="21"/>
  <c r="V5218" i="21"/>
  <c r="V5217" i="21"/>
  <c r="V5216" i="21"/>
  <c r="V5215" i="21"/>
  <c r="V5214" i="21"/>
  <c r="V5213" i="21"/>
  <c r="V5212" i="21"/>
  <c r="W5211" i="21"/>
  <c r="V5211" i="21"/>
  <c r="W5210" i="21"/>
  <c r="V5210" i="21"/>
  <c r="W5208" i="21"/>
  <c r="V5208" i="21"/>
  <c r="Y5208" i="21" s="1"/>
  <c r="V5207" i="21"/>
  <c r="W5207" i="21" s="1"/>
  <c r="W5203" i="21"/>
  <c r="W5201" i="21" s="1"/>
  <c r="X5201" i="21" s="1"/>
  <c r="Z5201" i="21" s="1"/>
  <c r="V5203" i="21"/>
  <c r="V5201" i="21"/>
  <c r="W5414" i="21" l="1"/>
  <c r="V5414" i="21"/>
  <c r="W5413" i="21"/>
  <c r="V5413" i="21"/>
  <c r="W5412" i="21"/>
  <c r="V5412" i="21"/>
  <c r="W5411" i="21"/>
  <c r="V5411" i="21"/>
  <c r="W5408" i="21"/>
  <c r="V5408" i="21"/>
  <c r="Y5408" i="21" s="1"/>
  <c r="W5407" i="21"/>
  <c r="V5407" i="21"/>
  <c r="W5404" i="21"/>
  <c r="V5404" i="21"/>
  <c r="W5402" i="21"/>
  <c r="W5403" i="21" s="1"/>
  <c r="W5401" i="21" s="1"/>
  <c r="V5402" i="21"/>
  <c r="V5403" i="21" s="1"/>
  <c r="V5401" i="21" s="1"/>
  <c r="X5401" i="21" s="1"/>
  <c r="Z5401" i="21" s="1"/>
  <c r="P5403" i="21" s="1"/>
  <c r="W5374" i="21"/>
  <c r="V5374" i="21"/>
  <c r="W5373" i="21"/>
  <c r="V5373" i="21"/>
  <c r="W5372" i="21"/>
  <c r="V5372" i="21"/>
  <c r="W5371" i="21"/>
  <c r="V5371" i="21"/>
  <c r="W5368" i="21"/>
  <c r="V5368" i="21"/>
  <c r="Y5368" i="21" s="1"/>
  <c r="W5367" i="21"/>
  <c r="V5367" i="21"/>
  <c r="W5364" i="21"/>
  <c r="V5364" i="21"/>
  <c r="W5362" i="21"/>
  <c r="W5363" i="21" s="1"/>
  <c r="W5361" i="21" s="1"/>
  <c r="V5362" i="21"/>
  <c r="V5363" i="21" s="1"/>
  <c r="V5361" i="21" s="1"/>
  <c r="X5361" i="21" s="1"/>
  <c r="Z5361" i="21" s="1"/>
  <c r="P5363" i="21" s="1"/>
  <c r="Y5261" i="21" l="1"/>
  <c r="W5261" i="21"/>
  <c r="W5260" i="21"/>
  <c r="W5259" i="21"/>
  <c r="V5258" i="21"/>
  <c r="V5257" i="21"/>
  <c r="V5256" i="21"/>
  <c r="V5255" i="21"/>
  <c r="V5254" i="21"/>
  <c r="V5253" i="21"/>
  <c r="V5252" i="21"/>
  <c r="W5251" i="21"/>
  <c r="V5251" i="21"/>
  <c r="W5250" i="21"/>
  <c r="V5250" i="21"/>
  <c r="W5248" i="21"/>
  <c r="V5248" i="21"/>
  <c r="V5247" i="21"/>
  <c r="W5247" i="21" s="1"/>
  <c r="W5243" i="21"/>
  <c r="V5243" i="21"/>
  <c r="W4693" i="21"/>
  <c r="V4693" i="21"/>
  <c r="W4692" i="21"/>
  <c r="V4692" i="21"/>
  <c r="W4691" i="21"/>
  <c r="V4691" i="21"/>
  <c r="W4690" i="21"/>
  <c r="V4690" i="21"/>
  <c r="W4688" i="21"/>
  <c r="V4688" i="21"/>
  <c r="V4687" i="21"/>
  <c r="W4687" i="21" s="1"/>
  <c r="W4683" i="21"/>
  <c r="V4683" i="21"/>
  <c r="W2458" i="21"/>
  <c r="V2458" i="21"/>
  <c r="W2457" i="21"/>
  <c r="V2457" i="21"/>
  <c r="W2456" i="21"/>
  <c r="V2456" i="21"/>
  <c r="W2455" i="21"/>
  <c r="V2455" i="21"/>
  <c r="W2454" i="21"/>
  <c r="V2454" i="21"/>
  <c r="W2453" i="21"/>
  <c r="V2453" i="21"/>
  <c r="W2452" i="21"/>
  <c r="V2452" i="21"/>
  <c r="W2448" i="21"/>
  <c r="V2448" i="21"/>
  <c r="V2447" i="21"/>
  <c r="W2447" i="21" s="1"/>
  <c r="W2444" i="21"/>
  <c r="V2444" i="21"/>
  <c r="W2442" i="21"/>
  <c r="V2442" i="21"/>
  <c r="W6410" i="21"/>
  <c r="V6410" i="21"/>
  <c r="W6408" i="21"/>
  <c r="V6408" i="21"/>
  <c r="V6407" i="21"/>
  <c r="W6407" i="21" s="1"/>
  <c r="W6371" i="21"/>
  <c r="V6371" i="21"/>
  <c r="W6370" i="21"/>
  <c r="V6370" i="21"/>
  <c r="W6368" i="21"/>
  <c r="V6368" i="21"/>
  <c r="V6367" i="21"/>
  <c r="W6367" i="21" s="1"/>
  <c r="W6571" i="21"/>
  <c r="V6571" i="21"/>
  <c r="AA6570" i="21"/>
  <c r="W6570" i="21"/>
  <c r="V6570" i="21"/>
  <c r="AA6569" i="21"/>
  <c r="W6568" i="21"/>
  <c r="V6568" i="21"/>
  <c r="V6567" i="21"/>
  <c r="W6567" i="21" s="1"/>
  <c r="W6564" i="21"/>
  <c r="V6564" i="21"/>
  <c r="V6563" i="21" s="1"/>
  <c r="W6562" i="21"/>
  <c r="W6528" i="21"/>
  <c r="V6528" i="21"/>
  <c r="Y6528" i="21" s="1"/>
  <c r="V6527" i="21"/>
  <c r="W6527" i="21" s="1"/>
  <c r="W5524" i="21"/>
  <c r="V5524" i="21"/>
  <c r="W2134" i="21"/>
  <c r="V2134" i="21"/>
  <c r="W2133" i="21"/>
  <c r="V2133" i="21"/>
  <c r="W2132" i="21"/>
  <c r="V2132" i="21"/>
  <c r="W2131" i="21"/>
  <c r="V2131" i="21"/>
  <c r="W2130" i="21"/>
  <c r="V2130" i="21"/>
  <c r="W2128" i="21"/>
  <c r="V2128" i="21"/>
  <c r="V2127" i="21"/>
  <c r="W2127" i="21" s="1"/>
  <c r="W2124" i="21"/>
  <c r="V2124" i="21"/>
  <c r="W2122" i="21"/>
  <c r="V2122" i="21"/>
  <c r="W1903" i="21"/>
  <c r="W1902" i="21"/>
  <c r="V1902" i="21"/>
  <c r="W1901" i="21"/>
  <c r="V1901" i="21"/>
  <c r="W1900" i="21"/>
  <c r="V1900" i="21"/>
  <c r="W1899" i="21"/>
  <c r="V1899" i="21"/>
  <c r="W1898" i="21"/>
  <c r="V1898" i="21"/>
  <c r="W1897" i="21"/>
  <c r="V1897" i="21"/>
  <c r="W1896" i="21"/>
  <c r="V1896" i="21"/>
  <c r="W1895" i="21"/>
  <c r="V1895" i="21"/>
  <c r="W1894" i="21"/>
  <c r="V1894" i="21"/>
  <c r="W1893" i="21"/>
  <c r="V1893" i="21"/>
  <c r="W1892" i="21"/>
  <c r="V1892" i="21"/>
  <c r="W1888" i="21"/>
  <c r="V1888" i="21"/>
  <c r="V1887" i="21"/>
  <c r="W1887" i="21" s="1"/>
  <c r="W1884" i="21"/>
  <c r="V1884" i="21"/>
  <c r="W1882" i="21"/>
  <c r="V1882" i="21"/>
  <c r="W1861" i="21"/>
  <c r="W1860" i="21"/>
  <c r="W1859" i="21"/>
  <c r="V1859" i="21"/>
  <c r="W1858" i="21"/>
  <c r="V1858" i="21"/>
  <c r="W1857" i="21"/>
  <c r="V1857" i="21"/>
  <c r="W1856" i="21"/>
  <c r="V1856" i="21"/>
  <c r="W1855" i="21"/>
  <c r="V1855" i="21"/>
  <c r="W1854" i="21"/>
  <c r="V1854" i="21"/>
  <c r="W1853" i="21"/>
  <c r="V1853" i="21"/>
  <c r="W1852" i="21"/>
  <c r="V1852" i="21"/>
  <c r="W1848" i="21"/>
  <c r="V1848" i="21"/>
  <c r="V1847" i="21"/>
  <c r="W1847" i="21" s="1"/>
  <c r="W1844" i="21"/>
  <c r="V1844" i="21"/>
  <c r="W1842" i="21"/>
  <c r="V1842" i="21"/>
  <c r="W1825" i="21"/>
  <c r="V1825" i="21"/>
  <c r="W1824" i="21"/>
  <c r="V1824" i="21"/>
  <c r="W1823" i="21"/>
  <c r="V1823" i="21"/>
  <c r="W1822" i="21"/>
  <c r="V1822" i="21"/>
  <c r="W1821" i="21"/>
  <c r="V1821" i="21"/>
  <c r="W1820" i="21"/>
  <c r="V1820" i="21"/>
  <c r="W1819" i="21"/>
  <c r="V1819" i="21"/>
  <c r="W1818" i="21"/>
  <c r="V1818" i="21"/>
  <c r="W1817" i="21"/>
  <c r="V1817" i="21"/>
  <c r="W1816" i="21"/>
  <c r="V1816" i="21"/>
  <c r="W1815" i="21"/>
  <c r="V1815" i="21"/>
  <c r="W1814" i="21"/>
  <c r="V1814" i="21"/>
  <c r="W1808" i="21"/>
  <c r="V1808" i="21"/>
  <c r="V1807" i="21"/>
  <c r="W1807" i="21" s="1"/>
  <c r="W1804" i="21"/>
  <c r="V1804" i="21"/>
  <c r="W1802" i="21"/>
  <c r="V1802" i="21"/>
  <c r="C7330" i="21"/>
  <c r="V7327" i="21" s="1"/>
  <c r="W7327" i="21" s="1"/>
  <c r="V7323" i="21"/>
  <c r="W5614" i="21"/>
  <c r="V5614" i="21"/>
  <c r="W5613" i="21"/>
  <c r="V5613" i="21"/>
  <c r="W5612" i="21"/>
  <c r="V5612" i="21"/>
  <c r="W5611" i="21"/>
  <c r="V5611" i="21"/>
  <c r="W5610" i="21"/>
  <c r="V5610" i="21"/>
  <c r="W5608" i="21"/>
  <c r="V5608" i="21"/>
  <c r="V5607" i="21"/>
  <c r="W5607" i="21" s="1"/>
  <c r="W5604" i="21"/>
  <c r="V5604" i="21"/>
  <c r="W5602" i="21"/>
  <c r="V5602" i="21"/>
  <c r="W5573" i="21"/>
  <c r="V5573" i="21"/>
  <c r="W5572" i="21"/>
  <c r="V5572" i="21"/>
  <c r="W5571" i="21"/>
  <c r="V5571" i="21"/>
  <c r="W5570" i="21"/>
  <c r="V5570" i="21"/>
  <c r="W5568" i="21"/>
  <c r="V5568" i="21"/>
  <c r="V5567" i="21"/>
  <c r="W5567" i="21" s="1"/>
  <c r="W5564" i="21"/>
  <c r="V5564" i="21"/>
  <c r="W5562" i="21"/>
  <c r="V5562" i="21"/>
  <c r="W5537" i="21"/>
  <c r="V5537" i="21"/>
  <c r="W5536" i="21"/>
  <c r="V5536" i="21"/>
  <c r="W5535" i="21"/>
  <c r="V5535" i="21"/>
  <c r="W5534" i="21"/>
  <c r="V5534" i="21"/>
  <c r="W5533" i="21"/>
  <c r="V5533" i="21"/>
  <c r="W5532" i="21"/>
  <c r="V5532" i="21"/>
  <c r="W5531" i="21"/>
  <c r="V5531" i="21"/>
  <c r="W5530" i="21"/>
  <c r="V5530" i="21"/>
  <c r="W5528" i="21"/>
  <c r="V5528" i="21"/>
  <c r="V5527" i="21"/>
  <c r="W5527" i="21" s="1"/>
  <c r="W5522" i="21"/>
  <c r="W5523" i="21" s="1"/>
  <c r="V5522" i="21"/>
  <c r="W4292" i="21"/>
  <c r="V4292" i="21"/>
  <c r="W4291" i="21"/>
  <c r="V4291" i="21"/>
  <c r="W4290" i="21"/>
  <c r="V4290" i="21"/>
  <c r="W4288" i="21"/>
  <c r="V4288" i="21"/>
  <c r="V4287" i="21"/>
  <c r="W4287" i="21" s="1"/>
  <c r="W4284" i="21"/>
  <c r="V4284" i="21"/>
  <c r="W4282" i="21"/>
  <c r="V4282" i="21"/>
  <c r="W3613" i="21"/>
  <c r="W3612" i="21"/>
  <c r="V3612" i="21"/>
  <c r="W3611" i="21"/>
  <c r="V3611" i="21"/>
  <c r="W3610" i="21"/>
  <c r="V3610" i="21"/>
  <c r="W3608" i="21"/>
  <c r="V3608" i="21"/>
  <c r="V3607" i="21"/>
  <c r="W3607" i="21" s="1"/>
  <c r="W3603" i="21"/>
  <c r="V3603" i="21"/>
  <c r="W1608" i="21"/>
  <c r="V1608" i="21"/>
  <c r="V1607" i="21"/>
  <c r="W1607" i="21" s="1"/>
  <c r="W1603" i="21"/>
  <c r="V1603" i="21"/>
  <c r="W815" i="21"/>
  <c r="V815" i="21"/>
  <c r="W814" i="21"/>
  <c r="V814" i="21"/>
  <c r="W813" i="21"/>
  <c r="V813" i="21"/>
  <c r="W812" i="21"/>
  <c r="V812" i="21"/>
  <c r="W811" i="21"/>
  <c r="V811" i="21"/>
  <c r="W810" i="21"/>
  <c r="V810" i="21"/>
  <c r="W808" i="21"/>
  <c r="V808" i="21"/>
  <c r="V807" i="21"/>
  <c r="W807" i="21" s="1"/>
  <c r="W804" i="21"/>
  <c r="V804" i="21"/>
  <c r="W802" i="21"/>
  <c r="V802" i="21"/>
  <c r="W6850" i="21"/>
  <c r="V6850" i="21"/>
  <c r="W6849" i="21"/>
  <c r="V6849" i="21"/>
  <c r="W6848" i="21"/>
  <c r="V6848" i="21"/>
  <c r="V6847" i="21"/>
  <c r="W6847" i="21" s="1"/>
  <c r="W6844" i="21"/>
  <c r="W6843" i="21" s="1"/>
  <c r="V6844" i="21"/>
  <c r="V6843" i="21" s="1"/>
  <c r="W6772" i="21"/>
  <c r="V6772" i="21"/>
  <c r="W6771" i="21"/>
  <c r="V6771" i="21"/>
  <c r="W6770" i="21"/>
  <c r="V6770" i="21"/>
  <c r="W6768" i="21"/>
  <c r="V6768" i="21"/>
  <c r="V6767" i="21"/>
  <c r="W6767" i="21" s="1"/>
  <c r="W6763" i="21"/>
  <c r="V6763" i="21"/>
  <c r="W6403" i="21"/>
  <c r="V6403" i="21"/>
  <c r="W6363" i="21"/>
  <c r="V6363" i="21"/>
  <c r="W2417" i="21"/>
  <c r="V2417" i="21"/>
  <c r="W2416" i="21"/>
  <c r="V2416" i="21"/>
  <c r="W2415" i="21"/>
  <c r="V2415" i="21"/>
  <c r="W2414" i="21"/>
  <c r="V2414" i="21"/>
  <c r="W2413" i="21"/>
  <c r="V2413" i="21"/>
  <c r="W2412" i="21"/>
  <c r="V2412" i="21"/>
  <c r="W2408" i="21"/>
  <c r="V2408" i="21"/>
  <c r="V2407" i="21"/>
  <c r="W2407" i="21" s="1"/>
  <c r="W2404" i="21"/>
  <c r="V2404" i="21"/>
  <c r="W2402" i="21"/>
  <c r="V2402" i="21"/>
  <c r="W6491" i="21"/>
  <c r="V6491" i="21"/>
  <c r="W6490" i="21"/>
  <c r="V6490" i="21"/>
  <c r="W6488" i="21"/>
  <c r="V6488" i="21"/>
  <c r="V6487" i="21"/>
  <c r="W6487" i="21" s="1"/>
  <c r="W6483" i="21"/>
  <c r="V6483" i="21"/>
  <c r="W6452" i="21"/>
  <c r="V6452" i="21"/>
  <c r="W6451" i="21"/>
  <c r="V6451" i="21"/>
  <c r="W6450" i="21"/>
  <c r="V6450" i="21"/>
  <c r="W6448" i="21"/>
  <c r="V6448" i="21"/>
  <c r="V6447" i="21"/>
  <c r="W6447" i="21" s="1"/>
  <c r="W6443" i="21"/>
  <c r="V6443" i="21"/>
  <c r="Y8088" i="21"/>
  <c r="V8087" i="21"/>
  <c r="W8087" i="21" s="1"/>
  <c r="W8083" i="21"/>
  <c r="W8081" i="21" s="1"/>
  <c r="V8083" i="21"/>
  <c r="V8081" i="21" s="1"/>
  <c r="Y5501" i="21"/>
  <c r="W5501" i="21"/>
  <c r="W5500" i="21"/>
  <c r="W5499" i="21"/>
  <c r="V5498" i="21"/>
  <c r="V5497" i="21"/>
  <c r="V5496" i="21"/>
  <c r="V5495" i="21"/>
  <c r="V5494" i="21"/>
  <c r="V5493" i="21"/>
  <c r="V5492" i="21"/>
  <c r="W5491" i="21"/>
  <c r="V5491" i="21"/>
  <c r="W5490" i="21"/>
  <c r="V5490" i="21"/>
  <c r="W5488" i="21"/>
  <c r="V5488" i="21"/>
  <c r="V5487" i="21"/>
  <c r="W5487" i="21" s="1"/>
  <c r="W5483" i="21"/>
  <c r="V5483" i="21"/>
  <c r="W8008" i="21"/>
  <c r="V8008" i="21"/>
  <c r="V8007" i="21"/>
  <c r="W8007" i="21" s="1"/>
  <c r="W8004" i="21"/>
  <c r="V8004" i="21"/>
  <c r="W8002" i="21"/>
  <c r="V8002" i="21"/>
  <c r="W7888" i="21"/>
  <c r="V7888" i="21"/>
  <c r="V7887" i="21"/>
  <c r="W7887" i="21" s="1"/>
  <c r="W7883" i="21"/>
  <c r="V7883" i="21"/>
  <c r="W6972" i="21"/>
  <c r="V6972" i="21"/>
  <c r="W6971" i="21"/>
  <c r="V6971" i="21"/>
  <c r="W6970" i="21"/>
  <c r="V6970" i="21"/>
  <c r="W6968" i="21"/>
  <c r="V6968" i="21"/>
  <c r="V6967" i="21"/>
  <c r="W6967" i="21" s="1"/>
  <c r="W6964" i="21"/>
  <c r="V6964" i="21"/>
  <c r="W6962" i="21"/>
  <c r="V6962" i="21"/>
  <c r="W3808" i="21"/>
  <c r="V3808" i="21"/>
  <c r="V3807" i="21"/>
  <c r="W3807" i="21" s="1"/>
  <c r="W3803" i="21"/>
  <c r="V3803" i="21"/>
  <c r="W3768" i="21"/>
  <c r="V3768" i="21"/>
  <c r="V3767" i="21"/>
  <c r="W3767" i="21" s="1"/>
  <c r="W3763" i="21"/>
  <c r="V3763" i="21"/>
  <c r="W3494" i="21"/>
  <c r="V3494" i="21"/>
  <c r="W3493" i="21"/>
  <c r="V3493" i="21"/>
  <c r="W3492" i="21"/>
  <c r="V3492" i="21"/>
  <c r="W3491" i="21"/>
  <c r="V3491" i="21"/>
  <c r="W3490" i="21"/>
  <c r="V3490" i="21"/>
  <c r="W3488" i="21"/>
  <c r="V3488" i="21"/>
  <c r="V3487" i="21"/>
  <c r="W3487" i="21" s="1"/>
  <c r="W3483" i="21"/>
  <c r="V3483" i="21"/>
  <c r="W3094" i="21"/>
  <c r="V3094" i="21"/>
  <c r="W3093" i="21"/>
  <c r="V3093" i="21"/>
  <c r="W3092" i="21"/>
  <c r="V3092" i="21"/>
  <c r="W3091" i="21"/>
  <c r="V3091" i="21"/>
  <c r="W3090" i="21"/>
  <c r="V3090" i="21"/>
  <c r="W3088" i="21"/>
  <c r="V3088" i="21"/>
  <c r="V3087" i="21"/>
  <c r="W3087" i="21" s="1"/>
  <c r="W3084" i="21"/>
  <c r="V3084" i="21"/>
  <c r="W3082" i="21"/>
  <c r="V3082" i="21"/>
  <c r="W6254" i="21"/>
  <c r="V6254" i="21"/>
  <c r="W6253" i="21"/>
  <c r="V6253" i="21"/>
  <c r="W6252" i="21"/>
  <c r="V6252" i="21"/>
  <c r="W6248" i="21"/>
  <c r="V6248" i="21"/>
  <c r="V6247" i="21"/>
  <c r="W6247" i="21" s="1"/>
  <c r="W6243" i="21"/>
  <c r="V6243" i="21"/>
  <c r="V6215" i="21"/>
  <c r="V6214" i="21"/>
  <c r="W6213" i="21"/>
  <c r="V6213" i="21"/>
  <c r="W6212" i="21"/>
  <c r="V6212" i="21"/>
  <c r="W6211" i="21"/>
  <c r="V6211" i="21"/>
  <c r="W6208" i="21"/>
  <c r="V6208" i="21"/>
  <c r="V6207" i="21"/>
  <c r="W6207" i="21" s="1"/>
  <c r="W6203" i="21"/>
  <c r="V6203" i="21"/>
  <c r="W8288" i="21"/>
  <c r="V8288" i="21"/>
  <c r="V8287" i="21"/>
  <c r="W8287" i="21" s="1"/>
  <c r="W8284" i="21"/>
  <c r="V8284" i="21"/>
  <c r="W8282" i="21"/>
  <c r="V8282" i="21"/>
  <c r="W5848" i="21"/>
  <c r="V5848" i="21"/>
  <c r="V5847" i="21"/>
  <c r="W5847" i="21" s="1"/>
  <c r="W5843" i="21"/>
  <c r="V5843" i="21"/>
  <c r="W5808" i="21"/>
  <c r="V5808" i="21"/>
  <c r="V5807" i="21"/>
  <c r="W5807" i="21" s="1"/>
  <c r="W5803" i="21"/>
  <c r="V5803" i="21"/>
  <c r="W6655" i="21"/>
  <c r="V6655" i="21"/>
  <c r="W6654" i="21"/>
  <c r="V6654" i="21"/>
  <c r="W6653" i="21"/>
  <c r="V6653" i="21"/>
  <c r="W6652" i="21"/>
  <c r="V6652" i="21"/>
  <c r="W6648" i="21"/>
  <c r="V6648" i="21"/>
  <c r="V6647" i="21"/>
  <c r="W6647" i="21" s="1"/>
  <c r="W6644" i="21"/>
  <c r="V6644" i="21"/>
  <c r="W6642" i="21"/>
  <c r="V6642" i="21"/>
  <c r="V6616" i="21"/>
  <c r="W6615" i="21"/>
  <c r="V6615" i="21"/>
  <c r="W6614" i="21"/>
  <c r="V6614" i="21"/>
  <c r="W6613" i="21"/>
  <c r="V6613" i="21"/>
  <c r="W6612" i="21"/>
  <c r="V6612" i="21"/>
  <c r="W6608" i="21"/>
  <c r="V6608" i="21"/>
  <c r="V6607" i="21"/>
  <c r="W6607" i="21" s="1"/>
  <c r="W6604" i="21"/>
  <c r="V6604" i="21"/>
  <c r="W6602" i="21"/>
  <c r="V6602" i="21"/>
  <c r="W3974" i="21"/>
  <c r="V3974" i="21"/>
  <c r="W3973" i="21"/>
  <c r="V3973" i="21"/>
  <c r="W3972" i="21"/>
  <c r="V3972" i="21"/>
  <c r="W3971" i="21"/>
  <c r="V3971" i="21"/>
  <c r="W3970" i="21"/>
  <c r="V3970" i="21"/>
  <c r="W3968" i="21"/>
  <c r="V3968" i="21"/>
  <c r="V3967" i="21"/>
  <c r="W3967" i="21" s="1"/>
  <c r="W3963" i="21"/>
  <c r="V3963" i="21"/>
  <c r="W3936" i="21"/>
  <c r="V3936" i="21"/>
  <c r="W3935" i="21"/>
  <c r="V3935" i="21"/>
  <c r="W3934" i="21"/>
  <c r="V3934" i="21"/>
  <c r="W3933" i="21"/>
  <c r="V3933" i="21"/>
  <c r="W3932" i="21"/>
  <c r="V3932" i="21"/>
  <c r="W3931" i="21"/>
  <c r="V3931" i="21"/>
  <c r="W3930" i="21"/>
  <c r="V3930" i="21"/>
  <c r="W3928" i="21"/>
  <c r="V3928" i="21"/>
  <c r="V3927" i="21"/>
  <c r="W3927" i="21" s="1"/>
  <c r="W3923" i="21"/>
  <c r="V3923" i="21"/>
  <c r="W3532" i="21"/>
  <c r="V3532" i="21"/>
  <c r="W3531" i="21"/>
  <c r="V3531" i="21"/>
  <c r="W3530" i="21"/>
  <c r="V3530" i="21"/>
  <c r="W3528" i="21"/>
  <c r="V3528" i="21"/>
  <c r="V3527" i="21"/>
  <c r="W3527" i="21" s="1"/>
  <c r="W3523" i="21"/>
  <c r="V3523" i="21"/>
  <c r="W2575" i="21"/>
  <c r="V2575" i="21"/>
  <c r="W2574" i="21"/>
  <c r="V2574" i="21"/>
  <c r="W2573" i="21"/>
  <c r="V2573" i="21"/>
  <c r="W2572" i="21"/>
  <c r="V2572" i="21"/>
  <c r="W2571" i="21"/>
  <c r="V2571" i="21"/>
  <c r="W2570" i="21"/>
  <c r="V2570" i="21"/>
  <c r="W2568" i="21"/>
  <c r="V2568" i="21"/>
  <c r="V2567" i="21"/>
  <c r="W2567" i="21" s="1"/>
  <c r="W2564" i="21"/>
  <c r="V2564" i="21"/>
  <c r="W2562" i="21"/>
  <c r="V2562" i="21"/>
  <c r="W2536" i="21"/>
  <c r="V2536" i="21"/>
  <c r="W2535" i="21"/>
  <c r="V2535" i="21"/>
  <c r="W2534" i="21"/>
  <c r="V2534" i="21"/>
  <c r="W2533" i="21"/>
  <c r="V2533" i="21"/>
  <c r="W2532" i="21"/>
  <c r="V2532" i="21"/>
  <c r="W2531" i="21"/>
  <c r="V2531" i="21"/>
  <c r="W2530" i="21"/>
  <c r="V2530" i="21"/>
  <c r="W2528" i="21"/>
  <c r="V2528" i="21"/>
  <c r="V2527" i="21"/>
  <c r="W2527" i="21" s="1"/>
  <c r="W2524" i="21"/>
  <c r="V2524" i="21"/>
  <c r="W2522" i="21"/>
  <c r="V2522" i="21"/>
  <c r="W1688" i="21"/>
  <c r="V1688" i="21"/>
  <c r="V1687" i="21"/>
  <c r="W1687" i="21" s="1"/>
  <c r="W1683" i="21"/>
  <c r="V1683" i="21"/>
  <c r="W1648" i="21"/>
  <c r="V1648" i="21"/>
  <c r="V1647" i="21"/>
  <c r="W1647" i="21" s="1"/>
  <c r="W1643" i="21"/>
  <c r="V1643" i="21"/>
  <c r="W6015" i="21"/>
  <c r="V6015" i="21"/>
  <c r="W6014" i="21"/>
  <c r="V6014" i="21"/>
  <c r="W6013" i="21"/>
  <c r="V6013" i="21"/>
  <c r="W6012" i="21"/>
  <c r="V6012" i="21"/>
  <c r="W6008" i="21"/>
  <c r="V6008" i="21"/>
  <c r="V6007" i="21"/>
  <c r="W6007" i="21" s="1"/>
  <c r="W6003" i="21"/>
  <c r="V6003" i="21"/>
  <c r="W5975" i="21"/>
  <c r="W5974" i="21"/>
  <c r="V5974" i="21"/>
  <c r="W5973" i="21"/>
  <c r="V5973" i="21"/>
  <c r="W5972" i="21"/>
  <c r="V5972" i="21"/>
  <c r="W5968" i="21"/>
  <c r="V5968" i="21"/>
  <c r="V5967" i="21"/>
  <c r="W5967" i="21" s="1"/>
  <c r="W5963" i="21"/>
  <c r="V5963" i="21"/>
  <c r="W7172" i="21"/>
  <c r="V7172" i="21"/>
  <c r="W7171" i="21"/>
  <c r="V7171" i="21"/>
  <c r="W7170" i="21"/>
  <c r="V7170" i="21"/>
  <c r="W7168" i="21"/>
  <c r="V7168" i="21"/>
  <c r="V7167" i="21"/>
  <c r="W7167" i="21" s="1"/>
  <c r="W7164" i="21"/>
  <c r="V7164" i="21"/>
  <c r="W7162" i="21"/>
  <c r="V7162" i="21"/>
  <c r="W7132" i="21"/>
  <c r="V7132" i="21"/>
  <c r="W7131" i="21"/>
  <c r="V7131" i="21"/>
  <c r="W7130" i="21"/>
  <c r="V7130" i="21"/>
  <c r="W7128" i="21"/>
  <c r="V7128" i="21"/>
  <c r="V7127" i="21"/>
  <c r="W7127" i="21" s="1"/>
  <c r="W7124" i="21"/>
  <c r="V7124" i="21"/>
  <c r="W7122" i="21"/>
  <c r="V7122" i="21"/>
  <c r="W7012" i="21"/>
  <c r="V7012" i="21"/>
  <c r="W7011" i="21"/>
  <c r="V7011" i="21"/>
  <c r="W7010" i="21"/>
  <c r="V7010" i="21"/>
  <c r="W7008" i="21"/>
  <c r="V7008" i="21"/>
  <c r="V7007" i="21"/>
  <c r="W7007" i="21" s="1"/>
  <c r="W7004" i="21"/>
  <c r="V7004" i="21"/>
  <c r="W7002" i="21"/>
  <c r="V7002" i="21"/>
  <c r="W6932" i="21"/>
  <c r="V6932" i="21"/>
  <c r="W6931" i="21"/>
  <c r="V6931" i="21"/>
  <c r="W6930" i="21"/>
  <c r="V6930" i="21"/>
  <c r="W6928" i="21"/>
  <c r="V6928" i="21"/>
  <c r="V6927" i="21"/>
  <c r="W6927" i="21" s="1"/>
  <c r="W6923" i="21"/>
  <c r="V6923" i="21"/>
  <c r="W6892" i="21"/>
  <c r="V6892" i="21"/>
  <c r="W6891" i="21"/>
  <c r="V6891" i="21"/>
  <c r="W6890" i="21"/>
  <c r="V6890" i="21"/>
  <c r="W6888" i="21"/>
  <c r="V6888" i="21"/>
  <c r="V6887" i="21"/>
  <c r="W6887" i="21" s="1"/>
  <c r="W6883" i="21"/>
  <c r="V6883" i="21"/>
  <c r="W5738" i="21"/>
  <c r="V5738" i="21"/>
  <c r="W5737" i="21"/>
  <c r="V5737" i="21"/>
  <c r="W5736" i="21"/>
  <c r="V5736" i="21"/>
  <c r="W5735" i="21"/>
  <c r="V5735" i="21"/>
  <c r="W5734" i="21"/>
  <c r="V5734" i="21"/>
  <c r="W5733" i="21"/>
  <c r="V5733" i="21"/>
  <c r="W5732" i="21"/>
  <c r="V5732" i="21"/>
  <c r="W5731" i="21"/>
  <c r="V5731" i="21"/>
  <c r="W5730" i="21"/>
  <c r="V5730" i="21"/>
  <c r="W5728" i="21"/>
  <c r="V5728" i="21"/>
  <c r="V5727" i="21"/>
  <c r="W5727" i="21" s="1"/>
  <c r="W5723" i="21"/>
  <c r="V5723" i="21"/>
  <c r="W5698" i="21"/>
  <c r="V5698" i="21"/>
  <c r="W5697" i="21"/>
  <c r="V5697" i="21"/>
  <c r="W5696" i="21"/>
  <c r="V5696" i="21"/>
  <c r="W5695" i="21"/>
  <c r="V5695" i="21"/>
  <c r="W5694" i="21"/>
  <c r="V5694" i="21"/>
  <c r="W5693" i="21"/>
  <c r="V5693" i="21"/>
  <c r="W5692" i="21"/>
  <c r="V5692" i="21"/>
  <c r="W5691" i="21"/>
  <c r="V5691" i="21"/>
  <c r="W5690" i="21"/>
  <c r="V5690" i="21"/>
  <c r="W5688" i="21"/>
  <c r="V5688" i="21"/>
  <c r="V5687" i="21"/>
  <c r="W5687" i="21" s="1"/>
  <c r="W5683" i="21"/>
  <c r="V5683" i="21"/>
  <c r="W5658" i="21"/>
  <c r="V5658" i="21"/>
  <c r="W5657" i="21"/>
  <c r="V5657" i="21"/>
  <c r="W5656" i="21"/>
  <c r="V5656" i="21"/>
  <c r="W5655" i="21"/>
  <c r="V5655" i="21"/>
  <c r="W5654" i="21"/>
  <c r="V5654" i="21"/>
  <c r="W5653" i="21"/>
  <c r="V5653" i="21"/>
  <c r="W5652" i="21"/>
  <c r="V5652" i="21"/>
  <c r="W5651" i="21"/>
  <c r="V5651" i="21"/>
  <c r="W5650" i="21"/>
  <c r="V5650" i="21"/>
  <c r="W5648" i="21"/>
  <c r="V5648" i="21"/>
  <c r="V5647" i="21"/>
  <c r="W5647" i="21" s="1"/>
  <c r="W5643" i="21"/>
  <c r="V5643" i="21"/>
  <c r="W4852" i="21"/>
  <c r="V4852" i="21"/>
  <c r="W4851" i="21"/>
  <c r="V4851" i="21"/>
  <c r="W4850" i="21"/>
  <c r="V4850" i="21"/>
  <c r="W4848" i="21"/>
  <c r="V4848" i="21"/>
  <c r="V4847" i="21"/>
  <c r="W4847" i="21" s="1"/>
  <c r="W4843" i="21"/>
  <c r="V4843" i="21"/>
  <c r="W4813" i="21"/>
  <c r="V4813" i="21"/>
  <c r="W4812" i="21"/>
  <c r="V4812" i="21"/>
  <c r="W4811" i="21"/>
  <c r="V4811" i="21"/>
  <c r="W4810" i="21"/>
  <c r="V4810" i="21"/>
  <c r="W4808" i="21"/>
  <c r="V4808" i="21"/>
  <c r="V4807" i="21"/>
  <c r="W4807" i="21" s="1"/>
  <c r="W4803" i="21"/>
  <c r="V4803" i="21"/>
  <c r="W4773" i="21"/>
  <c r="V4773" i="21"/>
  <c r="W4772" i="21"/>
  <c r="V4772" i="21"/>
  <c r="W4771" i="21"/>
  <c r="V4771" i="21"/>
  <c r="W4770" i="21"/>
  <c r="V4770" i="21"/>
  <c r="W4768" i="21"/>
  <c r="V4768" i="21"/>
  <c r="V4767" i="21"/>
  <c r="W4767" i="21" s="1"/>
  <c r="W4763" i="21"/>
  <c r="V4763" i="21"/>
  <c r="W4732" i="21"/>
  <c r="V4732" i="21"/>
  <c r="W4731" i="21"/>
  <c r="V4731" i="21"/>
  <c r="W4730" i="21"/>
  <c r="V4730" i="21"/>
  <c r="W4728" i="21"/>
  <c r="V4728" i="21"/>
  <c r="V4727" i="21"/>
  <c r="W4727" i="21" s="1"/>
  <c r="W4723" i="21"/>
  <c r="V4723" i="21"/>
  <c r="W4574" i="21"/>
  <c r="V4574" i="21"/>
  <c r="W4573" i="21"/>
  <c r="V4573" i="21"/>
  <c r="W4572" i="21"/>
  <c r="V4572" i="21"/>
  <c r="W4568" i="21"/>
  <c r="V4568" i="21"/>
  <c r="V4567" i="21"/>
  <c r="W4567" i="21" s="1"/>
  <c r="W4563" i="21"/>
  <c r="V4563" i="21"/>
  <c r="W4496" i="21"/>
  <c r="V4496" i="21"/>
  <c r="W4495" i="21"/>
  <c r="V4495" i="21"/>
  <c r="W4494" i="21"/>
  <c r="V4494" i="21"/>
  <c r="W4493" i="21"/>
  <c r="V4493" i="21"/>
  <c r="W4492" i="21"/>
  <c r="V4492" i="21"/>
  <c r="W4488" i="21"/>
  <c r="V4488" i="21"/>
  <c r="V4487" i="21"/>
  <c r="W4487" i="21" s="1"/>
  <c r="W4483" i="21"/>
  <c r="V4483" i="21"/>
  <c r="W6728" i="21"/>
  <c r="V6728" i="21"/>
  <c r="V6727" i="21"/>
  <c r="W6727" i="21" s="1"/>
  <c r="W6724" i="21"/>
  <c r="V6724" i="21"/>
  <c r="W6722" i="21"/>
  <c r="V6722" i="21"/>
  <c r="W6688" i="21"/>
  <c r="V6688" i="21"/>
  <c r="V6687" i="21"/>
  <c r="W6687" i="21" s="1"/>
  <c r="W6684" i="21"/>
  <c r="V6684" i="21"/>
  <c r="W6682" i="21"/>
  <c r="V6682" i="21"/>
  <c r="W4213" i="21"/>
  <c r="V4213" i="21"/>
  <c r="W4212" i="21"/>
  <c r="V4212" i="21"/>
  <c r="W4211" i="21"/>
  <c r="V4211" i="21"/>
  <c r="W4208" i="21"/>
  <c r="V4208" i="21"/>
  <c r="V4207" i="21"/>
  <c r="W4207" i="21" s="1"/>
  <c r="W4204" i="21"/>
  <c r="V4204" i="21"/>
  <c r="W4202" i="21"/>
  <c r="V4202" i="21"/>
  <c r="W4173" i="21"/>
  <c r="V4173" i="21"/>
  <c r="W4172" i="21"/>
  <c r="V4172" i="21"/>
  <c r="W4171" i="21"/>
  <c r="V4171" i="21"/>
  <c r="W4168" i="21"/>
  <c r="V4168" i="21"/>
  <c r="V4167" i="21"/>
  <c r="W4167" i="21" s="1"/>
  <c r="W4164" i="21"/>
  <c r="V4164" i="21"/>
  <c r="W4162" i="21"/>
  <c r="V4162" i="21"/>
  <c r="W4134" i="21"/>
  <c r="V4134" i="21"/>
  <c r="W4133" i="21"/>
  <c r="V4133" i="21"/>
  <c r="W4132" i="21"/>
  <c r="V4132" i="21"/>
  <c r="W4131" i="21"/>
  <c r="V4131" i="21"/>
  <c r="W4128" i="21"/>
  <c r="V4128" i="21"/>
  <c r="V4127" i="21"/>
  <c r="W4127" i="21" s="1"/>
  <c r="W4124" i="21"/>
  <c r="V4124" i="21"/>
  <c r="W4122" i="21"/>
  <c r="V4122" i="21"/>
  <c r="W4015" i="21"/>
  <c r="V4015" i="21"/>
  <c r="W4014" i="21"/>
  <c r="V4014" i="21"/>
  <c r="W4013" i="21"/>
  <c r="V4013" i="21"/>
  <c r="W4011" i="21"/>
  <c r="V4011" i="21"/>
  <c r="V4010" i="21"/>
  <c r="W4010" i="21" s="1"/>
  <c r="W4008" i="21"/>
  <c r="V4008" i="21"/>
  <c r="V4007" i="21"/>
  <c r="W4007" i="21" s="1"/>
  <c r="W4004" i="21"/>
  <c r="W4003" i="21" s="1"/>
  <c r="V4004" i="21"/>
  <c r="V4002" i="21"/>
  <c r="W3898" i="21"/>
  <c r="V3898" i="21"/>
  <c r="W3897" i="21"/>
  <c r="V3897" i="21"/>
  <c r="W3896" i="21"/>
  <c r="V3896" i="21"/>
  <c r="W3895" i="21"/>
  <c r="V3895" i="21"/>
  <c r="W3894" i="21"/>
  <c r="V3894" i="21"/>
  <c r="W3893" i="21"/>
  <c r="V3893" i="21"/>
  <c r="W3892" i="21"/>
  <c r="V3892" i="21"/>
  <c r="W3888" i="21"/>
  <c r="V3888" i="21"/>
  <c r="V3887" i="21"/>
  <c r="W3887" i="21" s="1"/>
  <c r="W3883" i="21"/>
  <c r="V3883" i="21"/>
  <c r="W3858" i="21"/>
  <c r="V3858" i="21"/>
  <c r="W3857" i="21"/>
  <c r="V3857" i="21"/>
  <c r="W3856" i="21"/>
  <c r="V3856" i="21"/>
  <c r="W3855" i="21"/>
  <c r="V3855" i="21"/>
  <c r="W3854" i="21"/>
  <c r="V3854" i="21"/>
  <c r="W3853" i="21"/>
  <c r="V3853" i="21"/>
  <c r="W3852" i="21"/>
  <c r="V3852" i="21"/>
  <c r="W3848" i="21"/>
  <c r="V3848" i="21"/>
  <c r="V3847" i="21"/>
  <c r="W3847" i="21" s="1"/>
  <c r="W3843" i="21"/>
  <c r="V3843" i="21"/>
  <c r="W3693" i="21"/>
  <c r="V3693" i="21"/>
  <c r="W3692" i="21"/>
  <c r="V3692" i="21"/>
  <c r="W3691" i="21"/>
  <c r="V3691" i="21"/>
  <c r="W3690" i="21"/>
  <c r="V3690" i="21"/>
  <c r="W3688" i="21"/>
  <c r="V3688" i="21"/>
  <c r="V3687" i="21"/>
  <c r="W3687" i="21" s="1"/>
  <c r="W3683" i="21"/>
  <c r="V3683" i="21"/>
  <c r="W3654" i="21"/>
  <c r="V3654" i="21"/>
  <c r="W3653" i="21"/>
  <c r="V3653" i="21"/>
  <c r="W3652" i="21"/>
  <c r="V3652" i="21"/>
  <c r="W3651" i="21"/>
  <c r="V3651" i="21"/>
  <c r="W3650" i="21"/>
  <c r="V3650" i="21"/>
  <c r="W3648" i="21"/>
  <c r="V3648" i="21"/>
  <c r="V3647" i="21"/>
  <c r="W3647" i="21" s="1"/>
  <c r="W3643" i="21"/>
  <c r="V3643" i="21"/>
  <c r="W3134" i="21"/>
  <c r="V3134" i="21"/>
  <c r="W3133" i="21"/>
  <c r="V3133" i="21"/>
  <c r="W3132" i="21"/>
  <c r="V3132" i="21"/>
  <c r="W3131" i="21"/>
  <c r="V3131" i="21"/>
  <c r="W3130" i="21"/>
  <c r="V3130" i="21"/>
  <c r="W3128" i="21"/>
  <c r="V3128" i="21"/>
  <c r="V3127" i="21"/>
  <c r="W3127" i="21" s="1"/>
  <c r="W3124" i="21"/>
  <c r="V3124" i="21"/>
  <c r="W3122" i="21"/>
  <c r="V3122" i="21"/>
  <c r="W3052" i="21"/>
  <c r="V3052" i="21"/>
  <c r="W3051" i="21"/>
  <c r="V3051" i="21"/>
  <c r="W3050" i="21"/>
  <c r="V3050" i="21"/>
  <c r="W3048" i="21"/>
  <c r="V3048" i="21"/>
  <c r="V3047" i="21"/>
  <c r="W3047" i="21" s="1"/>
  <c r="W3044" i="21"/>
  <c r="V3044" i="21"/>
  <c r="W3042" i="21"/>
  <c r="V3042" i="21"/>
  <c r="W3013" i="21"/>
  <c r="V3013" i="21"/>
  <c r="W3012" i="21"/>
  <c r="V3012" i="21"/>
  <c r="W3011" i="21"/>
  <c r="V3011" i="21"/>
  <c r="W3010" i="21"/>
  <c r="V3010" i="21"/>
  <c r="W3008" i="21"/>
  <c r="V3008" i="21"/>
  <c r="V3007" i="21"/>
  <c r="W3007" i="21" s="1"/>
  <c r="W3004" i="21"/>
  <c r="V3004" i="21"/>
  <c r="W3002" i="21"/>
  <c r="V3002" i="21"/>
  <c r="W2973" i="21"/>
  <c r="V2973" i="21"/>
  <c r="W2972" i="21"/>
  <c r="V2972" i="21"/>
  <c r="W2971" i="21"/>
  <c r="V2971" i="21"/>
  <c r="W2970" i="21"/>
  <c r="V2970" i="21"/>
  <c r="W2968" i="21"/>
  <c r="V2968" i="21"/>
  <c r="V2967" i="21"/>
  <c r="W2967" i="21" s="1"/>
  <c r="W2964" i="21"/>
  <c r="V2964" i="21"/>
  <c r="W2962" i="21"/>
  <c r="V2962" i="21"/>
  <c r="W2694" i="21"/>
  <c r="V2694" i="21"/>
  <c r="W2693" i="21"/>
  <c r="V2693" i="21"/>
  <c r="W2692" i="21"/>
  <c r="V2692" i="21"/>
  <c r="W2691" i="21"/>
  <c r="V2691" i="21"/>
  <c r="W2690" i="21"/>
  <c r="V2690" i="21"/>
  <c r="W2688" i="21"/>
  <c r="V2688" i="21"/>
  <c r="V2687" i="21"/>
  <c r="W2687" i="21" s="1"/>
  <c r="W2684" i="21"/>
  <c r="V2684" i="21"/>
  <c r="W2682" i="21"/>
  <c r="V2682" i="21"/>
  <c r="W2654" i="21"/>
  <c r="V2654" i="21"/>
  <c r="W2653" i="21"/>
  <c r="V2653" i="21"/>
  <c r="W2652" i="21"/>
  <c r="V2652" i="21"/>
  <c r="W2651" i="21"/>
  <c r="V2651" i="21"/>
  <c r="W2650" i="21"/>
  <c r="V2650" i="21"/>
  <c r="W2648" i="21"/>
  <c r="V2648" i="21"/>
  <c r="V2647" i="21"/>
  <c r="W2647" i="21" s="1"/>
  <c r="W2644" i="21"/>
  <c r="V2644" i="21"/>
  <c r="W2642" i="21"/>
  <c r="V2642" i="21"/>
  <c r="V2335" i="21"/>
  <c r="W2334" i="21"/>
  <c r="V2334" i="21"/>
  <c r="W2333" i="21"/>
  <c r="V2333" i="21"/>
  <c r="W2332" i="21"/>
  <c r="V2332" i="21"/>
  <c r="W2331" i="21"/>
  <c r="V2331" i="21"/>
  <c r="W2328" i="21"/>
  <c r="V2328" i="21"/>
  <c r="V2327" i="21"/>
  <c r="W2327" i="21" s="1"/>
  <c r="W2324" i="21"/>
  <c r="V2324" i="21"/>
  <c r="W2322" i="21"/>
  <c r="V2322" i="21"/>
  <c r="W2248" i="21"/>
  <c r="V2248" i="21"/>
  <c r="V2247" i="21"/>
  <c r="W2247" i="21" s="1"/>
  <c r="W2244" i="21"/>
  <c r="W2243" i="21" s="1"/>
  <c r="V2244" i="21"/>
  <c r="V2242" i="21"/>
  <c r="W2216" i="21"/>
  <c r="V2216" i="21"/>
  <c r="W2215" i="21"/>
  <c r="V2215" i="21"/>
  <c r="W2214" i="21"/>
  <c r="V2214" i="21"/>
  <c r="W2213" i="21"/>
  <c r="V2213" i="21"/>
  <c r="W2212" i="21"/>
  <c r="V2212" i="21"/>
  <c r="W2208" i="21"/>
  <c r="V2208" i="21"/>
  <c r="V2207" i="21"/>
  <c r="W2207" i="21" s="1"/>
  <c r="W2204" i="21"/>
  <c r="V2204" i="21"/>
  <c r="W2202" i="21"/>
  <c r="V2202" i="21"/>
  <c r="W2168" i="21"/>
  <c r="V2168" i="21"/>
  <c r="V2167" i="21"/>
  <c r="W2167" i="21" s="1"/>
  <c r="W2164" i="21"/>
  <c r="V2164" i="21"/>
  <c r="W2162" i="21"/>
  <c r="V2162" i="21"/>
  <c r="W2048" i="21"/>
  <c r="V2048" i="21"/>
  <c r="V2047" i="21"/>
  <c r="W2047" i="21" s="1"/>
  <c r="W2044" i="21"/>
  <c r="V2044" i="21"/>
  <c r="W2042" i="21"/>
  <c r="V2042" i="21"/>
  <c r="W2008" i="21"/>
  <c r="V2008" i="21"/>
  <c r="V2007" i="21"/>
  <c r="W2007" i="21" s="1"/>
  <c r="W2004" i="21"/>
  <c r="V2004" i="21"/>
  <c r="W2002" i="21"/>
  <c r="V2002" i="21"/>
  <c r="W6174" i="21"/>
  <c r="V6174" i="21"/>
  <c r="W6173" i="21"/>
  <c r="V6173" i="21"/>
  <c r="W6172" i="21"/>
  <c r="V6172" i="21"/>
  <c r="W6168" i="21"/>
  <c r="V6168" i="21"/>
  <c r="V6167" i="21"/>
  <c r="W6167" i="21" s="1"/>
  <c r="W6164" i="21"/>
  <c r="V6164" i="21"/>
  <c r="W6162" i="21"/>
  <c r="V6162" i="21"/>
  <c r="W6136" i="21"/>
  <c r="V6136" i="21"/>
  <c r="W6135" i="21"/>
  <c r="V6135" i="21"/>
  <c r="W6134" i="21"/>
  <c r="V6134" i="21"/>
  <c r="W6133" i="21"/>
  <c r="V6133" i="21"/>
  <c r="W6132" i="21"/>
  <c r="V6132" i="21"/>
  <c r="W6128" i="21"/>
  <c r="V6128" i="21"/>
  <c r="V6127" i="21"/>
  <c r="W6127" i="21" s="1"/>
  <c r="W6124" i="21"/>
  <c r="V6124" i="21"/>
  <c r="W6122" i="21"/>
  <c r="V6122" i="21"/>
  <c r="W6091" i="21"/>
  <c r="V6091" i="21"/>
  <c r="W6090" i="21"/>
  <c r="V6090" i="21"/>
  <c r="W6088" i="21"/>
  <c r="V6088" i="21"/>
  <c r="V6087" i="21"/>
  <c r="W6087" i="21" s="1"/>
  <c r="W6083" i="21"/>
  <c r="V6083" i="21"/>
  <c r="W6052" i="21"/>
  <c r="V6052" i="21"/>
  <c r="W6051" i="21"/>
  <c r="V6051" i="21"/>
  <c r="W6050" i="21"/>
  <c r="V6050" i="21"/>
  <c r="W6048" i="21"/>
  <c r="V6048" i="21"/>
  <c r="V6047" i="21"/>
  <c r="W6047" i="21" s="1"/>
  <c r="W6043" i="21"/>
  <c r="V6043" i="21"/>
  <c r="W1493" i="21"/>
  <c r="V1493" i="21"/>
  <c r="W1492" i="21"/>
  <c r="V1492" i="21"/>
  <c r="W1491" i="21"/>
  <c r="V1491" i="21"/>
  <c r="W1488" i="21"/>
  <c r="V1488" i="21"/>
  <c r="V1487" i="21"/>
  <c r="W1487" i="21" s="1"/>
  <c r="W1484" i="21"/>
  <c r="V1484" i="21"/>
  <c r="W1482" i="21"/>
  <c r="V1482" i="21"/>
  <c r="W1059" i="21"/>
  <c r="V1059" i="21"/>
  <c r="W1058" i="21"/>
  <c r="V1058" i="21"/>
  <c r="W1057" i="21"/>
  <c r="V1057" i="21"/>
  <c r="W1056" i="21"/>
  <c r="V1056" i="21"/>
  <c r="W1055" i="21"/>
  <c r="V1055" i="21"/>
  <c r="W1054" i="21"/>
  <c r="V1054" i="21"/>
  <c r="W1053" i="21"/>
  <c r="V1053" i="21"/>
  <c r="W1052" i="21"/>
  <c r="V1052" i="21"/>
  <c r="W1048" i="21"/>
  <c r="V1048" i="21"/>
  <c r="V1047" i="21"/>
  <c r="W1047" i="21" s="1"/>
  <c r="W1044" i="21"/>
  <c r="V1044" i="21"/>
  <c r="W1042" i="21"/>
  <c r="V1042" i="21"/>
  <c r="W1019" i="21"/>
  <c r="W1018" i="21"/>
  <c r="W1017" i="21"/>
  <c r="V1017" i="21"/>
  <c r="W1016" i="21"/>
  <c r="V1016" i="21"/>
  <c r="W1015" i="21"/>
  <c r="V1015" i="21"/>
  <c r="W1014" i="21"/>
  <c r="V1014" i="21"/>
  <c r="W1013" i="21"/>
  <c r="V1013" i="21"/>
  <c r="W1012" i="21"/>
  <c r="V1012" i="21"/>
  <c r="W1008" i="21"/>
  <c r="V1008" i="21"/>
  <c r="V1007" i="21"/>
  <c r="W1007" i="21" s="1"/>
  <c r="W1004" i="21"/>
  <c r="V1004" i="21"/>
  <c r="W1002" i="21"/>
  <c r="V1002" i="21"/>
  <c r="W934" i="21"/>
  <c r="V934" i="21"/>
  <c r="W933" i="21"/>
  <c r="V933" i="21"/>
  <c r="W932" i="21"/>
  <c r="V932" i="21"/>
  <c r="W931" i="21"/>
  <c r="V931" i="21"/>
  <c r="W928" i="21"/>
  <c r="V928" i="21"/>
  <c r="V927" i="21"/>
  <c r="W927" i="21" s="1"/>
  <c r="W924" i="21"/>
  <c r="V924" i="21"/>
  <c r="W922" i="21"/>
  <c r="V922" i="21"/>
  <c r="W893" i="21"/>
  <c r="V893" i="21"/>
  <c r="W892" i="21"/>
  <c r="V892" i="21"/>
  <c r="W891" i="21"/>
  <c r="V891" i="21"/>
  <c r="W888" i="21"/>
  <c r="V888" i="21"/>
  <c r="V887" i="21"/>
  <c r="W887" i="21" s="1"/>
  <c r="W884" i="21"/>
  <c r="V884" i="21"/>
  <c r="W882" i="21"/>
  <c r="V882" i="21"/>
  <c r="W854" i="21"/>
  <c r="V854" i="21"/>
  <c r="W853" i="21"/>
  <c r="V853" i="21"/>
  <c r="W852" i="21"/>
  <c r="V852" i="21"/>
  <c r="W851" i="21"/>
  <c r="V851" i="21"/>
  <c r="W848" i="21"/>
  <c r="V848" i="21"/>
  <c r="V847" i="21"/>
  <c r="W847" i="21" s="1"/>
  <c r="W844" i="21"/>
  <c r="V844" i="21"/>
  <c r="W842" i="21"/>
  <c r="V842" i="21"/>
  <c r="W612" i="21"/>
  <c r="V612" i="21"/>
  <c r="W611" i="21"/>
  <c r="V611" i="21"/>
  <c r="W608" i="21"/>
  <c r="V608" i="21"/>
  <c r="V607" i="21"/>
  <c r="W607" i="21" s="1"/>
  <c r="W604" i="21"/>
  <c r="W603" i="21" s="1"/>
  <c r="V604" i="21"/>
  <c r="V603" i="21" s="1"/>
  <c r="W574" i="21"/>
  <c r="W573" i="21"/>
  <c r="V573" i="21"/>
  <c r="W572" i="21"/>
  <c r="V572" i="21"/>
  <c r="W571" i="21"/>
  <c r="V571" i="21"/>
  <c r="W568" i="21"/>
  <c r="V568" i="21"/>
  <c r="V567" i="21"/>
  <c r="W567" i="21" s="1"/>
  <c r="W564" i="21"/>
  <c r="W563" i="21" s="1"/>
  <c r="V564" i="21"/>
  <c r="V563" i="21" s="1"/>
  <c r="W534" i="21"/>
  <c r="V534" i="21"/>
  <c r="W533" i="21"/>
  <c r="V533" i="21"/>
  <c r="W532" i="21"/>
  <c r="V532" i="21"/>
  <c r="W528" i="21"/>
  <c r="V528" i="21"/>
  <c r="V527" i="21"/>
  <c r="W527" i="21" s="1"/>
  <c r="W524" i="21"/>
  <c r="W523" i="21" s="1"/>
  <c r="V524" i="21"/>
  <c r="V523" i="21" s="1"/>
  <c r="V8447" i="21"/>
  <c r="W8448" i="21" s="1"/>
  <c r="W8443" i="21"/>
  <c r="V8443" i="21"/>
  <c r="V3453" i="21"/>
  <c r="W3452" i="21"/>
  <c r="V3452" i="21"/>
  <c r="W3451" i="21"/>
  <c r="V3451" i="21"/>
  <c r="W3450" i="21"/>
  <c r="V3450" i="21"/>
  <c r="W3448" i="21"/>
  <c r="V3448" i="21"/>
  <c r="V3447" i="21"/>
  <c r="W3447" i="21" s="1"/>
  <c r="W3443" i="21"/>
  <c r="V3443" i="21"/>
  <c r="W3260" i="21"/>
  <c r="W3259" i="21"/>
  <c r="W3258" i="21"/>
  <c r="V3258" i="21"/>
  <c r="W3257" i="21"/>
  <c r="V3257" i="21"/>
  <c r="W3256" i="21"/>
  <c r="V3256" i="21"/>
  <c r="W3255" i="21"/>
  <c r="V3255" i="21"/>
  <c r="W3254" i="21"/>
  <c r="V3254" i="21"/>
  <c r="W3253" i="21"/>
  <c r="V3253" i="21"/>
  <c r="W3252" i="21"/>
  <c r="V3252" i="21"/>
  <c r="W3251" i="21"/>
  <c r="V3251" i="21"/>
  <c r="W3250" i="21"/>
  <c r="V3250" i="21"/>
  <c r="W3248" i="21"/>
  <c r="V3248" i="21"/>
  <c r="V3247" i="21"/>
  <c r="W3247" i="21" s="1"/>
  <c r="W3243" i="21"/>
  <c r="V3243" i="21"/>
  <c r="W7848" i="21"/>
  <c r="V7848" i="21"/>
  <c r="V7847" i="21"/>
  <c r="W7847" i="21" s="1"/>
  <c r="W7843" i="21"/>
  <c r="V7843" i="21"/>
  <c r="W3373" i="21"/>
  <c r="V3373" i="21"/>
  <c r="W3372" i="21"/>
  <c r="V3372" i="21"/>
  <c r="W3371" i="21"/>
  <c r="V3371" i="21"/>
  <c r="W3370" i="21"/>
  <c r="V3370" i="21"/>
  <c r="W3368" i="21"/>
  <c r="V3368" i="21"/>
  <c r="V3367" i="21"/>
  <c r="W3367" i="21" s="1"/>
  <c r="W3363" i="21"/>
  <c r="V3363" i="21"/>
  <c r="V3293" i="21"/>
  <c r="W3292" i="21"/>
  <c r="V3292" i="21"/>
  <c r="W3291" i="21"/>
  <c r="V3291" i="21"/>
  <c r="W3290" i="21"/>
  <c r="V3290" i="21"/>
  <c r="W3288" i="21"/>
  <c r="V3288" i="21"/>
  <c r="V3287" i="21"/>
  <c r="W3287" i="21" s="1"/>
  <c r="W3283" i="21"/>
  <c r="V3283" i="21"/>
  <c r="W2933" i="21"/>
  <c r="V2933" i="21"/>
  <c r="W2932" i="21"/>
  <c r="V2932" i="21"/>
  <c r="W2931" i="21"/>
  <c r="V2931" i="21"/>
  <c r="W2930" i="21"/>
  <c r="V2930" i="21"/>
  <c r="W2928" i="21"/>
  <c r="V2928" i="21"/>
  <c r="V2927" i="21"/>
  <c r="W2927" i="21" s="1"/>
  <c r="W2923" i="21"/>
  <c r="V2923" i="21"/>
  <c r="V2893" i="21"/>
  <c r="W2892" i="21"/>
  <c r="V2892" i="21"/>
  <c r="W2891" i="21"/>
  <c r="V2891" i="21"/>
  <c r="W2890" i="21"/>
  <c r="V2890" i="21"/>
  <c r="W2888" i="21"/>
  <c r="V2888" i="21"/>
  <c r="V2887" i="21"/>
  <c r="W2887" i="21" s="1"/>
  <c r="W2883" i="21"/>
  <c r="V2883" i="21"/>
  <c r="W2853" i="21"/>
  <c r="V2853" i="21"/>
  <c r="W2852" i="21"/>
  <c r="V2852" i="21"/>
  <c r="W2851" i="21"/>
  <c r="V2851" i="21"/>
  <c r="W2850" i="21"/>
  <c r="V2850" i="21"/>
  <c r="W2848" i="21"/>
  <c r="V2848" i="21"/>
  <c r="V2847" i="21"/>
  <c r="W2847" i="21" s="1"/>
  <c r="W2843" i="21"/>
  <c r="V2843" i="21"/>
  <c r="V2817" i="21"/>
  <c r="W2816" i="21"/>
  <c r="V2816" i="21"/>
  <c r="W2815" i="21"/>
  <c r="V2815" i="21"/>
  <c r="W2814" i="21"/>
  <c r="V2814" i="21"/>
  <c r="W2813" i="21"/>
  <c r="V2813" i="21"/>
  <c r="W2812" i="21"/>
  <c r="V2812" i="21"/>
  <c r="W2811" i="21"/>
  <c r="V2811" i="21"/>
  <c r="W2810" i="21"/>
  <c r="V2810" i="21"/>
  <c r="W2808" i="21"/>
  <c r="V2808" i="21"/>
  <c r="V2807" i="21"/>
  <c r="W2807" i="21" s="1"/>
  <c r="W2803" i="21"/>
  <c r="V2803" i="21"/>
  <c r="W2776" i="21"/>
  <c r="V2776" i="21"/>
  <c r="W2775" i="21"/>
  <c r="V2775" i="21"/>
  <c r="W2774" i="21"/>
  <c r="V2774" i="21"/>
  <c r="W2773" i="21"/>
  <c r="V2773" i="21"/>
  <c r="W2772" i="21"/>
  <c r="V2772" i="21"/>
  <c r="W2771" i="21"/>
  <c r="V2771" i="21"/>
  <c r="W2770" i="21"/>
  <c r="V2770" i="21"/>
  <c r="W2768" i="21"/>
  <c r="V2768" i="21"/>
  <c r="V2767" i="21"/>
  <c r="W2767" i="21" s="1"/>
  <c r="W2763" i="21"/>
  <c r="V2763" i="21"/>
  <c r="W1974" i="21"/>
  <c r="V1974" i="21"/>
  <c r="W1973" i="21"/>
  <c r="V1973" i="21"/>
  <c r="W1972" i="21"/>
  <c r="V1972" i="21"/>
  <c r="W1971" i="21"/>
  <c r="V1971" i="21"/>
  <c r="W1970" i="21"/>
  <c r="V1970" i="21"/>
  <c r="W1968" i="21"/>
  <c r="V1968" i="21"/>
  <c r="V1967" i="21"/>
  <c r="W1967" i="21" s="1"/>
  <c r="W1964" i="21"/>
  <c r="V1964" i="21"/>
  <c r="W1962" i="21"/>
  <c r="V1962" i="21"/>
  <c r="W1935" i="21"/>
  <c r="W1934" i="21"/>
  <c r="V1934" i="21"/>
  <c r="W1933" i="21"/>
  <c r="V1933" i="21"/>
  <c r="W1932" i="21"/>
  <c r="V1932" i="21"/>
  <c r="W1931" i="21"/>
  <c r="V1931" i="21"/>
  <c r="W1930" i="21"/>
  <c r="V1930" i="21"/>
  <c r="W1928" i="21"/>
  <c r="V1928" i="21"/>
  <c r="V1927" i="21"/>
  <c r="W1927" i="21" s="1"/>
  <c r="W1924" i="21"/>
  <c r="W1923" i="21" s="1"/>
  <c r="V1924" i="21"/>
  <c r="V1922" i="21"/>
  <c r="W1774" i="21"/>
  <c r="V1774" i="21"/>
  <c r="W1773" i="21"/>
  <c r="V1773" i="21"/>
  <c r="W1772" i="21"/>
  <c r="V1772" i="21"/>
  <c r="W1768" i="21"/>
  <c r="V1768" i="21"/>
  <c r="V1767" i="21"/>
  <c r="W1767" i="21" s="1"/>
  <c r="W1764" i="21"/>
  <c r="V1764" i="21"/>
  <c r="W1762" i="21"/>
  <c r="V1762" i="21"/>
  <c r="V416" i="21"/>
  <c r="W415" i="21"/>
  <c r="V415" i="21"/>
  <c r="W414" i="21"/>
  <c r="V414" i="21"/>
  <c r="W413" i="21"/>
  <c r="V413" i="21"/>
  <c r="W412" i="21"/>
  <c r="V412" i="21"/>
  <c r="W411" i="21"/>
  <c r="V411" i="21"/>
  <c r="W410" i="21"/>
  <c r="V410" i="21"/>
  <c r="W408" i="21"/>
  <c r="V408" i="21"/>
  <c r="V407" i="21"/>
  <c r="W407" i="21" s="1"/>
  <c r="W403" i="21"/>
  <c r="V403" i="21"/>
  <c r="W374" i="21"/>
  <c r="V374" i="21"/>
  <c r="W373" i="21"/>
  <c r="V373" i="21"/>
  <c r="W372" i="21"/>
  <c r="V372" i="21"/>
  <c r="W371" i="21"/>
  <c r="V371" i="21"/>
  <c r="W370" i="21"/>
  <c r="V370" i="21"/>
  <c r="W368" i="21"/>
  <c r="V368" i="21"/>
  <c r="V367" i="21"/>
  <c r="W367" i="21" s="1"/>
  <c r="W363" i="21"/>
  <c r="V363" i="21"/>
  <c r="V336" i="21"/>
  <c r="W335" i="21"/>
  <c r="V335" i="21"/>
  <c r="W334" i="21"/>
  <c r="V334" i="21"/>
  <c r="W333" i="21"/>
  <c r="V333" i="21"/>
  <c r="W332" i="21"/>
  <c r="V332" i="21"/>
  <c r="W331" i="21"/>
  <c r="V331" i="21"/>
  <c r="W330" i="21"/>
  <c r="V330" i="21"/>
  <c r="W328" i="21"/>
  <c r="V328" i="21"/>
  <c r="V327" i="21"/>
  <c r="W327" i="21" s="1"/>
  <c r="W323" i="21"/>
  <c r="V323" i="21"/>
  <c r="W4897" i="21"/>
  <c r="V4897" i="21"/>
  <c r="W4896" i="21"/>
  <c r="V4896" i="21"/>
  <c r="W4895" i="21"/>
  <c r="V4895" i="21"/>
  <c r="W4894" i="21"/>
  <c r="V4894" i="21"/>
  <c r="W4893" i="21"/>
  <c r="V4893" i="21"/>
  <c r="W4892" i="21"/>
  <c r="V4892" i="21"/>
  <c r="W4891" i="21"/>
  <c r="V4891" i="21"/>
  <c r="W4890" i="21"/>
  <c r="V4890" i="21"/>
  <c r="W4888" i="21"/>
  <c r="V4888" i="21"/>
  <c r="V4887" i="21"/>
  <c r="W4887" i="21" s="1"/>
  <c r="W4883" i="21"/>
  <c r="V4883" i="21"/>
  <c r="W4616" i="21"/>
  <c r="V4616" i="21"/>
  <c r="W4615" i="21"/>
  <c r="V4615" i="21"/>
  <c r="W4614" i="21"/>
  <c r="V4614" i="21"/>
  <c r="V4613" i="21"/>
  <c r="W4608" i="21"/>
  <c r="W4610" i="21" s="1"/>
  <c r="V4608" i="21"/>
  <c r="V4610" i="21" s="1"/>
  <c r="V4607" i="21"/>
  <c r="W4607" i="21" s="1"/>
  <c r="W4603" i="21"/>
  <c r="V4603" i="21"/>
  <c r="W4414" i="21"/>
  <c r="V4414" i="21"/>
  <c r="W4413" i="21"/>
  <c r="V4413" i="21"/>
  <c r="W4412" i="21"/>
  <c r="V4412" i="21"/>
  <c r="W4411" i="21"/>
  <c r="V4411" i="21"/>
  <c r="W4410" i="21"/>
  <c r="V4410" i="21"/>
  <c r="W4408" i="21"/>
  <c r="V4408" i="21"/>
  <c r="V4407" i="21"/>
  <c r="W4407" i="21" s="1"/>
  <c r="W4403" i="21"/>
  <c r="V4403" i="21"/>
  <c r="W4374" i="21"/>
  <c r="V4374" i="21"/>
  <c r="W4373" i="21"/>
  <c r="V4373" i="21"/>
  <c r="W4372" i="21"/>
  <c r="V4372" i="21"/>
  <c r="W4371" i="21"/>
  <c r="V4371" i="21"/>
  <c r="W4370" i="21"/>
  <c r="V4370" i="21"/>
  <c r="W4368" i="21"/>
  <c r="V4368" i="21"/>
  <c r="V4367" i="21"/>
  <c r="W4367" i="21" s="1"/>
  <c r="W4363" i="21"/>
  <c r="V4363" i="21"/>
  <c r="V4094" i="21"/>
  <c r="W4093" i="21"/>
  <c r="V4093" i="21"/>
  <c r="W4092" i="21"/>
  <c r="V4092" i="21"/>
  <c r="W4091" i="21"/>
  <c r="V4091" i="21"/>
  <c r="W4088" i="21"/>
  <c r="V4088" i="21"/>
  <c r="V4087" i="21"/>
  <c r="W4087" i="21" s="1"/>
  <c r="W4084" i="21"/>
  <c r="V4084" i="21"/>
  <c r="W4082" i="21"/>
  <c r="V4082" i="21"/>
  <c r="V1413" i="21"/>
  <c r="W1412" i="21"/>
  <c r="V1412" i="21"/>
  <c r="W1411" i="21"/>
  <c r="V1411" i="21"/>
  <c r="W1410" i="21"/>
  <c r="V1410" i="21"/>
  <c r="W1408" i="21"/>
  <c r="V1408" i="21"/>
  <c r="V1407" i="21"/>
  <c r="W1407" i="21" s="1"/>
  <c r="W1403" i="21"/>
  <c r="V1403" i="21"/>
  <c r="W7528" i="21"/>
  <c r="V7528" i="21"/>
  <c r="V7527" i="21"/>
  <c r="W7527" i="21" s="1"/>
  <c r="W7524" i="21"/>
  <c r="V7524" i="21"/>
  <c r="W7522" i="21"/>
  <c r="V7522" i="21"/>
  <c r="V162" i="21"/>
  <c r="W162" i="21"/>
  <c r="V164" i="21"/>
  <c r="W164" i="21"/>
  <c r="V167" i="21"/>
  <c r="W167" i="21" s="1"/>
  <c r="V168" i="21"/>
  <c r="W168" i="21"/>
  <c r="V172" i="21"/>
  <c r="W172" i="21"/>
  <c r="V173" i="21"/>
  <c r="W173" i="21"/>
  <c r="V174" i="21"/>
  <c r="W174" i="21"/>
  <c r="V175" i="21"/>
  <c r="W175" i="21"/>
  <c r="V176" i="21"/>
  <c r="W176" i="21"/>
  <c r="V177" i="21"/>
  <c r="W177" i="21"/>
  <c r="W178" i="21"/>
  <c r="W179" i="21"/>
  <c r="V282" i="21"/>
  <c r="W282" i="21"/>
  <c r="V284" i="21"/>
  <c r="W284" i="21"/>
  <c r="V287" i="21"/>
  <c r="W287" i="21" s="1"/>
  <c r="V288" i="21"/>
  <c r="W288" i="21"/>
  <c r="V291" i="21"/>
  <c r="W291" i="21"/>
  <c r="V292" i="21"/>
  <c r="W292" i="21"/>
  <c r="V293" i="21"/>
  <c r="W293" i="21"/>
  <c r="V294" i="21"/>
  <c r="W294" i="21"/>
  <c r="V295" i="21"/>
  <c r="W295" i="21"/>
  <c r="V296" i="21"/>
  <c r="W296" i="21"/>
  <c r="W297" i="21"/>
  <c r="V1123" i="21"/>
  <c r="W1123" i="21"/>
  <c r="V1127" i="21"/>
  <c r="W1127" i="21" s="1"/>
  <c r="V1128" i="21"/>
  <c r="W1128" i="21"/>
  <c r="V1131" i="21"/>
  <c r="W1131" i="21"/>
  <c r="V1132" i="21"/>
  <c r="W1132" i="21"/>
  <c r="V1133" i="21"/>
  <c r="W1133" i="21"/>
  <c r="V1134" i="21"/>
  <c r="W1134" i="21"/>
  <c r="V1135" i="21"/>
  <c r="W1135" i="21"/>
  <c r="V1136" i="21"/>
  <c r="W1136" i="21"/>
  <c r="V1137" i="21"/>
  <c r="W1137" i="21"/>
  <c r="V1163" i="21"/>
  <c r="W1163" i="21"/>
  <c r="V1167" i="21"/>
  <c r="W1167" i="21" s="1"/>
  <c r="V1168" i="21"/>
  <c r="W1168" i="21"/>
  <c r="V1171" i="21"/>
  <c r="W1171" i="21"/>
  <c r="V1172" i="21"/>
  <c r="W1172" i="21"/>
  <c r="V1173" i="21"/>
  <c r="W1173" i="21"/>
  <c r="V1174" i="21"/>
  <c r="W1174" i="21"/>
  <c r="V1175" i="21"/>
  <c r="W1175" i="21"/>
  <c r="V1176" i="21"/>
  <c r="W1176" i="21"/>
  <c r="V1177" i="21"/>
  <c r="W1177" i="21"/>
  <c r="V4643" i="21"/>
  <c r="W4643" i="21"/>
  <c r="V4647" i="21"/>
  <c r="W4647" i="21" s="1"/>
  <c r="V4648" i="21"/>
  <c r="W4648" i="21"/>
  <c r="V4652" i="21"/>
  <c r="W4652" i="21"/>
  <c r="V4653" i="21"/>
  <c r="W4653" i="21"/>
  <c r="V4654" i="21"/>
  <c r="W4654" i="21"/>
  <c r="V4655" i="21"/>
  <c r="W4655" i="21"/>
  <c r="W4656" i="21"/>
  <c r="V4923" i="21"/>
  <c r="W4923" i="21"/>
  <c r="V4927" i="21"/>
  <c r="W4927" i="21" s="1"/>
  <c r="V4928" i="21"/>
  <c r="W4928" i="21"/>
  <c r="V4930" i="21"/>
  <c r="W4930" i="21"/>
  <c r="V4931" i="21"/>
  <c r="W4931" i="21"/>
  <c r="V4932" i="21"/>
  <c r="W4932" i="21"/>
  <c r="V4933" i="21"/>
  <c r="W4933" i="21"/>
  <c r="V4934" i="21"/>
  <c r="W4934" i="21"/>
  <c r="V4935" i="21"/>
  <c r="W4935" i="21"/>
  <c r="V4936" i="21"/>
  <c r="W4936" i="21"/>
  <c r="V4937" i="21"/>
  <c r="W4937" i="21"/>
  <c r="V4963" i="21"/>
  <c r="W4963" i="21"/>
  <c r="V4967" i="21"/>
  <c r="W4967" i="21" s="1"/>
  <c r="V4968" i="21"/>
  <c r="W4968" i="21"/>
  <c r="V4970" i="21"/>
  <c r="W4970" i="21"/>
  <c r="V4971" i="21"/>
  <c r="W4971" i="21"/>
  <c r="V4972" i="21"/>
  <c r="W4972" i="21"/>
  <c r="V4973" i="21"/>
  <c r="W4973" i="21"/>
  <c r="V4974" i="21"/>
  <c r="W4974" i="21"/>
  <c r="V4975" i="21"/>
  <c r="W4975" i="21"/>
  <c r="V4976" i="21"/>
  <c r="W4976" i="21"/>
  <c r="V4977" i="21"/>
  <c r="W4977" i="21"/>
  <c r="V5443" i="21"/>
  <c r="W5443" i="21"/>
  <c r="V5447" i="21"/>
  <c r="W5447" i="21" s="1"/>
  <c r="V5448" i="21"/>
  <c r="W5448" i="21"/>
  <c r="V5450" i="21"/>
  <c r="W5450" i="21"/>
  <c r="V5451" i="21"/>
  <c r="W5451" i="21"/>
  <c r="V5452" i="21"/>
  <c r="V5453" i="21"/>
  <c r="V5454" i="21"/>
  <c r="V5455" i="21"/>
  <c r="V5456" i="21"/>
  <c r="V5457" i="21"/>
  <c r="V5458" i="21"/>
  <c r="W5459" i="21"/>
  <c r="W5460" i="21"/>
  <c r="W5461" i="21"/>
  <c r="Y5461" i="21"/>
  <c r="V5923" i="21"/>
  <c r="W5923" i="21"/>
  <c r="V5927" i="21"/>
  <c r="W5927" i="21" s="1"/>
  <c r="V5928" i="21"/>
  <c r="W5928" i="21"/>
  <c r="V6803" i="21"/>
  <c r="W6803" i="21"/>
  <c r="V6807" i="21"/>
  <c r="W6807" i="21" s="1"/>
  <c r="V6808" i="21"/>
  <c r="W6808" i="21"/>
  <c r="V6810" i="21"/>
  <c r="W6810" i="21"/>
  <c r="V6811" i="21"/>
  <c r="W6811" i="21"/>
  <c r="V7042" i="21"/>
  <c r="W7042" i="21"/>
  <c r="V7044" i="21"/>
  <c r="W7044" i="21"/>
  <c r="V7047" i="21"/>
  <c r="W7047" i="21" s="1"/>
  <c r="V7048" i="21"/>
  <c r="W7048" i="21"/>
  <c r="V7050" i="21"/>
  <c r="W7050" i="21"/>
  <c r="V7051" i="21"/>
  <c r="W7051" i="21"/>
  <c r="V7052" i="21"/>
  <c r="W7052" i="21"/>
  <c r="V7053" i="21"/>
  <c r="W7053" i="21"/>
  <c r="V7082" i="21"/>
  <c r="W7082" i="21"/>
  <c r="V7084" i="21"/>
  <c r="W7084" i="21"/>
  <c r="V7087" i="21"/>
  <c r="W7087" i="21" s="1"/>
  <c r="V7088" i="21"/>
  <c r="W7088" i="21"/>
  <c r="V7090" i="21"/>
  <c r="W7090" i="21"/>
  <c r="V7091" i="21"/>
  <c r="W7091" i="21"/>
  <c r="V7092" i="21"/>
  <c r="W7092" i="21"/>
  <c r="V7093" i="21"/>
  <c r="W7093" i="21"/>
  <c r="V7203" i="21"/>
  <c r="W7203" i="21"/>
  <c r="V7207" i="21"/>
  <c r="W7207" i="21" s="1"/>
  <c r="V7208" i="21"/>
  <c r="W7208" i="21"/>
  <c r="V7210" i="21"/>
  <c r="W7210" i="21"/>
  <c r="V7211" i="21"/>
  <c r="W7211" i="21"/>
  <c r="V7212" i="21"/>
  <c r="W7212" i="21"/>
  <c r="V7213" i="21"/>
  <c r="W7213" i="21"/>
  <c r="V7243" i="21"/>
  <c r="W7243" i="21"/>
  <c r="V7247" i="21"/>
  <c r="W7247" i="21" s="1"/>
  <c r="V7248" i="21"/>
  <c r="W7248" i="21"/>
  <c r="V7250" i="21"/>
  <c r="W7250" i="21"/>
  <c r="V7251" i="21"/>
  <c r="W7251" i="21"/>
  <c r="W7252" i="21"/>
  <c r="V7283" i="21"/>
  <c r="V7287" i="21"/>
  <c r="W7287" i="21" s="1"/>
  <c r="V7288" i="21"/>
  <c r="W7288" i="21"/>
  <c r="V7363" i="21"/>
  <c r="W7363" i="21"/>
  <c r="V7367" i="21"/>
  <c r="W7367" i="21" s="1"/>
  <c r="V7368" i="21"/>
  <c r="W7368" i="21"/>
  <c r="V7403" i="21"/>
  <c r="W7403" i="21"/>
  <c r="V7407" i="21"/>
  <c r="W7407" i="21" s="1"/>
  <c r="V7408" i="21"/>
  <c r="W7408" i="21"/>
  <c r="V7442" i="21"/>
  <c r="V7444" i="21"/>
  <c r="W7444" i="21"/>
  <c r="W7443" i="21" s="1"/>
  <c r="V7447" i="21"/>
  <c r="W7447" i="21" s="1"/>
  <c r="V7448" i="21"/>
  <c r="W7448" i="21"/>
  <c r="V7482" i="21"/>
  <c r="W7482" i="21"/>
  <c r="V7484" i="21"/>
  <c r="W7484" i="21"/>
  <c r="V7487" i="21"/>
  <c r="W7487" i="21" s="1"/>
  <c r="V7488" i="21"/>
  <c r="W7488" i="21"/>
  <c r="V7563" i="21"/>
  <c r="W7563" i="21"/>
  <c r="V7567" i="21"/>
  <c r="W7567" i="21" s="1"/>
  <c r="V7568" i="21"/>
  <c r="W7568" i="21"/>
  <c r="W7602" i="21"/>
  <c r="V7604" i="21"/>
  <c r="V7603" i="21" s="1"/>
  <c r="W7604" i="21"/>
  <c r="V7607" i="21"/>
  <c r="W7607" i="21" s="1"/>
  <c r="V7608" i="21"/>
  <c r="W7608" i="21"/>
  <c r="V7643" i="21"/>
  <c r="W7643" i="21"/>
  <c r="V7647" i="21"/>
  <c r="W7647" i="21" s="1"/>
  <c r="V7648" i="21"/>
  <c r="W7648" i="21"/>
  <c r="V7683" i="21"/>
  <c r="W7683" i="21"/>
  <c r="V7687" i="21"/>
  <c r="W7687" i="21" s="1"/>
  <c r="V7688" i="21"/>
  <c r="W7688" i="21"/>
  <c r="V7723" i="21"/>
  <c r="W7723" i="21"/>
  <c r="V7727" i="21"/>
  <c r="W7727" i="21" s="1"/>
  <c r="V7728" i="21"/>
  <c r="W7728" i="21"/>
  <c r="V7763" i="21"/>
  <c r="W7763" i="21"/>
  <c r="V7767" i="21"/>
  <c r="W7767" i="21" s="1"/>
  <c r="V7768" i="21"/>
  <c r="W7768" i="21"/>
  <c r="V7803" i="21"/>
  <c r="W7803" i="21"/>
  <c r="V7807" i="21"/>
  <c r="W7807" i="21" s="1"/>
  <c r="V7808" i="21"/>
  <c r="W7808" i="21"/>
  <c r="V7923" i="21"/>
  <c r="W7923" i="21"/>
  <c r="V7927" i="21"/>
  <c r="W7927" i="21" s="1"/>
  <c r="V7928" i="21"/>
  <c r="W7928" i="21"/>
  <c r="V7963" i="21"/>
  <c r="W7963" i="21"/>
  <c r="V7967" i="21"/>
  <c r="W7967" i="21" s="1"/>
  <c r="V7968" i="21"/>
  <c r="W7968" i="21"/>
  <c r="V8042" i="21"/>
  <c r="V8043" i="21" s="1"/>
  <c r="W8042" i="21"/>
  <c r="W8043" i="21" s="1"/>
  <c r="V8047" i="21"/>
  <c r="W8047" i="21" s="1"/>
  <c r="V8048" i="21"/>
  <c r="W8048" i="21"/>
  <c r="V8163" i="21"/>
  <c r="W8163" i="21"/>
  <c r="V8167" i="21"/>
  <c r="W8167" i="21" s="1"/>
  <c r="V8168" i="21"/>
  <c r="W8168" i="21"/>
  <c r="V8203" i="21"/>
  <c r="V8201" i="21" s="1"/>
  <c r="W8203" i="21"/>
  <c r="W8201" i="21" s="1"/>
  <c r="V8207" i="21"/>
  <c r="W8207" i="21" s="1"/>
  <c r="V8242" i="21"/>
  <c r="W8242" i="21"/>
  <c r="V8244" i="21"/>
  <c r="W8244" i="21"/>
  <c r="V8247" i="21"/>
  <c r="W8247" i="21" s="1"/>
  <c r="V8248" i="21"/>
  <c r="W8248" i="21"/>
  <c r="V8323" i="21"/>
  <c r="W8323" i="21"/>
  <c r="V8327" i="21"/>
  <c r="W8327" i="21" s="1"/>
  <c r="V8328" i="21"/>
  <c r="W8328" i="21"/>
  <c r="V8363" i="21"/>
  <c r="W8363" i="21"/>
  <c r="V8367" i="21"/>
  <c r="W8367" i="21" s="1"/>
  <c r="V8368" i="21"/>
  <c r="W8368" i="21"/>
  <c r="V8403" i="21"/>
  <c r="W8403" i="21"/>
  <c r="V8407" i="21"/>
  <c r="W8407" i="21" s="1"/>
  <c r="V8408" i="21"/>
  <c r="V8483" i="21"/>
  <c r="W8483" i="21"/>
  <c r="V8487" i="21"/>
  <c r="W8487" i="21" s="1"/>
  <c r="V8488" i="21"/>
  <c r="W8488" i="21"/>
  <c r="Z8489" i="21"/>
  <c r="AA8489" i="21"/>
  <c r="AB8489" i="21"/>
  <c r="AC8489" i="21"/>
  <c r="AD8489" i="21"/>
  <c r="AE8489" i="21"/>
  <c r="AF8489" i="21"/>
  <c r="AG8489" i="21"/>
  <c r="AH8489" i="21"/>
  <c r="AI8489" i="21"/>
  <c r="AJ8489" i="21"/>
  <c r="AK8489" i="21"/>
  <c r="W8447" i="21"/>
  <c r="V8448" i="21"/>
  <c r="V2563" i="21"/>
  <c r="V7523" i="21" l="1"/>
  <c r="W3801" i="21"/>
  <c r="V4961" i="21"/>
  <c r="V4601" i="21"/>
  <c r="Y3488" i="21"/>
  <c r="V5241" i="21"/>
  <c r="W6801" i="21"/>
  <c r="W5241" i="21"/>
  <c r="Y5808" i="21"/>
  <c r="Y8288" i="21"/>
  <c r="V361" i="21"/>
  <c r="W5603" i="21"/>
  <c r="Y5248" i="21"/>
  <c r="Y1048" i="21"/>
  <c r="Y1968" i="21"/>
  <c r="V4361" i="21"/>
  <c r="Y3688" i="21"/>
  <c r="W7123" i="21"/>
  <c r="W7121" i="21" s="1"/>
  <c r="V2921" i="21"/>
  <c r="W923" i="21"/>
  <c r="W2563" i="21"/>
  <c r="V7881" i="21"/>
  <c r="V3961" i="21"/>
  <c r="W1763" i="21"/>
  <c r="W1761" i="21" s="1"/>
  <c r="V401" i="21"/>
  <c r="V1923" i="21"/>
  <c r="V1921" i="21" s="1"/>
  <c r="Y848" i="21"/>
  <c r="V1043" i="21"/>
  <c r="V1041" i="21" s="1"/>
  <c r="Y3968" i="21"/>
  <c r="Y608" i="21"/>
  <c r="V3641" i="21"/>
  <c r="V4123" i="21"/>
  <c r="V4121" i="21" s="1"/>
  <c r="V3481" i="21"/>
  <c r="Y2448" i="21"/>
  <c r="V1003" i="21"/>
  <c r="V1001" i="21" s="1"/>
  <c r="V7321" i="21"/>
  <c r="X7321" i="21" s="1"/>
  <c r="Z7321" i="21" s="1"/>
  <c r="P7323" i="21" s="1"/>
  <c r="V2561" i="21"/>
  <c r="W2043" i="21"/>
  <c r="W2041" i="21" s="1"/>
  <c r="V7921" i="21"/>
  <c r="W4921" i="21"/>
  <c r="V6241" i="21"/>
  <c r="W6921" i="21"/>
  <c r="W6603" i="21"/>
  <c r="W6601" i="21" s="1"/>
  <c r="Y568" i="21"/>
  <c r="V2523" i="21"/>
  <c r="V2521" i="21" s="1"/>
  <c r="Y1488" i="21"/>
  <c r="Y3768" i="21"/>
  <c r="Y7648" i="21"/>
  <c r="V8441" i="21"/>
  <c r="W843" i="21"/>
  <c r="W841" i="21" s="1"/>
  <c r="Y8008" i="21"/>
  <c r="Y3048" i="21"/>
  <c r="V2243" i="21"/>
  <c r="V2241" i="21" s="1"/>
  <c r="Y7008" i="21"/>
  <c r="Y5848" i="21"/>
  <c r="V4641" i="21"/>
  <c r="Y4688" i="21"/>
  <c r="Y7368" i="21"/>
  <c r="W8161" i="21"/>
  <c r="W3003" i="21"/>
  <c r="W3001" i="21" s="1"/>
  <c r="W3681" i="21"/>
  <c r="V4841" i="21"/>
  <c r="W6361" i="21"/>
  <c r="W2443" i="21"/>
  <c r="W2441" i="21" s="1"/>
  <c r="V5523" i="21"/>
  <c r="V5521" i="21" s="1"/>
  <c r="V4681" i="21"/>
  <c r="Y2808" i="21"/>
  <c r="Y3848" i="21"/>
  <c r="Y2168" i="21"/>
  <c r="Y2528" i="21"/>
  <c r="Y3608" i="21"/>
  <c r="Y4007" i="21"/>
  <c r="W6001" i="21"/>
  <c r="V2323" i="21"/>
  <c r="V2321" i="21" s="1"/>
  <c r="W4123" i="21"/>
  <c r="W4121" i="21" s="1"/>
  <c r="Y4011" i="21"/>
  <c r="Y2888" i="21"/>
  <c r="Y3368" i="21"/>
  <c r="Y528" i="21"/>
  <c r="Y7608" i="21"/>
  <c r="V4721" i="21"/>
  <c r="V4801" i="21"/>
  <c r="W2963" i="21"/>
  <c r="W2961" i="21" s="1"/>
  <c r="Y7568" i="21"/>
  <c r="Y7088" i="21"/>
  <c r="Y3288" i="21"/>
  <c r="Y4848" i="21"/>
  <c r="Y1688" i="21"/>
  <c r="Y6168" i="21"/>
  <c r="V2443" i="21"/>
  <c r="V2441" i="21" s="1"/>
  <c r="V7123" i="21"/>
  <c r="V7121" i="21" s="1"/>
  <c r="W2523" i="21"/>
  <c r="W2521" i="21" s="1"/>
  <c r="Y6248" i="21"/>
  <c r="W3481" i="21"/>
  <c r="V3801" i="21"/>
  <c r="X3801" i="21" s="1"/>
  <c r="Z3801" i="21" s="1"/>
  <c r="P3803" i="21" s="1"/>
  <c r="W6401" i="21"/>
  <c r="Y2248" i="21"/>
  <c r="W3521" i="21"/>
  <c r="W3083" i="21"/>
  <c r="W3081" i="21" s="1"/>
  <c r="V7083" i="21"/>
  <c r="V7081" i="21" s="1"/>
  <c r="W3123" i="21"/>
  <c r="W3121" i="21" s="1"/>
  <c r="Y6008" i="21"/>
  <c r="Y6608" i="21"/>
  <c r="W6643" i="21"/>
  <c r="W6641" i="21" s="1"/>
  <c r="W3441" i="21"/>
  <c r="V5921" i="21"/>
  <c r="Y1168" i="21"/>
  <c r="V5641" i="21"/>
  <c r="V8321" i="21"/>
  <c r="W4721" i="21"/>
  <c r="W8408" i="21"/>
  <c r="W8401" i="21" s="1"/>
  <c r="Y2048" i="21"/>
  <c r="V1883" i="21"/>
  <c r="V1881" i="21" s="1"/>
  <c r="Y6048" i="21"/>
  <c r="Y3648" i="21"/>
  <c r="W5921" i="21"/>
  <c r="Y4408" i="21"/>
  <c r="W8003" i="21"/>
  <c r="W8001" i="21" s="1"/>
  <c r="V7521" i="21"/>
  <c r="W7761" i="21"/>
  <c r="V5961" i="21"/>
  <c r="W2203" i="21"/>
  <c r="W2201" i="21" s="1"/>
  <c r="V7641" i="21"/>
  <c r="W7841" i="21"/>
  <c r="Y4768" i="21"/>
  <c r="W803" i="21"/>
  <c r="W801" i="21" s="1"/>
  <c r="V8041" i="21"/>
  <c r="V283" i="21"/>
  <c r="V281" i="21" s="1"/>
  <c r="Y6408" i="21"/>
  <c r="V7401" i="21"/>
  <c r="V1121" i="21"/>
  <c r="W4601" i="21"/>
  <c r="X4601" i="21" s="1"/>
  <c r="Z4601" i="21" s="1"/>
  <c r="P4603" i="21" s="1"/>
  <c r="W2561" i="21"/>
  <c r="W6241" i="21"/>
  <c r="Y6448" i="21"/>
  <c r="Y3008" i="21"/>
  <c r="V3043" i="21"/>
  <c r="V3041" i="21" s="1"/>
  <c r="V7163" i="21"/>
  <c r="V7161" i="21" s="1"/>
  <c r="W3241" i="21"/>
  <c r="W6163" i="21"/>
  <c r="W6161" i="21" s="1"/>
  <c r="V2003" i="21"/>
  <c r="V2001" i="21" s="1"/>
  <c r="V3881" i="21"/>
  <c r="Y1128" i="21"/>
  <c r="V7483" i="21"/>
  <c r="V7481" i="21" s="1"/>
  <c r="W1963" i="21"/>
  <c r="W1961" i="21" s="1"/>
  <c r="W2761" i="21"/>
  <c r="W1003" i="21"/>
  <c r="W1001" i="21" s="1"/>
  <c r="V3681" i="21"/>
  <c r="V4163" i="21"/>
  <c r="V4161" i="21" s="1"/>
  <c r="W4163" i="21"/>
  <c r="W4161" i="21" s="1"/>
  <c r="V4203" i="21"/>
  <c r="V4201" i="21" s="1"/>
  <c r="Y4728" i="21"/>
  <c r="V1681" i="21"/>
  <c r="V5841" i="21"/>
  <c r="Y2128" i="21"/>
  <c r="Y2008" i="21"/>
  <c r="W2241" i="21"/>
  <c r="Y3088" i="21"/>
  <c r="Y3808" i="21"/>
  <c r="V8161" i="21"/>
  <c r="Y2648" i="21"/>
  <c r="Y4168" i="21"/>
  <c r="W4681" i="21"/>
  <c r="X4681" i="21" s="1"/>
  <c r="Z4681" i="21" s="1"/>
  <c r="P4683" i="21" s="1"/>
  <c r="Y7448" i="21"/>
  <c r="V7043" i="21"/>
  <c r="V7041" i="21" s="1"/>
  <c r="V2881" i="21"/>
  <c r="V561" i="21"/>
  <c r="W8243" i="21"/>
  <c r="W8241" i="21" s="1"/>
  <c r="V7241" i="21"/>
  <c r="Y7208" i="21"/>
  <c r="V1763" i="21"/>
  <c r="V1761" i="21" s="1"/>
  <c r="V3281" i="21"/>
  <c r="W3361" i="21"/>
  <c r="V7841" i="21"/>
  <c r="V521" i="21"/>
  <c r="V6123" i="21"/>
  <c r="V6121" i="21" s="1"/>
  <c r="V5721" i="21"/>
  <c r="W3761" i="21"/>
  <c r="V5603" i="21"/>
  <c r="V5601" i="21" s="1"/>
  <c r="W6563" i="21"/>
  <c r="W6561" i="21" s="1"/>
  <c r="W8481" i="21"/>
  <c r="V8243" i="21"/>
  <c r="V8241" i="21" s="1"/>
  <c r="V7721" i="21"/>
  <c r="W7561" i="21"/>
  <c r="V7361" i="21"/>
  <c r="W1921" i="21"/>
  <c r="V2801" i="21"/>
  <c r="Y2848" i="21"/>
  <c r="V1483" i="21"/>
  <c r="V1481" i="21" s="1"/>
  <c r="V6081" i="21"/>
  <c r="W6123" i="21"/>
  <c r="W6121" i="21" s="1"/>
  <c r="V5681" i="21"/>
  <c r="W5721" i="21"/>
  <c r="V8283" i="21"/>
  <c r="V8281" i="21" s="1"/>
  <c r="W7881" i="21"/>
  <c r="X7881" i="21" s="1"/>
  <c r="Z7881" i="21" s="1"/>
  <c r="P7883" i="21" s="1"/>
  <c r="V5481" i="21"/>
  <c r="V6441" i="21"/>
  <c r="V6561" i="21"/>
  <c r="W4641" i="21"/>
  <c r="W1043" i="21"/>
  <c r="W1041" i="21" s="1"/>
  <c r="W1483" i="21"/>
  <c r="W1481" i="21" s="1"/>
  <c r="W5681" i="21"/>
  <c r="V1641" i="21"/>
  <c r="V7281" i="21"/>
  <c r="X7281" i="21" s="1"/>
  <c r="Z7281" i="21" s="1"/>
  <c r="P7283" i="21" s="1"/>
  <c r="Y6368" i="21"/>
  <c r="Y368" i="21"/>
  <c r="Y7248" i="21"/>
  <c r="V8481" i="21"/>
  <c r="V8401" i="21"/>
  <c r="W7961" i="21"/>
  <c r="V7681" i="21"/>
  <c r="W7201" i="21"/>
  <c r="W7043" i="21"/>
  <c r="W7041" i="21" s="1"/>
  <c r="V6801" i="21"/>
  <c r="W1121" i="21"/>
  <c r="W4083" i="21"/>
  <c r="W4081" i="21" s="1"/>
  <c r="W4881" i="21"/>
  <c r="W321" i="21"/>
  <c r="Y7848" i="21"/>
  <c r="Y3448" i="21"/>
  <c r="W601" i="21"/>
  <c r="Y6088" i="21"/>
  <c r="W2163" i="21"/>
  <c r="W2161" i="21" s="1"/>
  <c r="V2963" i="21"/>
  <c r="V2961" i="21" s="1"/>
  <c r="Y6688" i="21"/>
  <c r="Y5528" i="21"/>
  <c r="W5563" i="21"/>
  <c r="W5561" i="21" s="1"/>
  <c r="W7603" i="21"/>
  <c r="W7601" i="21" s="1"/>
  <c r="W163" i="21"/>
  <c r="W161" i="21" s="1"/>
  <c r="V2203" i="21"/>
  <c r="V2201" i="21" s="1"/>
  <c r="V6683" i="21"/>
  <c r="V6681" i="21" s="1"/>
  <c r="W6841" i="21"/>
  <c r="V2123" i="21"/>
  <c r="V2121" i="21" s="1"/>
  <c r="Y5968" i="21"/>
  <c r="V8361" i="21"/>
  <c r="V7801" i="21"/>
  <c r="W7361" i="21"/>
  <c r="W7241" i="21"/>
  <c r="Y328" i="21"/>
  <c r="Y6648" i="21"/>
  <c r="V6361" i="21"/>
  <c r="V6841" i="21"/>
  <c r="Y808" i="21"/>
  <c r="Y5608" i="21"/>
  <c r="Y1848" i="21"/>
  <c r="W8361" i="21"/>
  <c r="Y7968" i="21"/>
  <c r="W7641" i="21"/>
  <c r="V7443" i="21"/>
  <c r="V7441" i="21" s="1"/>
  <c r="V7201" i="21"/>
  <c r="V163" i="21"/>
  <c r="V161" i="21" s="1"/>
  <c r="Y7528" i="21"/>
  <c r="Y4368" i="21"/>
  <c r="Y1768" i="21"/>
  <c r="W521" i="21"/>
  <c r="W561" i="21"/>
  <c r="W6041" i="21"/>
  <c r="W2323" i="21"/>
  <c r="W2321" i="21" s="1"/>
  <c r="Y2968" i="21"/>
  <c r="V3003" i="21"/>
  <c r="V3001" i="21" s="1"/>
  <c r="Y3888" i="21"/>
  <c r="W6683" i="21"/>
  <c r="W6681" i="21" s="1"/>
  <c r="V6723" i="21"/>
  <c r="V6721" i="21" s="1"/>
  <c r="W4481" i="21"/>
  <c r="V4761" i="21"/>
  <c r="V6643" i="21"/>
  <c r="V6641" i="21" s="1"/>
  <c r="V5801" i="21"/>
  <c r="Y6208" i="21"/>
  <c r="W6963" i="21"/>
  <c r="W6961" i="21" s="1"/>
  <c r="W5481" i="21"/>
  <c r="W6441" i="21"/>
  <c r="V1601" i="21"/>
  <c r="W3601" i="21"/>
  <c r="W8041" i="21"/>
  <c r="W1161" i="21"/>
  <c r="V1401" i="21"/>
  <c r="W4401" i="21"/>
  <c r="V321" i="21"/>
  <c r="V601" i="21"/>
  <c r="Y928" i="21"/>
  <c r="V6163" i="21"/>
  <c r="V6161" i="21" s="1"/>
  <c r="Y4128" i="21"/>
  <c r="Y4208" i="21"/>
  <c r="W6723" i="21"/>
  <c r="W6721" i="21" s="1"/>
  <c r="V6201" i="21"/>
  <c r="V2403" i="21"/>
  <c r="V2401" i="21" s="1"/>
  <c r="V5563" i="21"/>
  <c r="V5561" i="21" s="1"/>
  <c r="W7483" i="21"/>
  <c r="W7481" i="21" s="1"/>
  <c r="Y8368" i="21"/>
  <c r="W8321" i="21"/>
  <c r="W7921" i="21"/>
  <c r="X7921" i="21" s="1"/>
  <c r="Z7921" i="21" s="1"/>
  <c r="P7923" i="21" s="1"/>
  <c r="W7681" i="21"/>
  <c r="V7961" i="21"/>
  <c r="W7801" i="21"/>
  <c r="V7601" i="21"/>
  <c r="Y7488" i="21"/>
  <c r="Y7048" i="21"/>
  <c r="W1401" i="21"/>
  <c r="W4361" i="21"/>
  <c r="X4361" i="21" s="1"/>
  <c r="Z4361" i="21" s="1"/>
  <c r="P4363" i="21" s="1"/>
  <c r="V4881" i="21"/>
  <c r="W401" i="21"/>
  <c r="V1963" i="21"/>
  <c r="V1961" i="21" s="1"/>
  <c r="Y2768" i="21"/>
  <c r="V3361" i="21"/>
  <c r="V3241" i="21"/>
  <c r="V843" i="21"/>
  <c r="V841" i="21" s="1"/>
  <c r="W883" i="21"/>
  <c r="W881" i="21" s="1"/>
  <c r="V6041" i="21"/>
  <c r="Y2208" i="21"/>
  <c r="V3123" i="21"/>
  <c r="V3121" i="21" s="1"/>
  <c r="Y3128" i="21"/>
  <c r="W3641" i="21"/>
  <c r="X3641" i="21" s="1"/>
  <c r="Z3641" i="21" s="1"/>
  <c r="P3643" i="21" s="1"/>
  <c r="W3841" i="21"/>
  <c r="Y6728" i="21"/>
  <c r="W7003" i="21"/>
  <c r="W7001" i="21" s="1"/>
  <c r="W7163" i="21"/>
  <c r="W7161" i="21" s="1"/>
  <c r="Y1648" i="21"/>
  <c r="Y3928" i="21"/>
  <c r="W5801" i="21"/>
  <c r="W5841" i="21"/>
  <c r="Y5488" i="21"/>
  <c r="W6761" i="21"/>
  <c r="Y1608" i="21"/>
  <c r="V4283" i="21"/>
  <c r="V4281" i="21" s="1"/>
  <c r="W2123" i="21"/>
  <c r="W2121" i="21" s="1"/>
  <c r="W4961" i="21"/>
  <c r="X4961" i="21" s="1"/>
  <c r="Z4961" i="21" s="1"/>
  <c r="P4963" i="21" s="1"/>
  <c r="V2841" i="21"/>
  <c r="W3281" i="21"/>
  <c r="W8441" i="21"/>
  <c r="V923" i="21"/>
  <c r="V921" i="21" s="1"/>
  <c r="V6481" i="21"/>
  <c r="V1803" i="21"/>
  <c r="V1801" i="21" s="1"/>
  <c r="W1843" i="21"/>
  <c r="W1841" i="21" s="1"/>
  <c r="V4611" i="21"/>
  <c r="W4611" i="21" s="1"/>
  <c r="W361" i="21"/>
  <c r="X361" i="21" s="1"/>
  <c r="Z361" i="21" s="1"/>
  <c r="P363" i="21" s="1"/>
  <c r="Y1928" i="21"/>
  <c r="V2761" i="21"/>
  <c r="W2841" i="21"/>
  <c r="W2921" i="21"/>
  <c r="V2163" i="21"/>
  <c r="V2161" i="21" s="1"/>
  <c r="Y2328" i="21"/>
  <c r="V2643" i="21"/>
  <c r="V2641" i="21" s="1"/>
  <c r="Y2568" i="21"/>
  <c r="Y3528" i="21"/>
  <c r="W1601" i="21"/>
  <c r="W1803" i="21"/>
  <c r="W1801" i="21" s="1"/>
  <c r="W7083" i="21"/>
  <c r="W7081" i="21" s="1"/>
  <c r="Y4648" i="21"/>
  <c r="Y4088" i="21"/>
  <c r="V4401" i="21"/>
  <c r="Y888" i="21"/>
  <c r="V2043" i="21"/>
  <c r="V2041" i="21" s="1"/>
  <c r="W2643" i="21"/>
  <c r="W2641" i="21" s="1"/>
  <c r="W3881" i="21"/>
  <c r="V4003" i="21"/>
  <c r="V4001" i="21" s="1"/>
  <c r="W4203" i="21"/>
  <c r="W4201" i="21" s="1"/>
  <c r="W5641" i="21"/>
  <c r="Y7168" i="21"/>
  <c r="W5961" i="21"/>
  <c r="W1641" i="21"/>
  <c r="W1681" i="21"/>
  <c r="V3521" i="21"/>
  <c r="V3921" i="21"/>
  <c r="V6603" i="21"/>
  <c r="V6601" i="21" s="1"/>
  <c r="V3083" i="21"/>
  <c r="V3081" i="21" s="1"/>
  <c r="Y6968" i="21"/>
  <c r="W2403" i="21"/>
  <c r="W2401" i="21" s="1"/>
  <c r="V6401" i="21"/>
  <c r="Y6768" i="21"/>
  <c r="V3601" i="21"/>
  <c r="Y4288" i="21"/>
  <c r="W5521" i="21"/>
  <c r="Y1888" i="21"/>
  <c r="W5441" i="21"/>
  <c r="W7523" i="21"/>
  <c r="W7521" i="21" s="1"/>
  <c r="X7521" i="21" s="1"/>
  <c r="Z7521" i="21" s="1"/>
  <c r="P7523" i="21" s="1"/>
  <c r="V4083" i="21"/>
  <c r="V4081" i="21" s="1"/>
  <c r="Y408" i="21"/>
  <c r="W2881" i="21"/>
  <c r="V3441" i="21"/>
  <c r="W2003" i="21"/>
  <c r="W2001" i="21" s="1"/>
  <c r="Y2688" i="21"/>
  <c r="V6921" i="21"/>
  <c r="W3921" i="21"/>
  <c r="W7441" i="21"/>
  <c r="Y288" i="21"/>
  <c r="W2801" i="21"/>
  <c r="V883" i="21"/>
  <c r="V881" i="21" s="1"/>
  <c r="W921" i="21"/>
  <c r="W6081" i="21"/>
  <c r="V2683" i="21"/>
  <c r="V2681" i="21" s="1"/>
  <c r="W3043" i="21"/>
  <c r="W3041" i="21" s="1"/>
  <c r="V3841" i="21"/>
  <c r="V4561" i="21"/>
  <c r="W4841" i="21"/>
  <c r="V7003" i="21"/>
  <c r="V7001" i="21" s="1"/>
  <c r="Y7128" i="21"/>
  <c r="V6001" i="21"/>
  <c r="W3961" i="21"/>
  <c r="X3961" i="21" s="1"/>
  <c r="Z3961" i="21" s="1"/>
  <c r="P3963" i="21" s="1"/>
  <c r="W6201" i="21"/>
  <c r="V6963" i="21"/>
  <c r="V6961" i="21" s="1"/>
  <c r="Y7888" i="21"/>
  <c r="X8081" i="21"/>
  <c r="Z8081" i="21" s="1"/>
  <c r="W6481" i="21"/>
  <c r="V6761" i="21"/>
  <c r="W4283" i="21"/>
  <c r="W4281" i="21" s="1"/>
  <c r="Y5568" i="21"/>
  <c r="Y2928" i="21"/>
  <c r="Y8248" i="21"/>
  <c r="Y6488" i="21"/>
  <c r="Y5448" i="21"/>
  <c r="V5441" i="21"/>
  <c r="V7761" i="21"/>
  <c r="Y168" i="21"/>
  <c r="Y1008" i="21"/>
  <c r="Y2408" i="21"/>
  <c r="V8003" i="21"/>
  <c r="V8001" i="21" s="1"/>
  <c r="Y1808" i="21"/>
  <c r="W1883" i="21"/>
  <c r="W1881" i="21" s="1"/>
  <c r="W7401" i="21"/>
  <c r="Y6128" i="21"/>
  <c r="Y8328" i="21"/>
  <c r="Y7808" i="21"/>
  <c r="V1161" i="21"/>
  <c r="V4481" i="21"/>
  <c r="Y4488" i="21"/>
  <c r="W8283" i="21"/>
  <c r="W8281" i="21" s="1"/>
  <c r="W5601" i="21"/>
  <c r="Y4608" i="21"/>
  <c r="Y5928" i="21"/>
  <c r="W283" i="21"/>
  <c r="W281" i="21" s="1"/>
  <c r="Y6568" i="21"/>
  <c r="W7721" i="21"/>
  <c r="V1843" i="21"/>
  <c r="V1841" i="21" s="1"/>
  <c r="Y1408" i="21"/>
  <c r="V4921" i="21"/>
  <c r="V6881" i="21"/>
  <c r="W6881" i="21"/>
  <c r="V803" i="21"/>
  <c r="V801" i="21" s="1"/>
  <c r="X8201" i="21"/>
  <c r="Z8201" i="21" s="1"/>
  <c r="P8203" i="21" s="1"/>
  <c r="V7561" i="21"/>
  <c r="W2683" i="21"/>
  <c r="W2681" i="21" s="1"/>
  <c r="W4801" i="21"/>
  <c r="Y4808" i="21"/>
  <c r="V3761" i="21"/>
  <c r="W4001" i="21"/>
  <c r="W4561" i="21"/>
  <c r="W4761" i="21"/>
  <c r="Y3248" i="21"/>
  <c r="Y4568" i="21"/>
  <c r="X6801" i="21" l="1"/>
  <c r="Z6801" i="21" s="1"/>
  <c r="P6803" i="21" s="1"/>
  <c r="X5241" i="21"/>
  <c r="Z5241" i="21" s="1"/>
  <c r="X2921" i="21"/>
  <c r="Z2921" i="21" s="1"/>
  <c r="P2923" i="21" s="1"/>
  <c r="X2201" i="21"/>
  <c r="Z2201" i="21" s="1"/>
  <c r="P2203" i="21" s="1"/>
  <c r="X3761" i="21"/>
  <c r="Z3761" i="21" s="1"/>
  <c r="P3763" i="21" s="1"/>
  <c r="X2761" i="21"/>
  <c r="Z2761" i="21" s="1"/>
  <c r="X401" i="21"/>
  <c r="Z401" i="21" s="1"/>
  <c r="P403" i="21" s="1"/>
  <c r="X4921" i="21"/>
  <c r="Z4921" i="21" s="1"/>
  <c r="P4923" i="21" s="1"/>
  <c r="X3041" i="21"/>
  <c r="Z3041" i="21" s="1"/>
  <c r="P3043" i="21" s="1"/>
  <c r="X3481" i="21"/>
  <c r="Z3481" i="21" s="1"/>
  <c r="P3483" i="21" s="1"/>
  <c r="X7641" i="21"/>
  <c r="Z7641" i="21" s="1"/>
  <c r="P7643" i="21" s="1"/>
  <c r="X2881" i="21"/>
  <c r="Z2881" i="21" s="1"/>
  <c r="X5641" i="21"/>
  <c r="Z5641" i="21" s="1"/>
  <c r="P5643" i="21" s="1"/>
  <c r="X1001" i="21"/>
  <c r="Z1001" i="21" s="1"/>
  <c r="P1003" i="21" s="1"/>
  <c r="X6001" i="21"/>
  <c r="Z6001" i="21" s="1"/>
  <c r="P6003" i="21" s="1"/>
  <c r="X2561" i="21"/>
  <c r="Z2561" i="21" s="1"/>
  <c r="P2563" i="21" s="1"/>
  <c r="X4721" i="21"/>
  <c r="Z4721" i="21" s="1"/>
  <c r="P4723" i="21" s="1"/>
  <c r="X8321" i="21"/>
  <c r="Z8321" i="21" s="1"/>
  <c r="P8323" i="21" s="1"/>
  <c r="X2521" i="21"/>
  <c r="Z2521" i="21" s="1"/>
  <c r="P2523" i="21" s="1"/>
  <c r="X6241" i="21"/>
  <c r="Z6241" i="21" s="1"/>
  <c r="P6243" i="21" s="1"/>
  <c r="X3241" i="21"/>
  <c r="Z3241" i="21" s="1"/>
  <c r="P3243" i="21" s="1"/>
  <c r="X6921" i="21"/>
  <c r="Z6921" i="21" s="1"/>
  <c r="P6923" i="21" s="1"/>
  <c r="X7081" i="21"/>
  <c r="X2241" i="21"/>
  <c r="Z2241" i="21" s="1"/>
  <c r="P2243" i="21" s="1"/>
  <c r="X4841" i="21"/>
  <c r="Z4841" i="21" s="1"/>
  <c r="P4843" i="21" s="1"/>
  <c r="X561" i="21"/>
  <c r="Z561" i="21" s="1"/>
  <c r="P563" i="21" s="1"/>
  <c r="X6161" i="21"/>
  <c r="Z6161" i="21" s="1"/>
  <c r="P6163" i="21" s="1"/>
  <c r="X3681" i="21"/>
  <c r="Z3681" i="21" s="1"/>
  <c r="P3683" i="21" s="1"/>
  <c r="X8001" i="21"/>
  <c r="Z8001" i="21" s="1"/>
  <c r="P8003" i="21" s="1"/>
  <c r="X6401" i="21"/>
  <c r="Z6401" i="21" s="1"/>
  <c r="X841" i="21"/>
  <c r="Z841" i="21" s="1"/>
  <c r="P843" i="21" s="1"/>
  <c r="X2801" i="21"/>
  <c r="Z2801" i="21" s="1"/>
  <c r="X6601" i="21"/>
  <c r="Z6601" i="21" s="1"/>
  <c r="P6603" i="21" s="1"/>
  <c r="X8441" i="21"/>
  <c r="Z8441" i="21" s="1"/>
  <c r="P8443" i="21" s="1"/>
  <c r="X1681" i="21"/>
  <c r="Z1681" i="21" s="1"/>
  <c r="P1683" i="21" s="1"/>
  <c r="X2041" i="21"/>
  <c r="Z2041" i="21" s="1"/>
  <c r="P2043" i="21" s="1"/>
  <c r="X1761" i="21"/>
  <c r="Z1761" i="21" s="1"/>
  <c r="P1763" i="21" s="1"/>
  <c r="X8161" i="21"/>
  <c r="Z8161" i="21" s="1"/>
  <c r="P8163" i="21" s="1"/>
  <c r="X4641" i="21"/>
  <c r="Z4641" i="21" s="1"/>
  <c r="P4643" i="21" s="1"/>
  <c r="X6641" i="21"/>
  <c r="Z6641" i="21" s="1"/>
  <c r="P6643" i="21" s="1"/>
  <c r="X3281" i="21"/>
  <c r="Z3281" i="21" s="1"/>
  <c r="X5921" i="21"/>
  <c r="Z5921" i="21" s="1"/>
  <c r="P5923" i="21" s="1"/>
  <c r="X7761" i="21"/>
  <c r="Z7761" i="21" s="1"/>
  <c r="P7763" i="21" s="1"/>
  <c r="X6081" i="21"/>
  <c r="Z6081" i="21" s="1"/>
  <c r="P6083" i="21" s="1"/>
  <c r="X3361" i="21"/>
  <c r="Z3361" i="21" s="1"/>
  <c r="X7801" i="21"/>
  <c r="Z7801" i="21" s="1"/>
  <c r="P7803" i="21" s="1"/>
  <c r="X1921" i="21"/>
  <c r="Z1921" i="21" s="1"/>
  <c r="X2441" i="21"/>
  <c r="Z2441" i="21" s="1"/>
  <c r="P2443" i="21" s="1"/>
  <c r="X1401" i="21"/>
  <c r="Z1401" i="21" s="1"/>
  <c r="P1403" i="21" s="1"/>
  <c r="X6201" i="21"/>
  <c r="Z6201" i="21" s="1"/>
  <c r="P6203" i="21" s="1"/>
  <c r="X1641" i="21"/>
  <c r="Z1641" i="21" s="1"/>
  <c r="P1643" i="21" s="1"/>
  <c r="X4761" i="21"/>
  <c r="Z4761" i="21" s="1"/>
  <c r="P4763" i="21" s="1"/>
  <c r="X6361" i="21"/>
  <c r="Z6361" i="21" s="1"/>
  <c r="X801" i="21"/>
  <c r="Z801" i="21" s="1"/>
  <c r="P803" i="21" s="1"/>
  <c r="X1961" i="21"/>
  <c r="Z1961" i="21" s="1"/>
  <c r="X6041" i="21"/>
  <c r="Z6041" i="21" s="1"/>
  <c r="P6043" i="21" s="1"/>
  <c r="X7361" i="21"/>
  <c r="Z7361" i="21" s="1"/>
  <c r="P7363" i="21" s="1"/>
  <c r="X6441" i="21"/>
  <c r="Z6441" i="21" s="1"/>
  <c r="P6443" i="21" s="1"/>
  <c r="X5481" i="21"/>
  <c r="Z5481" i="21" s="1"/>
  <c r="X3881" i="21"/>
  <c r="Z3881" i="21" s="1"/>
  <c r="P3883" i="21" s="1"/>
  <c r="X3441" i="21"/>
  <c r="Z3441" i="21" s="1"/>
  <c r="P3443" i="21" s="1"/>
  <c r="X5961" i="21"/>
  <c r="Z5961" i="21" s="1"/>
  <c r="P5963" i="21" s="1"/>
  <c r="X8241" i="21"/>
  <c r="Z8241" i="21" s="1"/>
  <c r="P8243" i="21" s="1"/>
  <c r="X8481" i="21"/>
  <c r="Z8481" i="21" s="1"/>
  <c r="X5561" i="21"/>
  <c r="Z5561" i="21" s="1"/>
  <c r="P5563" i="21" s="1"/>
  <c r="X4881" i="21"/>
  <c r="Z4881" i="21" s="1"/>
  <c r="P4883" i="21" s="1"/>
  <c r="X3081" i="21"/>
  <c r="Z3081" i="21" s="1"/>
  <c r="P3083" i="21" s="1"/>
  <c r="X7721" i="21"/>
  <c r="Z7721" i="21" s="1"/>
  <c r="P7723" i="21" s="1"/>
  <c r="X5441" i="21"/>
  <c r="Z5441" i="21" s="1"/>
  <c r="X3601" i="21"/>
  <c r="Z3601" i="21" s="1"/>
  <c r="P3603" i="21" s="1"/>
  <c r="X7401" i="21"/>
  <c r="Z7401" i="21" s="1"/>
  <c r="P7403" i="21" s="1"/>
  <c r="X4121" i="21"/>
  <c r="Z4121" i="21" s="1"/>
  <c r="P4123" i="21" s="1"/>
  <c r="X8281" i="21"/>
  <c r="Z8281" i="21" s="1"/>
  <c r="P8283" i="21" s="1"/>
  <c r="X6761" i="21"/>
  <c r="Z6761" i="21" s="1"/>
  <c r="P6763" i="21" s="1"/>
  <c r="X2641" i="21"/>
  <c r="Z2641" i="21" s="1"/>
  <c r="P2643" i="21" s="1"/>
  <c r="X7241" i="21"/>
  <c r="Z7241" i="21" s="1"/>
  <c r="P7243" i="21" s="1"/>
  <c r="X4401" i="21"/>
  <c r="Z4401" i="21" s="1"/>
  <c r="P4403" i="21" s="1"/>
  <c r="X4281" i="21"/>
  <c r="Z4281" i="21" s="1"/>
  <c r="P4283" i="21" s="1"/>
  <c r="X2401" i="21"/>
  <c r="Z2401" i="21" s="1"/>
  <c r="P2403" i="21" s="1"/>
  <c r="X1881" i="21"/>
  <c r="Z1881" i="21" s="1"/>
  <c r="X3521" i="21"/>
  <c r="Z3521" i="21" s="1"/>
  <c r="P3523" i="21" s="1"/>
  <c r="X2321" i="21"/>
  <c r="Z2321" i="21" s="1"/>
  <c r="P2323" i="21" s="1"/>
  <c r="X4801" i="21"/>
  <c r="Z4801" i="21" s="1"/>
  <c r="P4803" i="21" s="1"/>
  <c r="X5841" i="21"/>
  <c r="Z5841" i="21" s="1"/>
  <c r="P5843" i="21" s="1"/>
  <c r="X7841" i="21"/>
  <c r="Z7841" i="21" s="1"/>
  <c r="X321" i="21"/>
  <c r="Z321" i="21" s="1"/>
  <c r="P323" i="21" s="1"/>
  <c r="X4081" i="21"/>
  <c r="Z4081" i="21" s="1"/>
  <c r="X2001" i="21"/>
  <c r="Z2001" i="21" s="1"/>
  <c r="P2003" i="21" s="1"/>
  <c r="X7681" i="21"/>
  <c r="Z7681" i="21" s="1"/>
  <c r="P7683" i="21" s="1"/>
  <c r="X1481" i="21"/>
  <c r="Z1481" i="21" s="1"/>
  <c r="P1483" i="21" s="1"/>
  <c r="X3121" i="21"/>
  <c r="Z3121" i="21" s="1"/>
  <c r="P3123" i="21" s="1"/>
  <c r="X6961" i="21"/>
  <c r="Z6961" i="21" s="1"/>
  <c r="P6963" i="21" s="1"/>
  <c r="X3001" i="21"/>
  <c r="Z3001" i="21" s="1"/>
  <c r="P3003" i="21" s="1"/>
  <c r="X2161" i="21"/>
  <c r="Z2161" i="21" s="1"/>
  <c r="P2163" i="21" s="1"/>
  <c r="X1121" i="21"/>
  <c r="Z1121" i="21" s="1"/>
  <c r="P1123" i="21" s="1"/>
  <c r="X1801" i="21"/>
  <c r="Z1801" i="21" s="1"/>
  <c r="X2961" i="21"/>
  <c r="Z2961" i="21" s="1"/>
  <c r="P2963" i="21" s="1"/>
  <c r="X521" i="21"/>
  <c r="Z521" i="21" s="1"/>
  <c r="X7481" i="21"/>
  <c r="Z7481" i="21" s="1"/>
  <c r="X8041" i="21"/>
  <c r="Z8041" i="21" s="1"/>
  <c r="X5721" i="21"/>
  <c r="Z5721" i="21" s="1"/>
  <c r="P5723" i="21" s="1"/>
  <c r="X281" i="21"/>
  <c r="Z281" i="21" s="1"/>
  <c r="P283" i="21" s="1"/>
  <c r="X5521" i="21"/>
  <c r="Z5521" i="21" s="1"/>
  <c r="P5523" i="21" s="1"/>
  <c r="X881" i="21"/>
  <c r="Z881" i="21" s="1"/>
  <c r="P883" i="21" s="1"/>
  <c r="X7961" i="21"/>
  <c r="Z7961" i="21" s="1"/>
  <c r="X5601" i="21"/>
  <c r="Z5601" i="21" s="1"/>
  <c r="P5603" i="21" s="1"/>
  <c r="X601" i="21"/>
  <c r="Z601" i="21" s="1"/>
  <c r="P603" i="21" s="1"/>
  <c r="X921" i="21"/>
  <c r="Z921" i="21" s="1"/>
  <c r="P923" i="21" s="1"/>
  <c r="X5681" i="21"/>
  <c r="Z5681" i="21" s="1"/>
  <c r="P5683" i="21" s="1"/>
  <c r="X7161" i="21"/>
  <c r="Z7161" i="21" s="1"/>
  <c r="P7163" i="21" s="1"/>
  <c r="X7201" i="21"/>
  <c r="Z7201" i="21" s="1"/>
  <c r="P7203" i="21" s="1"/>
  <c r="X7441" i="21"/>
  <c r="Z7441" i="21" s="1"/>
  <c r="P7443" i="21" s="1"/>
  <c r="X4201" i="21"/>
  <c r="Z4201" i="21" s="1"/>
  <c r="P4203" i="21" s="1"/>
  <c r="X6721" i="21"/>
  <c r="Z6721" i="21" s="1"/>
  <c r="P6723" i="21" s="1"/>
  <c r="X6681" i="21"/>
  <c r="Z6681" i="21" s="1"/>
  <c r="P6683" i="21" s="1"/>
  <c r="X7561" i="21"/>
  <c r="Z7561" i="21" s="1"/>
  <c r="P7563" i="21" s="1"/>
  <c r="X8361" i="21"/>
  <c r="Z8361" i="21" s="1"/>
  <c r="X3841" i="21"/>
  <c r="Z3841" i="21" s="1"/>
  <c r="P3843" i="21" s="1"/>
  <c r="X5801" i="21"/>
  <c r="Z5801" i="21" s="1"/>
  <c r="P5803" i="21" s="1"/>
  <c r="X6561" i="21"/>
  <c r="Z6561" i="21" s="1"/>
  <c r="P6563" i="21" s="1"/>
  <c r="X2121" i="21"/>
  <c r="Z2121" i="21" s="1"/>
  <c r="P2123" i="21" s="1"/>
  <c r="X1041" i="21"/>
  <c r="Z1041" i="21" s="1"/>
  <c r="P1043" i="21" s="1"/>
  <c r="X7121" i="21"/>
  <c r="Z7121" i="21" s="1"/>
  <c r="P7123" i="21" s="1"/>
  <c r="X1601" i="21"/>
  <c r="Z1601" i="21" s="1"/>
  <c r="P1603" i="21" s="1"/>
  <c r="X6841" i="21"/>
  <c r="Z6841" i="21" s="1"/>
  <c r="P6843" i="21" s="1"/>
  <c r="X8401" i="21"/>
  <c r="Z8401" i="21" s="1"/>
  <c r="P8403" i="21" s="1"/>
  <c r="X161" i="21"/>
  <c r="Z161" i="21" s="1"/>
  <c r="P163" i="21" s="1"/>
  <c r="X4481" i="21"/>
  <c r="Z4481" i="21" s="1"/>
  <c r="P4483" i="21" s="1"/>
  <c r="X4161" i="21"/>
  <c r="Z4161" i="21" s="1"/>
  <c r="P4163" i="21" s="1"/>
  <c r="X1161" i="21"/>
  <c r="Z1161" i="21" s="1"/>
  <c r="P1163" i="21" s="1"/>
  <c r="X7001" i="21"/>
  <c r="Z7001" i="21" s="1"/>
  <c r="P7003" i="21" s="1"/>
  <c r="X7601" i="21"/>
  <c r="Z7601" i="21" s="1"/>
  <c r="P7603" i="21" s="1"/>
  <c r="X4561" i="21"/>
  <c r="Z4561" i="21" s="1"/>
  <c r="P4563" i="21" s="1"/>
  <c r="X7041" i="21"/>
  <c r="Z7041" i="21" s="1"/>
  <c r="P7043" i="21" s="1"/>
  <c r="X6481" i="21"/>
  <c r="Z6481" i="21" s="1"/>
  <c r="P6483" i="21" s="1"/>
  <c r="X2841" i="21"/>
  <c r="Z2841" i="21" s="1"/>
  <c r="P2843" i="21" s="1"/>
  <c r="X1841" i="21"/>
  <c r="Z1841" i="21" s="1"/>
  <c r="X6881" i="21"/>
  <c r="Z6881" i="21" s="1"/>
  <c r="P6883" i="21" s="1"/>
  <c r="X6121" i="21"/>
  <c r="Z6121" i="21" s="1"/>
  <c r="P6123" i="21" s="1"/>
  <c r="X3921" i="21"/>
  <c r="Z3921" i="21" s="1"/>
  <c r="P3923" i="21" s="1"/>
  <c r="X4001" i="21"/>
  <c r="Z4001" i="21" s="1"/>
  <c r="P4003" i="21" s="1"/>
  <c r="X2681" i="21"/>
  <c r="Z2681" i="21" s="1"/>
  <c r="P2683" i="21" s="1"/>
  <c r="P523" i="21" l="1"/>
</calcChain>
</file>

<file path=xl/comments1.xml><?xml version="1.0" encoding="utf-8"?>
<comments xmlns="http://schemas.openxmlformats.org/spreadsheetml/2006/main">
  <authors>
    <author>WIN10</author>
    <author>user</author>
    <author>ceo</author>
    <author/>
  </authors>
  <commentList>
    <comment ref="D5341" authorId="0" shapeId="0">
      <text>
        <r>
          <rPr>
            <b/>
            <sz val="9"/>
            <color indexed="81"/>
            <rFont val="Tahoma"/>
            <family val="2"/>
          </rPr>
          <t>WIN10: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381" authorId="0" shapeId="0">
      <text>
        <r>
          <rPr>
            <b/>
            <sz val="9"/>
            <color indexed="81"/>
            <rFont val="Tahoma"/>
            <family val="2"/>
          </rPr>
          <t>WIN10: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21" authorId="0" shapeId="0">
      <text>
        <r>
          <rPr>
            <b/>
            <sz val="9"/>
            <color indexed="81"/>
            <rFont val="Tahoma"/>
            <family val="2"/>
          </rPr>
          <t>WIN10: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5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대전생활과학고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한남대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하교시간대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첨두시간</t>
        </r>
        <r>
          <rPr>
            <sz val="9"/>
            <color indexed="81"/>
            <rFont val="Tahoma"/>
            <family val="2"/>
          </rPr>
          <t>(17</t>
        </r>
        <r>
          <rPr>
            <sz val="9"/>
            <color indexed="81"/>
            <rFont val="돋움"/>
            <family val="3"/>
            <charset val="129"/>
          </rPr>
          <t>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간격</t>
        </r>
        <r>
          <rPr>
            <sz val="9"/>
            <color indexed="81"/>
            <rFont val="Tahoma"/>
            <family val="2"/>
          </rPr>
          <t>)</t>
        </r>
      </text>
    </comment>
    <comment ref="B7329" authorId="2" shapeId="0">
      <text>
        <r>
          <rPr>
            <b/>
            <sz val="9"/>
            <color indexed="81"/>
            <rFont val="돋움"/>
            <family val="3"/>
            <charset val="129"/>
          </rPr>
          <t>둔곡이다음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단지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출발</t>
        </r>
      </text>
    </comment>
    <comment ref="B7330" authorId="2" shapeId="0">
      <text>
        <r>
          <rPr>
            <b/>
            <sz val="9"/>
            <color indexed="81"/>
            <rFont val="돋움"/>
            <family val="3"/>
            <charset val="129"/>
          </rPr>
          <t>둔곡이다음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단지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출발</t>
        </r>
      </text>
    </comment>
    <comment ref="H8457" authorId="3" shapeId="0">
      <text>
        <r>
          <rPr>
            <sz val="9"/>
            <color indexed="81"/>
            <rFont val="Tahoma"/>
            <family val="2"/>
          </rPr>
          <t>WIN10:
탑승객 없을시
장동 산림욕장 전 삼거리 약 22:48분경 운행종료</t>
        </r>
      </text>
    </comment>
    <comment ref="G8458" authorId="3" shapeId="0">
      <text>
        <r>
          <rPr>
            <sz val="9"/>
            <color indexed="81"/>
            <rFont val="Tahoma"/>
            <family val="2"/>
          </rPr>
          <t xml:space="preserve">WIN10:
</t>
        </r>
        <r>
          <rPr>
            <sz val="9"/>
            <color indexed="81"/>
            <rFont val="돋움"/>
            <family val="3"/>
            <charset val="129"/>
          </rPr>
          <t>승객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없을시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과선교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22:40</t>
        </r>
        <r>
          <rPr>
            <sz val="9"/>
            <color indexed="81"/>
            <rFont val="돋움"/>
            <family val="3"/>
            <charset val="129"/>
          </rPr>
          <t>분경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운행종료
</t>
        </r>
      </text>
    </comment>
  </commentList>
</comments>
</file>

<file path=xl/sharedStrings.xml><?xml version="1.0" encoding="utf-8"?>
<sst xmlns="http://schemas.openxmlformats.org/spreadsheetml/2006/main" count="7795" uniqueCount="2366">
  <si>
    <t>옥계동 5:40</t>
  </si>
  <si>
    <t>평일</t>
    <phoneticPr fontId="3" type="noConversion"/>
  </si>
  <si>
    <t xml:space="preserve">동인(☎ 285-8100) </t>
  </si>
  <si>
    <t>평균간격</t>
    <phoneticPr fontId="3" type="noConversion"/>
  </si>
  <si>
    <t>시행일</t>
    <phoneticPr fontId="3" type="noConversion"/>
  </si>
  <si>
    <t>동인(☎ 285-8100)</t>
  </si>
  <si>
    <t>서남부터미널</t>
  </si>
  <si>
    <t>서남부
터미널</t>
  </si>
  <si>
    <t>충대농대</t>
  </si>
  <si>
    <t>~</t>
  </si>
  <si>
    <t>비래삼호A</t>
  </si>
  <si>
    <t>평일</t>
  </si>
  <si>
    <t>운행사</t>
  </si>
  <si>
    <t>평균간격</t>
  </si>
  <si>
    <t>편도</t>
  </si>
  <si>
    <t>구분</t>
  </si>
  <si>
    <t>삼호A</t>
  </si>
  <si>
    <t>막차 충대농대 기점지 미진입</t>
  </si>
  <si>
    <t>이상</t>
  </si>
  <si>
    <t>없음</t>
  </si>
  <si>
    <t>시행일</t>
  </si>
  <si>
    <t>복합TM
5:40</t>
  </si>
  <si>
    <t>큰마을4
5:40</t>
  </si>
  <si>
    <t>토요일</t>
    <phoneticPr fontId="3" type="noConversion"/>
  </si>
  <si>
    <t>효평
7:00</t>
  </si>
  <si>
    <t>탑립동</t>
  </si>
  <si>
    <t>가수원5:25</t>
  </si>
  <si>
    <t>막차</t>
  </si>
  <si>
    <t>집중</t>
  </si>
  <si>
    <t>중간</t>
  </si>
  <si>
    <t>출발</t>
  </si>
  <si>
    <t>온천역
5:40</t>
  </si>
  <si>
    <t>노은시장
5:40</t>
  </si>
  <si>
    <t>용문역3         5:40</t>
  </si>
  <si>
    <t>원내차고지</t>
  </si>
  <si>
    <t>보훈병원</t>
  </si>
  <si>
    <t>원내동</t>
  </si>
  <si>
    <t>서남부T</t>
  </si>
  <si>
    <t>대덕리6:20</t>
  </si>
  <si>
    <t>우명동</t>
  </si>
  <si>
    <t>서남부T.M</t>
  </si>
  <si>
    <t>급행2번</t>
  </si>
  <si>
    <t>봉산동</t>
  </si>
  <si>
    <t xml:space="preserve">협진(☎ 936-7961) </t>
  </si>
  <si>
    <t>회차 봉산동 기점지 미진입</t>
  </si>
  <si>
    <t>막차 봉산동 기점지 미진입</t>
  </si>
  <si>
    <t>105번</t>
  </si>
  <si>
    <t>오월드</t>
  </si>
  <si>
    <t>117번</t>
  </si>
  <si>
    <t>학하동</t>
  </si>
  <si>
    <t>121번</t>
  </si>
  <si>
    <t>대덕대학</t>
  </si>
  <si>
    <t xml:space="preserve">대운(☎ 626-2271) </t>
  </si>
  <si>
    <t>2
저상</t>
  </si>
  <si>
    <t>3
저상</t>
  </si>
  <si>
    <t>4
저상</t>
  </si>
  <si>
    <t>5
저상</t>
  </si>
  <si>
    <t>6
저상</t>
  </si>
  <si>
    <t>7
저상</t>
  </si>
  <si>
    <t>8
저상</t>
  </si>
  <si>
    <t>9
저상</t>
  </si>
  <si>
    <t>10
저상</t>
  </si>
  <si>
    <t>11
저상</t>
  </si>
  <si>
    <t>12
저상</t>
  </si>
  <si>
    <t>13
저상</t>
  </si>
  <si>
    <t>14
저상</t>
  </si>
  <si>
    <t>2020.12.17.</t>
    <phoneticPr fontId="3" type="noConversion"/>
  </si>
  <si>
    <t>태평5
5:40</t>
  </si>
  <si>
    <t>911번</t>
  </si>
  <si>
    <t>대전컨벤션센터</t>
  </si>
  <si>
    <t>대운(☎ 626-2271</t>
  </si>
  <si>
    <t>DCC</t>
  </si>
  <si>
    <t>대운(☎ 626-2271)</t>
  </si>
  <si>
    <t>1
저상</t>
  </si>
  <si>
    <t>목원대</t>
  </si>
  <si>
    <t>대전대</t>
  </si>
  <si>
    <t>대전역
5:40</t>
  </si>
  <si>
    <t>전민중
5:40</t>
  </si>
  <si>
    <t>대버(☎ 586-9977)</t>
  </si>
  <si>
    <t>국립숲체원</t>
  </si>
  <si>
    <t>국립
숲체원</t>
  </si>
  <si>
    <t>대전역
5:50</t>
  </si>
  <si>
    <t>은어송2 5:40</t>
  </si>
  <si>
    <t xml:space="preserve">산호(☎ 285-8057) </t>
  </si>
  <si>
    <t>갈마A</t>
  </si>
  <si>
    <t>명석고
5:45</t>
  </si>
  <si>
    <t>부사5
5:50</t>
  </si>
  <si>
    <t>대전역</t>
  </si>
  <si>
    <t>구완동</t>
  </si>
  <si>
    <t>산호(☎ 285-8057)</t>
  </si>
  <si>
    <t>대한통운</t>
  </si>
  <si>
    <t>용두4</t>
  </si>
  <si>
    <t>101번</t>
    <phoneticPr fontId="3" type="noConversion"/>
  </si>
  <si>
    <t>안산동</t>
  </si>
  <si>
    <t>대성여고</t>
  </si>
  <si>
    <t>휴일</t>
    <phoneticPr fontId="3" type="noConversion"/>
  </si>
  <si>
    <t>시청
5:40</t>
  </si>
  <si>
    <t>시청5:40</t>
  </si>
  <si>
    <t>916번</t>
  </si>
  <si>
    <t>만년동</t>
  </si>
  <si>
    <t xml:space="preserve">한일(☎ 936-7710),금성(☎ 626-2169)  </t>
  </si>
  <si>
    <t>서남부터</t>
  </si>
  <si>
    <t>1(직동지원)</t>
  </si>
  <si>
    <t>3(직동지원)</t>
  </si>
  <si>
    <t>6(직동지원)</t>
  </si>
  <si>
    <t>동신고</t>
  </si>
  <si>
    <t>용호동</t>
  </si>
  <si>
    <t>한일(☎ 936-7710)</t>
  </si>
  <si>
    <t>수통골</t>
  </si>
  <si>
    <t>충발</t>
  </si>
  <si>
    <t xml:space="preserve">대승(☎ 544-0181) </t>
  </si>
  <si>
    <t>갈마4가 05:40</t>
  </si>
  <si>
    <t>오룡역 5:40</t>
  </si>
  <si>
    <t>충열사</t>
  </si>
  <si>
    <t>복합TM
5:45</t>
  </si>
  <si>
    <t>삼성4가
5:40</t>
  </si>
  <si>
    <t>ALL</t>
    <phoneticPr fontId="3" type="noConversion"/>
  </si>
  <si>
    <t>106번</t>
  </si>
  <si>
    <t>비래동</t>
  </si>
  <si>
    <t>2      저상</t>
  </si>
  <si>
    <t>복합TM 
5:45</t>
  </si>
  <si>
    <t>5      저상</t>
  </si>
  <si>
    <t>11      저상</t>
  </si>
  <si>
    <t>갈마역  
5:45</t>
  </si>
  <si>
    <t>시청5:45</t>
  </si>
  <si>
    <t>복합T    5:45</t>
  </si>
  <si>
    <t>8      저상</t>
  </si>
  <si>
    <t>갈마역5:45</t>
  </si>
  <si>
    <t>온천역5:45</t>
  </si>
  <si>
    <t>14      저상</t>
  </si>
  <si>
    <t>급행</t>
    <phoneticPr fontId="3" type="noConversion"/>
  </si>
  <si>
    <t>공동배차</t>
    <phoneticPr fontId="3" type="noConversion"/>
  </si>
  <si>
    <t>시행일 변경</t>
    <phoneticPr fontId="3" type="noConversion"/>
  </si>
  <si>
    <t>배차간격</t>
    <phoneticPr fontId="3" type="noConversion"/>
  </si>
  <si>
    <t>휴,토</t>
    <phoneticPr fontId="3" type="noConversion"/>
  </si>
  <si>
    <t>~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</si>
  <si>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</si>
  <si>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</si>
  <si>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</si>
  <si>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</si>
  <si>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</si>
  <si>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편도전체</t>
    <phoneticPr fontId="3" type="noConversion"/>
  </si>
  <si>
    <t>대당 왕복횟수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</si>
  <si>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</si>
  <si>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</si>
  <si>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</si>
  <si>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시행일</t>
    <phoneticPr fontId="3" type="noConversion"/>
  </si>
  <si>
    <t>ALL</t>
    <phoneticPr fontId="3" type="noConversion"/>
  </si>
  <si>
    <t>2008.12.30(2013.12.27)</t>
    <phoneticPr fontId="3" type="noConversion"/>
  </si>
  <si>
    <t>대전역</t>
    <phoneticPr fontId="3" type="noConversion"/>
  </si>
  <si>
    <t>비래동</t>
    <phoneticPr fontId="3" type="noConversion"/>
  </si>
  <si>
    <t>동광장</t>
    <phoneticPr fontId="3" type="noConversion"/>
  </si>
  <si>
    <t>막차 동광장종점지 미진입</t>
  </si>
  <si>
    <t>막차 신탄진기점지 미진입</t>
  </si>
  <si>
    <t>막차 버드네아파트 승강장에서 운행종료</t>
  </si>
  <si>
    <t>막차 백합네거리 승강장에서 운행종료</t>
  </si>
  <si>
    <t>낭월차고지</t>
    <phoneticPr fontId="3" type="noConversion"/>
  </si>
  <si>
    <t>낭월동</t>
    <phoneticPr fontId="3" type="noConversion"/>
  </si>
  <si>
    <t>30번</t>
    <phoneticPr fontId="3" type="noConversion"/>
  </si>
  <si>
    <t>대전역동광장</t>
    <phoneticPr fontId="3" type="noConversion"/>
  </si>
  <si>
    <t>2013.07.22</t>
    <phoneticPr fontId="3" type="noConversion"/>
  </si>
  <si>
    <t>31번</t>
    <phoneticPr fontId="3" type="noConversion"/>
  </si>
  <si>
    <t>원동4</t>
    <phoneticPr fontId="3" type="noConversion"/>
  </si>
  <si>
    <t>원동</t>
    <phoneticPr fontId="3" type="noConversion"/>
  </si>
  <si>
    <t xml:space="preserve">산호(☎ 285-8057) </t>
    <phoneticPr fontId="3" type="noConversion"/>
  </si>
  <si>
    <t>월평주공A</t>
    <phoneticPr fontId="3" type="noConversion"/>
  </si>
  <si>
    <t>602번</t>
    <phoneticPr fontId="3" type="noConversion"/>
  </si>
  <si>
    <t>동신과학고</t>
    <phoneticPr fontId="3" type="noConversion"/>
  </si>
  <si>
    <t>산호(☎ 285-8057)</t>
    <phoneticPr fontId="3" type="noConversion"/>
  </si>
  <si>
    <t>구완동</t>
    <phoneticPr fontId="3" type="noConversion"/>
  </si>
  <si>
    <t>~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</si>
  <si>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</si>
  <si>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</si>
  <si>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</si>
  <si>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</si>
  <si>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</si>
  <si>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61번</t>
    <phoneticPr fontId="3" type="noConversion"/>
  </si>
  <si>
    <t>대전대</t>
    <phoneticPr fontId="3" type="noConversion"/>
  </si>
  <si>
    <t>냉천,천개동</t>
    <phoneticPr fontId="3" type="noConversion"/>
  </si>
  <si>
    <t>ALL</t>
    <phoneticPr fontId="3" type="noConversion"/>
  </si>
  <si>
    <t>계룡(☎ 639-6800)</t>
    <phoneticPr fontId="3" type="noConversion"/>
  </si>
  <si>
    <t>천개동</t>
    <phoneticPr fontId="3" type="noConversion"/>
  </si>
  <si>
    <t>냉천</t>
    <phoneticPr fontId="3" type="noConversion"/>
  </si>
  <si>
    <t>2020.08.05</t>
    <phoneticPr fontId="3" type="noConversion"/>
  </si>
  <si>
    <t>평균간격
연산</t>
  </si>
  <si>
    <t>~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</si>
  <si>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</si>
  <si>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</si>
  <si>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</si>
  <si>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</si>
  <si>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</si>
  <si>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왕복횟수</t>
    <phoneticPr fontId="3" type="noConversion"/>
  </si>
  <si>
    <t>시행일</t>
    <phoneticPr fontId="3" type="noConversion"/>
  </si>
  <si>
    <t>ALL</t>
    <phoneticPr fontId="3" type="noConversion"/>
  </si>
  <si>
    <t>배재대</t>
    <phoneticPr fontId="3" type="noConversion"/>
  </si>
  <si>
    <t xml:space="preserve">대운(☎ 626-2271 </t>
    <phoneticPr fontId="3" type="noConversion"/>
  </si>
  <si>
    <t>동신고</t>
    <phoneticPr fontId="3" type="noConversion"/>
  </si>
  <si>
    <t>충대농대</t>
    <phoneticPr fontId="13" type="noConversion"/>
  </si>
  <si>
    <t>2금남</t>
    <phoneticPr fontId="3" type="noConversion"/>
  </si>
  <si>
    <t>대전역</t>
    <phoneticPr fontId="3" type="noConversion"/>
  </si>
  <si>
    <t>대버(☎ 586-9977)</t>
    <phoneticPr fontId="3" type="noConversion"/>
  </si>
  <si>
    <t xml:space="preserve">대버(☎ 586-9977) </t>
    <phoneticPr fontId="3" type="noConversion"/>
  </si>
  <si>
    <t>20번</t>
    <phoneticPr fontId="3" type="noConversion"/>
  </si>
  <si>
    <t>장태산</t>
    <phoneticPr fontId="3" type="noConversion"/>
  </si>
  <si>
    <t>장태산
종점</t>
    <phoneticPr fontId="3" type="noConversion"/>
  </si>
  <si>
    <t>2020.04.10</t>
    <phoneticPr fontId="3" type="noConversion"/>
  </si>
  <si>
    <t>27번</t>
    <phoneticPr fontId="3" type="noConversion"/>
  </si>
  <si>
    <t>흑석동</t>
    <phoneticPr fontId="3" type="noConversion"/>
  </si>
  <si>
    <t>흑석</t>
    <phoneticPr fontId="3" type="noConversion"/>
  </si>
  <si>
    <t>2008.12.30(2013.12.27)</t>
    <phoneticPr fontId="3" type="noConversion"/>
  </si>
  <si>
    <t>41번</t>
    <phoneticPr fontId="3" type="noConversion"/>
  </si>
  <si>
    <t>2020.07.03</t>
    <phoneticPr fontId="3" type="noConversion"/>
  </si>
  <si>
    <t>71번</t>
    <phoneticPr fontId="3" type="noConversion"/>
  </si>
  <si>
    <t>용호동</t>
    <phoneticPr fontId="3" type="noConversion"/>
  </si>
  <si>
    <t>5(직동편도지원)</t>
    <phoneticPr fontId="13" type="noConversion"/>
  </si>
  <si>
    <t>직동지원</t>
    <phoneticPr fontId="13" type="noConversion"/>
  </si>
  <si>
    <t>직동</t>
    <phoneticPr fontId="3" type="noConversion"/>
  </si>
  <si>
    <t>직동발</t>
    <phoneticPr fontId="13" type="noConversion"/>
  </si>
  <si>
    <t>용호동</t>
    <phoneticPr fontId="13" type="noConversion"/>
  </si>
  <si>
    <t>용호동 막차 직동까지 운행(동신고 미운행)</t>
    <phoneticPr fontId="3" type="noConversion"/>
  </si>
  <si>
    <t>직동 막차 남경마을~용호동 미운행</t>
    <phoneticPr fontId="3" type="noConversion"/>
  </si>
  <si>
    <t>2019.04.05</t>
    <phoneticPr fontId="3" type="noConversion"/>
  </si>
  <si>
    <t>서대전역</t>
    <phoneticPr fontId="3" type="noConversion"/>
  </si>
  <si>
    <t>평균간격
연산</t>
    <phoneticPr fontId="3" type="noConversion"/>
  </si>
  <si>
    <t>평균간격</t>
    <phoneticPr fontId="3" type="noConversion"/>
  </si>
  <si>
    <t>왕복횟수</t>
    <phoneticPr fontId="3" type="noConversion"/>
  </si>
  <si>
    <t>~</t>
    <phoneticPr fontId="3" type="noConversion"/>
  </si>
  <si>
    <t>운행사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</si>
  <si>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</si>
  <si>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</si>
  <si>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</si>
  <si>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 xml:space="preserve">경익(☎ 581-1511) </t>
    <phoneticPr fontId="3" type="noConversion"/>
  </si>
  <si>
    <t>5
저상</t>
    <phoneticPr fontId="3" type="noConversion"/>
  </si>
  <si>
    <t>513번</t>
    <phoneticPr fontId="3" type="noConversion"/>
  </si>
  <si>
    <t>검바위</t>
    <phoneticPr fontId="3" type="noConversion"/>
  </si>
  <si>
    <t>서남부터미널</t>
    <phoneticPr fontId="3" type="noConversion"/>
  </si>
  <si>
    <t>대한통운</t>
    <phoneticPr fontId="3" type="noConversion"/>
  </si>
  <si>
    <t>ALL</t>
    <phoneticPr fontId="3" type="noConversion"/>
  </si>
  <si>
    <t>간격</t>
    <phoneticPr fontId="3" type="noConversion"/>
  </si>
  <si>
    <t>63번</t>
    <phoneticPr fontId="3" type="noConversion"/>
  </si>
  <si>
    <t>대전역</t>
    <phoneticPr fontId="3" type="noConversion"/>
  </si>
  <si>
    <t>~</t>
    <phoneticPr fontId="3" type="noConversion"/>
  </si>
  <si>
    <t>회남리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</si>
  <si>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</si>
  <si>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</si>
  <si>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</si>
  <si>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</si>
  <si>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</si>
  <si>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</si>
  <si>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대전역</t>
    <phoneticPr fontId="3" type="noConversion"/>
  </si>
  <si>
    <t>회남</t>
    <phoneticPr fontId="3" type="noConversion"/>
  </si>
  <si>
    <t>대전역</t>
    <phoneticPr fontId="3" type="noConversion"/>
  </si>
  <si>
    <t>회남</t>
    <phoneticPr fontId="3" type="noConversion"/>
  </si>
  <si>
    <t>편도전체</t>
    <phoneticPr fontId="3" type="noConversion"/>
  </si>
  <si>
    <t>대당 왕복횟수</t>
    <phoneticPr fontId="3" type="noConversion"/>
  </si>
  <si>
    <t>사음리에서 중간 회차 단, 이용승객 있을 경우 종점까지 정상운행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</si>
  <si>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</si>
  <si>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</si>
  <si>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</si>
  <si>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막차 동광장 기점지 미진입</t>
    <phoneticPr fontId="3" type="noConversion"/>
  </si>
  <si>
    <t>시행일</t>
    <phoneticPr fontId="3" type="noConversion"/>
  </si>
  <si>
    <t>2020.12.17.</t>
    <phoneticPr fontId="3" type="noConversion"/>
  </si>
  <si>
    <t>74번</t>
    <phoneticPr fontId="3" type="noConversion"/>
  </si>
  <si>
    <t>서남부T</t>
    <phoneticPr fontId="3" type="noConversion"/>
  </si>
  <si>
    <t>2020.04.10</t>
    <phoneticPr fontId="3" type="noConversion"/>
  </si>
  <si>
    <t>24번</t>
    <phoneticPr fontId="3" type="noConversion"/>
  </si>
  <si>
    <t>우명동</t>
    <phoneticPr fontId="3" type="noConversion"/>
  </si>
  <si>
    <t>26번</t>
    <phoneticPr fontId="3" type="noConversion"/>
  </si>
  <si>
    <t>평촌동</t>
    <phoneticPr fontId="3" type="noConversion"/>
  </si>
  <si>
    <t>313번</t>
    <phoneticPr fontId="3" type="noConversion"/>
  </si>
  <si>
    <t>뿌리공원</t>
    <phoneticPr fontId="3" type="noConversion"/>
  </si>
  <si>
    <t>동산고
05:40</t>
  </si>
  <si>
    <t>동산고
5:40</t>
  </si>
  <si>
    <t>무도리</t>
    <phoneticPr fontId="3" type="noConversion"/>
  </si>
  <si>
    <t>~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</si>
  <si>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</si>
  <si>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</si>
  <si>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</si>
  <si>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</si>
  <si>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</si>
  <si>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</si>
  <si>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</si>
  <si>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왕복횟수</t>
    <phoneticPr fontId="3" type="noConversion"/>
  </si>
  <si>
    <t>시행일</t>
    <phoneticPr fontId="3" type="noConversion"/>
  </si>
  <si>
    <t>2021.09.10</t>
    <phoneticPr fontId="3" type="noConversion"/>
  </si>
  <si>
    <t>25번</t>
    <phoneticPr fontId="3" type="noConversion"/>
  </si>
  <si>
    <t>서남부터미널</t>
    <phoneticPr fontId="3" type="noConversion"/>
  </si>
  <si>
    <t>봉곡동</t>
    <phoneticPr fontId="3" type="noConversion"/>
  </si>
  <si>
    <t>서남부T</t>
    <phoneticPr fontId="3" type="noConversion"/>
  </si>
  <si>
    <t>가수원시장
5:50</t>
    <phoneticPr fontId="3" type="noConversion"/>
  </si>
  <si>
    <t>서구청
5:40</t>
  </si>
  <si>
    <t>62번</t>
    <phoneticPr fontId="3" type="noConversion"/>
  </si>
  <si>
    <t>대전역</t>
    <phoneticPr fontId="3" type="noConversion"/>
  </si>
  <si>
    <t>~</t>
    <phoneticPr fontId="3" type="noConversion"/>
  </si>
  <si>
    <t>방아실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</si>
  <si>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</si>
  <si>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</si>
  <si>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</si>
  <si>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 xml:space="preserve">금남(☎ 582-3527)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</si>
  <si>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</si>
  <si>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</si>
  <si>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</si>
  <si>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마지막회차 대전역 기점지 미진입</t>
    <phoneticPr fontId="3" type="noConversion"/>
  </si>
  <si>
    <t>감로지원</t>
    <phoneticPr fontId="3" type="noConversion"/>
  </si>
  <si>
    <t>시행일</t>
    <phoneticPr fontId="3" type="noConversion"/>
  </si>
  <si>
    <t>2021.11.26.</t>
    <phoneticPr fontId="3" type="noConversion"/>
  </si>
  <si>
    <t>21번</t>
    <phoneticPr fontId="3" type="noConversion"/>
  </si>
  <si>
    <t>수락계곡</t>
    <phoneticPr fontId="3" type="noConversion"/>
  </si>
  <si>
    <t xml:space="preserve">경익(☎ 581-1511) </t>
    <phoneticPr fontId="3" type="noConversion"/>
  </si>
  <si>
    <t>수락   계곡</t>
    <phoneticPr fontId="3" type="noConversion"/>
  </si>
  <si>
    <t>왕복횟수</t>
    <phoneticPr fontId="3" type="noConversion"/>
  </si>
  <si>
    <t>2021.11.26</t>
    <phoneticPr fontId="3" type="noConversion"/>
  </si>
  <si>
    <t>달전리</t>
    <phoneticPr fontId="3" type="noConversion"/>
  </si>
  <si>
    <t>대청댐</t>
    <phoneticPr fontId="3" type="noConversion"/>
  </si>
  <si>
    <t>달전</t>
    <phoneticPr fontId="3" type="noConversion"/>
  </si>
  <si>
    <t>대청</t>
    <phoneticPr fontId="3" type="noConversion"/>
  </si>
  <si>
    <t xml:space="preserve">  ※특이사항
    1. 3회, 4회, 5회차 운행노선 : 
       목상동주민센터~신탄진시장~용정초등학교 구간 운행
      (이문고, 신탄진IC, 남경마을, 신탄진역 미운행)
    2. 토,휴일은 대청댐 휴게소까지 미운행.
      (금강로하스대청공원 승강장까지만 운행)</t>
    <phoneticPr fontId="3" type="noConversion"/>
  </si>
  <si>
    <t>7
저상</t>
    <phoneticPr fontId="3" type="noConversion"/>
  </si>
  <si>
    <t>목원대</t>
    <phoneticPr fontId="3" type="noConversion"/>
  </si>
  <si>
    <t>대전IC</t>
  </si>
  <si>
    <t>2
저상</t>
    <phoneticPr fontId="3" type="noConversion"/>
  </si>
  <si>
    <t>119번</t>
  </si>
  <si>
    <t>효동</t>
  </si>
  <si>
    <t>613번</t>
    <phoneticPr fontId="3" type="noConversion"/>
  </si>
  <si>
    <t>탑립동</t>
    <phoneticPr fontId="3" type="noConversion"/>
  </si>
  <si>
    <t>월평주공</t>
    <phoneticPr fontId="3" type="noConversion"/>
  </si>
  <si>
    <t>1
저상</t>
    <phoneticPr fontId="3" type="noConversion"/>
  </si>
  <si>
    <t>3
저상</t>
    <phoneticPr fontId="3" type="noConversion"/>
  </si>
  <si>
    <t>618번</t>
    <phoneticPr fontId="3" type="noConversion"/>
  </si>
  <si>
    <t>대전컨밴션센터</t>
    <phoneticPr fontId="3" type="noConversion"/>
  </si>
  <si>
    <t>DCC</t>
    <phoneticPr fontId="3" type="noConversion"/>
  </si>
  <si>
    <t xml:space="preserve">동건(☎ 936-3613) </t>
    <phoneticPr fontId="3" type="noConversion"/>
  </si>
  <si>
    <t>철도정비창</t>
    <phoneticPr fontId="3" type="noConversion"/>
  </si>
  <si>
    <t>정비단</t>
    <phoneticPr fontId="3" type="noConversion"/>
  </si>
  <si>
    <t>산내초5:52</t>
  </si>
  <si>
    <t>52번</t>
    <phoneticPr fontId="3" type="noConversion"/>
  </si>
  <si>
    <t>대전역</t>
    <phoneticPr fontId="3" type="noConversion"/>
  </si>
  <si>
    <t>~</t>
    <phoneticPr fontId="3" type="noConversion"/>
  </si>
  <si>
    <t>산정마을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</si>
  <si>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</si>
  <si>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</si>
  <si>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</si>
  <si>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</si>
  <si>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</si>
  <si>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</si>
  <si>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산정
마을</t>
    <phoneticPr fontId="3" type="noConversion"/>
  </si>
  <si>
    <t>막차 동광장 기점지 미진입</t>
    <phoneticPr fontId="3" type="noConversion"/>
  </si>
  <si>
    <t>시행일</t>
    <phoneticPr fontId="3" type="noConversion"/>
  </si>
  <si>
    <t>2022.01.21</t>
    <phoneticPr fontId="3" type="noConversion"/>
  </si>
  <si>
    <t>6
저상</t>
    <phoneticPr fontId="3" type="noConversion"/>
  </si>
  <si>
    <t>12
저상</t>
    <phoneticPr fontId="3" type="noConversion"/>
  </si>
  <si>
    <t>만년동</t>
    <phoneticPr fontId="3" type="noConversion"/>
  </si>
  <si>
    <t>605번</t>
    <phoneticPr fontId="3" type="noConversion"/>
  </si>
  <si>
    <t>갈마A</t>
    <phoneticPr fontId="3" type="noConversion"/>
  </si>
  <si>
    <t>평일</t>
    <phoneticPr fontId="13" type="noConversion"/>
  </si>
  <si>
    <t>청사
05:45</t>
    <phoneticPr fontId="3" type="noConversion"/>
  </si>
  <si>
    <t>막차 대전대 기점지 미진입</t>
    <phoneticPr fontId="3" type="noConversion"/>
  </si>
  <si>
    <t>15
저상</t>
    <phoneticPr fontId="3" type="noConversion"/>
  </si>
  <si>
    <t>막차 대한통운종점지 미진입</t>
    <phoneticPr fontId="3" type="noConversion"/>
  </si>
  <si>
    <t>휴,토</t>
    <phoneticPr fontId="3" type="noConversion"/>
  </si>
  <si>
    <t>평균간격
연산</t>
    <phoneticPr fontId="3" type="noConversion"/>
  </si>
  <si>
    <t xml:space="preserve">금남(☎ 582-3527) </t>
    <phoneticPr fontId="3" type="noConversion"/>
  </si>
  <si>
    <t>구분</t>
    <phoneticPr fontId="3" type="noConversion"/>
  </si>
  <si>
    <t>목원대</t>
    <phoneticPr fontId="3" type="noConversion"/>
  </si>
  <si>
    <t>비래동</t>
    <phoneticPr fontId="3" type="noConversion"/>
  </si>
  <si>
    <t>시행일</t>
    <phoneticPr fontId="3" type="noConversion"/>
  </si>
  <si>
    <t>안아감 마을 매회 왕복 경유</t>
    <phoneticPr fontId="3" type="noConversion"/>
  </si>
  <si>
    <t>~</t>
    <phoneticPr fontId="3" type="noConversion"/>
  </si>
  <si>
    <t>운행사</t>
    <phoneticPr fontId="3" type="noConversion"/>
  </si>
  <si>
    <t>편도</t>
    <phoneticPr fontId="3" type="noConversion"/>
  </si>
  <si>
    <t xml:space="preserve"> </t>
    <phoneticPr fontId="3" type="noConversion"/>
  </si>
  <si>
    <t>2022.03.28</t>
    <phoneticPr fontId="3" type="noConversion"/>
  </si>
  <si>
    <t>평균간격</t>
    <phoneticPr fontId="3" type="noConversion"/>
  </si>
  <si>
    <t>신탄진</t>
    <phoneticPr fontId="3" type="noConversion"/>
  </si>
  <si>
    <t>막차 신탄진기점지 미진입</t>
    <phoneticPr fontId="3" type="noConversion"/>
  </si>
  <si>
    <t>막차 대전역종점지 미진입</t>
    <phoneticPr fontId="3" type="noConversion"/>
  </si>
  <si>
    <t>대한통운</t>
    <phoneticPr fontId="3" type="noConversion"/>
  </si>
  <si>
    <t xml:space="preserve">산호(☎ 285-8057) </t>
    <phoneticPr fontId="3" type="noConversion"/>
  </si>
  <si>
    <t>514번</t>
    <phoneticPr fontId="3" type="noConversion"/>
  </si>
  <si>
    <t>낭월차고지</t>
    <phoneticPr fontId="3" type="noConversion"/>
  </si>
  <si>
    <t>낭월동</t>
    <phoneticPr fontId="3" type="noConversion"/>
  </si>
  <si>
    <t>620번</t>
    <phoneticPr fontId="3" type="noConversion"/>
  </si>
  <si>
    <t>명석고5:45</t>
  </si>
  <si>
    <t>막차 대한통운종점지 미진입</t>
    <phoneticPr fontId="3" type="noConversion"/>
  </si>
  <si>
    <t>부사5 5:50</t>
  </si>
  <si>
    <t>616번</t>
    <phoneticPr fontId="3" type="noConversion"/>
  </si>
  <si>
    <t>가수원
5:45</t>
  </si>
  <si>
    <t xml:space="preserve">계룡(☎ 639-6800) </t>
    <phoneticPr fontId="3" type="noConversion"/>
  </si>
  <si>
    <t>116번</t>
    <phoneticPr fontId="3" type="noConversion"/>
  </si>
  <si>
    <t>안산동</t>
    <phoneticPr fontId="3" type="noConversion"/>
  </si>
  <si>
    <t>오월드</t>
    <phoneticPr fontId="3" type="noConversion"/>
  </si>
  <si>
    <t>정림동</t>
    <phoneticPr fontId="3" type="noConversion"/>
  </si>
  <si>
    <t>72번</t>
    <phoneticPr fontId="3" type="noConversion"/>
  </si>
  <si>
    <t>대성여고</t>
    <phoneticPr fontId="3" type="noConversion"/>
  </si>
  <si>
    <t>왕복횟수</t>
  </si>
  <si>
    <t>평균간격
연산</t>
    <phoneticPr fontId="3" type="noConversion"/>
  </si>
  <si>
    <t>평균간격</t>
    <phoneticPr fontId="3" type="noConversion"/>
  </si>
  <si>
    <t>왕복횟수</t>
    <phoneticPr fontId="3" type="noConversion"/>
  </si>
  <si>
    <t>2022.06.01.</t>
    <phoneticPr fontId="3" type="noConversion"/>
  </si>
  <si>
    <t>~</t>
    <phoneticPr fontId="3" type="noConversion"/>
  </si>
  <si>
    <t>운행사</t>
    <phoneticPr fontId="3" type="noConversion"/>
  </si>
  <si>
    <t>편도</t>
    <phoneticPr fontId="3" type="noConversion"/>
  </si>
  <si>
    <t>구분</t>
    <phoneticPr fontId="3" type="noConversion"/>
  </si>
  <si>
    <t>휴,토</t>
    <phoneticPr fontId="3" type="noConversion"/>
  </si>
  <si>
    <t>6     저상</t>
    <phoneticPr fontId="3" type="noConversion"/>
  </si>
  <si>
    <t>비래동</t>
    <phoneticPr fontId="3" type="noConversion"/>
  </si>
  <si>
    <t>ALL</t>
    <phoneticPr fontId="3" type="noConversion"/>
  </si>
  <si>
    <t>대당 왕복횟수</t>
    <phoneticPr fontId="3" type="noConversion"/>
  </si>
  <si>
    <t>편도전체</t>
    <phoneticPr fontId="3" type="noConversion"/>
  </si>
  <si>
    <t>시행일</t>
    <phoneticPr fontId="3" type="noConversion"/>
  </si>
  <si>
    <t>617번</t>
    <phoneticPr fontId="3" type="noConversion"/>
  </si>
  <si>
    <t>변동5</t>
    <phoneticPr fontId="3" type="noConversion"/>
  </si>
  <si>
    <t>1     저상</t>
    <phoneticPr fontId="3" type="noConversion"/>
  </si>
  <si>
    <t>2     저상</t>
    <phoneticPr fontId="3" type="noConversion"/>
  </si>
  <si>
    <r>
      <rPr>
        <sz val="7"/>
        <rFont val="굴림체"/>
        <family val="3"/>
        <charset val="129"/>
      </rPr>
      <t>중리시장</t>
    </r>
    <r>
      <rPr>
        <sz val="6"/>
        <rFont val="굴림체"/>
        <family val="3"/>
        <charset val="129"/>
      </rPr>
      <t xml:space="preserve">
</t>
    </r>
    <r>
      <rPr>
        <sz val="9"/>
        <rFont val="굴림체"/>
        <family val="3"/>
        <charset val="129"/>
      </rPr>
      <t>5:40</t>
    </r>
    <phoneticPr fontId="3" type="noConversion"/>
  </si>
  <si>
    <t>8     저상</t>
    <phoneticPr fontId="3" type="noConversion"/>
  </si>
  <si>
    <t>9     저상</t>
    <phoneticPr fontId="3" type="noConversion"/>
  </si>
  <si>
    <t>73번</t>
    <phoneticPr fontId="3" type="noConversion"/>
  </si>
  <si>
    <t>금탄동</t>
    <phoneticPr fontId="3" type="noConversion"/>
  </si>
  <si>
    <t>대청댐</t>
    <phoneticPr fontId="3" type="noConversion"/>
  </si>
  <si>
    <t>금탄</t>
    <phoneticPr fontId="3" type="noConversion"/>
  </si>
  <si>
    <t>대청</t>
    <phoneticPr fontId="3" type="noConversion"/>
  </si>
  <si>
    <t xml:space="preserve">   ※특이사항
      1.  1회차 대청출발 운행노선:
           신탄역~남경마을~신탄진IC~대덕구보건소~한밭아파트~대전이문고~목상삼거리구간 운행
           (신탄진시장 구간 미운행)
      2.  토,휴일은 대청댐 휴게소까지 미운행.
        (금강로하스대청공원 승강장까지만 운행)             </t>
    <phoneticPr fontId="3" type="noConversion"/>
  </si>
  <si>
    <t>~</t>
    <phoneticPr fontId="3" type="noConversion"/>
  </si>
  <si>
    <t>중촌동</t>
    <phoneticPr fontId="3" type="noConversion"/>
  </si>
  <si>
    <t>ALL</t>
    <phoneticPr fontId="3" type="noConversion"/>
  </si>
  <si>
    <t>운행사</t>
    <phoneticPr fontId="3" type="noConversion"/>
  </si>
  <si>
    <t>저상 9대 순환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</si>
  <si>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</si>
  <si>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</si>
  <si>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</si>
  <si>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</si>
  <si>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75번</t>
    <phoneticPr fontId="3" type="noConversion"/>
  </si>
  <si>
    <t>세종고속시외버스터미널</t>
    <phoneticPr fontId="3" type="noConversion"/>
  </si>
  <si>
    <t>신탄진(보훈)</t>
    <phoneticPr fontId="3" type="noConversion"/>
  </si>
  <si>
    <t>평균간격
연산</t>
    <phoneticPr fontId="3" type="noConversion"/>
  </si>
  <si>
    <t>세종터미널</t>
    <phoneticPr fontId="3" type="noConversion"/>
  </si>
  <si>
    <t>보훈병원</t>
    <phoneticPr fontId="3" type="noConversion"/>
  </si>
  <si>
    <t>보훈병원</t>
    <phoneticPr fontId="3" type="noConversion"/>
  </si>
  <si>
    <t>막차 보훈병원 종점지 미진입</t>
    <phoneticPr fontId="13" type="noConversion"/>
  </si>
  <si>
    <t>신대차고지</t>
    <phoneticPr fontId="3" type="noConversion"/>
  </si>
  <si>
    <t xml:space="preserve">국민(☎ 626-2169)  </t>
  </si>
  <si>
    <t xml:space="preserve">한일(☎ 936-7710),국민(☎ 626-2169)  </t>
  </si>
  <si>
    <t>국민(☎ 626-2169)</t>
  </si>
  <si>
    <t>2022.11.01.</t>
    <phoneticPr fontId="3" type="noConversion"/>
  </si>
  <si>
    <t>2022.11.01</t>
    <phoneticPr fontId="3" type="noConversion"/>
  </si>
  <si>
    <r>
      <t xml:space="preserve">대전과기대
</t>
    </r>
    <r>
      <rPr>
        <sz val="8"/>
        <color indexed="8"/>
        <rFont val="굴림체"/>
        <family val="3"/>
        <charset val="129"/>
      </rPr>
      <t>5:40</t>
    </r>
  </si>
  <si>
    <t>마전</t>
    <phoneticPr fontId="3" type="noConversion"/>
  </si>
  <si>
    <t>11번</t>
    <phoneticPr fontId="3" type="noConversion"/>
  </si>
  <si>
    <t>수통골</t>
    <phoneticPr fontId="3" type="noConversion"/>
  </si>
  <si>
    <t>수통골</t>
    <phoneticPr fontId="3" type="noConversion"/>
  </si>
  <si>
    <t>~</t>
    <phoneticPr fontId="3" type="noConversion"/>
  </si>
  <si>
    <t>용계동</t>
    <phoneticPr fontId="3" type="noConversion"/>
  </si>
  <si>
    <t>용계동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</si>
  <si>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</si>
  <si>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</si>
  <si>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</si>
  <si>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</si>
  <si>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</si>
  <si>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</si>
  <si>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</si>
  <si>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용계동</t>
    <phoneticPr fontId="3" type="noConversion"/>
  </si>
  <si>
    <t>왕복횟수</t>
    <phoneticPr fontId="3" type="noConversion"/>
  </si>
  <si>
    <t>시행일</t>
    <phoneticPr fontId="3" type="noConversion"/>
  </si>
  <si>
    <t>2023.01.06.</t>
    <phoneticPr fontId="3" type="noConversion"/>
  </si>
  <si>
    <t>2023.02.01</t>
    <phoneticPr fontId="3" type="noConversion"/>
  </si>
  <si>
    <t>~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</si>
  <si>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</si>
  <si>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</si>
  <si>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</si>
  <si>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</si>
  <si>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</si>
  <si>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유성
5:45</t>
  </si>
  <si>
    <t>시행일</t>
    <phoneticPr fontId="3" type="noConversion"/>
  </si>
  <si>
    <t>원내동</t>
    <phoneticPr fontId="3" type="noConversion"/>
  </si>
  <si>
    <t>203번</t>
    <phoneticPr fontId="3" type="noConversion"/>
  </si>
  <si>
    <t>시청</t>
    <phoneticPr fontId="3" type="noConversion"/>
  </si>
  <si>
    <t>휴,토</t>
    <phoneticPr fontId="3" type="noConversion"/>
  </si>
  <si>
    <t>918번</t>
    <phoneticPr fontId="3" type="noConversion"/>
  </si>
  <si>
    <t>탑립동</t>
    <phoneticPr fontId="3" type="noConversion"/>
  </si>
  <si>
    <t xml:space="preserve">계룡(☎ 639-6800) </t>
    <phoneticPr fontId="3" type="noConversion"/>
  </si>
  <si>
    <t>막차 탑립동 기점지 미진입</t>
    <phoneticPr fontId="3" type="noConversion"/>
  </si>
  <si>
    <t>급행3번</t>
    <phoneticPr fontId="3" type="noConversion"/>
  </si>
  <si>
    <t>원내차고지</t>
    <phoneticPr fontId="3" type="noConversion"/>
  </si>
  <si>
    <t>~</t>
    <phoneticPr fontId="3" type="noConversion"/>
  </si>
  <si>
    <t>DCC</t>
    <phoneticPr fontId="3" type="noConversion"/>
  </si>
  <si>
    <t>평균간격
연산</t>
    <phoneticPr fontId="3" type="noConversion"/>
  </si>
  <si>
    <t>운행사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</si>
  <si>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</si>
  <si>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</si>
  <si>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</si>
  <si>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</si>
  <si>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원내동</t>
    <phoneticPr fontId="3" type="noConversion"/>
  </si>
  <si>
    <t>왕복횟수</t>
    <phoneticPr fontId="3" type="noConversion"/>
  </si>
  <si>
    <t>시행일</t>
    <phoneticPr fontId="3" type="noConversion"/>
  </si>
  <si>
    <t>2023.05.12</t>
    <phoneticPr fontId="3" type="noConversion"/>
  </si>
  <si>
    <t>휴,토</t>
    <phoneticPr fontId="3" type="noConversion"/>
  </si>
  <si>
    <t>~</t>
    <phoneticPr fontId="3" type="noConversion"/>
  </si>
  <si>
    <t>평균간격
연산</t>
    <phoneticPr fontId="3" type="noConversion"/>
  </si>
  <si>
    <t>운행사</t>
    <phoneticPr fontId="3" type="noConversion"/>
  </si>
  <si>
    <t>서일고
5:40</t>
  </si>
  <si>
    <t>구분</t>
    <phoneticPr fontId="3" type="noConversion"/>
  </si>
  <si>
    <t>왕복횟수</t>
    <phoneticPr fontId="3" type="noConversion"/>
  </si>
  <si>
    <t>시행일</t>
    <phoneticPr fontId="3" type="noConversion"/>
  </si>
  <si>
    <t>2023.06.09</t>
    <phoneticPr fontId="3" type="noConversion"/>
  </si>
  <si>
    <t>서남부터미널</t>
    <phoneticPr fontId="3" type="noConversion"/>
  </si>
  <si>
    <t>편도</t>
    <phoneticPr fontId="3" type="noConversion"/>
  </si>
  <si>
    <t>1002번</t>
    <phoneticPr fontId="3" type="noConversion"/>
  </si>
  <si>
    <t>22번</t>
    <phoneticPr fontId="3" type="noConversion"/>
  </si>
  <si>
    <t>장안동</t>
    <phoneticPr fontId="3" type="noConversion"/>
  </si>
  <si>
    <t>ALL</t>
    <phoneticPr fontId="3" type="noConversion"/>
  </si>
  <si>
    <t xml:space="preserve">경익(☎ 581-1511) </t>
    <phoneticPr fontId="3" type="noConversion"/>
  </si>
  <si>
    <t>산직2동 지원</t>
    <phoneticPr fontId="3" type="noConversion"/>
  </si>
  <si>
    <t>간격</t>
    <phoneticPr fontId="3" type="noConversion"/>
  </si>
  <si>
    <t>서남부T</t>
    <phoneticPr fontId="3" type="noConversion"/>
  </si>
  <si>
    <t>막차 승객없을 시 장태산휴양림에서 회차종료</t>
    <phoneticPr fontId="3" type="noConversion"/>
  </si>
  <si>
    <t>평일</t>
    <phoneticPr fontId="3" type="noConversion"/>
  </si>
  <si>
    <t>평균간격
연산</t>
    <phoneticPr fontId="3" type="noConversion"/>
  </si>
  <si>
    <t>~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</si>
  <si>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</si>
  <si>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</si>
  <si>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</si>
  <si>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</si>
  <si>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</si>
  <si>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2023.08.11</t>
    <phoneticPr fontId="3" type="noConversion"/>
  </si>
  <si>
    <t>918번</t>
    <phoneticPr fontId="3" type="noConversion"/>
  </si>
  <si>
    <t>탑립동</t>
    <phoneticPr fontId="3" type="noConversion"/>
  </si>
  <si>
    <t>시청</t>
    <phoneticPr fontId="3" type="noConversion"/>
  </si>
  <si>
    <t xml:space="preserve">계룡(☎ 639-6800) </t>
    <phoneticPr fontId="3" type="noConversion"/>
  </si>
  <si>
    <t>막차 탑립동 기점지 미진입</t>
    <phoneticPr fontId="3" type="noConversion"/>
  </si>
  <si>
    <t>첨단1번</t>
    <phoneticPr fontId="3" type="noConversion"/>
  </si>
  <si>
    <t>탑립동(관평중)</t>
    <phoneticPr fontId="3" type="noConversion"/>
  </si>
  <si>
    <t>ALL</t>
    <phoneticPr fontId="3" type="noConversion"/>
  </si>
  <si>
    <t>동건(☎ 936-3613)</t>
    <phoneticPr fontId="3" type="noConversion"/>
  </si>
  <si>
    <t>관평중</t>
    <phoneticPr fontId="3" type="noConversion"/>
  </si>
  <si>
    <t>2
대교</t>
  </si>
  <si>
    <t>4
동건</t>
  </si>
  <si>
    <t>10
세종</t>
  </si>
  <si>
    <t>11
세종</t>
  </si>
  <si>
    <t>12
세종</t>
  </si>
  <si>
    <t>13
세종</t>
  </si>
  <si>
    <t>14
세종</t>
  </si>
  <si>
    <t>15
세종</t>
  </si>
  <si>
    <t>8
세종</t>
  </si>
  <si>
    <t>9
세종</t>
  </si>
  <si>
    <t>평균간격
연산</t>
    <phoneticPr fontId="3" type="noConversion"/>
  </si>
  <si>
    <t xml:space="preserve">대교(☎ 523-2575) </t>
    <phoneticPr fontId="3" type="noConversion"/>
  </si>
  <si>
    <t>평균간격</t>
    <phoneticPr fontId="3" type="noConversion"/>
  </si>
  <si>
    <t>구분</t>
    <phoneticPr fontId="3" type="noConversion"/>
  </si>
  <si>
    <t>시청</t>
  </si>
  <si>
    <t>왕복횟수</t>
    <phoneticPr fontId="3" type="noConversion"/>
  </si>
  <si>
    <t>시행일</t>
    <phoneticPr fontId="3" type="noConversion"/>
  </si>
  <si>
    <t>2023.09.09</t>
    <phoneticPr fontId="3" type="noConversion"/>
  </si>
  <si>
    <t>용두4</t>
    <phoneticPr fontId="3" type="noConversion"/>
  </si>
  <si>
    <t>편도전체</t>
    <phoneticPr fontId="3" type="noConversion"/>
  </si>
  <si>
    <t>대당 왕복횟수</t>
    <phoneticPr fontId="3" type="noConversion"/>
  </si>
  <si>
    <t>기점출발</t>
    <phoneticPr fontId="3" type="noConversion"/>
  </si>
  <si>
    <t>종점출발</t>
    <phoneticPr fontId="3" type="noConversion"/>
  </si>
  <si>
    <t>휴일</t>
    <phoneticPr fontId="3" type="noConversion"/>
  </si>
  <si>
    <t>토요일</t>
    <phoneticPr fontId="3" type="noConversion"/>
  </si>
  <si>
    <t xml:space="preserve">금남(☎ 582-3527) </t>
    <phoneticPr fontId="3" type="noConversion"/>
  </si>
  <si>
    <t>목원대</t>
    <phoneticPr fontId="3" type="noConversion"/>
  </si>
  <si>
    <t>비래동</t>
    <phoneticPr fontId="3" type="noConversion"/>
  </si>
  <si>
    <t>706번</t>
    <phoneticPr fontId="3" type="noConversion"/>
  </si>
  <si>
    <t xml:space="preserve">한일(☎ 936-7710) </t>
    <phoneticPr fontId="3" type="noConversion"/>
  </si>
  <si>
    <t>막차 대한통운 미진입</t>
    <phoneticPr fontId="3" type="noConversion"/>
  </si>
  <si>
    <t>막차 목원대 미진입</t>
    <phoneticPr fontId="3" type="noConversion"/>
  </si>
  <si>
    <t>619번</t>
    <phoneticPr fontId="3" type="noConversion"/>
  </si>
  <si>
    <t>서여고</t>
    <phoneticPr fontId="3" type="noConversion"/>
  </si>
  <si>
    <t>912번</t>
    <phoneticPr fontId="13" type="noConversion"/>
  </si>
  <si>
    <t>충대농대</t>
    <phoneticPr fontId="13" type="noConversion"/>
  </si>
  <si>
    <t>자운대</t>
    <phoneticPr fontId="13" type="noConversion"/>
  </si>
  <si>
    <t>온천역5:40</t>
  </si>
  <si>
    <t>216번</t>
    <phoneticPr fontId="3" type="noConversion"/>
  </si>
  <si>
    <t>한남대5:45</t>
  </si>
  <si>
    <t>선바위5:45</t>
  </si>
  <si>
    <t>114번</t>
    <phoneticPr fontId="3" type="noConversion"/>
  </si>
  <si>
    <t>211번</t>
    <phoneticPr fontId="3" type="noConversion"/>
  </si>
  <si>
    <t>청사</t>
    <phoneticPr fontId="3" type="noConversion"/>
  </si>
  <si>
    <t>휴일</t>
  </si>
  <si>
    <t>저상2</t>
  </si>
  <si>
    <t>저상4</t>
  </si>
  <si>
    <t>저상6</t>
  </si>
  <si>
    <t>저상8</t>
  </si>
  <si>
    <t>관평동
5:45</t>
  </si>
  <si>
    <t>저상10</t>
  </si>
  <si>
    <t>저상12</t>
  </si>
  <si>
    <t>저상14</t>
  </si>
  <si>
    <t>동광장</t>
  </si>
  <si>
    <t>평균간격
연산</t>
    <phoneticPr fontId="3" type="noConversion"/>
  </si>
  <si>
    <t>평균간격</t>
    <phoneticPr fontId="3" type="noConversion"/>
  </si>
  <si>
    <t>~</t>
    <phoneticPr fontId="3" type="noConversion"/>
  </si>
  <si>
    <t>평일</t>
    <phoneticPr fontId="3" type="noConversion"/>
  </si>
  <si>
    <t>운행사</t>
    <phoneticPr fontId="3" type="noConversion"/>
  </si>
  <si>
    <t>편도</t>
    <phoneticPr fontId="3" type="noConversion"/>
  </si>
  <si>
    <t>705번</t>
    <phoneticPr fontId="3" type="noConversion"/>
  </si>
  <si>
    <t>국민(☎ 626-2169)</t>
    <phoneticPr fontId="3" type="noConversion"/>
  </si>
  <si>
    <t>구분</t>
    <phoneticPr fontId="3" type="noConversion"/>
  </si>
  <si>
    <r>
      <rPr>
        <sz val="7"/>
        <rFont val="굴림"/>
        <family val="3"/>
        <charset val="129"/>
      </rPr>
      <t>목상주민</t>
    </r>
    <r>
      <rPr>
        <sz val="9"/>
        <rFont val="굴림"/>
        <family val="3"/>
        <charset val="129"/>
      </rPr>
      <t xml:space="preserve">
5:45</t>
    </r>
    <phoneticPr fontId="3" type="noConversion"/>
  </si>
  <si>
    <t>707번</t>
    <phoneticPr fontId="3" type="noConversion"/>
  </si>
  <si>
    <t>동광장</t>
    <phoneticPr fontId="3" type="noConversion"/>
  </si>
  <si>
    <t>DCC</t>
    <phoneticPr fontId="3" type="noConversion"/>
  </si>
  <si>
    <t>동광장</t>
    <phoneticPr fontId="3" type="noConversion"/>
  </si>
  <si>
    <t>DCC</t>
    <phoneticPr fontId="3" type="noConversion"/>
  </si>
  <si>
    <t>막차 DCC종점지 미진입</t>
    <phoneticPr fontId="3" type="noConversion"/>
  </si>
  <si>
    <t>왕복횟수</t>
    <phoneticPr fontId="3" type="noConversion"/>
  </si>
  <si>
    <t>청솔A
5:45</t>
    <phoneticPr fontId="3" type="noConversion"/>
  </si>
  <si>
    <t>막차 DCC종점지 미진입</t>
    <phoneticPr fontId="3" type="noConversion"/>
  </si>
  <si>
    <t>시행일</t>
    <phoneticPr fontId="3" type="noConversion"/>
  </si>
  <si>
    <t>2023.12.12</t>
    <phoneticPr fontId="3" type="noConversion"/>
  </si>
  <si>
    <t>42번</t>
    <phoneticPr fontId="3" type="noConversion"/>
  </si>
  <si>
    <t>~</t>
    <phoneticPr fontId="3" type="noConversion"/>
  </si>
  <si>
    <t>세동</t>
    <phoneticPr fontId="3" type="noConversion"/>
  </si>
  <si>
    <t>ALL</t>
    <phoneticPr fontId="3" type="noConversion"/>
  </si>
  <si>
    <t>운행사</t>
    <phoneticPr fontId="3" type="noConversion"/>
  </si>
  <si>
    <t>대버(☎ 586-9977)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</si>
  <si>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</si>
  <si>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</si>
  <si>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</si>
  <si>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충전시간 때 서남부터미널 기점 미진입
1명이라도 이용승객이 있을시에는 진입</t>
  </si>
  <si>
    <t>시행일</t>
    <phoneticPr fontId="3" type="noConversion"/>
  </si>
  <si>
    <t>판암역</t>
    <phoneticPr fontId="3" type="noConversion"/>
  </si>
  <si>
    <t>104번</t>
    <phoneticPr fontId="3" type="noConversion"/>
  </si>
  <si>
    <t>탄방역</t>
    <phoneticPr fontId="3" type="noConversion"/>
  </si>
  <si>
    <t>막차 탄방역종점지 미진입</t>
    <phoneticPr fontId="3" type="noConversion"/>
  </si>
  <si>
    <t>3
대교</t>
  </si>
  <si>
    <t>평균간격
연산</t>
    <phoneticPr fontId="3" type="noConversion"/>
  </si>
  <si>
    <t>토요일</t>
  </si>
  <si>
    <t>평균간격</t>
    <phoneticPr fontId="3" type="noConversion"/>
  </si>
  <si>
    <t>시행일</t>
    <phoneticPr fontId="3" type="noConversion"/>
  </si>
  <si>
    <t>2024.03.26</t>
    <phoneticPr fontId="3" type="noConversion"/>
  </si>
  <si>
    <t>왕복횟수</t>
    <phoneticPr fontId="3" type="noConversion"/>
  </si>
  <si>
    <t>~</t>
    <phoneticPr fontId="3" type="noConversion"/>
  </si>
  <si>
    <t>운행사</t>
    <phoneticPr fontId="3" type="noConversion"/>
  </si>
  <si>
    <t>편도</t>
    <phoneticPr fontId="3" type="noConversion"/>
  </si>
  <si>
    <t>구분</t>
    <phoneticPr fontId="3" type="noConversion"/>
  </si>
  <si>
    <t>휴,토</t>
    <phoneticPr fontId="3" type="noConversion"/>
  </si>
  <si>
    <t>1001번</t>
    <phoneticPr fontId="3" type="noConversion"/>
  </si>
  <si>
    <t>집현동</t>
    <phoneticPr fontId="3" type="noConversion"/>
  </si>
  <si>
    <t>대전시청</t>
    <phoneticPr fontId="3" type="noConversion"/>
  </si>
  <si>
    <t>동건(☎ 936-3613),세종교통(☎ 044-867-7166)</t>
    <phoneticPr fontId="3" type="noConversion"/>
  </si>
  <si>
    <t>1
동건</t>
    <phoneticPr fontId="3" type="noConversion"/>
  </si>
  <si>
    <t>2
동건</t>
    <phoneticPr fontId="3" type="noConversion"/>
  </si>
  <si>
    <t>3
동건</t>
    <phoneticPr fontId="3" type="noConversion"/>
  </si>
  <si>
    <t>5
동건</t>
    <phoneticPr fontId="3" type="noConversion"/>
  </si>
  <si>
    <t>6
동건</t>
    <phoneticPr fontId="3" type="noConversion"/>
  </si>
  <si>
    <t>7
세종</t>
    <phoneticPr fontId="3" type="noConversion"/>
  </si>
  <si>
    <t>충열사삼거리</t>
    <phoneticPr fontId="3" type="noConversion"/>
  </si>
  <si>
    <t>802번</t>
  </si>
  <si>
    <t>보문산</t>
  </si>
  <si>
    <t xml:space="preserve">대버(☎ 586-9977) </t>
  </si>
  <si>
    <t>막차 봉산동기점지 미진입</t>
  </si>
  <si>
    <t>315번</t>
    <phoneticPr fontId="3" type="noConversion"/>
  </si>
  <si>
    <t>802번</t>
    <phoneticPr fontId="3" type="noConversion"/>
  </si>
  <si>
    <t>봉산동</t>
    <phoneticPr fontId="3" type="noConversion"/>
  </si>
  <si>
    <t>평균간격
연산</t>
    <phoneticPr fontId="3" type="noConversion"/>
  </si>
  <si>
    <t>평균간격</t>
    <phoneticPr fontId="3" type="noConversion"/>
  </si>
  <si>
    <t>편도전체</t>
    <phoneticPr fontId="3" type="noConversion"/>
  </si>
  <si>
    <t>대당 왕복횟수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</si>
  <si>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</si>
  <si>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</si>
  <si>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</si>
  <si>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대전역</t>
    <phoneticPr fontId="3" type="noConversion"/>
  </si>
  <si>
    <t>한마을A
5:45</t>
    <phoneticPr fontId="3" type="noConversion"/>
  </si>
  <si>
    <t>2024.06.07</t>
    <phoneticPr fontId="3" type="noConversion"/>
  </si>
  <si>
    <t>저상 7대 순환</t>
    <phoneticPr fontId="3" type="noConversion"/>
  </si>
  <si>
    <t>급행4번</t>
    <phoneticPr fontId="3" type="noConversion"/>
  </si>
  <si>
    <t>512번</t>
    <phoneticPr fontId="3" type="noConversion"/>
  </si>
  <si>
    <t>막차 대한통운기점지 미진입</t>
    <phoneticPr fontId="3" type="noConversion"/>
  </si>
  <si>
    <t>대전IC</t>
    <phoneticPr fontId="3" type="noConversion"/>
  </si>
  <si>
    <t>서대전IC
5:40</t>
  </si>
  <si>
    <t>서남부</t>
    <phoneticPr fontId="3" type="noConversion"/>
  </si>
  <si>
    <t>은어송</t>
    <phoneticPr fontId="3" type="noConversion"/>
  </si>
  <si>
    <t>막차 서부터미널 기점지 미진입</t>
    <phoneticPr fontId="3" type="noConversion"/>
  </si>
  <si>
    <t>학하동</t>
    <phoneticPr fontId="3" type="noConversion"/>
  </si>
  <si>
    <t>601번</t>
    <phoneticPr fontId="3" type="noConversion"/>
  </si>
  <si>
    <t>구암동</t>
    <phoneticPr fontId="3" type="noConversion"/>
  </si>
  <si>
    <t>저상 6대 순환</t>
    <phoneticPr fontId="3" type="noConversion"/>
  </si>
  <si>
    <t>막차 구암동 미진입</t>
    <phoneticPr fontId="3" type="noConversion"/>
  </si>
  <si>
    <t>옥천</t>
    <phoneticPr fontId="3" type="noConversion"/>
  </si>
  <si>
    <t>옥천포함</t>
    <phoneticPr fontId="3" type="noConversion"/>
  </si>
  <si>
    <t>1옥천</t>
    <phoneticPr fontId="3" type="noConversion"/>
  </si>
  <si>
    <t>2옥천</t>
    <phoneticPr fontId="3" type="noConversion"/>
  </si>
  <si>
    <t>3옥천</t>
    <phoneticPr fontId="3" type="noConversion"/>
  </si>
  <si>
    <t>5:40     세천삼거리</t>
    <phoneticPr fontId="3" type="noConversion"/>
  </si>
  <si>
    <t>6:00     세천삼거리</t>
    <phoneticPr fontId="3" type="noConversion"/>
  </si>
  <si>
    <t>314번</t>
  </si>
  <si>
    <t>동춘당</t>
  </si>
  <si>
    <t>317번</t>
    <phoneticPr fontId="3" type="noConversion"/>
  </si>
  <si>
    <t>중앙로쪽
(내선)</t>
    <phoneticPr fontId="3" type="noConversion"/>
  </si>
  <si>
    <t>~</t>
    <phoneticPr fontId="3" type="noConversion"/>
  </si>
  <si>
    <t>평균간격
연산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</si>
  <si>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</si>
  <si>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</si>
  <si>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</si>
  <si>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</si>
  <si>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</si>
  <si>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2024.12.13</t>
    <phoneticPr fontId="3" type="noConversion"/>
  </si>
  <si>
    <t>휴일</t>
    <phoneticPr fontId="3" type="noConversion"/>
  </si>
  <si>
    <t>토요일</t>
    <phoneticPr fontId="3" type="noConversion"/>
  </si>
  <si>
    <t>701번</t>
    <phoneticPr fontId="3" type="noConversion"/>
  </si>
  <si>
    <t>탑립동</t>
    <phoneticPr fontId="3" type="noConversion"/>
  </si>
  <si>
    <t>대전고등학교</t>
    <phoneticPr fontId="3" type="noConversion"/>
  </si>
  <si>
    <t xml:space="preserve">동건(☎ 936-3613) </t>
    <phoneticPr fontId="3" type="noConversion"/>
  </si>
  <si>
    <t>대전고</t>
    <phoneticPr fontId="3" type="noConversion"/>
  </si>
  <si>
    <t>막차 탑립동기점지 미진입</t>
    <phoneticPr fontId="3" type="noConversion"/>
  </si>
  <si>
    <t>2
저상</t>
    <phoneticPr fontId="3" type="noConversion"/>
  </si>
  <si>
    <t>행복한
5:40</t>
    <phoneticPr fontId="3" type="noConversion"/>
  </si>
  <si>
    <t>7
저상</t>
    <phoneticPr fontId="3" type="noConversion"/>
  </si>
  <si>
    <t>9
저상</t>
    <phoneticPr fontId="3" type="noConversion"/>
  </si>
  <si>
    <t xml:space="preserve"> </t>
    <phoneticPr fontId="3" type="noConversion"/>
  </si>
  <si>
    <t>1
저상</t>
    <phoneticPr fontId="3" type="noConversion"/>
  </si>
  <si>
    <t>4
저상</t>
    <phoneticPr fontId="3" type="noConversion"/>
  </si>
  <si>
    <t>6
저상</t>
    <phoneticPr fontId="3" type="noConversion"/>
  </si>
  <si>
    <t>32번</t>
    <phoneticPr fontId="3" type="noConversion"/>
  </si>
  <si>
    <t>백암리</t>
    <phoneticPr fontId="3" type="noConversion"/>
  </si>
  <si>
    <t>ALL</t>
    <phoneticPr fontId="3" type="noConversion"/>
  </si>
  <si>
    <t>대버(☎ 586-9977)</t>
    <phoneticPr fontId="3" type="noConversion"/>
  </si>
  <si>
    <t>막차 승객 없을시 백암리 미운행(어남동종점에서 회차)</t>
    <phoneticPr fontId="3" type="noConversion"/>
  </si>
  <si>
    <t>대둔산
휴게소</t>
    <phoneticPr fontId="3" type="noConversion"/>
  </si>
  <si>
    <t>평균간격</t>
    <phoneticPr fontId="3" type="noConversion"/>
  </si>
  <si>
    <t>왕복횟수</t>
    <phoneticPr fontId="3" type="noConversion"/>
  </si>
  <si>
    <t>편도전체</t>
    <phoneticPr fontId="3" type="noConversion"/>
  </si>
  <si>
    <t>종점출발</t>
    <phoneticPr fontId="3" type="noConversion"/>
  </si>
  <si>
    <t>대당 왕복횟수</t>
    <phoneticPr fontId="3" type="noConversion"/>
  </si>
  <si>
    <t>912번</t>
    <phoneticPr fontId="13" type="noConversion"/>
  </si>
  <si>
    <t>충대농대</t>
    <phoneticPr fontId="13" type="noConversion"/>
  </si>
  <si>
    <t>자운대</t>
    <phoneticPr fontId="13" type="noConversion"/>
  </si>
  <si>
    <t>2022.01.07.</t>
    <phoneticPr fontId="3" type="noConversion"/>
  </si>
  <si>
    <t>옥계동
5:45</t>
    <phoneticPr fontId="3" type="noConversion"/>
  </si>
  <si>
    <t>회차 봉산동 기점지 미진입</t>
    <phoneticPr fontId="3" type="noConversion"/>
  </si>
  <si>
    <t>4
대교</t>
  </si>
  <si>
    <t>충남대
5:50</t>
  </si>
  <si>
    <t>저상 5대 순환(수소포함)</t>
    <phoneticPr fontId="3" type="noConversion"/>
  </si>
  <si>
    <t>막차 대한통운 기점지 미진입</t>
    <phoneticPr fontId="3" type="noConversion"/>
  </si>
  <si>
    <t>막차 검바위 종점지 미진입</t>
    <phoneticPr fontId="3" type="noConversion"/>
  </si>
  <si>
    <t>611번</t>
    <phoneticPr fontId="3" type="noConversion"/>
  </si>
  <si>
    <t>저상 14대(전기버스 2대, 수소12대포함)</t>
    <phoneticPr fontId="3" type="noConversion"/>
  </si>
  <si>
    <t>휴.토</t>
    <phoneticPr fontId="3" type="noConversion"/>
  </si>
  <si>
    <r>
      <rPr>
        <sz val="6"/>
        <color indexed="8"/>
        <rFont val="굴림체"/>
        <family val="3"/>
        <charset val="129"/>
      </rPr>
      <t>중앙로역4</t>
    </r>
    <r>
      <rPr>
        <sz val="10"/>
        <color indexed="8"/>
        <rFont val="굴림체"/>
        <family val="3"/>
        <charset val="129"/>
      </rPr>
      <t xml:space="preserve">
</t>
    </r>
    <r>
      <rPr>
        <sz val="9"/>
        <color indexed="8"/>
        <rFont val="굴림체"/>
        <family val="3"/>
        <charset val="129"/>
      </rPr>
      <t>5:45</t>
    </r>
    <phoneticPr fontId="3" type="noConversion"/>
  </si>
  <si>
    <r>
      <rPr>
        <sz val="6"/>
        <color indexed="8"/>
        <rFont val="굴림체"/>
        <family val="3"/>
        <charset val="129"/>
      </rPr>
      <t>목척교</t>
    </r>
    <r>
      <rPr>
        <sz val="10"/>
        <color indexed="8"/>
        <rFont val="굴림체"/>
        <family val="3"/>
        <charset val="129"/>
      </rPr>
      <t xml:space="preserve">
5:45</t>
    </r>
    <phoneticPr fontId="3" type="noConversion"/>
  </si>
  <si>
    <t>막차 집현동 종점지 미진입</t>
    <phoneticPr fontId="3" type="noConversion"/>
  </si>
  <si>
    <t>세종시</t>
    <phoneticPr fontId="3" type="noConversion"/>
  </si>
  <si>
    <t>23번</t>
    <phoneticPr fontId="3" type="noConversion"/>
  </si>
  <si>
    <t>서남부터미널</t>
    <phoneticPr fontId="3" type="noConversion"/>
  </si>
  <si>
    <t>~</t>
    <phoneticPr fontId="3" type="noConversion"/>
  </si>
  <si>
    <t>무도리</t>
    <phoneticPr fontId="3" type="noConversion"/>
  </si>
  <si>
    <t>운행사</t>
    <phoneticPr fontId="3" type="noConversion"/>
  </si>
  <si>
    <t>야실&amp;정방이 지원</t>
    <phoneticPr fontId="3" type="noConversion"/>
  </si>
  <si>
    <t>무도리</t>
    <phoneticPr fontId="3" type="noConversion"/>
  </si>
  <si>
    <t>서남부T</t>
    <phoneticPr fontId="3" type="noConversion"/>
  </si>
  <si>
    <t>무도리</t>
    <phoneticPr fontId="3" type="noConversion"/>
  </si>
  <si>
    <t>막차 승객 없을시 야실, 정방이마을, 무도리종점 미운행(원정동에서 회차)</t>
    <phoneticPr fontId="3" type="noConversion"/>
  </si>
  <si>
    <t>2025.04.11</t>
    <phoneticPr fontId="3" type="noConversion"/>
  </si>
  <si>
    <t>왕복횟수</t>
    <phoneticPr fontId="3" type="noConversion"/>
  </si>
  <si>
    <t>2022.03.28</t>
    <phoneticPr fontId="3" type="noConversion"/>
  </si>
  <si>
    <t>토요일</t>
    <phoneticPr fontId="3" type="noConversion"/>
  </si>
  <si>
    <t>평균간격
연산</t>
    <phoneticPr fontId="3" type="noConversion"/>
  </si>
  <si>
    <t>평균간격</t>
    <phoneticPr fontId="3" type="noConversion"/>
  </si>
  <si>
    <t>구분</t>
    <phoneticPr fontId="3" type="noConversion"/>
  </si>
  <si>
    <t>학하동</t>
    <phoneticPr fontId="3" type="noConversion"/>
  </si>
  <si>
    <t>113번</t>
    <phoneticPr fontId="3" type="noConversion"/>
  </si>
  <si>
    <t>휴,토</t>
    <phoneticPr fontId="3" type="noConversion"/>
  </si>
  <si>
    <t>평균간격
연산</t>
    <phoneticPr fontId="3" type="noConversion"/>
  </si>
  <si>
    <t>운행사</t>
    <phoneticPr fontId="3" type="noConversion"/>
  </si>
  <si>
    <t xml:space="preserve">계룡(☎ 639-6800) </t>
    <phoneticPr fontId="3" type="noConversion"/>
  </si>
  <si>
    <t>편도</t>
    <phoneticPr fontId="3" type="noConversion"/>
  </si>
  <si>
    <t>시행일</t>
    <phoneticPr fontId="3" type="noConversion"/>
  </si>
  <si>
    <t>2025.04.11</t>
    <phoneticPr fontId="3" type="noConversion"/>
  </si>
  <si>
    <t>운행사</t>
    <phoneticPr fontId="3" type="noConversion"/>
  </si>
  <si>
    <t>편도</t>
    <phoneticPr fontId="3" type="noConversion"/>
  </si>
  <si>
    <t>2
저상</t>
    <phoneticPr fontId="3" type="noConversion"/>
  </si>
  <si>
    <t>201번</t>
    <phoneticPr fontId="3" type="noConversion"/>
  </si>
  <si>
    <t>5
저상</t>
    <phoneticPr fontId="3" type="noConversion"/>
  </si>
  <si>
    <t>7
저상</t>
    <phoneticPr fontId="3" type="noConversion"/>
  </si>
  <si>
    <t>9
저상</t>
    <phoneticPr fontId="3" type="noConversion"/>
  </si>
  <si>
    <t>14
저상</t>
    <phoneticPr fontId="3" type="noConversion"/>
  </si>
  <si>
    <t>17
저상</t>
    <phoneticPr fontId="3" type="noConversion"/>
  </si>
  <si>
    <t>20
저상</t>
    <phoneticPr fontId="3" type="noConversion"/>
  </si>
  <si>
    <t>23
저상</t>
    <phoneticPr fontId="3" type="noConversion"/>
  </si>
  <si>
    <t>~</t>
    <phoneticPr fontId="3" type="noConversion"/>
  </si>
  <si>
    <t>18
저상</t>
    <phoneticPr fontId="3" type="noConversion"/>
  </si>
  <si>
    <t>21
저상</t>
    <phoneticPr fontId="3" type="noConversion"/>
  </si>
  <si>
    <t>10
저상</t>
    <phoneticPr fontId="3" type="noConversion"/>
  </si>
  <si>
    <t>신도안APT</t>
    <phoneticPr fontId="3" type="noConversion"/>
  </si>
  <si>
    <t>신도안</t>
    <phoneticPr fontId="3" type="noConversion"/>
  </si>
  <si>
    <t>경익</t>
  </si>
  <si>
    <t>엄사지구
입구
5:40</t>
  </si>
  <si>
    <t>경버</t>
  </si>
  <si>
    <t>한일</t>
  </si>
  <si>
    <t>34(18)</t>
    <phoneticPr fontId="3" type="noConversion"/>
  </si>
  <si>
    <t xml:space="preserve">대교(☎ 523-2575) </t>
    <phoneticPr fontId="3" type="noConversion"/>
  </si>
  <si>
    <t>서남부</t>
    <phoneticPr fontId="3" type="noConversion"/>
  </si>
  <si>
    <t>608번</t>
    <phoneticPr fontId="3" type="noConversion"/>
  </si>
  <si>
    <t>서남부터미널</t>
    <phoneticPr fontId="3" type="noConversion"/>
  </si>
  <si>
    <t>은어송A</t>
    <phoneticPr fontId="3" type="noConversion"/>
  </si>
  <si>
    <t>4
저상</t>
    <phoneticPr fontId="3" type="noConversion"/>
  </si>
  <si>
    <t>8
저상</t>
    <phoneticPr fontId="3" type="noConversion"/>
  </si>
  <si>
    <t>2023.06.09</t>
    <phoneticPr fontId="3" type="noConversion"/>
  </si>
  <si>
    <t>613번</t>
    <phoneticPr fontId="3" type="noConversion"/>
  </si>
  <si>
    <t>갈마A</t>
    <phoneticPr fontId="3" type="noConversion"/>
  </si>
  <si>
    <t>비래동</t>
    <phoneticPr fontId="3" type="noConversion"/>
  </si>
  <si>
    <t>코오롱
5:40</t>
    <phoneticPr fontId="3" type="noConversion"/>
  </si>
  <si>
    <t>코오롱
5:50</t>
    <phoneticPr fontId="3" type="noConversion"/>
  </si>
  <si>
    <t>휴일</t>
    <phoneticPr fontId="3" type="noConversion"/>
  </si>
  <si>
    <t>코오롱
5:56</t>
    <phoneticPr fontId="3" type="noConversion"/>
  </si>
  <si>
    <t>코오롱
6:12</t>
    <phoneticPr fontId="3" type="noConversion"/>
  </si>
  <si>
    <t>코오롱
6:29</t>
    <phoneticPr fontId="3" type="noConversion"/>
  </si>
  <si>
    <t>6
저상</t>
    <phoneticPr fontId="3" type="noConversion"/>
  </si>
  <si>
    <t>2023.09.09.</t>
    <phoneticPr fontId="3" type="noConversion"/>
  </si>
  <si>
    <t>코오롱
6:05</t>
    <phoneticPr fontId="3" type="noConversion"/>
  </si>
  <si>
    <t>코오롱
6:20</t>
    <phoneticPr fontId="3" type="noConversion"/>
  </si>
  <si>
    <t>코오롱
6:34</t>
    <phoneticPr fontId="3" type="noConversion"/>
  </si>
  <si>
    <t>2025.05.13.</t>
    <phoneticPr fontId="3" type="noConversion"/>
  </si>
  <si>
    <t>운행사</t>
    <phoneticPr fontId="3" type="noConversion"/>
  </si>
  <si>
    <t>편도</t>
    <phoneticPr fontId="3" type="noConversion"/>
  </si>
  <si>
    <t>11
저상</t>
    <phoneticPr fontId="3" type="noConversion"/>
  </si>
  <si>
    <t>시행일</t>
    <phoneticPr fontId="3" type="noConversion"/>
  </si>
  <si>
    <t>평균간격
연산</t>
    <phoneticPr fontId="3" type="noConversion"/>
  </si>
  <si>
    <t>왕복횟수</t>
    <phoneticPr fontId="3" type="noConversion"/>
  </si>
  <si>
    <t>평균간격</t>
    <phoneticPr fontId="3" type="noConversion"/>
  </si>
  <si>
    <t>617번</t>
    <phoneticPr fontId="3" type="noConversion"/>
  </si>
  <si>
    <t>비래동</t>
    <phoneticPr fontId="3" type="noConversion"/>
  </si>
  <si>
    <t xml:space="preserve">국민(☎ 626-2169)  </t>
    <phoneticPr fontId="3" type="noConversion"/>
  </si>
  <si>
    <t>구분</t>
    <phoneticPr fontId="3" type="noConversion"/>
  </si>
  <si>
    <t>비래동</t>
    <phoneticPr fontId="3" type="noConversion"/>
  </si>
  <si>
    <t>변동5</t>
    <phoneticPr fontId="3" type="noConversion"/>
  </si>
  <si>
    <t>변동5</t>
    <phoneticPr fontId="3" type="noConversion"/>
  </si>
  <si>
    <r>
      <rPr>
        <sz val="8"/>
        <rFont val="굴림체"/>
        <family val="3"/>
        <charset val="129"/>
      </rPr>
      <t>중리시장</t>
    </r>
    <r>
      <rPr>
        <sz val="9"/>
        <rFont val="굴림체"/>
        <family val="3"/>
        <charset val="129"/>
      </rPr>
      <t xml:space="preserve">
5:40</t>
    </r>
    <phoneticPr fontId="3" type="noConversion"/>
  </si>
  <si>
    <t>701번</t>
    <phoneticPr fontId="3" type="noConversion"/>
  </si>
  <si>
    <t>탑립동</t>
    <phoneticPr fontId="3" type="noConversion"/>
  </si>
  <si>
    <t>대전고등학교</t>
    <phoneticPr fontId="3" type="noConversion"/>
  </si>
  <si>
    <t>평균간격
연산</t>
    <phoneticPr fontId="3" type="noConversion"/>
  </si>
  <si>
    <t>운행사</t>
    <phoneticPr fontId="3" type="noConversion"/>
  </si>
  <si>
    <t xml:space="preserve">동건(☎ 936-3613)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</si>
  <si>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</si>
  <si>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</si>
  <si>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</si>
  <si>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대전고</t>
    <phoneticPr fontId="3" type="noConversion"/>
  </si>
  <si>
    <t>대전고</t>
    <phoneticPr fontId="3" type="noConversion"/>
  </si>
  <si>
    <t>대전고</t>
    <phoneticPr fontId="3" type="noConversion"/>
  </si>
  <si>
    <t>탑립동</t>
    <phoneticPr fontId="3" type="noConversion"/>
  </si>
  <si>
    <t>복합
5:40</t>
  </si>
  <si>
    <t>막차 탑립동기점지 미진입</t>
    <phoneticPr fontId="3" type="noConversion"/>
  </si>
  <si>
    <t>행복한
5:40</t>
  </si>
  <si>
    <t xml:space="preserve"> </t>
    <phoneticPr fontId="3" type="noConversion"/>
  </si>
  <si>
    <t xml:space="preserve"> </t>
    <phoneticPr fontId="3" type="noConversion"/>
  </si>
  <si>
    <t>시청
5:45</t>
  </si>
  <si>
    <t>변동4
5:45</t>
  </si>
  <si>
    <t>수정타운
5:45</t>
  </si>
  <si>
    <t>신대주공A
5:45</t>
  </si>
  <si>
    <t>저상 18대 순환</t>
    <phoneticPr fontId="3" type="noConversion"/>
  </si>
  <si>
    <t>평일</t>
    <phoneticPr fontId="3" type="noConversion"/>
  </si>
  <si>
    <t>구분</t>
    <phoneticPr fontId="3" type="noConversion"/>
  </si>
  <si>
    <t>낭월동</t>
    <phoneticPr fontId="3" type="noConversion"/>
  </si>
  <si>
    <t>비래동</t>
    <phoneticPr fontId="3" type="noConversion"/>
  </si>
  <si>
    <t>왕복횟수</t>
    <phoneticPr fontId="3" type="noConversion"/>
  </si>
  <si>
    <t>옥계동
5:45</t>
  </si>
  <si>
    <t>시행일</t>
    <phoneticPr fontId="3" type="noConversion"/>
  </si>
  <si>
    <t>2025.06.27</t>
    <phoneticPr fontId="3" type="noConversion"/>
  </si>
  <si>
    <t>2025.06.27</t>
    <phoneticPr fontId="3" type="noConversion"/>
  </si>
  <si>
    <t>급행4번</t>
    <phoneticPr fontId="3" type="noConversion"/>
  </si>
  <si>
    <t>낭월동</t>
    <phoneticPr fontId="3" type="noConversion"/>
  </si>
  <si>
    <t>~</t>
    <phoneticPr fontId="3" type="noConversion"/>
  </si>
  <si>
    <t>비래동</t>
    <phoneticPr fontId="3" type="noConversion"/>
  </si>
  <si>
    <t>평균간격
연산</t>
    <phoneticPr fontId="3" type="noConversion"/>
  </si>
  <si>
    <t>운행사</t>
    <phoneticPr fontId="3" type="noConversion"/>
  </si>
  <si>
    <t xml:space="preserve">산호(☎ 285-8057) </t>
    <phoneticPr fontId="3" type="noConversion"/>
  </si>
  <si>
    <t>평균간격</t>
    <phoneticPr fontId="3" type="noConversion"/>
  </si>
  <si>
    <t>편도</t>
    <phoneticPr fontId="3" type="noConversion"/>
  </si>
  <si>
    <t>토요일</t>
    <phoneticPr fontId="3" type="noConversion"/>
  </si>
  <si>
    <t>구분</t>
    <phoneticPr fontId="3" type="noConversion"/>
  </si>
  <si>
    <t>옥계동
5:45</t>
    <phoneticPr fontId="3" type="noConversion"/>
  </si>
  <si>
    <t>누리동</t>
    <phoneticPr fontId="3" type="noConversion"/>
  </si>
  <si>
    <t>M1번</t>
    <phoneticPr fontId="3" type="noConversion"/>
  </si>
  <si>
    <t>~</t>
    <phoneticPr fontId="3" type="noConversion"/>
  </si>
  <si>
    <t>6
국민</t>
    <phoneticPr fontId="3" type="noConversion"/>
  </si>
  <si>
    <t>3금남
저상</t>
    <phoneticPr fontId="3" type="noConversion"/>
  </si>
  <si>
    <t>9
국민</t>
    <phoneticPr fontId="3" type="noConversion"/>
  </si>
  <si>
    <t>대전역</t>
    <phoneticPr fontId="3" type="noConversion"/>
  </si>
  <si>
    <t xml:space="preserve">계룡(☎ 639-6800) </t>
    <phoneticPr fontId="3" type="noConversion"/>
  </si>
  <si>
    <t>편도전체</t>
    <phoneticPr fontId="3" type="noConversion"/>
  </si>
  <si>
    <t>기점출발</t>
    <phoneticPr fontId="3" type="noConversion"/>
  </si>
  <si>
    <t>종점출발</t>
    <phoneticPr fontId="3" type="noConversion"/>
  </si>
  <si>
    <t>대당 왕복횟수</t>
    <phoneticPr fontId="3" type="noConversion"/>
  </si>
  <si>
    <t>오월드</t>
    <phoneticPr fontId="3" type="noConversion"/>
  </si>
  <si>
    <t>~</t>
    <phoneticPr fontId="3" type="noConversion"/>
  </si>
  <si>
    <t xml:space="preserve">대버(☎ 586-9977) </t>
    <phoneticPr fontId="3" type="noConversion"/>
  </si>
  <si>
    <t>오월드</t>
    <phoneticPr fontId="3" type="noConversion"/>
  </si>
  <si>
    <t>2025.6.27</t>
    <phoneticPr fontId="3" type="noConversion"/>
  </si>
  <si>
    <t>2025.6.27</t>
    <phoneticPr fontId="3" type="noConversion"/>
  </si>
  <si>
    <t>온천역7
5:45</t>
    <phoneticPr fontId="3" type="noConversion"/>
  </si>
  <si>
    <t>막차 탑립동 기점지 미진입</t>
    <phoneticPr fontId="3" type="noConversion"/>
  </si>
  <si>
    <t>휴,토</t>
    <phoneticPr fontId="3" type="noConversion"/>
  </si>
  <si>
    <t>202번(2002번)</t>
    <phoneticPr fontId="3" type="noConversion"/>
  </si>
  <si>
    <t>신도안APT</t>
    <phoneticPr fontId="3" type="noConversion"/>
  </si>
  <si>
    <t>평일</t>
    <phoneticPr fontId="3" type="noConversion"/>
  </si>
  <si>
    <t xml:space="preserve">경익(☎ 581-1511), 한일(☎ 936-7710) </t>
    <phoneticPr fontId="3" type="noConversion"/>
  </si>
  <si>
    <t>32(16)</t>
    <phoneticPr fontId="3" type="noConversion"/>
  </si>
  <si>
    <t>신도안</t>
    <phoneticPr fontId="3" type="noConversion"/>
  </si>
  <si>
    <t>대전역</t>
    <phoneticPr fontId="3" type="noConversion"/>
  </si>
  <si>
    <t>신도안</t>
    <phoneticPr fontId="3" type="noConversion"/>
  </si>
  <si>
    <t>신도안</t>
    <phoneticPr fontId="3" type="noConversion"/>
  </si>
  <si>
    <t>신도안</t>
    <phoneticPr fontId="3" type="noConversion"/>
  </si>
  <si>
    <t>노선</t>
    <phoneticPr fontId="3" type="noConversion"/>
  </si>
  <si>
    <t>왕복횟수</t>
    <phoneticPr fontId="3" type="noConversion"/>
  </si>
  <si>
    <t>한일</t>
    <phoneticPr fontId="3" type="noConversion"/>
  </si>
  <si>
    <t>경익</t>
    <phoneticPr fontId="3" type="noConversion"/>
  </si>
  <si>
    <t>경익</t>
    <phoneticPr fontId="3" type="noConversion"/>
  </si>
  <si>
    <t>시행일</t>
    <phoneticPr fontId="3" type="noConversion"/>
  </si>
  <si>
    <t>2025.06.27.</t>
    <phoneticPr fontId="3" type="noConversion"/>
  </si>
  <si>
    <t>202번(2002번)</t>
    <phoneticPr fontId="3" type="noConversion"/>
  </si>
  <si>
    <t>휴,토</t>
    <phoneticPr fontId="3" type="noConversion"/>
  </si>
  <si>
    <t xml:space="preserve">경익(☎ 581-1511), 한일(☎ 936-7710) </t>
    <phoneticPr fontId="3" type="noConversion"/>
  </si>
  <si>
    <t>노선</t>
    <phoneticPr fontId="3" type="noConversion"/>
  </si>
  <si>
    <t>한일</t>
    <phoneticPr fontId="3" type="noConversion"/>
  </si>
  <si>
    <t>2025.06.27.</t>
    <phoneticPr fontId="3" type="noConversion"/>
  </si>
  <si>
    <t>213번</t>
    <phoneticPr fontId="3" type="noConversion"/>
  </si>
  <si>
    <t>대한통운</t>
    <phoneticPr fontId="3" type="noConversion"/>
  </si>
  <si>
    <t>휴일</t>
    <phoneticPr fontId="3" type="noConversion"/>
  </si>
  <si>
    <t>토요일</t>
    <phoneticPr fontId="3" type="noConversion"/>
  </si>
  <si>
    <t>향촌A</t>
    <phoneticPr fontId="3" type="noConversion"/>
  </si>
  <si>
    <t>운행사</t>
    <phoneticPr fontId="3" type="noConversion"/>
  </si>
  <si>
    <t xml:space="preserve">대버(☎ 586-9977) </t>
    <phoneticPr fontId="3" type="noConversion"/>
  </si>
  <si>
    <t>저상7대 순환</t>
    <phoneticPr fontId="3" type="noConversion"/>
  </si>
  <si>
    <t>구분</t>
    <phoneticPr fontId="3" type="noConversion"/>
  </si>
  <si>
    <t>향촌A</t>
    <phoneticPr fontId="3" type="noConversion"/>
  </si>
  <si>
    <t>오월드</t>
    <phoneticPr fontId="3" type="noConversion"/>
  </si>
  <si>
    <t>오월드</t>
    <phoneticPr fontId="3" type="noConversion"/>
  </si>
  <si>
    <t>315번</t>
    <phoneticPr fontId="3" type="noConversion"/>
  </si>
  <si>
    <t xml:space="preserve">동인(☎ 285-8100) </t>
    <phoneticPr fontId="3" type="noConversion"/>
  </si>
  <si>
    <t>대한통운</t>
    <phoneticPr fontId="3" type="noConversion"/>
  </si>
  <si>
    <t>~</t>
    <phoneticPr fontId="3" type="noConversion"/>
  </si>
  <si>
    <t>구도동</t>
    <phoneticPr fontId="3" type="noConversion"/>
  </si>
  <si>
    <t>평일</t>
    <phoneticPr fontId="3" type="noConversion"/>
  </si>
  <si>
    <t>운행사</t>
    <phoneticPr fontId="3" type="noConversion"/>
  </si>
  <si>
    <t xml:space="preserve">산호(☎ 285-8057) </t>
    <phoneticPr fontId="3" type="noConversion"/>
  </si>
  <si>
    <t>편도</t>
    <phoneticPr fontId="3" type="noConversion"/>
  </si>
  <si>
    <t>구분</t>
    <phoneticPr fontId="3" type="noConversion"/>
  </si>
  <si>
    <t>구도동</t>
    <phoneticPr fontId="3" type="noConversion"/>
  </si>
  <si>
    <t>대한통운</t>
    <phoneticPr fontId="3" type="noConversion"/>
  </si>
  <si>
    <t>대한통운</t>
    <phoneticPr fontId="3" type="noConversion"/>
  </si>
  <si>
    <t>구도동</t>
    <phoneticPr fontId="3" type="noConversion"/>
  </si>
  <si>
    <t>막차 대한통운기점지 미진입</t>
    <phoneticPr fontId="3" type="noConversion"/>
  </si>
  <si>
    <t>8
저상</t>
    <phoneticPr fontId="3" type="noConversion"/>
  </si>
  <si>
    <t>시행일</t>
    <phoneticPr fontId="3" type="noConversion"/>
  </si>
  <si>
    <t>512번</t>
    <phoneticPr fontId="3" type="noConversion"/>
  </si>
  <si>
    <t>막차 대한통운기점지 미진입</t>
    <phoneticPr fontId="3" type="noConversion"/>
  </si>
  <si>
    <t>왕복횟수</t>
    <phoneticPr fontId="3" type="noConversion"/>
  </si>
  <si>
    <t>4
산호</t>
  </si>
  <si>
    <t>5
산호</t>
  </si>
  <si>
    <t xml:space="preserve">경익(☎ 581-1511),동건(☎ 936-3613) </t>
    <phoneticPr fontId="3" type="noConversion"/>
  </si>
  <si>
    <t>목상주민
5:45</t>
  </si>
  <si>
    <t>수정타운5:45</t>
  </si>
  <si>
    <t>33번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</si>
  <si>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</si>
  <si>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</si>
  <si>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</si>
  <si>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>산호(☎ 285-8057)</t>
    <phoneticPr fontId="3" type="noConversion"/>
  </si>
  <si>
    <t>사정공원방향</t>
    <phoneticPr fontId="3" type="noConversion"/>
  </si>
  <si>
    <t>산성초교방향</t>
    <phoneticPr fontId="3" type="noConversion"/>
  </si>
  <si>
    <t>평균간격</t>
    <phoneticPr fontId="3" type="noConversion"/>
  </si>
  <si>
    <t>편도</t>
    <phoneticPr fontId="3" type="noConversion"/>
  </si>
  <si>
    <t>시행일</t>
    <phoneticPr fontId="3" type="noConversion"/>
  </si>
  <si>
    <t>2025.06.27</t>
    <phoneticPr fontId="3" type="noConversion"/>
  </si>
  <si>
    <t>511번</t>
    <phoneticPr fontId="3" type="noConversion"/>
  </si>
  <si>
    <t>낭월차고지</t>
    <phoneticPr fontId="3" type="noConversion"/>
  </si>
  <si>
    <t>~</t>
    <phoneticPr fontId="3" type="noConversion"/>
  </si>
  <si>
    <t>중촌동</t>
    <phoneticPr fontId="3" type="noConversion"/>
  </si>
  <si>
    <t>ALL</t>
    <phoneticPr fontId="3" type="noConversion"/>
  </si>
  <si>
    <t>평균간격
연산</t>
    <phoneticPr fontId="3" type="noConversion"/>
  </si>
  <si>
    <t>운행사</t>
    <phoneticPr fontId="3" type="noConversion"/>
  </si>
  <si>
    <t>대당 왕복횟수</t>
    <phoneticPr fontId="3" type="noConversion"/>
  </si>
  <si>
    <t>막차 중촌동 종점지 미진입</t>
    <phoneticPr fontId="3" type="noConversion"/>
  </si>
  <si>
    <t>막차 중촌동 종점지 미진입</t>
    <phoneticPr fontId="3" type="noConversion"/>
  </si>
  <si>
    <t>왕복횟수</t>
    <phoneticPr fontId="3" type="noConversion"/>
  </si>
  <si>
    <t>2025.07.21.</t>
    <phoneticPr fontId="3" type="noConversion"/>
  </si>
  <si>
    <t>낭월차고지</t>
    <phoneticPr fontId="3" type="noConversion"/>
  </si>
  <si>
    <t>검바위</t>
    <phoneticPr fontId="3" type="noConversion"/>
  </si>
  <si>
    <t>휴,토</t>
    <phoneticPr fontId="3" type="noConversion"/>
  </si>
  <si>
    <t>평균간격</t>
    <phoneticPr fontId="3" type="noConversion"/>
  </si>
  <si>
    <t>낭월동</t>
    <phoneticPr fontId="3" type="noConversion"/>
  </si>
  <si>
    <t>낭월동</t>
    <phoneticPr fontId="3" type="noConversion"/>
  </si>
  <si>
    <t>편도전체</t>
    <phoneticPr fontId="3" type="noConversion"/>
  </si>
  <si>
    <t>막차 검바위 종점지 미진입</t>
    <phoneticPr fontId="3" type="noConversion"/>
  </si>
  <si>
    <t>기점출발</t>
    <phoneticPr fontId="3" type="noConversion"/>
  </si>
  <si>
    <t>종점출발</t>
    <phoneticPr fontId="3" type="noConversion"/>
  </si>
  <si>
    <t>막차 검바위 종점지 미진입</t>
    <phoneticPr fontId="3" type="noConversion"/>
  </si>
  <si>
    <t>시행일</t>
    <phoneticPr fontId="3" type="noConversion"/>
  </si>
  <si>
    <t>대한통운</t>
    <phoneticPr fontId="3" type="noConversion"/>
  </si>
  <si>
    <t>장동2</t>
    <phoneticPr fontId="3" type="noConversion"/>
  </si>
  <si>
    <t>ALL</t>
    <phoneticPr fontId="3" type="noConversion"/>
  </si>
  <si>
    <t>장동2구</t>
  </si>
  <si>
    <t>편도전체</t>
  </si>
  <si>
    <t>대당 왕복횟수</t>
  </si>
  <si>
    <t>막차 계족산 산림욕장 전 삼거리 종료</t>
  </si>
  <si>
    <t xml:space="preserve">막차 회덕 과선교 운행종료 </t>
  </si>
  <si>
    <t>4
저상</t>
    <phoneticPr fontId="13" type="noConversion"/>
  </si>
  <si>
    <t>7
저상</t>
    <phoneticPr fontId="13" type="noConversion"/>
  </si>
  <si>
    <t>10
저상</t>
    <phoneticPr fontId="13" type="noConversion"/>
  </si>
  <si>
    <t xml:space="preserve">대승(☎ 544-0181) </t>
    <phoneticPr fontId="3" type="noConversion"/>
  </si>
  <si>
    <t>경익(☎ 581-1511),산호(☎ 285-8057) ,금남(☎ 582-3527)</t>
  </si>
  <si>
    <t>안산동</t>
    <phoneticPr fontId="3" type="noConversion"/>
  </si>
  <si>
    <t>평균간격
연산</t>
    <phoneticPr fontId="3" type="noConversion"/>
  </si>
  <si>
    <t>운행사</t>
    <phoneticPr fontId="3" type="noConversion"/>
  </si>
  <si>
    <t>국민(☎ 626-2169),금남(☎ 582-3527)</t>
    <phoneticPr fontId="3" type="noConversion"/>
  </si>
  <si>
    <t>간격</t>
    <phoneticPr fontId="3" type="noConversion"/>
  </si>
  <si>
    <t>편도</t>
    <phoneticPr fontId="3" type="noConversion"/>
  </si>
  <si>
    <t>구분</t>
    <phoneticPr fontId="3" type="noConversion"/>
  </si>
  <si>
    <t>1금남
저상</t>
    <phoneticPr fontId="3" type="noConversion"/>
  </si>
  <si>
    <t>2금남</t>
    <phoneticPr fontId="3" type="noConversion"/>
  </si>
  <si>
    <t>4금남</t>
    <phoneticPr fontId="3" type="noConversion"/>
  </si>
  <si>
    <t>5
국민</t>
    <phoneticPr fontId="3" type="noConversion"/>
  </si>
  <si>
    <t>6
국민</t>
    <phoneticPr fontId="3" type="noConversion"/>
  </si>
  <si>
    <t>7
국민</t>
    <phoneticPr fontId="3" type="noConversion"/>
  </si>
  <si>
    <t>8
국민</t>
    <phoneticPr fontId="3" type="noConversion"/>
  </si>
  <si>
    <t>10
국민</t>
    <phoneticPr fontId="3" type="noConversion"/>
  </si>
  <si>
    <t>시행일</t>
    <phoneticPr fontId="3" type="noConversion"/>
  </si>
  <si>
    <t>2025.10.17</t>
    <phoneticPr fontId="3" type="noConversion"/>
  </si>
  <si>
    <t>2025.10.17</t>
    <phoneticPr fontId="3" type="noConversion"/>
  </si>
  <si>
    <t>~</t>
    <phoneticPr fontId="3" type="noConversion"/>
  </si>
  <si>
    <t>대성여고</t>
    <phoneticPr fontId="3" type="noConversion"/>
  </si>
  <si>
    <t>평균간격</t>
    <phoneticPr fontId="3" type="noConversion"/>
  </si>
  <si>
    <t>안산동</t>
    <phoneticPr fontId="3" type="noConversion"/>
  </si>
  <si>
    <t>안산동</t>
    <phoneticPr fontId="3" type="noConversion"/>
  </si>
  <si>
    <t>1금남</t>
    <phoneticPr fontId="3" type="noConversion"/>
  </si>
  <si>
    <t>2금남 저상</t>
    <phoneticPr fontId="3" type="noConversion"/>
  </si>
  <si>
    <t>3금남</t>
    <phoneticPr fontId="3" type="noConversion"/>
  </si>
  <si>
    <t>왕복횟수</t>
    <phoneticPr fontId="3" type="noConversion"/>
  </si>
  <si>
    <t>4
국민</t>
    <phoneticPr fontId="3" type="noConversion"/>
  </si>
  <si>
    <t>101번</t>
    <phoneticPr fontId="3" type="noConversion"/>
  </si>
  <si>
    <t>대성여고</t>
    <phoneticPr fontId="3" type="noConversion"/>
  </si>
  <si>
    <t>토요일</t>
    <phoneticPr fontId="3" type="noConversion"/>
  </si>
  <si>
    <t>운행사</t>
    <phoneticPr fontId="3" type="noConversion"/>
  </si>
  <si>
    <t>구분</t>
    <phoneticPr fontId="3" type="noConversion"/>
  </si>
  <si>
    <t>안산동</t>
    <phoneticPr fontId="3" type="noConversion"/>
  </si>
  <si>
    <t>대성여고</t>
    <phoneticPr fontId="3" type="noConversion"/>
  </si>
  <si>
    <t>안산동</t>
    <phoneticPr fontId="3" type="noConversion"/>
  </si>
  <si>
    <t>1금남
저상</t>
    <phoneticPr fontId="3" type="noConversion"/>
  </si>
  <si>
    <t>2금남</t>
    <phoneticPr fontId="3" type="noConversion"/>
  </si>
  <si>
    <t>3금남
저상</t>
    <phoneticPr fontId="3" type="noConversion"/>
  </si>
  <si>
    <t>왕복횟수</t>
    <phoneticPr fontId="3" type="noConversion"/>
  </si>
  <si>
    <t>4금남</t>
    <phoneticPr fontId="3" type="noConversion"/>
  </si>
  <si>
    <t>5
국민</t>
    <phoneticPr fontId="3" type="noConversion"/>
  </si>
  <si>
    <t>6
국민</t>
    <phoneticPr fontId="3" type="noConversion"/>
  </si>
  <si>
    <t>7
국민</t>
    <phoneticPr fontId="3" type="noConversion"/>
  </si>
  <si>
    <t>8
국민</t>
    <phoneticPr fontId="3" type="noConversion"/>
  </si>
  <si>
    <t>9
국민</t>
    <phoneticPr fontId="3" type="noConversion"/>
  </si>
  <si>
    <t>시행일</t>
    <phoneticPr fontId="3" type="noConversion"/>
  </si>
  <si>
    <t>2025.10.17</t>
    <phoneticPr fontId="3" type="noConversion"/>
  </si>
  <si>
    <t>운행사</t>
    <phoneticPr fontId="3" type="noConversion"/>
  </si>
  <si>
    <t>기점출발</t>
    <phoneticPr fontId="3" type="noConversion"/>
  </si>
  <si>
    <t>종점출발</t>
    <phoneticPr fontId="3" type="noConversion"/>
  </si>
  <si>
    <t>2025.10.17.</t>
    <phoneticPr fontId="3" type="noConversion"/>
  </si>
  <si>
    <t>2025.10.17.</t>
    <phoneticPr fontId="3" type="noConversion"/>
  </si>
  <si>
    <t>수통골</t>
    <phoneticPr fontId="3" type="noConversion"/>
  </si>
  <si>
    <t>휴,토</t>
    <phoneticPr fontId="3" type="noConversion"/>
  </si>
  <si>
    <t>편도전체</t>
    <phoneticPr fontId="3" type="noConversion"/>
  </si>
  <si>
    <t>대당 왕복횟수</t>
    <phoneticPr fontId="3" type="noConversion"/>
  </si>
  <si>
    <t>~</t>
    <phoneticPr fontId="3" type="noConversion"/>
  </si>
  <si>
    <t>탄방역</t>
    <phoneticPr fontId="3" type="noConversion"/>
  </si>
  <si>
    <t>저상6대 순환</t>
    <phoneticPr fontId="3" type="noConversion"/>
  </si>
  <si>
    <t>평균간격</t>
    <phoneticPr fontId="3" type="noConversion"/>
  </si>
  <si>
    <t>구분</t>
    <phoneticPr fontId="3" type="noConversion"/>
  </si>
  <si>
    <t>수통골</t>
    <phoneticPr fontId="3" type="noConversion"/>
  </si>
  <si>
    <t>탄방역</t>
    <phoneticPr fontId="3" type="noConversion"/>
  </si>
  <si>
    <t>수통골</t>
    <phoneticPr fontId="3" type="noConversion"/>
  </si>
  <si>
    <t>막차 탄방역종점지 미진입</t>
    <phoneticPr fontId="3" type="noConversion"/>
  </si>
  <si>
    <t>104번</t>
    <phoneticPr fontId="3" type="noConversion"/>
  </si>
  <si>
    <t>탄방역</t>
    <phoneticPr fontId="3" type="noConversion"/>
  </si>
  <si>
    <t>휴일</t>
    <phoneticPr fontId="13" type="noConversion"/>
  </si>
  <si>
    <t>저상6대 순환</t>
    <phoneticPr fontId="3" type="noConversion"/>
  </si>
  <si>
    <t>토요일</t>
    <phoneticPr fontId="13" type="noConversion"/>
  </si>
  <si>
    <t>막차 삼호A 종점지 미진입</t>
    <phoneticPr fontId="3" type="noConversion"/>
  </si>
  <si>
    <t>7
저상</t>
    <phoneticPr fontId="3" type="noConversion"/>
  </si>
  <si>
    <t>11
저상</t>
    <phoneticPr fontId="3" type="noConversion"/>
  </si>
  <si>
    <t>15
저상</t>
    <phoneticPr fontId="3" type="noConversion"/>
  </si>
  <si>
    <t>휴일</t>
    <phoneticPr fontId="3" type="noConversion"/>
  </si>
  <si>
    <t>협진(☎ 936-7961),계룡(☎ 639-6800)</t>
    <phoneticPr fontId="3" type="noConversion"/>
  </si>
  <si>
    <t>2
저상</t>
    <phoneticPr fontId="3" type="noConversion"/>
  </si>
  <si>
    <t>3
계룡</t>
    <phoneticPr fontId="3" type="noConversion"/>
  </si>
  <si>
    <t>4
계룡</t>
    <phoneticPr fontId="3" type="noConversion"/>
  </si>
  <si>
    <t>5
계룡</t>
    <phoneticPr fontId="3" type="noConversion"/>
  </si>
  <si>
    <t>9
저상</t>
    <phoneticPr fontId="3" type="noConversion"/>
  </si>
  <si>
    <t>13
저상</t>
    <phoneticPr fontId="3" type="noConversion"/>
  </si>
  <si>
    <t>8
저상</t>
    <phoneticPr fontId="3" type="noConversion"/>
  </si>
  <si>
    <t>대전역</t>
    <phoneticPr fontId="3" type="noConversion"/>
  </si>
  <si>
    <t>운행사</t>
    <phoneticPr fontId="3" type="noConversion"/>
  </si>
  <si>
    <t>편도</t>
    <phoneticPr fontId="3" type="noConversion"/>
  </si>
  <si>
    <t>대전역</t>
    <phoneticPr fontId="3" type="noConversion"/>
  </si>
  <si>
    <t>동학사</t>
    <phoneticPr fontId="3" type="noConversion"/>
  </si>
  <si>
    <t>~</t>
    <phoneticPr fontId="3" type="noConversion"/>
  </si>
  <si>
    <t>충대농대</t>
    <phoneticPr fontId="3" type="noConversion"/>
  </si>
  <si>
    <t>평일</t>
    <phoneticPr fontId="3" type="noConversion"/>
  </si>
  <si>
    <t>평균간격
연산</t>
    <phoneticPr fontId="3" type="noConversion"/>
  </si>
  <si>
    <t>평균간격</t>
    <phoneticPr fontId="3" type="noConversion"/>
  </si>
  <si>
    <t>낭월동</t>
    <phoneticPr fontId="3" type="noConversion"/>
  </si>
  <si>
    <t>충대농대</t>
    <phoneticPr fontId="3" type="noConversion"/>
  </si>
  <si>
    <t>왕복횟수</t>
    <phoneticPr fontId="3" type="noConversion"/>
  </si>
  <si>
    <t>시행일</t>
    <phoneticPr fontId="3" type="noConversion"/>
  </si>
  <si>
    <t>2025.10.17</t>
    <phoneticPr fontId="3" type="noConversion"/>
  </si>
  <si>
    <t>108번</t>
    <phoneticPr fontId="3" type="noConversion"/>
  </si>
  <si>
    <t>낭월차고지</t>
    <phoneticPr fontId="3" type="noConversion"/>
  </si>
  <si>
    <t>휴,토</t>
    <phoneticPr fontId="3" type="noConversion"/>
  </si>
  <si>
    <t>구분</t>
    <phoneticPr fontId="3" type="noConversion"/>
  </si>
  <si>
    <t>낭월동</t>
    <phoneticPr fontId="3" type="noConversion"/>
  </si>
  <si>
    <r>
      <rPr>
        <sz val="6"/>
        <rFont val="굴림체"/>
        <family val="3"/>
        <charset val="129"/>
      </rPr>
      <t>석교지구대</t>
    </r>
    <r>
      <rPr>
        <sz val="9"/>
        <rFont val="굴림체"/>
        <family val="3"/>
        <charset val="129"/>
      </rPr>
      <t xml:space="preserve">
5:35</t>
    </r>
    <phoneticPr fontId="3" type="noConversion"/>
  </si>
  <si>
    <t>운행사</t>
    <phoneticPr fontId="3" type="noConversion"/>
  </si>
  <si>
    <t xml:space="preserve">경익(☎ 581-1511) </t>
    <phoneticPr fontId="3" type="noConversion"/>
  </si>
  <si>
    <t>원내동</t>
    <phoneticPr fontId="3" type="noConversion"/>
  </si>
  <si>
    <t>노은4</t>
    <phoneticPr fontId="3" type="noConversion"/>
  </si>
  <si>
    <t>114번</t>
    <phoneticPr fontId="3" type="noConversion"/>
  </si>
  <si>
    <t>원내차고지</t>
    <phoneticPr fontId="3" type="noConversion"/>
  </si>
  <si>
    <t>노은4단지</t>
    <phoneticPr fontId="3" type="noConversion"/>
  </si>
  <si>
    <t>휴,토</t>
    <phoneticPr fontId="3" type="noConversion"/>
  </si>
  <si>
    <t>구분</t>
    <phoneticPr fontId="3" type="noConversion"/>
  </si>
  <si>
    <t>노은4</t>
    <phoneticPr fontId="3" type="noConversion"/>
  </si>
  <si>
    <t>원내동</t>
    <phoneticPr fontId="3" type="noConversion"/>
  </si>
  <si>
    <t>왕복횟수</t>
    <phoneticPr fontId="3" type="noConversion"/>
  </si>
  <si>
    <t>2025.10.17.</t>
    <phoneticPr fontId="3" type="noConversion"/>
  </si>
  <si>
    <t>안산동</t>
    <phoneticPr fontId="3" type="noConversion"/>
  </si>
  <si>
    <t>월평주공A</t>
    <phoneticPr fontId="3" type="noConversion"/>
  </si>
  <si>
    <t xml:space="preserve">계룡(☎ 639-6800) </t>
    <phoneticPr fontId="3" type="noConversion"/>
  </si>
  <si>
    <t>평균간격</t>
    <phoneticPr fontId="3" type="noConversion"/>
  </si>
  <si>
    <t>편도</t>
    <phoneticPr fontId="3" type="noConversion"/>
  </si>
  <si>
    <t>월평주공</t>
    <phoneticPr fontId="3" type="noConversion"/>
  </si>
  <si>
    <t>월평주공</t>
    <phoneticPr fontId="3" type="noConversion"/>
  </si>
  <si>
    <t>월평주공</t>
    <phoneticPr fontId="3" type="noConversion"/>
  </si>
  <si>
    <t>안산동</t>
    <phoneticPr fontId="3" type="noConversion"/>
  </si>
  <si>
    <t>안산동</t>
    <phoneticPr fontId="3" type="noConversion"/>
  </si>
  <si>
    <t>반석동 안길 지원</t>
    <phoneticPr fontId="3" type="noConversion"/>
  </si>
  <si>
    <t>116번</t>
    <phoneticPr fontId="3" type="noConversion"/>
  </si>
  <si>
    <t>월평주공A</t>
    <phoneticPr fontId="3" type="noConversion"/>
  </si>
  <si>
    <t>평균간격
연산</t>
    <phoneticPr fontId="3" type="noConversion"/>
  </si>
  <si>
    <t>평일</t>
    <phoneticPr fontId="3" type="noConversion"/>
  </si>
  <si>
    <t>학하동</t>
    <phoneticPr fontId="3" type="noConversion"/>
  </si>
  <si>
    <t>원내차고지</t>
    <phoneticPr fontId="3" type="noConversion"/>
  </si>
  <si>
    <t>~</t>
    <phoneticPr fontId="3" type="noConversion"/>
  </si>
  <si>
    <t>203번</t>
    <phoneticPr fontId="3" type="noConversion"/>
  </si>
  <si>
    <t>시청</t>
    <phoneticPr fontId="3" type="noConversion"/>
  </si>
  <si>
    <t xml:space="preserve">대교(☎ 523-2575) </t>
    <phoneticPr fontId="3" type="noConversion"/>
  </si>
  <si>
    <t>평균간격</t>
    <phoneticPr fontId="3" type="noConversion"/>
  </si>
  <si>
    <t>편도</t>
    <phoneticPr fontId="3" type="noConversion"/>
  </si>
  <si>
    <t>원내차고지</t>
    <phoneticPr fontId="3" type="noConversion"/>
  </si>
  <si>
    <t>대한통운</t>
    <phoneticPr fontId="3" type="noConversion"/>
  </si>
  <si>
    <t>목원대 5:40</t>
  </si>
  <si>
    <t>갈마육교5:40</t>
  </si>
  <si>
    <t>왕복횟수</t>
    <phoneticPr fontId="3" type="noConversion"/>
  </si>
  <si>
    <t>시행일</t>
    <phoneticPr fontId="3" type="noConversion"/>
  </si>
  <si>
    <t>2025.10.17.</t>
    <phoneticPr fontId="3" type="noConversion"/>
  </si>
  <si>
    <t>원내차고지</t>
    <phoneticPr fontId="3" type="noConversion"/>
  </si>
  <si>
    <t>~</t>
    <phoneticPr fontId="3" type="noConversion"/>
  </si>
  <si>
    <t>대한통운</t>
    <phoneticPr fontId="3" type="noConversion"/>
  </si>
  <si>
    <t>휴일</t>
    <phoneticPr fontId="3" type="noConversion"/>
  </si>
  <si>
    <t>평균간격
연산</t>
    <phoneticPr fontId="3" type="noConversion"/>
  </si>
  <si>
    <t>갈마육교5:40</t>
    <phoneticPr fontId="3" type="noConversion"/>
  </si>
  <si>
    <t>213번</t>
    <phoneticPr fontId="3" type="noConversion"/>
  </si>
  <si>
    <t>토요일</t>
    <phoneticPr fontId="3" type="noConversion"/>
  </si>
  <si>
    <t>평균간격</t>
    <phoneticPr fontId="3" type="noConversion"/>
  </si>
  <si>
    <t>편도</t>
    <phoneticPr fontId="3" type="noConversion"/>
  </si>
  <si>
    <t>서부서
5:45</t>
  </si>
  <si>
    <t>원내동</t>
    <phoneticPr fontId="3" type="noConversion"/>
  </si>
  <si>
    <t>시청</t>
    <phoneticPr fontId="3" type="noConversion"/>
  </si>
  <si>
    <t>서부소방서
5:45</t>
    <phoneticPr fontId="3" type="noConversion"/>
  </si>
  <si>
    <t>312번</t>
    <phoneticPr fontId="3" type="noConversion"/>
  </si>
  <si>
    <t>뿌리공원</t>
    <phoneticPr fontId="3" type="noConversion"/>
  </si>
  <si>
    <t xml:space="preserve">금남(☎ 582-3527) </t>
    <phoneticPr fontId="3" type="noConversion"/>
  </si>
  <si>
    <t>목원대</t>
    <phoneticPr fontId="3" type="noConversion"/>
  </si>
  <si>
    <t>목원대</t>
    <phoneticPr fontId="3" type="noConversion"/>
  </si>
  <si>
    <t>312번</t>
    <phoneticPr fontId="3" type="noConversion"/>
  </si>
  <si>
    <t>휴일</t>
    <phoneticPr fontId="3" type="noConversion"/>
  </si>
  <si>
    <t>평균간격
연산</t>
    <phoneticPr fontId="3" type="noConversion"/>
  </si>
  <si>
    <t>운행사</t>
    <phoneticPr fontId="3" type="noConversion"/>
  </si>
  <si>
    <t xml:space="preserve">금남(☎ 582-3527) </t>
    <phoneticPr fontId="3" type="noConversion"/>
  </si>
  <si>
    <t>저상 7대 순환</t>
    <phoneticPr fontId="3" type="noConversion"/>
  </si>
  <si>
    <t>편도</t>
    <phoneticPr fontId="3" type="noConversion"/>
  </si>
  <si>
    <t>목원대</t>
    <phoneticPr fontId="3" type="noConversion"/>
  </si>
  <si>
    <t>왕복횟수</t>
    <phoneticPr fontId="3" type="noConversion"/>
  </si>
  <si>
    <t>시행일</t>
    <phoneticPr fontId="3" type="noConversion"/>
  </si>
  <si>
    <t>2025.10.17</t>
    <phoneticPr fontId="3" type="noConversion"/>
  </si>
  <si>
    <t>~</t>
    <phoneticPr fontId="3" type="noConversion"/>
  </si>
  <si>
    <t>저상 7대 순환</t>
    <phoneticPr fontId="3" type="noConversion"/>
  </si>
  <si>
    <t>316번</t>
    <phoneticPr fontId="3" type="noConversion"/>
  </si>
  <si>
    <t>대한통운</t>
    <phoneticPr fontId="3" type="noConversion"/>
  </si>
  <si>
    <t>~</t>
    <phoneticPr fontId="3" type="noConversion"/>
  </si>
  <si>
    <t>한빛고</t>
    <phoneticPr fontId="3" type="noConversion"/>
  </si>
  <si>
    <t>평일</t>
    <phoneticPr fontId="3" type="noConversion"/>
  </si>
  <si>
    <t>평균간격</t>
    <phoneticPr fontId="3" type="noConversion"/>
  </si>
  <si>
    <t>편도</t>
    <phoneticPr fontId="3" type="noConversion"/>
  </si>
  <si>
    <t>대한통운</t>
    <phoneticPr fontId="3" type="noConversion"/>
  </si>
  <si>
    <t>검바위</t>
    <phoneticPr fontId="3" type="noConversion"/>
  </si>
  <si>
    <r>
      <rPr>
        <sz val="6"/>
        <rFont val="굴림체"/>
        <family val="3"/>
        <charset val="129"/>
      </rPr>
      <t>서부종합</t>
    </r>
    <r>
      <rPr>
        <sz val="9"/>
        <rFont val="굴림체"/>
        <family val="3"/>
        <charset val="129"/>
      </rPr>
      <t xml:space="preserve">
5:40</t>
    </r>
    <phoneticPr fontId="3" type="noConversion"/>
  </si>
  <si>
    <t>막차 대한통운 기점지 미진입</t>
    <phoneticPr fontId="3" type="noConversion"/>
  </si>
  <si>
    <t>막차 검바위 종점지 미진입</t>
    <phoneticPr fontId="3" type="noConversion"/>
  </si>
  <si>
    <t>막차 대한통운 기점지 미진입</t>
    <phoneticPr fontId="3" type="noConversion"/>
  </si>
  <si>
    <t>316번</t>
    <phoneticPr fontId="3" type="noConversion"/>
  </si>
  <si>
    <t>한빛고</t>
    <phoneticPr fontId="3" type="noConversion"/>
  </si>
  <si>
    <t>막차 검바위 종점지 미진입</t>
    <phoneticPr fontId="3" type="noConversion"/>
  </si>
  <si>
    <t>편도전체</t>
    <phoneticPr fontId="3" type="noConversion"/>
  </si>
  <si>
    <t>막차 검바위 종점지 미진입</t>
    <phoneticPr fontId="3" type="noConversion"/>
  </si>
  <si>
    <t>막차 대한통운 기점지 미진입</t>
    <phoneticPr fontId="3" type="noConversion"/>
  </si>
  <si>
    <t>318번</t>
  </si>
  <si>
    <t>구분</t>
    <phoneticPr fontId="3" type="noConversion"/>
  </si>
  <si>
    <t>대덕대</t>
  </si>
  <si>
    <t>1
경익</t>
  </si>
  <si>
    <t>2
금남</t>
  </si>
  <si>
    <t>3
금남</t>
  </si>
  <si>
    <t>6
경익</t>
  </si>
  <si>
    <t>7
경익</t>
  </si>
  <si>
    <t>8
경익</t>
  </si>
  <si>
    <t>9
경익</t>
  </si>
  <si>
    <t>휴,토</t>
    <phoneticPr fontId="3" type="noConversion"/>
  </si>
  <si>
    <t>편도</t>
    <phoneticPr fontId="3" type="noConversion"/>
  </si>
  <si>
    <t>1
경익</t>
    <phoneticPr fontId="3" type="noConversion"/>
  </si>
  <si>
    <t>2
금남</t>
    <phoneticPr fontId="3" type="noConversion"/>
  </si>
  <si>
    <t>3
금남</t>
    <phoneticPr fontId="3" type="noConversion"/>
  </si>
  <si>
    <t>4
산호</t>
    <phoneticPr fontId="3" type="noConversion"/>
  </si>
  <si>
    <t>5
산호</t>
    <phoneticPr fontId="3" type="noConversion"/>
  </si>
  <si>
    <t>6
경익</t>
    <phoneticPr fontId="3" type="noConversion"/>
  </si>
  <si>
    <t>비래동</t>
    <phoneticPr fontId="3" type="noConversion"/>
  </si>
  <si>
    <t>비래동</t>
    <phoneticPr fontId="3" type="noConversion"/>
  </si>
  <si>
    <t>마전</t>
    <phoneticPr fontId="3" type="noConversion"/>
  </si>
  <si>
    <t>501번</t>
    <phoneticPr fontId="3" type="noConversion"/>
  </si>
  <si>
    <t>~</t>
    <phoneticPr fontId="3" type="noConversion"/>
  </si>
  <si>
    <t>~</t>
    <phoneticPr fontId="3" type="noConversion"/>
  </si>
  <si>
    <t>월평주공A</t>
    <phoneticPr fontId="3" type="noConversion"/>
  </si>
  <si>
    <t>평일</t>
    <phoneticPr fontId="3" type="noConversion"/>
  </si>
  <si>
    <t>평균간격
연산</t>
    <phoneticPr fontId="3" type="noConversion"/>
  </si>
  <si>
    <t xml:space="preserve">산호(☎ 285-8057)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</si>
  <si>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</si>
  <si>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</si>
  <si>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</si>
  <si>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비래동</t>
    <phoneticPr fontId="3" type="noConversion"/>
  </si>
  <si>
    <t>비래동</t>
    <phoneticPr fontId="3" type="noConversion"/>
  </si>
  <si>
    <t>월평주공</t>
    <phoneticPr fontId="3" type="noConversion"/>
  </si>
  <si>
    <t>비래동</t>
    <phoneticPr fontId="3" type="noConversion"/>
  </si>
  <si>
    <t>월평주공</t>
    <phoneticPr fontId="3" type="noConversion"/>
  </si>
  <si>
    <t>월평주공</t>
    <phoneticPr fontId="3" type="noConversion"/>
  </si>
  <si>
    <t>2
저상</t>
    <phoneticPr fontId="3" type="noConversion"/>
  </si>
  <si>
    <t>4
저상</t>
    <phoneticPr fontId="3" type="noConversion"/>
  </si>
  <si>
    <t>8
저상</t>
    <phoneticPr fontId="3" type="noConversion"/>
  </si>
  <si>
    <t>2025.10.17</t>
    <phoneticPr fontId="3" type="noConversion"/>
  </si>
  <si>
    <t>602번</t>
    <phoneticPr fontId="3" type="noConversion"/>
  </si>
  <si>
    <t>평균간격
연산</t>
    <phoneticPr fontId="3" type="noConversion"/>
  </si>
  <si>
    <t xml:space="preserve">산호(☎ 285-8057)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</si>
  <si>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</si>
  <si>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</si>
  <si>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</si>
  <si>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비래동</t>
    <phoneticPr fontId="3" type="noConversion"/>
  </si>
  <si>
    <t>비래동</t>
    <phoneticPr fontId="3" type="noConversion"/>
  </si>
  <si>
    <t>월평주공</t>
    <phoneticPr fontId="3" type="noConversion"/>
  </si>
  <si>
    <t>왕복횟수</t>
    <phoneticPr fontId="3" type="noConversion"/>
  </si>
  <si>
    <t>5
저상</t>
    <phoneticPr fontId="3" type="noConversion"/>
  </si>
  <si>
    <t>604번</t>
    <phoneticPr fontId="3" type="noConversion"/>
  </si>
  <si>
    <t>동신과학고</t>
    <phoneticPr fontId="3" type="noConversion"/>
  </si>
  <si>
    <t>대승(☎ 544-0181)</t>
    <phoneticPr fontId="13" type="noConversion"/>
  </si>
  <si>
    <t>수요대응포함</t>
    <phoneticPr fontId="3" type="noConversion"/>
  </si>
  <si>
    <r>
      <rPr>
        <sz val="6"/>
        <color indexed="8"/>
        <rFont val="굴림체"/>
        <family val="3"/>
        <charset val="129"/>
      </rPr>
      <t>중앙로역</t>
    </r>
    <r>
      <rPr>
        <sz val="9"/>
        <color indexed="8"/>
        <rFont val="굴림체"/>
        <family val="3"/>
        <charset val="129"/>
      </rPr>
      <t xml:space="preserve">
5:40</t>
    </r>
    <phoneticPr fontId="3" type="noConversion"/>
  </si>
  <si>
    <t>막차 충열사삼거리 종점지 미진입</t>
    <phoneticPr fontId="3" type="noConversion"/>
  </si>
  <si>
    <t>2025.10.17</t>
    <phoneticPr fontId="3" type="noConversion"/>
  </si>
  <si>
    <t>충열사삼거리</t>
    <phoneticPr fontId="3" type="noConversion"/>
  </si>
  <si>
    <t>휴,토</t>
    <phoneticPr fontId="13" type="noConversion"/>
  </si>
  <si>
    <t>저상 14대 순환</t>
    <phoneticPr fontId="3" type="noConversion"/>
  </si>
  <si>
    <t>구분</t>
    <phoneticPr fontId="3" type="noConversion"/>
  </si>
  <si>
    <t>동신고</t>
    <phoneticPr fontId="3" type="noConversion"/>
  </si>
  <si>
    <t>충열사</t>
    <phoneticPr fontId="3" type="noConversion"/>
  </si>
  <si>
    <t>충열사</t>
    <phoneticPr fontId="3" type="noConversion"/>
  </si>
  <si>
    <t>동신고</t>
    <phoneticPr fontId="3" type="noConversion"/>
  </si>
  <si>
    <t>종점출발</t>
    <phoneticPr fontId="3" type="noConversion"/>
  </si>
  <si>
    <r>
      <rPr>
        <sz val="6"/>
        <rFont val="굴림체"/>
        <family val="3"/>
        <charset val="129"/>
      </rPr>
      <t>중앙로역</t>
    </r>
    <r>
      <rPr>
        <sz val="9"/>
        <rFont val="굴림체"/>
        <family val="3"/>
        <charset val="129"/>
      </rPr>
      <t xml:space="preserve">
5:40</t>
    </r>
    <phoneticPr fontId="3" type="noConversion"/>
  </si>
  <si>
    <t>607번</t>
    <phoneticPr fontId="3" type="noConversion"/>
  </si>
  <si>
    <t>옥천</t>
    <phoneticPr fontId="3" type="noConversion"/>
  </si>
  <si>
    <t>저상 5대 순환</t>
    <phoneticPr fontId="3" type="noConversion"/>
  </si>
  <si>
    <t>편도</t>
    <phoneticPr fontId="3" type="noConversion"/>
  </si>
  <si>
    <t>기점출발</t>
    <phoneticPr fontId="3" type="noConversion"/>
  </si>
  <si>
    <t>왕복횟수</t>
    <phoneticPr fontId="3" type="noConversion"/>
  </si>
  <si>
    <t>5:40     현암교</t>
    <phoneticPr fontId="3" type="noConversion"/>
  </si>
  <si>
    <t>611번</t>
    <phoneticPr fontId="3" type="noConversion"/>
  </si>
  <si>
    <t>신대차고지</t>
    <phoneticPr fontId="3" type="noConversion"/>
  </si>
  <si>
    <t>세천공원</t>
    <phoneticPr fontId="3" type="noConversion"/>
  </si>
  <si>
    <t xml:space="preserve">한일(☎ 936-7710) </t>
    <phoneticPr fontId="3" type="noConversion"/>
  </si>
  <si>
    <t>신대동</t>
    <phoneticPr fontId="3" type="noConversion"/>
  </si>
  <si>
    <t>막차 세천공원 종점지 미진입</t>
    <phoneticPr fontId="3" type="noConversion"/>
  </si>
  <si>
    <t>세천공원</t>
    <phoneticPr fontId="3" type="noConversion"/>
  </si>
  <si>
    <t>막차 세천공원 종점지 미진입</t>
    <phoneticPr fontId="3" type="noConversion"/>
  </si>
  <si>
    <t>토요일</t>
    <phoneticPr fontId="13" type="noConversion"/>
  </si>
  <si>
    <t>614번</t>
    <phoneticPr fontId="3" type="noConversion"/>
  </si>
  <si>
    <t>~</t>
    <phoneticPr fontId="3" type="noConversion"/>
  </si>
  <si>
    <t>평일</t>
    <phoneticPr fontId="3" type="noConversion"/>
  </si>
  <si>
    <t>평균간격
연산</t>
    <phoneticPr fontId="3" type="noConversion"/>
  </si>
  <si>
    <t>운행사</t>
    <phoneticPr fontId="3" type="noConversion"/>
  </si>
  <si>
    <t xml:space="preserve">대교(☎ 523-2575) </t>
    <phoneticPr fontId="3" type="noConversion"/>
  </si>
  <si>
    <t>평균간격</t>
    <phoneticPr fontId="3" type="noConversion"/>
  </si>
  <si>
    <t>용두4</t>
    <phoneticPr fontId="3" type="noConversion"/>
  </si>
  <si>
    <t>615번</t>
    <phoneticPr fontId="3" type="noConversion"/>
  </si>
  <si>
    <t>대한통운</t>
    <phoneticPr fontId="3" type="noConversion"/>
  </si>
  <si>
    <t>막차 대한통운기점지 미진입</t>
    <phoneticPr fontId="3" type="noConversion"/>
  </si>
  <si>
    <t>~</t>
    <phoneticPr fontId="3" type="noConversion"/>
  </si>
  <si>
    <t>정림동</t>
    <phoneticPr fontId="3" type="noConversion"/>
  </si>
  <si>
    <t>구분</t>
    <phoneticPr fontId="3" type="noConversion"/>
  </si>
  <si>
    <t>정림동</t>
    <phoneticPr fontId="3" type="noConversion"/>
  </si>
  <si>
    <t>평균간격
연산</t>
    <phoneticPr fontId="3" type="noConversion"/>
  </si>
  <si>
    <t>원동쪽
(외선)</t>
    <phoneticPr fontId="3" type="noConversion"/>
  </si>
  <si>
    <t>삼성쪽(내선)</t>
    <phoneticPr fontId="3" type="noConversion"/>
  </si>
  <si>
    <t>막차대전역 종점지 미진입</t>
    <phoneticPr fontId="3" type="noConversion"/>
  </si>
  <si>
    <t>막차대전역 기점지 미진입</t>
    <phoneticPr fontId="3" type="noConversion"/>
  </si>
  <si>
    <t>평균간격
연산</t>
    <phoneticPr fontId="3" type="noConversion"/>
  </si>
  <si>
    <t>막차대전역 종점지 미진입</t>
    <phoneticPr fontId="3" type="noConversion"/>
  </si>
  <si>
    <t>막차대전역 기점지 미진입</t>
    <phoneticPr fontId="3" type="noConversion"/>
  </si>
  <si>
    <t>가오주공5:50</t>
    <phoneticPr fontId="3" type="noConversion"/>
  </si>
  <si>
    <t>평균간격
연산</t>
    <phoneticPr fontId="3" type="noConversion"/>
  </si>
  <si>
    <t>운행사</t>
    <phoneticPr fontId="3" type="noConversion"/>
  </si>
  <si>
    <t xml:space="preserve">산호(☎ 285-8057) </t>
    <phoneticPr fontId="3" type="noConversion"/>
  </si>
  <si>
    <t>평균간격</t>
    <phoneticPr fontId="3" type="noConversion"/>
  </si>
  <si>
    <t>편도</t>
    <phoneticPr fontId="3" type="noConversion"/>
  </si>
  <si>
    <t>동신고</t>
    <phoneticPr fontId="3" type="noConversion"/>
  </si>
  <si>
    <t>DCC</t>
    <phoneticPr fontId="3" type="noConversion"/>
  </si>
  <si>
    <t>6
저상</t>
    <phoneticPr fontId="3" type="noConversion"/>
  </si>
  <si>
    <t>618번</t>
    <phoneticPr fontId="3" type="noConversion"/>
  </si>
  <si>
    <t>동신과학고</t>
    <phoneticPr fontId="3" type="noConversion"/>
  </si>
  <si>
    <t>대전컨밴션센터</t>
    <phoneticPr fontId="3" type="noConversion"/>
  </si>
  <si>
    <t>DCC</t>
    <phoneticPr fontId="3" type="noConversion"/>
  </si>
  <si>
    <t>10
저상</t>
    <phoneticPr fontId="3" type="noConversion"/>
  </si>
  <si>
    <t>서대전여고</t>
    <phoneticPr fontId="3" type="noConversion"/>
  </si>
  <si>
    <t>평균간격
연산</t>
    <phoneticPr fontId="3" type="noConversion"/>
  </si>
  <si>
    <t>산호(☎ 285-8057)</t>
    <phoneticPr fontId="3" type="noConversion"/>
  </si>
  <si>
    <t>서여고</t>
    <phoneticPr fontId="3" type="noConversion"/>
  </si>
  <si>
    <t>3
저상</t>
    <phoneticPr fontId="3" type="noConversion"/>
  </si>
  <si>
    <t>2025.10.17</t>
    <phoneticPr fontId="3" type="noConversion"/>
  </si>
  <si>
    <t>619번</t>
    <phoneticPr fontId="3" type="noConversion"/>
  </si>
  <si>
    <t>서대전여고</t>
    <phoneticPr fontId="3" type="noConversion"/>
  </si>
  <si>
    <t>서여고</t>
    <phoneticPr fontId="3" type="noConversion"/>
  </si>
  <si>
    <t>동신고</t>
    <phoneticPr fontId="3" type="noConversion"/>
  </si>
  <si>
    <t>5
저상</t>
    <phoneticPr fontId="3" type="noConversion"/>
  </si>
  <si>
    <t>2
저상</t>
    <phoneticPr fontId="13" type="noConversion"/>
  </si>
  <si>
    <t>5
저상</t>
    <phoneticPr fontId="13" type="noConversion"/>
  </si>
  <si>
    <t>9
저상</t>
    <phoneticPr fontId="13" type="noConversion"/>
  </si>
  <si>
    <t>3
저상</t>
    <phoneticPr fontId="13" type="noConversion"/>
  </si>
  <si>
    <t>711번</t>
    <phoneticPr fontId="3" type="noConversion"/>
  </si>
  <si>
    <t>신탄진</t>
    <phoneticPr fontId="3" type="noConversion"/>
  </si>
  <si>
    <t>동건(☎ 936-3613)</t>
    <phoneticPr fontId="3" type="noConversion"/>
  </si>
  <si>
    <t>막차 신탄진기점지 미진입</t>
    <phoneticPr fontId="3" type="noConversion"/>
  </si>
  <si>
    <t>막차 신탄진기점지 미진입</t>
    <phoneticPr fontId="3" type="noConversion"/>
  </si>
  <si>
    <t>막차 대전역종점지 미진입</t>
    <phoneticPr fontId="3" type="noConversion"/>
  </si>
  <si>
    <t>막차 대전역종점지 미진입</t>
    <phoneticPr fontId="3" type="noConversion"/>
  </si>
  <si>
    <t>2025.10.17</t>
    <phoneticPr fontId="3" type="noConversion"/>
  </si>
  <si>
    <t>신탄진</t>
    <phoneticPr fontId="3" type="noConversion"/>
  </si>
  <si>
    <t>동건(☎ 936-3613)</t>
    <phoneticPr fontId="3" type="noConversion"/>
  </si>
  <si>
    <t>선바위
5:45</t>
    <phoneticPr fontId="3" type="noConversion"/>
  </si>
  <si>
    <t>막차 신탄진기점지 미진입</t>
    <phoneticPr fontId="3" type="noConversion"/>
  </si>
  <si>
    <t>막차 신탄진기점지 미진입</t>
    <phoneticPr fontId="3" type="noConversion"/>
  </si>
  <si>
    <t xml:space="preserve"> </t>
    <phoneticPr fontId="3" type="noConversion"/>
  </si>
  <si>
    <t xml:space="preserve"> </t>
    <phoneticPr fontId="3" type="noConversion"/>
  </si>
  <si>
    <t>2025.10.17</t>
    <phoneticPr fontId="3" type="noConversion"/>
  </si>
  <si>
    <t>한남대5:45</t>
    <phoneticPr fontId="3" type="noConversion"/>
  </si>
  <si>
    <t>막차 신탄진기점지 미진입</t>
    <phoneticPr fontId="3" type="noConversion"/>
  </si>
  <si>
    <t>712번</t>
    <phoneticPr fontId="3" type="noConversion"/>
  </si>
  <si>
    <t>~</t>
    <phoneticPr fontId="3" type="noConversion"/>
  </si>
  <si>
    <t>탑립동</t>
    <phoneticPr fontId="3" type="noConversion"/>
  </si>
  <si>
    <t>정비단</t>
    <phoneticPr fontId="3" type="noConversion"/>
  </si>
  <si>
    <t>정비단</t>
    <phoneticPr fontId="3" type="noConversion"/>
  </si>
  <si>
    <t>정비단</t>
    <phoneticPr fontId="3" type="noConversion"/>
  </si>
  <si>
    <t>탑립동</t>
    <phoneticPr fontId="3" type="noConversion"/>
  </si>
  <si>
    <t>시행일</t>
    <phoneticPr fontId="3" type="noConversion"/>
  </si>
  <si>
    <t>철도정비창</t>
    <phoneticPr fontId="3" type="noConversion"/>
  </si>
  <si>
    <t>휴,토</t>
    <phoneticPr fontId="3" type="noConversion"/>
  </si>
  <si>
    <t xml:space="preserve">동건(☎ 936-3613) </t>
    <phoneticPr fontId="3" type="noConversion"/>
  </si>
  <si>
    <t>탑립동</t>
    <phoneticPr fontId="3" type="noConversion"/>
  </si>
  <si>
    <t>정비단</t>
    <phoneticPr fontId="3" type="noConversion"/>
  </si>
  <si>
    <t>충대농대</t>
    <phoneticPr fontId="13" type="noConversion"/>
  </si>
  <si>
    <t xml:space="preserve">대운(☎ 626-2271),금남(☎ 582-3527)  </t>
    <phoneticPr fontId="3" type="noConversion"/>
  </si>
  <si>
    <t>1
한일</t>
    <phoneticPr fontId="13" type="noConversion"/>
  </si>
  <si>
    <t>용문역3
5:40</t>
    <phoneticPr fontId="3" type="noConversion"/>
  </si>
  <si>
    <t>2
한일</t>
    <phoneticPr fontId="13" type="noConversion"/>
  </si>
  <si>
    <t>3
한일</t>
    <phoneticPr fontId="13" type="noConversion"/>
  </si>
  <si>
    <t>4
한일</t>
    <phoneticPr fontId="13" type="noConversion"/>
  </si>
  <si>
    <t>5
한일</t>
    <phoneticPr fontId="13" type="noConversion"/>
  </si>
  <si>
    <t>6
국민</t>
    <phoneticPr fontId="13" type="noConversion"/>
  </si>
  <si>
    <t>7
국민</t>
    <phoneticPr fontId="13" type="noConversion"/>
  </si>
  <si>
    <t>8
국민</t>
    <phoneticPr fontId="13" type="noConversion"/>
  </si>
  <si>
    <t>9
국민</t>
    <phoneticPr fontId="13" type="noConversion"/>
  </si>
  <si>
    <t>휴,토</t>
    <phoneticPr fontId="3" type="noConversion"/>
  </si>
  <si>
    <t>1
한일</t>
    <phoneticPr fontId="13" type="noConversion"/>
  </si>
  <si>
    <t>용문역3
5:40</t>
    <phoneticPr fontId="3" type="noConversion"/>
  </si>
  <si>
    <t>2
한일</t>
    <phoneticPr fontId="13" type="noConversion"/>
  </si>
  <si>
    <t>3
한일</t>
    <phoneticPr fontId="13" type="noConversion"/>
  </si>
  <si>
    <t>4
한일</t>
    <phoneticPr fontId="13" type="noConversion"/>
  </si>
  <si>
    <t>5
국민</t>
    <phoneticPr fontId="13" type="noConversion"/>
  </si>
  <si>
    <t>6
국민</t>
    <phoneticPr fontId="13" type="noConversion"/>
  </si>
  <si>
    <t>7
국민</t>
    <phoneticPr fontId="13" type="noConversion"/>
  </si>
  <si>
    <t>8
국민</t>
    <phoneticPr fontId="13" type="noConversion"/>
  </si>
  <si>
    <t>1002번</t>
    <phoneticPr fontId="3" type="noConversion"/>
  </si>
  <si>
    <t>충대농대</t>
    <phoneticPr fontId="3" type="noConversion"/>
  </si>
  <si>
    <t>~</t>
    <phoneticPr fontId="3" type="noConversion"/>
  </si>
  <si>
    <t>세종시</t>
    <phoneticPr fontId="3" type="noConversion"/>
  </si>
  <si>
    <t>평일</t>
    <phoneticPr fontId="3" type="noConversion"/>
  </si>
  <si>
    <t>편도</t>
    <phoneticPr fontId="3" type="noConversion"/>
  </si>
  <si>
    <t>충대농대</t>
    <phoneticPr fontId="3" type="noConversion"/>
  </si>
  <si>
    <t>세종시</t>
    <phoneticPr fontId="3" type="noConversion"/>
  </si>
  <si>
    <t>세종시</t>
    <phoneticPr fontId="3" type="noConversion"/>
  </si>
  <si>
    <t>충대농대</t>
    <phoneticPr fontId="3" type="noConversion"/>
  </si>
  <si>
    <t>세종시</t>
    <phoneticPr fontId="3" type="noConversion"/>
  </si>
  <si>
    <t>막차 충대농대 기점지 미진입</t>
    <phoneticPr fontId="3" type="noConversion"/>
  </si>
  <si>
    <t>종점출발</t>
    <phoneticPr fontId="3" type="noConversion"/>
  </si>
  <si>
    <t>막차 집현동 종점지 미진입</t>
    <phoneticPr fontId="3" type="noConversion"/>
  </si>
  <si>
    <t>막차 집현동 종점지 미진입</t>
    <phoneticPr fontId="3" type="noConversion"/>
  </si>
  <si>
    <t>휴,토</t>
    <phoneticPr fontId="3" type="noConversion"/>
  </si>
  <si>
    <t>충대농대</t>
    <phoneticPr fontId="3" type="noConversion"/>
  </si>
  <si>
    <t>세종시</t>
    <phoneticPr fontId="3" type="noConversion"/>
  </si>
  <si>
    <t>충대농대</t>
    <phoneticPr fontId="3" type="noConversion"/>
  </si>
  <si>
    <t>세종시</t>
    <phoneticPr fontId="3" type="noConversion"/>
  </si>
  <si>
    <t>세종시</t>
    <phoneticPr fontId="3" type="noConversion"/>
  </si>
  <si>
    <t>막차 충대농대 기점지 미진입</t>
    <phoneticPr fontId="3" type="noConversion"/>
  </si>
  <si>
    <t>왕복횟수</t>
    <phoneticPr fontId="3" type="noConversion"/>
  </si>
  <si>
    <t>막차 집현동 종점지 미진입</t>
    <phoneticPr fontId="3" type="noConversion"/>
  </si>
  <si>
    <t>첨단2번</t>
    <phoneticPr fontId="3" type="noConversion"/>
  </si>
  <si>
    <t>왕복횟수</t>
    <phoneticPr fontId="3" type="noConversion"/>
  </si>
  <si>
    <t>시행일</t>
    <phoneticPr fontId="3" type="noConversion"/>
  </si>
  <si>
    <t>2025.10.24.</t>
    <phoneticPr fontId="3" type="noConversion"/>
  </si>
  <si>
    <t>휴일</t>
    <phoneticPr fontId="3" type="noConversion"/>
  </si>
  <si>
    <t>평균간격
연산</t>
    <phoneticPr fontId="3" type="noConversion"/>
  </si>
  <si>
    <t>2025.10.24.</t>
    <phoneticPr fontId="3" type="noConversion"/>
  </si>
  <si>
    <t>토요일</t>
    <phoneticPr fontId="3" type="noConversion"/>
  </si>
  <si>
    <t>운행사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</si>
  <si>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</si>
  <si>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</si>
  <si>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</si>
  <si>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신대동</t>
    <phoneticPr fontId="3" type="noConversion"/>
  </si>
  <si>
    <t>오월드</t>
    <phoneticPr fontId="3" type="noConversion"/>
  </si>
  <si>
    <t>편도전체</t>
    <phoneticPr fontId="3" type="noConversion"/>
  </si>
  <si>
    <t>대당 왕복횟수</t>
    <phoneticPr fontId="3" type="noConversion"/>
  </si>
  <si>
    <t>기점출발</t>
    <phoneticPr fontId="3" type="noConversion"/>
  </si>
  <si>
    <t>종점출발</t>
    <phoneticPr fontId="3" type="noConversion"/>
  </si>
  <si>
    <t>막차 오월드 기점지 미진입</t>
    <phoneticPr fontId="3" type="noConversion"/>
  </si>
  <si>
    <t>동춘당
5:45</t>
    <phoneticPr fontId="3" type="noConversion"/>
  </si>
  <si>
    <t>대한통운
5:45</t>
    <phoneticPr fontId="3" type="noConversion"/>
  </si>
  <si>
    <t>2025.10.24</t>
    <phoneticPr fontId="3" type="noConversion"/>
  </si>
  <si>
    <t>2025.10.24</t>
    <phoneticPr fontId="3" type="noConversion"/>
  </si>
  <si>
    <t>311번</t>
    <phoneticPr fontId="3" type="noConversion"/>
  </si>
  <si>
    <t>신대차고지</t>
    <phoneticPr fontId="3" type="noConversion"/>
  </si>
  <si>
    <t>~</t>
    <phoneticPr fontId="3" type="noConversion"/>
  </si>
  <si>
    <t>평균간격
연산</t>
    <phoneticPr fontId="3" type="noConversion"/>
  </si>
  <si>
    <t>저상 19대 순환(전기버스 포함)</t>
    <phoneticPr fontId="3" type="noConversion"/>
  </si>
  <si>
    <r>
      <t xml:space="preserve">대한통운
</t>
    </r>
    <r>
      <rPr>
        <sz val="9"/>
        <rFont val="굴림체"/>
        <family val="3"/>
        <charset val="129"/>
      </rPr>
      <t>5:45</t>
    </r>
    <phoneticPr fontId="3" type="noConversion"/>
  </si>
  <si>
    <t>막차 오월드 기점지 미진입</t>
    <phoneticPr fontId="3" type="noConversion"/>
  </si>
  <si>
    <t>오월드</t>
    <phoneticPr fontId="3" type="noConversion"/>
  </si>
  <si>
    <t>토요일</t>
    <phoneticPr fontId="3" type="noConversion"/>
  </si>
  <si>
    <t>저상 15대 순환(전기버스 포함)</t>
    <phoneticPr fontId="3" type="noConversion"/>
  </si>
  <si>
    <t>막차 오월드 기점지 미진입</t>
    <phoneticPr fontId="3" type="noConversion"/>
  </si>
  <si>
    <t>만년동</t>
    <phoneticPr fontId="3" type="noConversion"/>
  </si>
  <si>
    <t xml:space="preserve">산호(☎ 285-8057) </t>
    <phoneticPr fontId="3" type="noConversion"/>
  </si>
  <si>
    <t>낭월동</t>
    <phoneticPr fontId="3" type="noConversion"/>
  </si>
  <si>
    <t>만년동</t>
    <phoneticPr fontId="3" type="noConversion"/>
  </si>
  <si>
    <t>514번</t>
    <phoneticPr fontId="3" type="noConversion"/>
  </si>
  <si>
    <t>낭월차고지</t>
    <phoneticPr fontId="3" type="noConversion"/>
  </si>
  <si>
    <t>휴,토</t>
    <phoneticPr fontId="3" type="noConversion"/>
  </si>
  <si>
    <t xml:space="preserve">대버(☎ 586-9977) </t>
    <phoneticPr fontId="3" type="noConversion"/>
  </si>
  <si>
    <t>605번</t>
    <phoneticPr fontId="3" type="noConversion"/>
  </si>
  <si>
    <t>갈마A</t>
    <phoneticPr fontId="3" type="noConversion"/>
  </si>
  <si>
    <t>평균간격
연산</t>
    <phoneticPr fontId="3" type="noConversion"/>
  </si>
  <si>
    <t>운행사</t>
    <phoneticPr fontId="3" type="noConversion"/>
  </si>
  <si>
    <t>구분</t>
    <phoneticPr fontId="3" type="noConversion"/>
  </si>
  <si>
    <t>막차 대전대 기점지 미진입</t>
    <phoneticPr fontId="3" type="noConversion"/>
  </si>
  <si>
    <t>막차 대전대 기점지 미진입</t>
    <phoneticPr fontId="3" type="noConversion"/>
  </si>
  <si>
    <t>6
저상</t>
    <phoneticPr fontId="3" type="noConversion"/>
  </si>
  <si>
    <t>9
저상</t>
    <phoneticPr fontId="3" type="noConversion"/>
  </si>
  <si>
    <r>
      <rPr>
        <sz val="6"/>
        <color indexed="8"/>
        <rFont val="굴림체"/>
        <family val="3"/>
        <charset val="129"/>
      </rPr>
      <t xml:space="preserve">대동역3번
</t>
    </r>
    <r>
      <rPr>
        <sz val="9"/>
        <color indexed="8"/>
        <rFont val="굴림체"/>
        <family val="3"/>
        <charset val="129"/>
      </rPr>
      <t>05:45</t>
    </r>
    <phoneticPr fontId="3" type="noConversion"/>
  </si>
  <si>
    <t>12
저상</t>
    <phoneticPr fontId="3" type="noConversion"/>
  </si>
  <si>
    <t>18
저상</t>
    <phoneticPr fontId="3" type="noConversion"/>
  </si>
  <si>
    <t>갈마A</t>
    <phoneticPr fontId="3" type="noConversion"/>
  </si>
  <si>
    <t>휴,토</t>
    <phoneticPr fontId="3" type="noConversion"/>
  </si>
  <si>
    <t>간격</t>
    <phoneticPr fontId="3" type="noConversion"/>
  </si>
  <si>
    <t>편도</t>
    <phoneticPr fontId="3" type="noConversion"/>
  </si>
  <si>
    <t>청사
05:45</t>
    <phoneticPr fontId="3" type="noConversion"/>
  </si>
  <si>
    <t>왕복횟수</t>
    <phoneticPr fontId="3" type="noConversion"/>
  </si>
  <si>
    <t>막차 대전대 기점지 미진입</t>
    <phoneticPr fontId="3" type="noConversion"/>
  </si>
  <si>
    <r>
      <rPr>
        <sz val="6"/>
        <color indexed="8"/>
        <rFont val="굴림체"/>
        <family val="3"/>
        <charset val="129"/>
      </rPr>
      <t xml:space="preserve">대동역3번
</t>
    </r>
    <r>
      <rPr>
        <sz val="9"/>
        <color indexed="8"/>
        <rFont val="굴림체"/>
        <family val="3"/>
        <charset val="129"/>
      </rPr>
      <t>05:45</t>
    </r>
    <phoneticPr fontId="3" type="noConversion"/>
  </si>
  <si>
    <t>시행일</t>
    <phoneticPr fontId="3" type="noConversion"/>
  </si>
  <si>
    <t>2025.10.24</t>
    <phoneticPr fontId="3" type="noConversion"/>
  </si>
  <si>
    <t>606번</t>
    <phoneticPr fontId="3" type="noConversion"/>
  </si>
  <si>
    <t>동신과학고</t>
    <phoneticPr fontId="3" type="noConversion"/>
  </si>
  <si>
    <t>평균간격
연산</t>
    <phoneticPr fontId="3" type="noConversion"/>
  </si>
  <si>
    <t>운행사</t>
    <phoneticPr fontId="3" type="noConversion"/>
  </si>
  <si>
    <t>간격</t>
    <phoneticPr fontId="3" type="noConversion"/>
  </si>
  <si>
    <t>편도</t>
    <phoneticPr fontId="3" type="noConversion"/>
  </si>
  <si>
    <t>구분</t>
    <phoneticPr fontId="3" type="noConversion"/>
  </si>
  <si>
    <t>동신고</t>
    <phoneticPr fontId="3" type="noConversion"/>
  </si>
  <si>
    <t>충열사</t>
    <phoneticPr fontId="3" type="noConversion"/>
  </si>
  <si>
    <t>동신고</t>
    <phoneticPr fontId="3" type="noConversion"/>
  </si>
  <si>
    <t>충열사</t>
    <phoneticPr fontId="3" type="noConversion"/>
  </si>
  <si>
    <t>막차 충열사삼거리 종점지 미진입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</si>
  <si>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</si>
  <si>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</si>
  <si>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</si>
  <si>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막차 충열사삼거리 종점지 미진입</t>
    <phoneticPr fontId="3" type="noConversion"/>
  </si>
  <si>
    <t>시행일</t>
    <phoneticPr fontId="3" type="noConversion"/>
  </si>
  <si>
    <t>2025.10.24</t>
    <phoneticPr fontId="3" type="noConversion"/>
  </si>
  <si>
    <t>606번</t>
    <phoneticPr fontId="3" type="noConversion"/>
  </si>
  <si>
    <t>동신과학고</t>
    <phoneticPr fontId="3" type="noConversion"/>
  </si>
  <si>
    <t>~</t>
    <phoneticPr fontId="3" type="noConversion"/>
  </si>
  <si>
    <t>충열사삼거리</t>
    <phoneticPr fontId="3" type="noConversion"/>
  </si>
  <si>
    <t>휴,토</t>
    <phoneticPr fontId="3" type="noConversion"/>
  </si>
  <si>
    <t>평균간격
연산</t>
    <phoneticPr fontId="3" type="noConversion"/>
  </si>
  <si>
    <t>운행사</t>
    <phoneticPr fontId="3" type="noConversion"/>
  </si>
  <si>
    <t>기점출발</t>
    <phoneticPr fontId="3" type="noConversion"/>
  </si>
  <si>
    <t>시행일</t>
    <phoneticPr fontId="3" type="noConversion"/>
  </si>
  <si>
    <t>2025.10.24</t>
    <phoneticPr fontId="3" type="noConversion"/>
  </si>
  <si>
    <t>612번</t>
    <phoneticPr fontId="3" type="noConversion"/>
  </si>
  <si>
    <t>태평5가
5:40</t>
    <phoneticPr fontId="3" type="noConversion"/>
  </si>
  <si>
    <t>대교(☎ 523-2575),산호(☎ 285-8057),대운(☎ 626-2271)</t>
  </si>
  <si>
    <t>12
대교</t>
  </si>
  <si>
    <t>봉산동</t>
    <phoneticPr fontId="3" type="noConversion"/>
  </si>
  <si>
    <t>보문산</t>
    <phoneticPr fontId="3" type="noConversion"/>
  </si>
  <si>
    <t>막차 봉산동기점지 미진입</t>
    <phoneticPr fontId="3" type="noConversion"/>
  </si>
  <si>
    <t>2
저상</t>
    <phoneticPr fontId="3" type="noConversion"/>
  </si>
  <si>
    <t>7
저상</t>
    <phoneticPr fontId="3" type="noConversion"/>
  </si>
  <si>
    <t>10
저상</t>
    <phoneticPr fontId="3" type="noConversion"/>
  </si>
  <si>
    <t>2
저상</t>
    <phoneticPr fontId="3" type="noConversion"/>
  </si>
  <si>
    <t>66번</t>
    <phoneticPr fontId="3" type="noConversion"/>
  </si>
  <si>
    <t>~</t>
    <phoneticPr fontId="3" type="noConversion"/>
  </si>
  <si>
    <t>판암역</t>
    <phoneticPr fontId="3" type="noConversion"/>
  </si>
  <si>
    <t>ALL</t>
    <phoneticPr fontId="3" type="noConversion"/>
  </si>
  <si>
    <t>대교(☎ 523-2575)</t>
  </si>
  <si>
    <t>왕복횟수</t>
    <phoneticPr fontId="3" type="noConversion"/>
  </si>
  <si>
    <t>2025.10.24.</t>
    <phoneticPr fontId="3" type="noConversion"/>
  </si>
  <si>
    <t>123번</t>
    <phoneticPr fontId="3" type="noConversion"/>
  </si>
  <si>
    <t>안산동</t>
    <phoneticPr fontId="3" type="noConversion"/>
  </si>
  <si>
    <t>원내동</t>
    <phoneticPr fontId="3" type="noConversion"/>
  </si>
  <si>
    <t>원내동</t>
    <phoneticPr fontId="3" type="noConversion"/>
  </si>
  <si>
    <t>기점출발</t>
    <phoneticPr fontId="3" type="noConversion"/>
  </si>
  <si>
    <t>구암역5:50</t>
    <phoneticPr fontId="3" type="noConversion"/>
  </si>
  <si>
    <t xml:space="preserve">대승(☎ 544-0181) </t>
    <phoneticPr fontId="3" type="noConversion"/>
  </si>
  <si>
    <t>구암역
5:50</t>
  </si>
  <si>
    <t>2025.11.14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</si>
  <si>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</si>
  <si>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</si>
  <si>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</si>
  <si>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2025.11.14</t>
    <phoneticPr fontId="3" type="noConversion"/>
  </si>
  <si>
    <t>낭월동</t>
    <phoneticPr fontId="3" type="noConversion"/>
  </si>
  <si>
    <t>만년동</t>
    <phoneticPr fontId="3" type="noConversion"/>
  </si>
  <si>
    <t>만년동</t>
    <phoneticPr fontId="3" type="noConversion"/>
  </si>
  <si>
    <t>낭월동</t>
    <phoneticPr fontId="3" type="noConversion"/>
  </si>
  <si>
    <t>603번</t>
    <phoneticPr fontId="3" type="noConversion"/>
  </si>
  <si>
    <t>목원대</t>
    <phoneticPr fontId="3" type="noConversion"/>
  </si>
  <si>
    <t>~</t>
    <phoneticPr fontId="3" type="noConversion"/>
  </si>
  <si>
    <t>대전대</t>
    <phoneticPr fontId="3" type="noConversion"/>
  </si>
  <si>
    <t>운행사</t>
    <phoneticPr fontId="3" type="noConversion"/>
  </si>
  <si>
    <t xml:space="preserve">대버(☎ 586-9977) </t>
    <phoneticPr fontId="3" type="noConversion"/>
  </si>
  <si>
    <t>평균간격</t>
    <phoneticPr fontId="3" type="noConversion"/>
  </si>
  <si>
    <t>2025.11.14.</t>
    <phoneticPr fontId="3" type="noConversion"/>
  </si>
  <si>
    <t>휴일</t>
    <phoneticPr fontId="3" type="noConversion"/>
  </si>
  <si>
    <t>토요일</t>
    <phoneticPr fontId="3" type="noConversion"/>
  </si>
  <si>
    <t>운행사</t>
    <phoneticPr fontId="3" type="noConversion"/>
  </si>
  <si>
    <t>평균간격</t>
    <phoneticPr fontId="3" type="noConversion"/>
  </si>
  <si>
    <t>충대농대</t>
    <phoneticPr fontId="13" type="noConversion"/>
  </si>
  <si>
    <t xml:space="preserve">대운(☎ 626-2271),금남(☎ 582-3527)  </t>
    <phoneticPr fontId="3" type="noConversion"/>
  </si>
  <si>
    <t>3금남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</si>
  <si>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</si>
  <si>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</si>
  <si>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</si>
  <si>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34번</t>
    <phoneticPr fontId="3" type="noConversion"/>
  </si>
  <si>
    <t>~</t>
    <phoneticPr fontId="3" type="noConversion"/>
  </si>
  <si>
    <t>대둔산 휴게소</t>
    <phoneticPr fontId="3" type="noConversion"/>
  </si>
  <si>
    <t>ALL</t>
    <phoneticPr fontId="3" type="noConversion"/>
  </si>
  <si>
    <t>운행사</t>
    <phoneticPr fontId="3" type="noConversion"/>
  </si>
  <si>
    <t>평균간격</t>
    <phoneticPr fontId="3" type="noConversion"/>
  </si>
  <si>
    <t>구분</t>
    <phoneticPr fontId="3" type="noConversion"/>
  </si>
  <si>
    <t>대둔산
휴게소</t>
    <phoneticPr fontId="3" type="noConversion"/>
  </si>
  <si>
    <t>대둔산
휴게소</t>
    <phoneticPr fontId="3" type="noConversion"/>
  </si>
  <si>
    <t>대둔산
휴게소</t>
    <phoneticPr fontId="3" type="noConversion"/>
  </si>
  <si>
    <t>2025.11.14.</t>
    <phoneticPr fontId="3" type="noConversion"/>
  </si>
  <si>
    <t>46번</t>
    <phoneticPr fontId="3" type="noConversion"/>
  </si>
  <si>
    <t>~</t>
    <phoneticPr fontId="3" type="noConversion"/>
  </si>
  <si>
    <t>송정동</t>
    <phoneticPr fontId="3" type="noConversion"/>
  </si>
  <si>
    <t>ALL</t>
    <phoneticPr fontId="3" type="noConversion"/>
  </si>
  <si>
    <t xml:space="preserve">경익(☎ 581-1511) </t>
    <phoneticPr fontId="3" type="noConversion"/>
  </si>
  <si>
    <t>편도</t>
    <phoneticPr fontId="3" type="noConversion"/>
  </si>
  <si>
    <t>송정동</t>
    <phoneticPr fontId="3" type="noConversion"/>
  </si>
  <si>
    <t>막차 서부터미널 기점지 미진입</t>
    <phoneticPr fontId="3" type="noConversion"/>
  </si>
  <si>
    <t>왕복횟수</t>
    <phoneticPr fontId="3" type="noConversion"/>
  </si>
  <si>
    <t>충전시간에는 서남부터미널 기점 미진입
1명이라도 이용승객이 있을시에는 진입</t>
    <phoneticPr fontId="3" type="noConversion"/>
  </si>
  <si>
    <t>용전4쪽
(외선)</t>
    <phoneticPr fontId="3" type="noConversion"/>
  </si>
  <si>
    <t>6
저상</t>
    <phoneticPr fontId="3" type="noConversion"/>
  </si>
  <si>
    <t>8
저상</t>
    <phoneticPr fontId="3" type="noConversion"/>
  </si>
  <si>
    <t>10
저상</t>
    <phoneticPr fontId="3" type="noConversion"/>
  </si>
  <si>
    <t>협진(☎ 936-7961),세종제일, 세종교통</t>
    <phoneticPr fontId="3" type="noConversion"/>
  </si>
  <si>
    <t>평균간격</t>
    <phoneticPr fontId="3" type="noConversion"/>
  </si>
  <si>
    <t>정부청사</t>
    <phoneticPr fontId="3" type="noConversion"/>
  </si>
  <si>
    <t>편도전체</t>
    <phoneticPr fontId="3" type="noConversion"/>
  </si>
  <si>
    <t>대당 왕복횟수</t>
    <phoneticPr fontId="3" type="noConversion"/>
  </si>
  <si>
    <t>1
협진</t>
    <phoneticPr fontId="3" type="noConversion"/>
  </si>
  <si>
    <t>3
협진</t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</si>
  <si>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</si>
  <si>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</si>
  <si>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</si>
  <si>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4
협진</t>
  </si>
  <si>
    <t>5
협진</t>
  </si>
  <si>
    <t>6
협진</t>
  </si>
  <si>
    <t>7
협진</t>
  </si>
  <si>
    <t>다정동
5:40</t>
    <phoneticPr fontId="3" type="noConversion"/>
  </si>
  <si>
    <t>8
협진</t>
  </si>
  <si>
    <t>11
제일</t>
  </si>
  <si>
    <t>12
제일</t>
  </si>
  <si>
    <t>2025.12.29</t>
    <phoneticPr fontId="3" type="noConversion"/>
  </si>
  <si>
    <t>평균간격
연산</t>
    <phoneticPr fontId="3" type="noConversion"/>
  </si>
  <si>
    <t>7
제일</t>
    <phoneticPr fontId="3" type="noConversion"/>
  </si>
  <si>
    <t>8
제일</t>
  </si>
  <si>
    <t>9
제일</t>
  </si>
  <si>
    <t>10
제일</t>
  </si>
  <si>
    <t>DCC</t>
    <phoneticPr fontId="3" type="noConversion"/>
  </si>
  <si>
    <t>휴,토</t>
    <phoneticPr fontId="3" type="noConversion"/>
  </si>
  <si>
    <t>운행사</t>
    <phoneticPr fontId="3" type="noConversion"/>
  </si>
  <si>
    <t>국민(☎ 626-2169)</t>
    <phoneticPr fontId="3" type="noConversion"/>
  </si>
  <si>
    <t>편도</t>
    <phoneticPr fontId="3" type="noConversion"/>
  </si>
  <si>
    <t>구분</t>
    <phoneticPr fontId="3" type="noConversion"/>
  </si>
  <si>
    <t>DCC</t>
    <phoneticPr fontId="3" type="noConversion"/>
  </si>
  <si>
    <t>청솔A
5:45</t>
    <phoneticPr fontId="3" type="noConversion"/>
  </si>
  <si>
    <t>왕복횟수</t>
    <phoneticPr fontId="3" type="noConversion"/>
  </si>
  <si>
    <t>시행일</t>
    <phoneticPr fontId="3" type="noConversion"/>
  </si>
  <si>
    <t>55번</t>
    <phoneticPr fontId="3" type="noConversion"/>
  </si>
  <si>
    <t>오월드</t>
    <phoneticPr fontId="3" type="noConversion"/>
  </si>
  <si>
    <t>치유의숲</t>
    <phoneticPr fontId="3" type="noConversion"/>
  </si>
  <si>
    <t>치유의숲</t>
    <phoneticPr fontId="3" type="noConversion"/>
  </si>
  <si>
    <t>ALL</t>
    <phoneticPr fontId="3" type="noConversion"/>
  </si>
  <si>
    <t>운행사</t>
    <phoneticPr fontId="3" type="noConversion"/>
  </si>
  <si>
    <t>산호(☎ 285-8057)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</si>
  <si>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</si>
  <si>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</si>
  <si>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</si>
  <si>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오월드</t>
    <phoneticPr fontId="3" type="noConversion"/>
  </si>
  <si>
    <t>오월드</t>
    <phoneticPr fontId="3" type="noConversion"/>
  </si>
  <si>
    <t>치유의숲</t>
    <phoneticPr fontId="3" type="noConversion"/>
  </si>
  <si>
    <t>치유의숲</t>
    <phoneticPr fontId="3" type="noConversion"/>
  </si>
  <si>
    <t>치유의숲</t>
    <phoneticPr fontId="3" type="noConversion"/>
  </si>
  <si>
    <t>왕복횟수</t>
    <phoneticPr fontId="3" type="noConversion"/>
  </si>
  <si>
    <t>오월드</t>
    <phoneticPr fontId="3" type="noConversion"/>
  </si>
  <si>
    <t>시행일</t>
    <phoneticPr fontId="3" type="noConversion"/>
  </si>
  <si>
    <t>2026.01.09</t>
    <phoneticPr fontId="3" type="noConversion"/>
  </si>
  <si>
    <t>313번</t>
    <phoneticPr fontId="3" type="noConversion"/>
  </si>
  <si>
    <t>동신과학고</t>
    <phoneticPr fontId="3" type="noConversion"/>
  </si>
  <si>
    <t>~</t>
    <phoneticPr fontId="3" type="noConversion"/>
  </si>
  <si>
    <t>뿌리공원</t>
    <phoneticPr fontId="3" type="noConversion"/>
  </si>
  <si>
    <t>평균간격
연산</t>
    <phoneticPr fontId="3" type="noConversion"/>
  </si>
  <si>
    <t>구분</t>
    <phoneticPr fontId="3" type="noConversion"/>
  </si>
  <si>
    <t>뿌리공원</t>
    <phoneticPr fontId="3" type="noConversion"/>
  </si>
  <si>
    <t>동신고</t>
    <phoneticPr fontId="3" type="noConversion"/>
  </si>
  <si>
    <t>동신고</t>
    <phoneticPr fontId="3" type="noConversion"/>
  </si>
  <si>
    <t>뿌리공원</t>
    <phoneticPr fontId="3" type="noConversion"/>
  </si>
  <si>
    <t>동신고</t>
    <phoneticPr fontId="3" type="noConversion"/>
  </si>
  <si>
    <t>2026.01.09</t>
    <phoneticPr fontId="3" type="noConversion"/>
  </si>
  <si>
    <t>평균간격
연산</t>
    <phoneticPr fontId="3" type="noConversion"/>
  </si>
  <si>
    <t>운행사</t>
    <phoneticPr fontId="3" type="noConversion"/>
  </si>
  <si>
    <t xml:space="preserve">산호(☎ 285-8057) </t>
    <phoneticPr fontId="3" type="noConversion"/>
  </si>
  <si>
    <t>평균간격</t>
    <phoneticPr fontId="3" type="noConversion"/>
  </si>
  <si>
    <t>동신고</t>
    <phoneticPr fontId="3" type="noConversion"/>
  </si>
  <si>
    <t>동신고</t>
    <phoneticPr fontId="3" type="noConversion"/>
  </si>
  <si>
    <t>뿌리공원</t>
    <phoneticPr fontId="3" type="noConversion"/>
  </si>
  <si>
    <t>2026.02.09</t>
    <phoneticPr fontId="3" type="noConversion"/>
  </si>
  <si>
    <t>301번</t>
    <phoneticPr fontId="3" type="noConversion"/>
  </si>
  <si>
    <t xml:space="preserve">협진(☎ 936-7961),대승 </t>
    <phoneticPr fontId="3" type="noConversion"/>
  </si>
  <si>
    <t>6
대승</t>
    <phoneticPr fontId="3" type="noConversion"/>
  </si>
  <si>
    <t>둔원고 경유 시간대</t>
    <phoneticPr fontId="3" type="noConversion"/>
  </si>
  <si>
    <t>301번</t>
    <phoneticPr fontId="3" type="noConversion"/>
  </si>
  <si>
    <t>휴일</t>
    <phoneticPr fontId="3" type="noConversion"/>
  </si>
  <si>
    <t xml:space="preserve">협진(☎ 936-7961),대승 </t>
    <phoneticPr fontId="3" type="noConversion"/>
  </si>
  <si>
    <t>저상 6대 순환</t>
    <phoneticPr fontId="3" type="noConversion"/>
  </si>
  <si>
    <t>회차 봉산동 기점지 미진입</t>
    <phoneticPr fontId="3" type="noConversion"/>
  </si>
  <si>
    <t>6
대승</t>
    <phoneticPr fontId="3" type="noConversion"/>
  </si>
  <si>
    <t>편도</t>
    <phoneticPr fontId="3" type="noConversion"/>
  </si>
  <si>
    <t>구암역</t>
    <phoneticPr fontId="3" type="noConversion"/>
  </si>
  <si>
    <t>왕복횟수</t>
    <phoneticPr fontId="3" type="noConversion"/>
  </si>
  <si>
    <t>송촌고
5:40</t>
    <phoneticPr fontId="3" type="noConversion"/>
  </si>
  <si>
    <t>2026.2.12</t>
    <phoneticPr fontId="3" type="noConversion"/>
  </si>
  <si>
    <t>평균간격
연산</t>
    <phoneticPr fontId="3" type="noConversion"/>
  </si>
  <si>
    <t>편도</t>
    <phoneticPr fontId="3" type="noConversion"/>
  </si>
  <si>
    <t>2026.02.12</t>
    <phoneticPr fontId="3" type="noConversion"/>
  </si>
  <si>
    <t>212번</t>
    <phoneticPr fontId="3" type="noConversion"/>
  </si>
  <si>
    <t>빼올약수터</t>
    <phoneticPr fontId="3" type="noConversion"/>
  </si>
  <si>
    <t>빼올약수터</t>
  </si>
  <si>
    <t>302번</t>
    <phoneticPr fontId="3" type="noConversion"/>
  </si>
  <si>
    <t>평균간격
연산</t>
    <phoneticPr fontId="3" type="noConversion"/>
  </si>
  <si>
    <t>산호(☎ 285-8057),동인(☎ 285-8100),금남(☎ 582-3527)</t>
    <phoneticPr fontId="3" type="noConversion"/>
  </si>
  <si>
    <t>산호(☎ 285-8057),동인(☎ 285-8100),금남(☎ 582-3527)</t>
    <phoneticPr fontId="3" type="noConversion"/>
  </si>
  <si>
    <t>평균간격</t>
    <phoneticPr fontId="3" type="noConversion"/>
  </si>
  <si>
    <t>1
경버</t>
    <phoneticPr fontId="3" type="noConversion"/>
  </si>
  <si>
    <t>2
경버</t>
    <phoneticPr fontId="3" type="noConversion"/>
  </si>
  <si>
    <t>3
경버</t>
    <phoneticPr fontId="3" type="noConversion"/>
  </si>
  <si>
    <t>4,5,6순번 운행업체 분기별 순환운행</t>
    <phoneticPr fontId="3" type="noConversion"/>
  </si>
  <si>
    <t>302번</t>
    <phoneticPr fontId="3" type="noConversion"/>
  </si>
  <si>
    <t>오월드</t>
    <phoneticPr fontId="3" type="noConversion"/>
  </si>
  <si>
    <t>신도안</t>
    <phoneticPr fontId="3" type="noConversion"/>
  </si>
  <si>
    <t>평균간격
연산</t>
    <phoneticPr fontId="3" type="noConversion"/>
  </si>
  <si>
    <t>4
동인</t>
    <phoneticPr fontId="3" type="noConversion"/>
  </si>
  <si>
    <t>3,4순번 운행업체 분기별 순환운행</t>
    <phoneticPr fontId="3" type="noConversion"/>
  </si>
  <si>
    <t>비래동</t>
    <phoneticPr fontId="3" type="noConversion"/>
  </si>
  <si>
    <t>비래동</t>
    <phoneticPr fontId="3" type="noConversion"/>
  </si>
  <si>
    <t>620번</t>
    <phoneticPr fontId="3" type="noConversion"/>
  </si>
  <si>
    <t>낭월차고지</t>
    <phoneticPr fontId="3" type="noConversion"/>
  </si>
  <si>
    <t>~</t>
    <phoneticPr fontId="3" type="noConversion"/>
  </si>
  <si>
    <t>평일</t>
    <phoneticPr fontId="3" type="noConversion"/>
  </si>
  <si>
    <t>구분</t>
    <phoneticPr fontId="3" type="noConversion"/>
  </si>
  <si>
    <t>낭월동</t>
    <phoneticPr fontId="3" type="noConversion"/>
  </si>
  <si>
    <t>대한통운</t>
    <phoneticPr fontId="3" type="noConversion"/>
  </si>
  <si>
    <t>대한통운</t>
    <phoneticPr fontId="3" type="noConversion"/>
  </si>
  <si>
    <t>낭월동</t>
    <phoneticPr fontId="3" type="noConversion"/>
  </si>
  <si>
    <t>낭월동</t>
    <phoneticPr fontId="3" type="noConversion"/>
  </si>
  <si>
    <t>대한통운</t>
    <phoneticPr fontId="3" type="noConversion"/>
  </si>
  <si>
    <t>막차 대한통운종점지 미진입</t>
    <phoneticPr fontId="3" type="noConversion"/>
  </si>
  <si>
    <t>622번</t>
    <phoneticPr fontId="3" type="noConversion"/>
  </si>
  <si>
    <t>비래동</t>
    <phoneticPr fontId="3" type="noConversion"/>
  </si>
  <si>
    <t>서대전역</t>
    <phoneticPr fontId="3" type="noConversion"/>
  </si>
  <si>
    <t>평균간격
연산</t>
    <phoneticPr fontId="3" type="noConversion"/>
  </si>
  <si>
    <t xml:space="preserve">금남(☎ 582-3527) </t>
    <phoneticPr fontId="3" type="noConversion"/>
  </si>
  <si>
    <t>서대전역</t>
    <phoneticPr fontId="3" type="noConversion"/>
  </si>
  <si>
    <t>죽동</t>
    <phoneticPr fontId="3" type="noConversion"/>
  </si>
  <si>
    <t>708번</t>
    <phoneticPr fontId="3" type="noConversion"/>
  </si>
  <si>
    <t>구암역</t>
  </si>
  <si>
    <t>송강시장
5:40</t>
  </si>
  <si>
    <t>막차 보훈병원 종점지 미진입</t>
    <phoneticPr fontId="3" type="noConversion"/>
  </si>
  <si>
    <t>막차 구암역 기점지 미진입</t>
    <phoneticPr fontId="3" type="noConversion"/>
  </si>
  <si>
    <t>3
동건</t>
  </si>
  <si>
    <t>5
동건</t>
  </si>
  <si>
    <t>6
동건</t>
  </si>
  <si>
    <t>10
경익</t>
  </si>
  <si>
    <t>2
동건</t>
  </si>
  <si>
    <t>봉산동</t>
    <phoneticPr fontId="13" type="noConversion"/>
  </si>
  <si>
    <r>
      <rPr>
        <sz val="8"/>
        <rFont val="굴림체"/>
        <family val="3"/>
        <charset val="129"/>
      </rPr>
      <t>서한2</t>
    </r>
    <r>
      <rPr>
        <sz val="6"/>
        <rFont val="굴림체"/>
        <family val="3"/>
        <charset val="129"/>
      </rPr>
      <t xml:space="preserve">
</t>
    </r>
    <r>
      <rPr>
        <sz val="9"/>
        <rFont val="굴림체"/>
        <family val="3"/>
        <charset val="129"/>
      </rPr>
      <t>6:00</t>
    </r>
    <phoneticPr fontId="3" type="noConversion"/>
  </si>
  <si>
    <t>둔곡6:00</t>
    <phoneticPr fontId="3" type="noConversion"/>
  </si>
  <si>
    <t>서한2 06:00 첫차 출발 차량은 외국인투자지역을 경유하지 않음</t>
    <phoneticPr fontId="3" type="noConversion"/>
  </si>
  <si>
    <t>103번</t>
    <phoneticPr fontId="3" type="noConversion"/>
  </si>
  <si>
    <t>신대동</t>
    <phoneticPr fontId="3" type="noConversion"/>
  </si>
  <si>
    <t>신대동</t>
    <phoneticPr fontId="3" type="noConversion"/>
  </si>
  <si>
    <t>기점출발</t>
    <phoneticPr fontId="3" type="noConversion"/>
  </si>
  <si>
    <t>종점출발</t>
    <phoneticPr fontId="3" type="noConversion"/>
  </si>
  <si>
    <t>~</t>
    <phoneticPr fontId="3" type="noConversion"/>
  </si>
  <si>
    <t>구암동</t>
    <phoneticPr fontId="3" type="noConversion"/>
  </si>
  <si>
    <t>휴,토</t>
    <phoneticPr fontId="3" type="noConversion"/>
  </si>
  <si>
    <t>운행사</t>
    <phoneticPr fontId="3" type="noConversion"/>
  </si>
  <si>
    <t>저상 11대 순환</t>
    <phoneticPr fontId="3" type="noConversion"/>
  </si>
  <si>
    <t>평균간격</t>
    <phoneticPr fontId="3" type="noConversion"/>
  </si>
  <si>
    <t>구분</t>
    <phoneticPr fontId="3" type="noConversion"/>
  </si>
  <si>
    <t>구암동</t>
    <phoneticPr fontId="3" type="noConversion"/>
  </si>
  <si>
    <t>편도전체</t>
    <phoneticPr fontId="3" type="noConversion"/>
  </si>
  <si>
    <t>대당 왕복횟수</t>
    <phoneticPr fontId="3" type="noConversion"/>
  </si>
  <si>
    <t>한민시장
5:40</t>
    <phoneticPr fontId="3" type="noConversion"/>
  </si>
  <si>
    <t>대전일보사
5:40</t>
    <phoneticPr fontId="3" type="noConversion"/>
  </si>
  <si>
    <t>왕복횟수</t>
    <phoneticPr fontId="3" type="noConversion"/>
  </si>
  <si>
    <t>읍내동현대
5:40</t>
    <phoneticPr fontId="3" type="noConversion"/>
  </si>
  <si>
    <t>시행일</t>
    <phoneticPr fontId="3" type="noConversion"/>
  </si>
  <si>
    <t>2026.03.12</t>
    <phoneticPr fontId="3" type="noConversion"/>
  </si>
  <si>
    <t>19
저상</t>
    <phoneticPr fontId="3" type="noConversion"/>
  </si>
  <si>
    <t>25
저상</t>
    <phoneticPr fontId="3" type="noConversion"/>
  </si>
  <si>
    <t>2026.3.12</t>
    <phoneticPr fontId="3" type="noConversion"/>
  </si>
  <si>
    <t>16
저상</t>
    <phoneticPr fontId="3" type="noConversion"/>
  </si>
  <si>
    <t>22
저상</t>
    <phoneticPr fontId="3" type="noConversion"/>
  </si>
  <si>
    <t>24
저상</t>
    <phoneticPr fontId="3" type="noConversion"/>
  </si>
  <si>
    <t>7
경익</t>
    <phoneticPr fontId="3" type="noConversion"/>
  </si>
  <si>
    <t>11
경익</t>
  </si>
  <si>
    <t>5
경익</t>
    <phoneticPr fontId="3" type="noConversion"/>
  </si>
  <si>
    <t>둔곡6:12</t>
    <phoneticPr fontId="3" type="noConversion"/>
  </si>
  <si>
    <t>한샘근린
공원
5:45</t>
  </si>
  <si>
    <t>2026.03.17.</t>
    <phoneticPr fontId="3" type="noConversion"/>
  </si>
  <si>
    <t>외곽</t>
    <phoneticPr fontId="3" type="noConversion"/>
  </si>
  <si>
    <t>기종점지</t>
    <phoneticPr fontId="3" type="noConversion"/>
  </si>
  <si>
    <t>급행</t>
    <phoneticPr fontId="3" type="noConversion"/>
  </si>
  <si>
    <t>도시형</t>
  </si>
  <si>
    <t>도시</t>
  </si>
  <si>
    <t>외곽</t>
  </si>
  <si>
    <t>도시형+고급좌석형</t>
  </si>
  <si>
    <t>대형</t>
    <phoneticPr fontId="3" type="noConversion"/>
  </si>
  <si>
    <t>중형</t>
    <phoneticPr fontId="3" type="noConversion"/>
  </si>
  <si>
    <t>도시형</t>
    <phoneticPr fontId="3" type="noConversion"/>
  </si>
  <si>
    <t>BRT</t>
    <phoneticPr fontId="3" type="noConversion"/>
  </si>
  <si>
    <t>노선유형</t>
    <phoneticPr fontId="3" type="noConversion"/>
  </si>
  <si>
    <t>2026.04.25</t>
    <phoneticPr fontId="3" type="noConversion"/>
  </si>
  <si>
    <t>도시</t>
    <phoneticPr fontId="3" type="noConversion"/>
  </si>
  <si>
    <t>2026.06.26</t>
    <phoneticPr fontId="3" type="noConversion"/>
  </si>
  <si>
    <t>4
금남</t>
    <phoneticPr fontId="3" type="noConversion"/>
  </si>
  <si>
    <t>5
동인</t>
    <phoneticPr fontId="3" type="noConversion"/>
  </si>
  <si>
    <t>6
산호</t>
    <phoneticPr fontId="3" type="noConversion"/>
  </si>
  <si>
    <t>2026.07.01</t>
    <phoneticPr fontId="3" type="noConversion"/>
  </si>
  <si>
    <t>3
금남</t>
    <phoneticPr fontId="3" type="noConversion"/>
  </si>
  <si>
    <t>B1번</t>
  </si>
  <si>
    <t>오송역</t>
  </si>
  <si>
    <t xml:space="preserve">대전비알티(☎931-9800) </t>
  </si>
  <si>
    <t>대전역출발 마지막회 누리동에서 오송역 구간 이용 수요 없을 시 미진입</t>
  </si>
  <si>
    <t>노란색 음영 시간대 2층전기저상버스 운행시간</t>
  </si>
  <si>
    <t>빨간 글씨 시간대는 누리동 출발</t>
  </si>
  <si>
    <t>17
(2층고정)</t>
    <phoneticPr fontId="3" type="noConversion"/>
  </si>
  <si>
    <t>28
(2층)</t>
    <phoneticPr fontId="3" type="noConversion"/>
  </si>
  <si>
    <t>22  
(2층)</t>
    <phoneticPr fontId="3" type="noConversion"/>
  </si>
  <si>
    <t>~</t>
    <phoneticPr fontId="3" type="noConversion"/>
  </si>
  <si>
    <t>102번</t>
  </si>
  <si>
    <t xml:space="preserve">계룡(☎ 639-6800) </t>
  </si>
  <si>
    <t>저상 16대 순환</t>
  </si>
  <si>
    <t>신동아A
5:40</t>
  </si>
  <si>
    <t>수요대응포함</t>
  </si>
  <si>
    <t>우송고
5:40</t>
  </si>
  <si>
    <t>갈마역
5:40</t>
  </si>
  <si>
    <t>705번</t>
    <phoneticPr fontId="3" type="noConversion"/>
  </si>
  <si>
    <t>신탄진</t>
    <phoneticPr fontId="3" type="noConversion"/>
  </si>
  <si>
    <t>시청</t>
    <phoneticPr fontId="3" type="noConversion"/>
  </si>
  <si>
    <t>평일</t>
    <phoneticPr fontId="3" type="noConversion"/>
  </si>
  <si>
    <t>평균간격
연산</t>
    <phoneticPr fontId="3" type="noConversion"/>
  </si>
  <si>
    <t>운행사</t>
    <phoneticPr fontId="3" type="noConversion"/>
  </si>
  <si>
    <t>국민(☎ 626-2169)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</si>
  <si>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</si>
  <si>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</si>
  <si>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</si>
  <si>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시청</t>
    <phoneticPr fontId="3" type="noConversion"/>
  </si>
  <si>
    <t>시청</t>
    <phoneticPr fontId="3" type="noConversion"/>
  </si>
  <si>
    <t>신탄진</t>
    <phoneticPr fontId="3" type="noConversion"/>
  </si>
  <si>
    <t>왕복횟수</t>
    <phoneticPr fontId="3" type="noConversion"/>
  </si>
  <si>
    <r>
      <rPr>
        <sz val="8"/>
        <rFont val="굴림"/>
        <family val="3"/>
        <charset val="129"/>
      </rPr>
      <t>목상주민</t>
    </r>
    <r>
      <rPr>
        <sz val="9"/>
        <rFont val="굴림"/>
        <family val="3"/>
        <charset val="129"/>
      </rPr>
      <t xml:space="preserve">
5:45</t>
    </r>
    <phoneticPr fontId="3" type="noConversion"/>
  </si>
  <si>
    <t>시행일</t>
    <phoneticPr fontId="3" type="noConversion"/>
  </si>
  <si>
    <t>2026.07.20</t>
    <phoneticPr fontId="3" type="noConversion"/>
  </si>
  <si>
    <t>~</t>
    <phoneticPr fontId="3" type="noConversion"/>
  </si>
  <si>
    <t>시청</t>
    <phoneticPr fontId="3" type="noConversion"/>
  </si>
  <si>
    <t>토요일</t>
    <phoneticPr fontId="3" type="noConversion"/>
  </si>
  <si>
    <t>평균간격
연산</t>
    <phoneticPr fontId="3" type="noConversion"/>
  </si>
  <si>
    <t>운행사</t>
    <phoneticPr fontId="3" type="noConversion"/>
  </si>
  <si>
    <t>국민(☎ 626-2169)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</si>
  <si>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</si>
  <si>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</si>
  <si>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</si>
  <si>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신탄진</t>
    <phoneticPr fontId="3" type="noConversion"/>
  </si>
  <si>
    <t>왕복횟수</t>
    <phoneticPr fontId="3" type="noConversion"/>
  </si>
  <si>
    <t>시행일</t>
    <phoneticPr fontId="3" type="noConversion"/>
  </si>
  <si>
    <t>2026.07.20</t>
    <phoneticPr fontId="3" type="noConversion"/>
  </si>
  <si>
    <t>60번</t>
  </si>
  <si>
    <t>직동</t>
  </si>
  <si>
    <t>ALL</t>
  </si>
  <si>
    <t>현충원 경유 시간대</t>
  </si>
  <si>
    <t>2026.07.20</t>
    <phoneticPr fontId="3" type="noConversion"/>
  </si>
  <si>
    <t>급행</t>
    <phoneticPr fontId="3" type="noConversion"/>
  </si>
  <si>
    <t>누리동</t>
    <phoneticPr fontId="3" type="noConversion"/>
  </si>
  <si>
    <t>대전청사</t>
    <phoneticPr fontId="3" type="noConversion"/>
  </si>
  <si>
    <t>평균간격
연산</t>
    <phoneticPr fontId="3" type="noConversion"/>
  </si>
  <si>
    <t>협진(☎ 936-7961),세종제일, 세종교통, 협진운수</t>
    <phoneticPr fontId="3" type="noConversion"/>
  </si>
  <si>
    <t>평균간격</t>
    <phoneticPr fontId="3" type="noConversion"/>
  </si>
  <si>
    <t>2
협진</t>
    <phoneticPr fontId="3" type="noConversion"/>
  </si>
  <si>
    <t>기점출발</t>
    <phoneticPr fontId="3" type="noConversion"/>
  </si>
  <si>
    <t>종점출발</t>
    <phoneticPr fontId="3" type="noConversion"/>
  </si>
  <si>
    <t>왕복횟수</t>
    <phoneticPr fontId="3" type="noConversion"/>
  </si>
  <si>
    <t>다정동
5:40</t>
    <phoneticPr fontId="3" type="noConversion"/>
  </si>
  <si>
    <t>9
제일</t>
    <phoneticPr fontId="3" type="noConversion"/>
  </si>
  <si>
    <t>10
제일</t>
    <phoneticPr fontId="3" type="noConversion"/>
  </si>
  <si>
    <t>13
세교</t>
    <phoneticPr fontId="3" type="noConversion"/>
  </si>
  <si>
    <t>14
세교</t>
    <phoneticPr fontId="3" type="noConversion"/>
  </si>
  <si>
    <t>14
세교</t>
    <phoneticPr fontId="3" type="noConversion"/>
  </si>
  <si>
    <t>15
세교</t>
    <phoneticPr fontId="3" type="noConversion"/>
  </si>
  <si>
    <t>16
세교</t>
    <phoneticPr fontId="3" type="noConversion"/>
  </si>
  <si>
    <t>2026.08.01</t>
    <phoneticPr fontId="3" type="noConversion"/>
  </si>
  <si>
    <t>2026.08.01</t>
    <phoneticPr fontId="3" type="noConversion"/>
  </si>
  <si>
    <t>M1번</t>
    <phoneticPr fontId="3" type="noConversion"/>
  </si>
  <si>
    <t>대전청사</t>
    <phoneticPr fontId="3" type="noConversion"/>
  </si>
  <si>
    <t>휴,토</t>
    <phoneticPr fontId="3" type="noConversion"/>
  </si>
  <si>
    <t>평균간격
연산</t>
    <phoneticPr fontId="3" type="noConversion"/>
  </si>
  <si>
    <t>평균간격</t>
    <phoneticPr fontId="3" type="noConversion"/>
  </si>
  <si>
    <t>누리동</t>
    <phoneticPr fontId="3" type="noConversion"/>
  </si>
  <si>
    <t>정부청사</t>
    <phoneticPr fontId="3" type="noConversion"/>
  </si>
  <si>
    <t>정부청사</t>
    <phoneticPr fontId="3" type="noConversion"/>
  </si>
  <si>
    <t>1
협진</t>
    <phoneticPr fontId="3" type="noConversion"/>
  </si>
  <si>
    <t>2
협진</t>
    <phoneticPr fontId="3" type="noConversion"/>
  </si>
  <si>
    <t>왕복횟수</t>
    <phoneticPr fontId="3" type="noConversion"/>
  </si>
  <si>
    <t>11
세교</t>
    <phoneticPr fontId="3" type="noConversion"/>
  </si>
  <si>
    <t>12
세교</t>
    <phoneticPr fontId="3" type="noConversion"/>
  </si>
  <si>
    <t>13
세교</t>
    <phoneticPr fontId="3" type="noConversion"/>
  </si>
  <si>
    <t>7경익</t>
  </si>
  <si>
    <t>704번</t>
    <phoneticPr fontId="3" type="noConversion"/>
  </si>
  <si>
    <t>도시형</t>
    <phoneticPr fontId="3" type="noConversion"/>
  </si>
  <si>
    <t>원내차고지</t>
    <phoneticPr fontId="3" type="noConversion"/>
  </si>
  <si>
    <t>~</t>
    <phoneticPr fontId="3" type="noConversion"/>
  </si>
  <si>
    <t>휴,토</t>
    <phoneticPr fontId="3" type="noConversion"/>
  </si>
  <si>
    <t>경익(☎ 581-1511) 대전교통(☎ 523-2575)</t>
    <phoneticPr fontId="3" type="noConversion"/>
  </si>
  <si>
    <t>구분</t>
    <phoneticPr fontId="3" type="noConversion"/>
  </si>
  <si>
    <t>원내동</t>
    <phoneticPr fontId="3" type="noConversion"/>
  </si>
  <si>
    <t>원내동</t>
    <phoneticPr fontId="3" type="noConversion"/>
  </si>
  <si>
    <t>죽동</t>
    <phoneticPr fontId="3" type="noConversion"/>
  </si>
  <si>
    <t>죽동</t>
    <phoneticPr fontId="3" type="noConversion"/>
  </si>
  <si>
    <t>원내동</t>
    <phoneticPr fontId="3" type="noConversion"/>
  </si>
  <si>
    <t>1경익</t>
    <phoneticPr fontId="3" type="noConversion"/>
  </si>
  <si>
    <t>2경익</t>
    <phoneticPr fontId="3" type="noConversion"/>
  </si>
  <si>
    <t>3경익</t>
  </si>
  <si>
    <t>왕복횟수</t>
    <phoneticPr fontId="3" type="noConversion"/>
  </si>
  <si>
    <t>4대교</t>
    <phoneticPr fontId="3" type="noConversion"/>
  </si>
  <si>
    <t>5경익</t>
  </si>
  <si>
    <t>6경익</t>
  </si>
  <si>
    <t>구암역</t>
    <phoneticPr fontId="3" type="noConversion"/>
  </si>
  <si>
    <t>~</t>
    <phoneticPr fontId="3" type="noConversion"/>
  </si>
  <si>
    <t>대버(☎ 586-9977)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</si>
  <si>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</si>
  <si>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</si>
  <si>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</si>
  <si>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</si>
  <si>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2026.08.01</t>
    <phoneticPr fontId="3" type="noConversion"/>
  </si>
  <si>
    <t>212번</t>
    <phoneticPr fontId="3" type="noConversion"/>
  </si>
  <si>
    <t>구암역</t>
    <phoneticPr fontId="3" type="noConversion"/>
  </si>
  <si>
    <t>~</t>
    <phoneticPr fontId="3" type="noConversion"/>
  </si>
  <si>
    <t>휴,토</t>
    <phoneticPr fontId="3" type="noConversion"/>
  </si>
  <si>
    <t>운행사</t>
    <phoneticPr fontId="3" type="noConversion"/>
  </si>
  <si>
    <t>대버(☎ 586-9977)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</si>
  <si>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</si>
  <si>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</si>
  <si>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</si>
  <si>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</si>
  <si>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115번</t>
    <phoneticPr fontId="13" type="noConversion"/>
  </si>
  <si>
    <t>오월드</t>
    <phoneticPr fontId="13" type="noConversion"/>
  </si>
  <si>
    <t>충대농대</t>
    <phoneticPr fontId="13" type="noConversion"/>
  </si>
  <si>
    <t>평일</t>
    <phoneticPr fontId="3" type="noConversion"/>
  </si>
  <si>
    <t>운행사</t>
    <phoneticPr fontId="3" type="noConversion"/>
  </si>
  <si>
    <t>대버(☎ 586-9977)</t>
    <phoneticPr fontId="3" type="noConversion"/>
  </si>
  <si>
    <t>편도</t>
    <phoneticPr fontId="3" type="noConversion"/>
  </si>
  <si>
    <t>구분</t>
    <phoneticPr fontId="3" type="noConversion"/>
  </si>
  <si>
    <t>시행일</t>
    <phoneticPr fontId="3" type="noConversion"/>
  </si>
  <si>
    <t>2026.08.18</t>
    <phoneticPr fontId="3" type="noConversion"/>
  </si>
  <si>
    <t>115번</t>
    <phoneticPr fontId="13" type="noConversion"/>
  </si>
  <si>
    <t>운행사</t>
    <phoneticPr fontId="3" type="noConversion"/>
  </si>
  <si>
    <t>평균간격</t>
    <phoneticPr fontId="3" type="noConversion"/>
  </si>
  <si>
    <t>구분</t>
    <phoneticPr fontId="3" type="noConversion"/>
  </si>
  <si>
    <t>2026.08.18</t>
    <phoneticPr fontId="3" type="noConversion"/>
  </si>
  <si>
    <t>급행1번</t>
    <phoneticPr fontId="3" type="noConversion"/>
  </si>
  <si>
    <t>급행</t>
    <phoneticPr fontId="3" type="noConversion"/>
  </si>
  <si>
    <t>신안동</t>
    <phoneticPr fontId="3" type="noConversion"/>
  </si>
  <si>
    <t>신안동</t>
    <phoneticPr fontId="3" type="noConversion"/>
  </si>
  <si>
    <t>평일</t>
    <phoneticPr fontId="3" type="noConversion"/>
  </si>
  <si>
    <t>평균간격
연산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</si>
  <si>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</si>
  <si>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</si>
  <si>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왕복횟수</t>
    <phoneticPr fontId="3" type="noConversion"/>
  </si>
  <si>
    <t>2026.04.25</t>
    <phoneticPr fontId="3" type="noConversion"/>
  </si>
  <si>
    <t>급행1번</t>
    <phoneticPr fontId="3" type="noConversion"/>
  </si>
  <si>
    <t>급행</t>
    <phoneticPr fontId="3" type="noConversion"/>
  </si>
  <si>
    <t>신안동</t>
    <phoneticPr fontId="3" type="noConversion"/>
  </si>
  <si>
    <t>휴일</t>
    <phoneticPr fontId="3" type="noConversion"/>
  </si>
  <si>
    <t>평균간격
연산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</si>
  <si>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</si>
  <si>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</si>
  <si>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왕복횟수</t>
    <phoneticPr fontId="3" type="noConversion"/>
  </si>
  <si>
    <t>급행</t>
    <phoneticPr fontId="3" type="noConversion"/>
  </si>
  <si>
    <t>토요일</t>
    <phoneticPr fontId="3" type="noConversion"/>
  </si>
  <si>
    <t>2026.04.25</t>
    <phoneticPr fontId="3" type="noConversion"/>
  </si>
  <si>
    <t>급행</t>
    <phoneticPr fontId="3" type="noConversion"/>
  </si>
  <si>
    <t>평균간격
연산</t>
    <phoneticPr fontId="3" type="noConversion"/>
  </si>
  <si>
    <t>대전역</t>
    <phoneticPr fontId="3" type="noConversion"/>
  </si>
  <si>
    <t>대전역</t>
    <phoneticPr fontId="3" type="noConversion"/>
  </si>
  <si>
    <t>편도전체</t>
    <phoneticPr fontId="3" type="noConversion"/>
  </si>
  <si>
    <t>대당 왕복횟수</t>
    <phoneticPr fontId="3" type="noConversion"/>
  </si>
  <si>
    <t>종점출발</t>
    <phoneticPr fontId="3" type="noConversion"/>
  </si>
  <si>
    <t>2026.02.09</t>
    <phoneticPr fontId="3" type="noConversion"/>
  </si>
  <si>
    <t>대당 왕복횟수</t>
    <phoneticPr fontId="3" type="noConversion"/>
  </si>
  <si>
    <t>종점출발</t>
    <phoneticPr fontId="3" type="noConversion"/>
  </si>
  <si>
    <t>왕복횟수</t>
    <phoneticPr fontId="3" type="noConversion"/>
  </si>
  <si>
    <t>급행3번</t>
    <phoneticPr fontId="3" type="noConversion"/>
  </si>
  <si>
    <t>급행</t>
    <phoneticPr fontId="3" type="noConversion"/>
  </si>
  <si>
    <t>원내차고지</t>
    <phoneticPr fontId="3" type="noConversion"/>
  </si>
  <si>
    <t>~</t>
    <phoneticPr fontId="3" type="noConversion"/>
  </si>
  <si>
    <t>DCC</t>
    <phoneticPr fontId="3" type="noConversion"/>
  </si>
  <si>
    <t>평일</t>
    <phoneticPr fontId="3" type="noConversion"/>
  </si>
  <si>
    <t>평균간격
연산</t>
    <phoneticPr fontId="3" type="noConversion"/>
  </si>
  <si>
    <t>운행사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</si>
  <si>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</si>
  <si>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</si>
  <si>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구분</t>
    <phoneticPr fontId="3" type="noConversion"/>
  </si>
  <si>
    <t>DCC</t>
    <phoneticPr fontId="3" type="noConversion"/>
  </si>
  <si>
    <t>DCC</t>
    <phoneticPr fontId="3" type="noConversion"/>
  </si>
  <si>
    <t>DCC</t>
    <phoneticPr fontId="3" type="noConversion"/>
  </si>
  <si>
    <t>원내동</t>
    <phoneticPr fontId="3" type="noConversion"/>
  </si>
  <si>
    <t>시행일</t>
    <phoneticPr fontId="3" type="noConversion"/>
  </si>
  <si>
    <t>2023.05.12</t>
    <phoneticPr fontId="3" type="noConversion"/>
  </si>
  <si>
    <t>2026.08.18.</t>
    <phoneticPr fontId="3" type="noConversion"/>
  </si>
  <si>
    <t>103번</t>
    <phoneticPr fontId="3" type="noConversion"/>
  </si>
  <si>
    <t>신대동</t>
    <phoneticPr fontId="3" type="noConversion"/>
  </si>
  <si>
    <t>~</t>
    <phoneticPr fontId="3" type="noConversion"/>
  </si>
  <si>
    <t>구암동</t>
    <phoneticPr fontId="3" type="noConversion"/>
  </si>
  <si>
    <t>평일</t>
    <phoneticPr fontId="3" type="noConversion"/>
  </si>
  <si>
    <t>평균간격
연산</t>
    <phoneticPr fontId="3" type="noConversion"/>
  </si>
  <si>
    <t>운행사</t>
    <phoneticPr fontId="3" type="noConversion"/>
  </si>
  <si>
    <t>저상 11대 순환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</si>
  <si>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</si>
  <si>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</si>
  <si>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</si>
  <si>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신대동</t>
    <phoneticPr fontId="3" type="noConversion"/>
  </si>
  <si>
    <t>구암동</t>
    <phoneticPr fontId="3" type="noConversion"/>
  </si>
  <si>
    <t>신대동</t>
    <phoneticPr fontId="3" type="noConversion"/>
  </si>
  <si>
    <t>구암동</t>
    <phoneticPr fontId="3" type="noConversion"/>
  </si>
  <si>
    <t>신대동</t>
    <phoneticPr fontId="3" type="noConversion"/>
  </si>
  <si>
    <t>구암동</t>
    <phoneticPr fontId="3" type="noConversion"/>
  </si>
  <si>
    <t>편도전체</t>
    <phoneticPr fontId="3" type="noConversion"/>
  </si>
  <si>
    <t>대당 왕복횟수</t>
    <phoneticPr fontId="3" type="noConversion"/>
  </si>
  <si>
    <t>한민시장
5:40</t>
    <phoneticPr fontId="3" type="noConversion"/>
  </si>
  <si>
    <t>대전일보사
5:40</t>
    <phoneticPr fontId="3" type="noConversion"/>
  </si>
  <si>
    <t>기점출발</t>
    <phoneticPr fontId="3" type="noConversion"/>
  </si>
  <si>
    <t>왕복횟수</t>
    <phoneticPr fontId="3" type="noConversion"/>
  </si>
  <si>
    <t>송촌고
5:40</t>
    <phoneticPr fontId="3" type="noConversion"/>
  </si>
  <si>
    <t>읍내동현대
5:40</t>
    <phoneticPr fontId="3" type="noConversion"/>
  </si>
  <si>
    <t>시행일</t>
    <phoneticPr fontId="3" type="noConversion"/>
  </si>
  <si>
    <t>2026.2.12</t>
    <phoneticPr fontId="3" type="noConversion"/>
  </si>
  <si>
    <t>평균간격</t>
    <phoneticPr fontId="3" type="noConversion"/>
  </si>
  <si>
    <t>2
계룡</t>
    <phoneticPr fontId="3" type="noConversion"/>
  </si>
  <si>
    <t>3
계룡</t>
    <phoneticPr fontId="3" type="noConversion"/>
  </si>
  <si>
    <t>종점출발</t>
    <phoneticPr fontId="3" type="noConversion"/>
  </si>
  <si>
    <t>막차 삼호A 종점지 미진입</t>
    <phoneticPr fontId="3" type="noConversion"/>
  </si>
  <si>
    <t>4
계룡</t>
    <phoneticPr fontId="3" type="noConversion"/>
  </si>
  <si>
    <t>7
저상</t>
    <phoneticPr fontId="3" type="noConversion"/>
  </si>
  <si>
    <t>15
저상</t>
    <phoneticPr fontId="3" type="noConversion"/>
  </si>
  <si>
    <t>18
저상</t>
    <phoneticPr fontId="3" type="noConversion"/>
  </si>
  <si>
    <t>2026.04.25</t>
    <phoneticPr fontId="3" type="noConversion"/>
  </si>
  <si>
    <t>106번</t>
    <phoneticPr fontId="3" type="noConversion"/>
  </si>
  <si>
    <t>평균간격
연산</t>
    <phoneticPr fontId="3" type="noConversion"/>
  </si>
  <si>
    <t>시교육청  
5:45</t>
    <phoneticPr fontId="3" type="noConversion"/>
  </si>
  <si>
    <t>온천역  
5:45</t>
  </si>
  <si>
    <t>2025.08.01.</t>
    <phoneticPr fontId="3" type="noConversion"/>
  </si>
  <si>
    <t>2023.09.09</t>
    <phoneticPr fontId="3" type="noConversion"/>
  </si>
  <si>
    <t>107번</t>
    <phoneticPr fontId="3" type="noConversion"/>
  </si>
  <si>
    <t>동학사</t>
    <phoneticPr fontId="3" type="noConversion"/>
  </si>
  <si>
    <t>평일</t>
    <phoneticPr fontId="3" type="noConversion"/>
  </si>
  <si>
    <t>운행사</t>
    <phoneticPr fontId="3" type="noConversion"/>
  </si>
  <si>
    <t>종점출발</t>
    <phoneticPr fontId="3" type="noConversion"/>
  </si>
  <si>
    <t>왕복횟수</t>
    <phoneticPr fontId="3" type="noConversion"/>
  </si>
  <si>
    <t>막차 동광장 기점지 미진입</t>
    <phoneticPr fontId="3" type="noConversion"/>
  </si>
  <si>
    <t>2025.10.17</t>
    <phoneticPr fontId="3" type="noConversion"/>
  </si>
  <si>
    <t>~</t>
    <phoneticPr fontId="3" type="noConversion"/>
  </si>
  <si>
    <t>동학사</t>
    <phoneticPr fontId="3" type="noConversion"/>
  </si>
  <si>
    <t>휴,토</t>
    <phoneticPr fontId="3" type="noConversion"/>
  </si>
  <si>
    <t>편도</t>
    <phoneticPr fontId="3" type="noConversion"/>
  </si>
  <si>
    <t>대전역</t>
    <phoneticPr fontId="3" type="noConversion"/>
  </si>
  <si>
    <t>막차 동광장 기점지 미진입</t>
    <phoneticPr fontId="3" type="noConversion"/>
  </si>
  <si>
    <t>2025.10.17</t>
    <phoneticPr fontId="3" type="noConversion"/>
  </si>
  <si>
    <t>108번</t>
    <phoneticPr fontId="3" type="noConversion"/>
  </si>
  <si>
    <t>평일</t>
    <phoneticPr fontId="3" type="noConversion"/>
  </si>
  <si>
    <t>운행사</t>
    <phoneticPr fontId="3" type="noConversion"/>
  </si>
  <si>
    <t>편도</t>
    <phoneticPr fontId="3" type="noConversion"/>
  </si>
  <si>
    <t>충대농대</t>
    <phoneticPr fontId="3" type="noConversion"/>
  </si>
  <si>
    <t>충대농대</t>
    <phoneticPr fontId="3" type="noConversion"/>
  </si>
  <si>
    <t>낭월동</t>
    <phoneticPr fontId="3" type="noConversion"/>
  </si>
  <si>
    <t>충대농대</t>
    <phoneticPr fontId="3" type="noConversion"/>
  </si>
  <si>
    <t>왕복횟수</t>
    <phoneticPr fontId="3" type="noConversion"/>
  </si>
  <si>
    <t>석교지구대
5:35</t>
  </si>
  <si>
    <t>113번</t>
    <phoneticPr fontId="3" type="noConversion"/>
  </si>
  <si>
    <t>~</t>
    <phoneticPr fontId="3" type="noConversion"/>
  </si>
  <si>
    <t>평일</t>
    <phoneticPr fontId="3" type="noConversion"/>
  </si>
  <si>
    <t xml:space="preserve">계룡(☎ 639-6800) </t>
    <phoneticPr fontId="3" type="noConversion"/>
  </si>
  <si>
    <t>학하동</t>
    <phoneticPr fontId="3" type="noConversion"/>
  </si>
  <si>
    <t>시행일</t>
    <phoneticPr fontId="3" type="noConversion"/>
  </si>
  <si>
    <t>2025.08.18</t>
    <phoneticPr fontId="3" type="noConversion"/>
  </si>
  <si>
    <t>평균간격
연산</t>
    <phoneticPr fontId="3" type="noConversion"/>
  </si>
  <si>
    <t xml:space="preserve">계룡(☎ 639-6800) </t>
    <phoneticPr fontId="3" type="noConversion"/>
  </si>
  <si>
    <t>평균간격</t>
    <phoneticPr fontId="3" type="noConversion"/>
  </si>
  <si>
    <t>대당 왕복횟수</t>
    <phoneticPr fontId="3" type="noConversion"/>
  </si>
  <si>
    <t>온천역7
5:45</t>
    <phoneticPr fontId="3" type="noConversion"/>
  </si>
  <si>
    <t>막차 탑립동 기점지 미진입</t>
    <phoneticPr fontId="3" type="noConversion"/>
  </si>
  <si>
    <t>기점출발</t>
    <phoneticPr fontId="3" type="noConversion"/>
  </si>
  <si>
    <t>종점출발</t>
    <phoneticPr fontId="3" type="noConversion"/>
  </si>
  <si>
    <t>막차 탑립동 기점지 미진입</t>
    <phoneticPr fontId="3" type="noConversion"/>
  </si>
  <si>
    <t>막차 탑립동 기점지 미진입</t>
    <phoneticPr fontId="3" type="noConversion"/>
  </si>
  <si>
    <t>2025.06.27</t>
    <phoneticPr fontId="3" type="noConversion"/>
  </si>
  <si>
    <t>구암동</t>
    <phoneticPr fontId="3" type="noConversion"/>
  </si>
  <si>
    <t>~</t>
    <phoneticPr fontId="3" type="noConversion"/>
  </si>
  <si>
    <t>청사</t>
    <phoneticPr fontId="3" type="noConversion"/>
  </si>
  <si>
    <t>평균간격
연산</t>
    <phoneticPr fontId="3" type="noConversion"/>
  </si>
  <si>
    <t xml:space="preserve">경익(☎ 581-1511) </t>
    <phoneticPr fontId="3" type="noConversion"/>
  </si>
  <si>
    <t>평균간격</t>
    <phoneticPr fontId="3" type="noConversion"/>
  </si>
  <si>
    <t>구분</t>
    <phoneticPr fontId="3" type="noConversion"/>
  </si>
  <si>
    <t>청사</t>
    <phoneticPr fontId="3" type="noConversion"/>
  </si>
  <si>
    <t>구암동</t>
    <phoneticPr fontId="3" type="noConversion"/>
  </si>
  <si>
    <t>시행일</t>
    <phoneticPr fontId="3" type="noConversion"/>
  </si>
  <si>
    <t>2026.04.25</t>
    <phoneticPr fontId="3" type="noConversion"/>
  </si>
  <si>
    <t>원내차고지</t>
    <phoneticPr fontId="3" type="noConversion"/>
  </si>
  <si>
    <t>시청</t>
    <phoneticPr fontId="3" type="noConversion"/>
  </si>
  <si>
    <t>평균간격
연산</t>
    <phoneticPr fontId="3" type="noConversion"/>
  </si>
  <si>
    <t>301번</t>
    <phoneticPr fontId="3" type="noConversion"/>
  </si>
  <si>
    <t xml:space="preserve">협진(☎ 936-7961),대승 </t>
    <phoneticPr fontId="3" type="noConversion"/>
  </si>
  <si>
    <t>저상 14대 순환</t>
    <phoneticPr fontId="3" type="noConversion"/>
  </si>
  <si>
    <t>회차 봉산동 기점지 미진입</t>
    <phoneticPr fontId="3" type="noConversion"/>
  </si>
  <si>
    <t>6
대승</t>
    <phoneticPr fontId="3" type="noConversion"/>
  </si>
  <si>
    <t>둔원고 경유 시간대</t>
    <phoneticPr fontId="3" type="noConversion"/>
  </si>
  <si>
    <t>2026.02.09</t>
    <phoneticPr fontId="3" type="noConversion"/>
  </si>
  <si>
    <t>311번</t>
    <phoneticPr fontId="3" type="noConversion"/>
  </si>
  <si>
    <t>~</t>
    <phoneticPr fontId="3" type="noConversion"/>
  </si>
  <si>
    <t>오월드</t>
    <phoneticPr fontId="3" type="noConversion"/>
  </si>
  <si>
    <t>저상 25대 순환(전기버스 포함)</t>
    <phoneticPr fontId="3" type="noConversion"/>
  </si>
  <si>
    <t>편도</t>
    <phoneticPr fontId="3" type="noConversion"/>
  </si>
  <si>
    <r>
      <rPr>
        <sz val="8"/>
        <rFont val="굴림체"/>
        <family val="3"/>
        <charset val="129"/>
      </rPr>
      <t>동산중고</t>
    </r>
    <r>
      <rPr>
        <sz val="9"/>
        <rFont val="굴림체"/>
        <family val="3"/>
        <charset val="129"/>
      </rPr>
      <t xml:space="preserve">
5:45</t>
    </r>
    <phoneticPr fontId="3" type="noConversion"/>
  </si>
  <si>
    <r>
      <rPr>
        <sz val="8"/>
        <rFont val="굴림체"/>
        <family val="3"/>
        <charset val="129"/>
      </rPr>
      <t>산성네거리</t>
    </r>
    <r>
      <rPr>
        <sz val="9"/>
        <rFont val="굴림체"/>
        <family val="3"/>
        <charset val="129"/>
      </rPr>
      <t xml:space="preserve">
5:45</t>
    </r>
    <phoneticPr fontId="3" type="noConversion"/>
  </si>
  <si>
    <t>막차 오월드 기점지 미진입</t>
    <phoneticPr fontId="3" type="noConversion"/>
  </si>
  <si>
    <t>동춘당
5:45</t>
    <phoneticPr fontId="3" type="noConversion"/>
  </si>
  <si>
    <t>대한통운
5:45</t>
    <phoneticPr fontId="3" type="noConversion"/>
  </si>
  <si>
    <t>막차 오월드 기점지 미진입</t>
    <phoneticPr fontId="3" type="noConversion"/>
  </si>
  <si>
    <t>2025.10.24</t>
    <phoneticPr fontId="3" type="noConversion"/>
  </si>
  <si>
    <t>~</t>
    <phoneticPr fontId="3" type="noConversion"/>
  </si>
  <si>
    <t>편도</t>
    <phoneticPr fontId="3" type="noConversion"/>
  </si>
  <si>
    <t>목원대</t>
    <phoneticPr fontId="3" type="noConversion"/>
  </si>
  <si>
    <t>목원대</t>
    <phoneticPr fontId="3" type="noConversion"/>
  </si>
  <si>
    <t>목원대</t>
    <phoneticPr fontId="3" type="noConversion"/>
  </si>
  <si>
    <t>뿌리공원</t>
    <phoneticPr fontId="3" type="noConversion"/>
  </si>
  <si>
    <t>왕복횟수</t>
    <phoneticPr fontId="3" type="noConversion"/>
  </si>
  <si>
    <t>15
저상</t>
    <phoneticPr fontId="3" type="noConversion"/>
  </si>
  <si>
    <t>18
저상</t>
    <phoneticPr fontId="3" type="noConversion"/>
  </si>
  <si>
    <t>2025.6.27</t>
    <phoneticPr fontId="3" type="noConversion"/>
  </si>
  <si>
    <t>비래동</t>
    <phoneticPr fontId="3" type="noConversion"/>
  </si>
  <si>
    <t>비래동</t>
    <phoneticPr fontId="3" type="noConversion"/>
  </si>
  <si>
    <t>대한통운</t>
    <phoneticPr fontId="3" type="noConversion"/>
  </si>
  <si>
    <t>~</t>
    <phoneticPr fontId="3" type="noConversion"/>
  </si>
  <si>
    <t>구도동</t>
    <phoneticPr fontId="3" type="noConversion"/>
  </si>
  <si>
    <t>운행사</t>
    <phoneticPr fontId="3" type="noConversion"/>
  </si>
  <si>
    <t xml:space="preserve">산호(☎ 285-8057) </t>
    <phoneticPr fontId="3" type="noConversion"/>
  </si>
  <si>
    <t>간격</t>
    <phoneticPr fontId="3" type="noConversion"/>
  </si>
  <si>
    <t>편도</t>
    <phoneticPr fontId="3" type="noConversion"/>
  </si>
  <si>
    <t>구도동</t>
    <phoneticPr fontId="3" type="noConversion"/>
  </si>
  <si>
    <t>구도동</t>
    <phoneticPr fontId="3" type="noConversion"/>
  </si>
  <si>
    <t>대한통운</t>
    <phoneticPr fontId="3" type="noConversion"/>
  </si>
  <si>
    <t>대한통운</t>
    <phoneticPr fontId="3" type="noConversion"/>
  </si>
  <si>
    <t>막차 대한통운기점지 미진입</t>
    <phoneticPr fontId="3" type="noConversion"/>
  </si>
  <si>
    <t>막차 대한통운기점지 미진입</t>
    <phoneticPr fontId="3" type="noConversion"/>
  </si>
  <si>
    <t>시행일</t>
    <phoneticPr fontId="3" type="noConversion"/>
  </si>
  <si>
    <t>2025.06.27</t>
    <phoneticPr fontId="3" type="noConversion"/>
  </si>
  <si>
    <t>513번</t>
    <phoneticPr fontId="3" type="noConversion"/>
  </si>
  <si>
    <t>도시</t>
    <phoneticPr fontId="3" type="noConversion"/>
  </si>
  <si>
    <t>낭월차고지</t>
    <phoneticPr fontId="3" type="noConversion"/>
  </si>
  <si>
    <t>~</t>
    <phoneticPr fontId="3" type="noConversion"/>
  </si>
  <si>
    <t>검바위</t>
    <phoneticPr fontId="3" type="noConversion"/>
  </si>
  <si>
    <t>운행사</t>
    <phoneticPr fontId="3" type="noConversion"/>
  </si>
  <si>
    <t>검바위</t>
    <phoneticPr fontId="3" type="noConversion"/>
  </si>
  <si>
    <t>낭월동</t>
    <phoneticPr fontId="3" type="noConversion"/>
  </si>
  <si>
    <t>낭월동</t>
    <phoneticPr fontId="3" type="noConversion"/>
  </si>
  <si>
    <t>검바위</t>
    <phoneticPr fontId="3" type="noConversion"/>
  </si>
  <si>
    <t>편도전체</t>
    <phoneticPr fontId="3" type="noConversion"/>
  </si>
  <si>
    <t>구암동</t>
    <phoneticPr fontId="3" type="noConversion"/>
  </si>
  <si>
    <t>운행사</t>
    <phoneticPr fontId="3" type="noConversion"/>
  </si>
  <si>
    <t xml:space="preserve">계룡(☎ 639-6800) </t>
    <phoneticPr fontId="3" type="noConversion"/>
  </si>
  <si>
    <t>저상 6대 순환</t>
    <phoneticPr fontId="3" type="noConversion"/>
  </si>
  <si>
    <t>평균간격</t>
    <phoneticPr fontId="3" type="noConversion"/>
  </si>
  <si>
    <t>막차 구암동 미진입</t>
    <phoneticPr fontId="3" type="noConversion"/>
  </si>
  <si>
    <t>2026.05.13</t>
    <phoneticPr fontId="3" type="noConversion"/>
  </si>
  <si>
    <t>603번</t>
    <phoneticPr fontId="3" type="noConversion"/>
  </si>
  <si>
    <t>목원대</t>
    <phoneticPr fontId="3" type="noConversion"/>
  </si>
  <si>
    <t>대전대</t>
    <phoneticPr fontId="3" type="noConversion"/>
  </si>
  <si>
    <t xml:space="preserve">대버(☎ 586-9977) </t>
    <phoneticPr fontId="3" type="noConversion"/>
  </si>
  <si>
    <t>2025.11.14.</t>
    <phoneticPr fontId="3" type="noConversion"/>
  </si>
  <si>
    <t>608번</t>
    <phoneticPr fontId="3" type="noConversion"/>
  </si>
  <si>
    <t>서남부터미널</t>
    <phoneticPr fontId="3" type="noConversion"/>
  </si>
  <si>
    <t>~</t>
    <phoneticPr fontId="3" type="noConversion"/>
  </si>
  <si>
    <t>은어송A</t>
    <phoneticPr fontId="3" type="noConversion"/>
  </si>
  <si>
    <t>평일</t>
    <phoneticPr fontId="3" type="noConversion"/>
  </si>
  <si>
    <t>평균간격
연산</t>
    <phoneticPr fontId="3" type="noConversion"/>
  </si>
  <si>
    <t xml:space="preserve">대교(☎ 523-2575) </t>
    <phoneticPr fontId="3" type="noConversion"/>
  </si>
  <si>
    <t>평균간격</t>
    <phoneticPr fontId="3" type="noConversion"/>
  </si>
  <si>
    <t>서남부</t>
    <phoneticPr fontId="3" type="noConversion"/>
  </si>
  <si>
    <t>은어송</t>
    <phoneticPr fontId="3" type="noConversion"/>
  </si>
  <si>
    <t>2
저상</t>
    <phoneticPr fontId="3" type="noConversion"/>
  </si>
  <si>
    <t>5
저상</t>
    <phoneticPr fontId="3" type="noConversion"/>
  </si>
  <si>
    <t>9
저상</t>
    <phoneticPr fontId="3" type="noConversion"/>
  </si>
  <si>
    <t>시행일</t>
    <phoneticPr fontId="3" type="noConversion"/>
  </si>
  <si>
    <t>2025.04.11</t>
    <phoneticPr fontId="3" type="noConversion"/>
  </si>
  <si>
    <t>동신과학고</t>
    <phoneticPr fontId="3" type="noConversion"/>
  </si>
  <si>
    <t>배재대</t>
    <phoneticPr fontId="3" type="noConversion"/>
  </si>
  <si>
    <t>평일</t>
    <phoneticPr fontId="3" type="noConversion"/>
  </si>
  <si>
    <t>평균간격
연산</t>
    <phoneticPr fontId="3" type="noConversion"/>
  </si>
  <si>
    <t>편도</t>
    <phoneticPr fontId="3" type="noConversion"/>
  </si>
  <si>
    <t>구분</t>
    <phoneticPr fontId="3" type="noConversion"/>
  </si>
  <si>
    <t>동신고</t>
    <phoneticPr fontId="3" type="noConversion"/>
  </si>
  <si>
    <t>동신고</t>
    <phoneticPr fontId="3" type="noConversion"/>
  </si>
  <si>
    <t>배재대</t>
    <phoneticPr fontId="3" type="noConversion"/>
  </si>
  <si>
    <t>동신고</t>
    <phoneticPr fontId="3" type="noConversion"/>
  </si>
  <si>
    <t>배재대</t>
    <phoneticPr fontId="3" type="noConversion"/>
  </si>
  <si>
    <t>대당 왕복횟수</t>
    <phoneticPr fontId="3" type="noConversion"/>
  </si>
  <si>
    <t>기점출발</t>
    <phoneticPr fontId="3" type="noConversion"/>
  </si>
  <si>
    <t>종점출발</t>
    <phoneticPr fontId="3" type="noConversion"/>
  </si>
  <si>
    <t>시행일</t>
    <phoneticPr fontId="3" type="noConversion"/>
  </si>
  <si>
    <t>비래동</t>
    <phoneticPr fontId="3" type="noConversion"/>
  </si>
  <si>
    <t>~</t>
    <phoneticPr fontId="3" type="noConversion"/>
  </si>
  <si>
    <t>갈마A</t>
    <phoneticPr fontId="3" type="noConversion"/>
  </si>
  <si>
    <t>평일</t>
    <phoneticPr fontId="3" type="noConversion"/>
  </si>
  <si>
    <t xml:space="preserve">계룡(☎ 639-6800) </t>
    <phoneticPr fontId="3" type="noConversion"/>
  </si>
  <si>
    <t>평균간격</t>
    <phoneticPr fontId="3" type="noConversion"/>
  </si>
  <si>
    <t>비래동</t>
    <phoneticPr fontId="3" type="noConversion"/>
  </si>
  <si>
    <t>코오롱
5:40</t>
    <phoneticPr fontId="3" type="noConversion"/>
  </si>
  <si>
    <t>2
저상</t>
    <phoneticPr fontId="3" type="noConversion"/>
  </si>
  <si>
    <t>코오롱
6:00</t>
    <phoneticPr fontId="3" type="noConversion"/>
  </si>
  <si>
    <t>코오롱
6:10</t>
    <phoneticPr fontId="3" type="noConversion"/>
  </si>
  <si>
    <t>코오롱
6:30</t>
    <phoneticPr fontId="3" type="noConversion"/>
  </si>
  <si>
    <t>시행일</t>
    <phoneticPr fontId="3" type="noConversion"/>
  </si>
  <si>
    <t>2025.05.13.</t>
    <phoneticPr fontId="3" type="noConversion"/>
  </si>
  <si>
    <t>대한통운</t>
    <phoneticPr fontId="3" type="noConversion"/>
  </si>
  <si>
    <t>정림동</t>
    <phoneticPr fontId="3" type="noConversion"/>
  </si>
  <si>
    <t>평균간격
연산</t>
    <phoneticPr fontId="3" type="noConversion"/>
  </si>
  <si>
    <t>정림동</t>
    <phoneticPr fontId="3" type="noConversion"/>
  </si>
  <si>
    <r>
      <rPr>
        <sz val="6"/>
        <color indexed="8"/>
        <rFont val="굴림체"/>
        <family val="3"/>
        <charset val="129"/>
      </rPr>
      <t>중앙로역4</t>
    </r>
    <r>
      <rPr>
        <sz val="10"/>
        <color indexed="8"/>
        <rFont val="굴림체"/>
        <family val="3"/>
        <charset val="129"/>
      </rPr>
      <t xml:space="preserve">
5:45</t>
    </r>
    <phoneticPr fontId="3" type="noConversion"/>
  </si>
  <si>
    <t>막차 대한통운기점지 미진입</t>
    <phoneticPr fontId="3" type="noConversion"/>
  </si>
  <si>
    <r>
      <rPr>
        <sz val="8"/>
        <color indexed="8"/>
        <rFont val="굴림체"/>
        <family val="3"/>
        <charset val="129"/>
      </rPr>
      <t>목척교</t>
    </r>
    <r>
      <rPr>
        <sz val="10"/>
        <color indexed="8"/>
        <rFont val="굴림체"/>
        <family val="3"/>
        <charset val="129"/>
      </rPr>
      <t xml:space="preserve">
5:45</t>
    </r>
    <phoneticPr fontId="3" type="noConversion"/>
  </si>
  <si>
    <t>2025.10.17</t>
    <phoneticPr fontId="3" type="noConversion"/>
  </si>
  <si>
    <t>대전역</t>
    <phoneticPr fontId="3" type="noConversion"/>
  </si>
  <si>
    <t>~</t>
    <phoneticPr fontId="3" type="noConversion"/>
  </si>
  <si>
    <t>대전역</t>
    <phoneticPr fontId="3" type="noConversion"/>
  </si>
  <si>
    <t>평일</t>
    <phoneticPr fontId="3" type="noConversion"/>
  </si>
  <si>
    <t>운행사</t>
    <phoneticPr fontId="3" type="noConversion"/>
  </si>
  <si>
    <t>편도</t>
    <phoneticPr fontId="3" type="noConversion"/>
  </si>
  <si>
    <t>구분</t>
    <phoneticPr fontId="3" type="noConversion"/>
  </si>
  <si>
    <t>원동쪽
(외선)</t>
    <phoneticPr fontId="3" type="noConversion"/>
  </si>
  <si>
    <t>삼성쪽(내선)</t>
    <phoneticPr fontId="3" type="noConversion"/>
  </si>
  <si>
    <t>삼성쪽(내선)</t>
    <phoneticPr fontId="3" type="noConversion"/>
  </si>
  <si>
    <t>삼성쪽(내선)</t>
    <phoneticPr fontId="3" type="noConversion"/>
  </si>
  <si>
    <t>기점출발</t>
    <phoneticPr fontId="3" type="noConversion"/>
  </si>
  <si>
    <t>막차대전역 기점지 미진입</t>
    <phoneticPr fontId="3" type="noConversion"/>
  </si>
  <si>
    <t>막차대전역 기점지 미진입</t>
    <phoneticPr fontId="3" type="noConversion"/>
  </si>
  <si>
    <t>703번</t>
    <phoneticPr fontId="3" type="noConversion"/>
  </si>
  <si>
    <t>1
대교</t>
    <phoneticPr fontId="3" type="noConversion"/>
  </si>
  <si>
    <t>706번</t>
    <phoneticPr fontId="3" type="noConversion"/>
  </si>
  <si>
    <t>대한통운</t>
    <phoneticPr fontId="3" type="noConversion"/>
  </si>
  <si>
    <t xml:space="preserve">한일(☎ 936-7710) </t>
    <phoneticPr fontId="3" type="noConversion"/>
  </si>
  <si>
    <t>막차 목원대 미진입</t>
    <phoneticPr fontId="3" type="noConversion"/>
  </si>
  <si>
    <t>2
저상</t>
    <phoneticPr fontId="13" type="noConversion"/>
  </si>
  <si>
    <t>막차 대한통운 미진입</t>
    <phoneticPr fontId="3" type="noConversion"/>
  </si>
  <si>
    <t>5
저상</t>
    <phoneticPr fontId="13" type="noConversion"/>
  </si>
  <si>
    <t>7
저상</t>
    <phoneticPr fontId="13" type="noConversion"/>
  </si>
  <si>
    <t>9
저상</t>
    <phoneticPr fontId="13" type="noConversion"/>
  </si>
  <si>
    <t>11
저상</t>
    <phoneticPr fontId="13" type="noConversion"/>
  </si>
  <si>
    <t>802번</t>
    <phoneticPr fontId="3" type="noConversion"/>
  </si>
  <si>
    <t>봉산동</t>
    <phoneticPr fontId="3" type="noConversion"/>
  </si>
  <si>
    <t>~</t>
    <phoneticPr fontId="3" type="noConversion"/>
  </si>
  <si>
    <t>보문산</t>
    <phoneticPr fontId="3" type="noConversion"/>
  </si>
  <si>
    <t>운행사</t>
    <phoneticPr fontId="3" type="noConversion"/>
  </si>
  <si>
    <t xml:space="preserve">대버(☎ 586-9977) </t>
    <phoneticPr fontId="3" type="noConversion"/>
  </si>
  <si>
    <t>편도</t>
    <phoneticPr fontId="3" type="noConversion"/>
  </si>
  <si>
    <t>구분</t>
    <phoneticPr fontId="3" type="noConversion"/>
  </si>
  <si>
    <t>봉산동</t>
    <phoneticPr fontId="3" type="noConversion"/>
  </si>
  <si>
    <t>보문산</t>
    <phoneticPr fontId="3" type="noConversion"/>
  </si>
  <si>
    <t>봉산동</t>
    <phoneticPr fontId="3" type="noConversion"/>
  </si>
  <si>
    <t>보문산</t>
    <phoneticPr fontId="3" type="noConversion"/>
  </si>
  <si>
    <t>봉산동</t>
    <phoneticPr fontId="3" type="noConversion"/>
  </si>
  <si>
    <t>보문산</t>
    <phoneticPr fontId="3" type="noConversion"/>
  </si>
  <si>
    <t>봉산동</t>
    <phoneticPr fontId="3" type="noConversion"/>
  </si>
  <si>
    <t>보문산</t>
    <phoneticPr fontId="3" type="noConversion"/>
  </si>
  <si>
    <t>봉산동</t>
    <phoneticPr fontId="3" type="noConversion"/>
  </si>
  <si>
    <t>대전역
5:40</t>
    <phoneticPr fontId="3" type="noConversion"/>
  </si>
  <si>
    <t>막차 봉산동기점지 미진입</t>
    <phoneticPr fontId="3" type="noConversion"/>
  </si>
  <si>
    <t>2
저상</t>
    <phoneticPr fontId="3" type="noConversion"/>
  </si>
  <si>
    <t>막차 봉산동기점지 미진입</t>
    <phoneticPr fontId="3" type="noConversion"/>
  </si>
  <si>
    <t>막차 봉산동기점지 미진입</t>
    <phoneticPr fontId="3" type="noConversion"/>
  </si>
  <si>
    <t>5
저상</t>
    <phoneticPr fontId="3" type="noConversion"/>
  </si>
  <si>
    <t>전민중
5:40</t>
    <phoneticPr fontId="3" type="noConversion"/>
  </si>
  <si>
    <t>8
저상</t>
    <phoneticPr fontId="3" type="noConversion"/>
  </si>
  <si>
    <t>12
저상</t>
    <phoneticPr fontId="3" type="noConversion"/>
  </si>
  <si>
    <t>2026.03.12</t>
    <phoneticPr fontId="3" type="noConversion"/>
  </si>
  <si>
    <t>급행</t>
    <phoneticPr fontId="3" type="noConversion"/>
  </si>
  <si>
    <t>평일</t>
    <phoneticPr fontId="3" type="noConversion"/>
  </si>
  <si>
    <t>운행사</t>
    <phoneticPr fontId="3" type="noConversion"/>
  </si>
  <si>
    <t>동건(☎ 936-3613),세종교통(☎ 044-867-7166)</t>
    <phoneticPr fontId="3" type="noConversion"/>
  </si>
  <si>
    <t>편도</t>
    <phoneticPr fontId="3" type="noConversion"/>
  </si>
  <si>
    <t>집현동</t>
    <phoneticPr fontId="3" type="noConversion"/>
  </si>
  <si>
    <t>대전시청</t>
    <phoneticPr fontId="3" type="noConversion"/>
  </si>
  <si>
    <t>집현동</t>
    <phoneticPr fontId="3" type="noConversion"/>
  </si>
  <si>
    <t>대전시청</t>
    <phoneticPr fontId="3" type="noConversion"/>
  </si>
  <si>
    <t>집현동</t>
    <phoneticPr fontId="3" type="noConversion"/>
  </si>
  <si>
    <t>1
동건</t>
    <phoneticPr fontId="3" type="noConversion"/>
  </si>
  <si>
    <t>2
동건</t>
    <phoneticPr fontId="3" type="noConversion"/>
  </si>
  <si>
    <t>3
동건</t>
    <phoneticPr fontId="3" type="noConversion"/>
  </si>
  <si>
    <t>6
동건</t>
    <phoneticPr fontId="3" type="noConversion"/>
  </si>
  <si>
    <t>7
동건</t>
    <phoneticPr fontId="3" type="noConversion"/>
  </si>
  <si>
    <t>8
동건</t>
    <phoneticPr fontId="3" type="noConversion"/>
  </si>
  <si>
    <t>9
세종</t>
    <phoneticPr fontId="3" type="noConversion"/>
  </si>
  <si>
    <t>16
세종</t>
  </si>
  <si>
    <t>시행일</t>
    <phoneticPr fontId="3" type="noConversion"/>
  </si>
  <si>
    <t>2024.03.26</t>
    <phoneticPr fontId="3" type="noConversion"/>
  </si>
  <si>
    <t>2024.02.09.</t>
    <phoneticPr fontId="3" type="noConversion"/>
  </si>
  <si>
    <t>2022.11.01.</t>
    <phoneticPr fontId="3" type="noConversion"/>
  </si>
  <si>
    <t>2026.07.01</t>
    <phoneticPr fontId="3" type="noConversion"/>
  </si>
  <si>
    <t>703번</t>
    <phoneticPr fontId="3" type="noConversion"/>
  </si>
  <si>
    <t>신탄진</t>
    <phoneticPr fontId="3" type="noConversion"/>
  </si>
  <si>
    <t>정림동</t>
    <phoneticPr fontId="3" type="noConversion"/>
  </si>
  <si>
    <t>평일</t>
    <phoneticPr fontId="3" type="noConversion"/>
  </si>
  <si>
    <t>평균간격
연산</t>
    <phoneticPr fontId="3" type="noConversion"/>
  </si>
  <si>
    <t>운행사</t>
    <phoneticPr fontId="3" type="noConversion"/>
  </si>
  <si>
    <t>대교(☎ 523-2575),산호(☎ 285-8057),대운(☎ 626-2271)</t>
    <phoneticPr fontId="3" type="noConversion"/>
  </si>
  <si>
    <t>평균간격</t>
    <phoneticPr fontId="3" type="noConversion"/>
  </si>
  <si>
    <t>편도</t>
    <phoneticPr fontId="3" type="noConversion"/>
  </si>
  <si>
    <t>신탄진</t>
    <phoneticPr fontId="3" type="noConversion"/>
  </si>
  <si>
    <t>신탄진</t>
    <phoneticPr fontId="3" type="noConversion"/>
  </si>
  <si>
    <t>정림동</t>
    <phoneticPr fontId="3" type="noConversion"/>
  </si>
  <si>
    <t>신탄진</t>
    <phoneticPr fontId="3" type="noConversion"/>
  </si>
  <si>
    <t>정림동</t>
    <phoneticPr fontId="3" type="noConversion"/>
  </si>
  <si>
    <t>1
대교</t>
    <phoneticPr fontId="3" type="noConversion"/>
  </si>
  <si>
    <t>왕복횟수</t>
    <phoneticPr fontId="3" type="noConversion"/>
  </si>
  <si>
    <t>5
대교</t>
  </si>
  <si>
    <t>6
대교</t>
  </si>
  <si>
    <t>7
대교</t>
  </si>
  <si>
    <t>8
대교</t>
  </si>
  <si>
    <t>9
대교</t>
  </si>
  <si>
    <t>10
대교</t>
  </si>
  <si>
    <t>11
대교</t>
  </si>
  <si>
    <t>13
산호</t>
    <phoneticPr fontId="3" type="noConversion"/>
  </si>
  <si>
    <t>14
산호</t>
  </si>
  <si>
    <t>15
산호</t>
  </si>
  <si>
    <t>16
산호</t>
  </si>
  <si>
    <t>17
산호</t>
  </si>
  <si>
    <t>18
산호</t>
  </si>
  <si>
    <t>19
대운</t>
    <phoneticPr fontId="3" type="noConversion"/>
  </si>
  <si>
    <t>20
대운</t>
  </si>
  <si>
    <t>21
대운</t>
  </si>
  <si>
    <t>시행일</t>
    <phoneticPr fontId="3" type="noConversion"/>
  </si>
  <si>
    <t>2026.08.18</t>
    <phoneticPr fontId="3" type="noConversion"/>
  </si>
  <si>
    <t>~</t>
    <phoneticPr fontId="3" type="noConversion"/>
  </si>
  <si>
    <t>휴일</t>
    <phoneticPr fontId="3" type="noConversion"/>
  </si>
  <si>
    <t>평균간격</t>
    <phoneticPr fontId="3" type="noConversion"/>
  </si>
  <si>
    <t>신탄진</t>
    <phoneticPr fontId="3" type="noConversion"/>
  </si>
  <si>
    <t>왕복횟수</t>
    <phoneticPr fontId="3" type="noConversion"/>
  </si>
  <si>
    <t>11
산호</t>
    <phoneticPr fontId="3" type="noConversion"/>
  </si>
  <si>
    <t>12
산호</t>
    <phoneticPr fontId="3" type="noConversion"/>
  </si>
  <si>
    <t>13
산호</t>
    <phoneticPr fontId="3" type="noConversion"/>
  </si>
  <si>
    <t>14
산호</t>
    <phoneticPr fontId="3" type="noConversion"/>
  </si>
  <si>
    <t>15
대운</t>
    <phoneticPr fontId="3" type="noConversion"/>
  </si>
  <si>
    <t>16
대운</t>
    <phoneticPr fontId="3" type="noConversion"/>
  </si>
  <si>
    <t>16
대운</t>
    <phoneticPr fontId="3" type="noConversion"/>
  </si>
  <si>
    <t>시행일</t>
    <phoneticPr fontId="3" type="noConversion"/>
  </si>
  <si>
    <t>703번</t>
    <phoneticPr fontId="3" type="noConversion"/>
  </si>
  <si>
    <t>정림동</t>
    <phoneticPr fontId="3" type="noConversion"/>
  </si>
  <si>
    <t>토요일</t>
    <phoneticPr fontId="3" type="noConversion"/>
  </si>
  <si>
    <t>11
산호</t>
    <phoneticPr fontId="3" type="noConversion"/>
  </si>
  <si>
    <t>12
산호</t>
  </si>
  <si>
    <t>13
산호</t>
  </si>
  <si>
    <t>17
대운</t>
  </si>
  <si>
    <t>2026.08.18</t>
    <phoneticPr fontId="3" type="noConversion"/>
  </si>
  <si>
    <t>704번</t>
    <phoneticPr fontId="3" type="noConversion"/>
  </si>
  <si>
    <t>~</t>
    <phoneticPr fontId="3" type="noConversion"/>
  </si>
  <si>
    <t>죽동</t>
    <phoneticPr fontId="3" type="noConversion"/>
  </si>
  <si>
    <t>평일</t>
    <phoneticPr fontId="3" type="noConversion"/>
  </si>
  <si>
    <t>운행사</t>
    <phoneticPr fontId="3" type="noConversion"/>
  </si>
  <si>
    <t>경익(☎ 581-1511), 대교(☎ 523-2575)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</si>
  <si>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</si>
  <si>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</si>
  <si>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</si>
  <si>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원내동</t>
    <phoneticPr fontId="3" type="noConversion"/>
  </si>
  <si>
    <t>원내동</t>
    <phoneticPr fontId="3" type="noConversion"/>
  </si>
  <si>
    <t>죽동</t>
    <phoneticPr fontId="3" type="noConversion"/>
  </si>
  <si>
    <t>원내동</t>
    <phoneticPr fontId="3" type="noConversion"/>
  </si>
  <si>
    <t>1
경익</t>
    <phoneticPr fontId="3" type="noConversion"/>
  </si>
  <si>
    <t>2
경익</t>
    <phoneticPr fontId="3" type="noConversion"/>
  </si>
  <si>
    <t>3
경익</t>
    <phoneticPr fontId="3" type="noConversion"/>
  </si>
  <si>
    <t>왕복횟수</t>
    <phoneticPr fontId="3" type="noConversion"/>
  </si>
  <si>
    <t>4
경익</t>
    <phoneticPr fontId="3" type="noConversion"/>
  </si>
  <si>
    <t>5
경익</t>
    <phoneticPr fontId="3" type="noConversion"/>
  </si>
  <si>
    <t>6
대교</t>
    <phoneticPr fontId="3" type="noConversion"/>
  </si>
  <si>
    <t>7
경익</t>
    <phoneticPr fontId="3" type="noConversion"/>
  </si>
  <si>
    <t>8
경익</t>
    <phoneticPr fontId="3" type="noConversion"/>
  </si>
  <si>
    <t>시행일</t>
    <phoneticPr fontId="3" type="noConversion"/>
  </si>
  <si>
    <t>~</t>
    <phoneticPr fontId="3" type="noConversion"/>
  </si>
  <si>
    <t>노은4단지</t>
    <phoneticPr fontId="3" type="noConversion"/>
  </si>
  <si>
    <t xml:space="preserve">경익(☎ 581-1511) </t>
    <phoneticPr fontId="3" type="noConversion"/>
  </si>
  <si>
    <t>노은4</t>
    <phoneticPr fontId="3" type="noConversion"/>
  </si>
  <si>
    <t>원내동</t>
    <phoneticPr fontId="3" type="noConversion"/>
  </si>
  <si>
    <t>노은4</t>
    <phoneticPr fontId="3" type="noConversion"/>
  </si>
  <si>
    <t>왕복횟수</t>
    <phoneticPr fontId="3" type="noConversion"/>
  </si>
  <si>
    <t>501번</t>
    <phoneticPr fontId="3" type="noConversion"/>
  </si>
  <si>
    <t>비래동</t>
    <phoneticPr fontId="3" type="noConversion"/>
  </si>
  <si>
    <t>~</t>
    <phoneticPr fontId="3" type="noConversion"/>
  </si>
  <si>
    <t>마전</t>
    <phoneticPr fontId="3" type="noConversion"/>
  </si>
  <si>
    <t>평일</t>
    <phoneticPr fontId="3" type="noConversion"/>
  </si>
  <si>
    <t>평균간격
연산</t>
    <phoneticPr fontId="3" type="noConversion"/>
  </si>
  <si>
    <t xml:space="preserve">동인(☎ 285-8100) </t>
    <phoneticPr fontId="3" type="noConversion"/>
  </si>
  <si>
    <t>평균간격</t>
    <phoneticPr fontId="3" type="noConversion"/>
  </si>
  <si>
    <t>편도</t>
    <phoneticPr fontId="3" type="noConversion"/>
  </si>
  <si>
    <t>구분</t>
    <phoneticPr fontId="3" type="noConversion"/>
  </si>
  <si>
    <t>비래동</t>
    <phoneticPr fontId="3" type="noConversion"/>
  </si>
  <si>
    <t>시행일</t>
    <phoneticPr fontId="3" type="noConversion"/>
  </si>
  <si>
    <t>2026.08.18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</si>
</sst>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0.0"/>
    <numFmt numFmtId="177" formatCode="#,##0_);[Red]\(#,##0\)"/>
    <numFmt numFmtId="178" formatCode="#,##0.00_);[Red]\(#,##0.00\)"/>
    <numFmt numFmtId="179" formatCode="_-* #,##0.0_-;\-* #,##0.0_-;_-* &quot;-&quot;_-;_-@_-"/>
    <numFmt numFmtId="180" formatCode="mm&quot;월&quot;\ dd&quot;일&quot;"/>
    <numFmt numFmtId="181" formatCode="h:mm;@"/>
    <numFmt numFmtId="182" formatCode="00&quot;:&quot;00"/>
    <numFmt numFmtId="183" formatCode="0&quot;:&quot;00"/>
    <numFmt numFmtId="184" formatCode="#&quot;:&quot;00"/>
    <numFmt numFmtId="185" formatCode="_-* #,##0.00_-;\-* #,##0.00_-;_-* &quot;-&quot;_-;_-@_-"/>
    <numFmt numFmtId="186" formatCode="hh:mm"/>
    <numFmt numFmtId="187" formatCode="0_);[Red]\(0\)"/>
    <numFmt numFmtId="188" formatCode="0.00_);[Red]\(0.00\)"/>
    <numFmt numFmtId="189" formatCode="0;[Red]0"/>
    <numFmt numFmtId="190" formatCode="[m]"/>
    <numFmt numFmtId="191" formatCode="h:mm:ss;@"/>
  </numFmts>
  <fonts count="5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b/>
      <sz val="18"/>
      <name val="굴림체"/>
      <family val="3"/>
      <charset val="129"/>
    </font>
    <font>
      <sz val="9"/>
      <name val="굴림체"/>
      <family val="3"/>
      <charset val="129"/>
    </font>
    <font>
      <sz val="12"/>
      <name val="굴림체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6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sz val="7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11"/>
      <name val="굴림체"/>
      <family val="3"/>
      <charset val="129"/>
    </font>
    <font>
      <sz val="6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8"/>
      <name val="굴림체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8"/>
      <color indexed="8"/>
      <name val="굴림체"/>
      <family val="3"/>
      <charset val="129"/>
    </font>
    <font>
      <sz val="7"/>
      <name val="굴림"/>
      <family val="3"/>
      <charset val="129"/>
    </font>
    <font>
      <sz val="20"/>
      <name val="굴림체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FF0000"/>
      <name val="굴림체"/>
      <family val="3"/>
      <charset val="129"/>
    </font>
    <font>
      <sz val="10"/>
      <color rgb="FFFFFF00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8"/>
      <color rgb="FFFF0000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8"/>
      <color rgb="FFFF0000"/>
      <name val="굴림체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1">
    <xf numFmtId="0" fontId="0" fillId="0" borderId="0"/>
    <xf numFmtId="0" fontId="17" fillId="0" borderId="0">
      <alignment vertical="top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>
      <alignment vertical="center"/>
    </xf>
    <xf numFmtId="0" fontId="1" fillId="0" borderId="0"/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5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16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2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6" fillId="0" borderId="1" xfId="30" applyNumberFormat="1" applyFont="1" applyBorder="1" applyAlignment="1">
      <alignment horizontal="center" vertical="center"/>
    </xf>
    <xf numFmtId="0" fontId="6" fillId="10" borderId="7" xfId="0" applyFont="1" applyFill="1" applyBorder="1" applyAlignment="1" applyProtection="1">
      <alignment horizontal="center" vertical="center"/>
      <protection locked="0"/>
    </xf>
    <xf numFmtId="0" fontId="6" fillId="3" borderId="4" xfId="30" applyFont="1" applyFill="1" applyBorder="1" applyAlignment="1" applyProtection="1">
      <alignment horizontal="center" vertical="center"/>
      <protection locked="0"/>
    </xf>
    <xf numFmtId="20" fontId="2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8" xfId="0" applyNumberFormat="1" applyFont="1" applyFill="1" applyBorder="1" applyAlignment="1" applyProtection="1">
      <alignment horizontal="center" vertical="center"/>
      <protection locked="0"/>
    </xf>
    <xf numFmtId="20" fontId="6" fillId="10" borderId="7" xfId="0" applyNumberFormat="1" applyFont="1" applyFill="1" applyBorder="1" applyAlignment="1" applyProtection="1">
      <alignment horizontal="center" vertical="center"/>
      <protection locked="0"/>
    </xf>
    <xf numFmtId="177" fontId="6" fillId="3" borderId="1" xfId="0" applyNumberFormat="1" applyFont="1" applyFill="1" applyBorder="1" applyAlignment="1" applyProtection="1">
      <alignment horizontal="center" vertical="center"/>
      <protection locked="0"/>
    </xf>
    <xf numFmtId="178" fontId="6" fillId="3" borderId="1" xfId="0" applyNumberFormat="1" applyFont="1" applyFill="1" applyBorder="1" applyAlignment="1" applyProtection="1">
      <alignment horizontal="center" vertical="center"/>
      <protection locked="0"/>
    </xf>
    <xf numFmtId="187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4" xfId="30" applyFont="1" applyBorder="1" applyAlignment="1" applyProtection="1">
      <alignment horizontal="center" vertical="center"/>
      <protection locked="0"/>
    </xf>
    <xf numFmtId="20" fontId="6" fillId="3" borderId="1" xfId="30" applyNumberFormat="1" applyFont="1" applyFill="1" applyBorder="1" applyAlignment="1">
      <alignment horizontal="center" vertical="center"/>
    </xf>
    <xf numFmtId="20" fontId="6" fillId="0" borderId="1" xfId="30" applyNumberFormat="1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20" fontId="6" fillId="3" borderId="8" xfId="0" applyNumberFormat="1" applyFont="1" applyFill="1" applyBorder="1" applyAlignment="1">
      <alignment horizontal="center" vertical="center"/>
    </xf>
    <xf numFmtId="20" fontId="6" fillId="10" borderId="6" xfId="0" applyNumberFormat="1" applyFont="1" applyFill="1" applyBorder="1" applyAlignment="1" applyProtection="1">
      <alignment horizontal="center" vertical="center"/>
      <protection locked="0"/>
    </xf>
    <xf numFmtId="20" fontId="6" fillId="1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91" fontId="2" fillId="3" borderId="0" xfId="0" applyNumberFormat="1" applyFont="1" applyFill="1" applyAlignment="1" applyProtection="1">
      <alignment horizontal="center" vertical="center"/>
      <protection locked="0"/>
    </xf>
    <xf numFmtId="191" fontId="2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191" fontId="6" fillId="2" borderId="0" xfId="0" applyNumberFormat="1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20" fontId="6" fillId="10" borderId="1" xfId="0" applyNumberFormat="1" applyFont="1" applyFill="1" applyBorder="1" applyAlignment="1">
      <alignment horizontal="center" vertical="center"/>
    </xf>
    <xf numFmtId="178" fontId="6" fillId="3" borderId="7" xfId="0" applyNumberFormat="1" applyFont="1" applyFill="1" applyBorder="1" applyAlignment="1" applyProtection="1">
      <alignment horizontal="center" vertical="center"/>
      <protection locked="0"/>
    </xf>
    <xf numFmtId="20" fontId="6" fillId="0" borderId="0" xfId="0" applyNumberFormat="1" applyFont="1" applyAlignment="1">
      <alignment horizontal="center" vertical="center"/>
    </xf>
    <xf numFmtId="20" fontId="11" fillId="11" borderId="1" xfId="0" applyNumberFormat="1" applyFont="1" applyFill="1" applyBorder="1" applyAlignment="1">
      <alignment horizontal="center" vertical="center"/>
    </xf>
    <xf numFmtId="0" fontId="6" fillId="10" borderId="12" xfId="0" applyFont="1" applyFill="1" applyBorder="1" applyAlignment="1" applyProtection="1">
      <alignment horizontal="center" vertical="center"/>
      <protection locked="0"/>
    </xf>
    <xf numFmtId="20" fontId="6" fillId="0" borderId="13" xfId="0" applyNumberFormat="1" applyFont="1" applyBorder="1" applyAlignment="1" applyProtection="1">
      <alignment horizontal="center" vertical="center"/>
      <protection locked="0"/>
    </xf>
    <xf numFmtId="20" fontId="6" fillId="10" borderId="13" xfId="0" applyNumberFormat="1" applyFont="1" applyFill="1" applyBorder="1" applyAlignment="1" applyProtection="1">
      <alignment horizontal="center" vertical="center"/>
      <protection locked="0"/>
    </xf>
    <xf numFmtId="20" fontId="6" fillId="10" borderId="14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20" fontId="6" fillId="0" borderId="9" xfId="0" applyNumberFormat="1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20" fontId="12" fillId="10" borderId="1" xfId="0" applyNumberFormat="1" applyFont="1" applyFill="1" applyBorder="1" applyAlignment="1">
      <alignment horizontal="center" vertical="center" wrapText="1"/>
    </xf>
    <xf numFmtId="20" fontId="6" fillId="10" borderId="1" xfId="0" applyNumberFormat="1" applyFont="1" applyFill="1" applyBorder="1" applyAlignment="1">
      <alignment horizontal="center" vertical="center" wrapText="1"/>
    </xf>
    <xf numFmtId="20" fontId="6" fillId="10" borderId="1" xfId="71" applyNumberFormat="1" applyFont="1" applyFill="1" applyBorder="1" applyAlignment="1">
      <alignment horizontal="center" vertical="center"/>
    </xf>
    <xf numFmtId="20" fontId="11" fillId="11" borderId="1" xfId="71" applyNumberFormat="1" applyFont="1" applyFill="1" applyBorder="1" applyAlignment="1">
      <alignment horizontal="center" vertical="center"/>
    </xf>
    <xf numFmtId="20" fontId="6" fillId="0" borderId="1" xfId="71" applyNumberFormat="1" applyFont="1" applyBorder="1" applyAlignment="1">
      <alignment horizontal="center" vertical="center"/>
    </xf>
    <xf numFmtId="20" fontId="6" fillId="2" borderId="0" xfId="0" applyNumberFormat="1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20" fontId="12" fillId="10" borderId="1" xfId="0" applyNumberFormat="1" applyFont="1" applyFill="1" applyBorder="1" applyAlignment="1">
      <alignment horizontal="center" vertical="center"/>
    </xf>
    <xf numFmtId="20" fontId="6" fillId="0" borderId="1" xfId="3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20" fontId="2" fillId="3" borderId="0" xfId="0" applyNumberFormat="1" applyFont="1" applyFill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 wrapText="1"/>
    </xf>
    <xf numFmtId="20" fontId="6" fillId="3" borderId="15" xfId="0" applyNumberFormat="1" applyFont="1" applyFill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20" fontId="11" fillId="11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181" fontId="6" fillId="10" borderId="1" xfId="69" applyNumberFormat="1" applyFont="1" applyFill="1" applyBorder="1" applyAlignment="1">
      <alignment horizontal="center" vertical="center" wrapText="1"/>
    </xf>
    <xf numFmtId="20" fontId="2" fillId="10" borderId="1" xfId="0" applyNumberFormat="1" applyFont="1" applyFill="1" applyBorder="1" applyAlignment="1" applyProtection="1">
      <alignment horizontal="center" vertical="center"/>
      <protection locked="0"/>
    </xf>
    <xf numFmtId="20" fontId="6" fillId="10" borderId="8" xfId="0" applyNumberFormat="1" applyFont="1" applyFill="1" applyBorder="1" applyAlignment="1" applyProtection="1">
      <alignment horizontal="center" vertical="center"/>
      <protection locked="0"/>
    </xf>
    <xf numFmtId="20" fontId="10" fillId="10" borderId="1" xfId="0" applyNumberFormat="1" applyFont="1" applyFill="1" applyBorder="1" applyAlignment="1">
      <alignment horizontal="center" vertical="center" wrapText="1"/>
    </xf>
    <xf numFmtId="20" fontId="6" fillId="11" borderId="1" xfId="0" applyNumberFormat="1" applyFont="1" applyFill="1" applyBorder="1" applyAlignment="1">
      <alignment horizontal="center" vertical="center"/>
    </xf>
    <xf numFmtId="20" fontId="6" fillId="0" borderId="1" xfId="62" applyNumberFormat="1" applyFont="1" applyBorder="1" applyAlignment="1">
      <alignment horizontal="center" vertical="center"/>
    </xf>
    <xf numFmtId="20" fontId="6" fillId="0" borderId="16" xfId="62" applyNumberFormat="1" applyFont="1" applyBorder="1" applyAlignment="1">
      <alignment horizontal="center" vertical="center"/>
    </xf>
    <xf numFmtId="20" fontId="6" fillId="0" borderId="6" xfId="23" applyNumberFormat="1" applyFont="1" applyBorder="1" applyAlignment="1" applyProtection="1">
      <alignment horizontal="center" vertical="center"/>
      <protection locked="0"/>
    </xf>
    <xf numFmtId="20" fontId="6" fillId="10" borderId="6" xfId="23" applyNumberFormat="1" applyFont="1" applyFill="1" applyBorder="1" applyAlignment="1" applyProtection="1">
      <alignment horizontal="center" vertical="center"/>
      <protection locked="0"/>
    </xf>
    <xf numFmtId="20" fontId="6" fillId="10" borderId="10" xfId="23" applyNumberFormat="1" applyFont="1" applyFill="1" applyBorder="1" applyAlignment="1" applyProtection="1">
      <alignment horizontal="center" vertical="center"/>
      <protection locked="0"/>
    </xf>
    <xf numFmtId="181" fontId="6" fillId="0" borderId="1" xfId="31" applyNumberFormat="1" applyFont="1" applyBorder="1" applyAlignment="1">
      <alignment horizontal="center" vertical="center"/>
    </xf>
    <xf numFmtId="181" fontId="6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20" fontId="6" fillId="10" borderId="7" xfId="0" applyNumberFormat="1" applyFont="1" applyFill="1" applyBorder="1" applyAlignment="1">
      <alignment horizontal="center" vertical="center"/>
    </xf>
    <xf numFmtId="181" fontId="6" fillId="0" borderId="1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6" fillId="10" borderId="13" xfId="0" applyNumberFormat="1" applyFont="1" applyFill="1" applyBorder="1" applyAlignment="1">
      <alignment horizontal="center" vertical="center"/>
    </xf>
    <xf numFmtId="20" fontId="6" fillId="10" borderId="14" xfId="0" applyNumberFormat="1" applyFont="1" applyFill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20" fontId="6" fillId="10" borderId="6" xfId="0" applyNumberFormat="1" applyFont="1" applyFill="1" applyBorder="1" applyAlignment="1">
      <alignment horizontal="center" vertical="center"/>
    </xf>
    <xf numFmtId="20" fontId="6" fillId="10" borderId="10" xfId="0" applyNumberFormat="1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81" fontId="2" fillId="3" borderId="0" xfId="0" applyNumberFormat="1" applyFont="1" applyFill="1" applyAlignment="1" applyProtection="1">
      <alignment horizontal="center" vertical="center"/>
      <protection locked="0"/>
    </xf>
    <xf numFmtId="20" fontId="6" fillId="0" borderId="1" xfId="15" applyNumberFormat="1" applyFont="1" applyBorder="1" applyAlignment="1">
      <alignment horizontal="center" vertical="center"/>
    </xf>
    <xf numFmtId="20" fontId="6" fillId="0" borderId="1" xfId="23" applyNumberFormat="1" applyFont="1" applyBorder="1" applyAlignment="1" applyProtection="1">
      <alignment horizontal="center" vertical="center"/>
      <protection locked="0"/>
    </xf>
    <xf numFmtId="0" fontId="6" fillId="12" borderId="0" xfId="0" applyFont="1" applyFill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6" xfId="0" applyNumberFormat="1" applyFont="1" applyBorder="1" applyAlignment="1">
      <alignment horizontal="center" vertical="center"/>
    </xf>
    <xf numFmtId="181" fontId="17" fillId="3" borderId="1" xfId="31" applyNumberFormat="1" applyFont="1" applyFill="1" applyBorder="1" applyAlignment="1">
      <alignment horizontal="center" vertical="center" wrapText="1"/>
    </xf>
    <xf numFmtId="0" fontId="6" fillId="10" borderId="4" xfId="30" applyFont="1" applyFill="1" applyBorder="1" applyAlignment="1" applyProtection="1">
      <alignment horizontal="center" vertical="center" wrapText="1"/>
      <protection locked="0"/>
    </xf>
    <xf numFmtId="20" fontId="6" fillId="10" borderId="1" xfId="30" applyNumberFormat="1" applyFont="1" applyFill="1" applyBorder="1" applyAlignment="1">
      <alignment horizontal="center" vertical="center" wrapText="1"/>
    </xf>
    <xf numFmtId="20" fontId="6" fillId="10" borderId="1" xfId="30" applyNumberFormat="1" applyFont="1" applyFill="1" applyBorder="1" applyAlignment="1">
      <alignment horizontal="center" vertical="center"/>
    </xf>
    <xf numFmtId="177" fontId="6" fillId="10" borderId="1" xfId="0" applyNumberFormat="1" applyFont="1" applyFill="1" applyBorder="1" applyAlignment="1" applyProtection="1">
      <alignment horizontal="center" vertical="center"/>
      <protection locked="0"/>
    </xf>
    <xf numFmtId="178" fontId="6" fillId="10" borderId="7" xfId="0" applyNumberFormat="1" applyFont="1" applyFill="1" applyBorder="1" applyAlignment="1" applyProtection="1">
      <alignment horizontal="center" vertical="center"/>
      <protection locked="0"/>
    </xf>
    <xf numFmtId="0" fontId="6" fillId="10" borderId="4" xfId="30" applyFont="1" applyFill="1" applyBorder="1" applyAlignment="1" applyProtection="1">
      <alignment horizontal="center" vertical="center"/>
      <protection locked="0"/>
    </xf>
    <xf numFmtId="187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2" fillId="10" borderId="0" xfId="0" applyNumberFormat="1" applyFont="1" applyFill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10" borderId="4" xfId="0" applyFont="1" applyFill="1" applyBorder="1" applyAlignment="1" applyProtection="1">
      <alignment horizontal="center" vertical="center" wrapText="1"/>
      <protection locked="0"/>
    </xf>
    <xf numFmtId="20" fontId="6" fillId="0" borderId="7" xfId="0" applyNumberFormat="1" applyFont="1" applyBorder="1" applyAlignment="1" applyProtection="1">
      <alignment horizontal="center" vertical="center"/>
      <protection locked="0"/>
    </xf>
    <xf numFmtId="20" fontId="6" fillId="0" borderId="14" xfId="0" applyNumberFormat="1" applyFont="1" applyBorder="1" applyAlignment="1" applyProtection="1">
      <alignment horizontal="center" vertical="center"/>
      <protection locked="0"/>
    </xf>
    <xf numFmtId="20" fontId="6" fillId="0" borderId="10" xfId="0" applyNumberFormat="1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6" fillId="0" borderId="0" xfId="3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18" xfId="30" applyFont="1" applyBorder="1" applyAlignment="1">
      <alignment horizontal="center" vertical="center"/>
    </xf>
    <xf numFmtId="0" fontId="6" fillId="0" borderId="19" xfId="30" applyFont="1" applyBorder="1" applyAlignment="1">
      <alignment horizontal="center" vertical="center"/>
    </xf>
    <xf numFmtId="0" fontId="6" fillId="10" borderId="19" xfId="30" applyFont="1" applyFill="1" applyBorder="1" applyAlignment="1">
      <alignment horizontal="center" vertical="center"/>
    </xf>
    <xf numFmtId="0" fontId="6" fillId="10" borderId="20" xfId="30" applyFont="1" applyFill="1" applyBorder="1" applyAlignment="1">
      <alignment horizontal="center" vertical="center"/>
    </xf>
    <xf numFmtId="20" fontId="6" fillId="0" borderId="13" xfId="30" applyNumberFormat="1" applyFont="1" applyBorder="1" applyAlignment="1">
      <alignment horizontal="center" vertical="center"/>
    </xf>
    <xf numFmtId="20" fontId="6" fillId="0" borderId="13" xfId="30" applyNumberFormat="1" applyFont="1" applyBorder="1" applyAlignment="1">
      <alignment vertical="center"/>
    </xf>
    <xf numFmtId="20" fontId="6" fillId="0" borderId="21" xfId="30" applyNumberFormat="1" applyFont="1" applyBorder="1" applyAlignment="1">
      <alignment vertical="center"/>
    </xf>
    <xf numFmtId="20" fontId="6" fillId="10" borderId="21" xfId="30" applyNumberFormat="1" applyFont="1" applyFill="1" applyBorder="1" applyAlignment="1">
      <alignment vertical="center"/>
    </xf>
    <xf numFmtId="20" fontId="6" fillId="0" borderId="16" xfId="30" applyNumberFormat="1" applyFont="1" applyBorder="1" applyAlignment="1">
      <alignment horizontal="center" vertical="center"/>
    </xf>
    <xf numFmtId="20" fontId="6" fillId="0" borderId="16" xfId="30" applyNumberFormat="1" applyFont="1" applyBorder="1" applyAlignment="1">
      <alignment vertical="center"/>
    </xf>
    <xf numFmtId="20" fontId="6" fillId="10" borderId="16" xfId="30" applyNumberFormat="1" applyFont="1" applyFill="1" applyBorder="1" applyAlignment="1">
      <alignment vertical="center"/>
    </xf>
    <xf numFmtId="0" fontId="6" fillId="0" borderId="13" xfId="30" applyFont="1" applyBorder="1" applyAlignment="1">
      <alignment vertical="center"/>
    </xf>
    <xf numFmtId="0" fontId="6" fillId="0" borderId="1" xfId="30" applyFont="1" applyBorder="1" applyAlignment="1">
      <alignment horizontal="center" vertical="center"/>
    </xf>
    <xf numFmtId="0" fontId="6" fillId="10" borderId="1" xfId="30" applyFont="1" applyFill="1" applyBorder="1" applyAlignment="1">
      <alignment horizontal="center" vertical="center"/>
    </xf>
    <xf numFmtId="0" fontId="6" fillId="10" borderId="7" xfId="30" applyFont="1" applyFill="1" applyBorder="1" applyAlignment="1">
      <alignment horizontal="center" vertical="center"/>
    </xf>
    <xf numFmtId="20" fontId="6" fillId="0" borderId="0" xfId="30" applyNumberFormat="1" applyFont="1" applyAlignment="1">
      <alignment horizontal="center" vertical="center"/>
    </xf>
    <xf numFmtId="20" fontId="6" fillId="0" borderId="22" xfId="30" applyNumberFormat="1" applyFont="1" applyBorder="1" applyAlignment="1">
      <alignment horizontal="center" vertical="center" wrapText="1"/>
    </xf>
    <xf numFmtId="20" fontId="6" fillId="0" borderId="22" xfId="30" applyNumberFormat="1" applyFont="1" applyBorder="1" applyAlignment="1">
      <alignment vertical="center"/>
    </xf>
    <xf numFmtId="0" fontId="6" fillId="0" borderId="22" xfId="30" applyFont="1" applyBorder="1" applyAlignment="1">
      <alignment vertical="center"/>
    </xf>
    <xf numFmtId="20" fontId="6" fillId="0" borderId="6" xfId="3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30" applyFont="1" applyBorder="1" applyAlignment="1">
      <alignment horizontal="center" vertical="center"/>
    </xf>
    <xf numFmtId="20" fontId="6" fillId="0" borderId="22" xfId="30" applyNumberFormat="1" applyFont="1" applyBorder="1" applyAlignment="1">
      <alignment horizontal="center" vertical="center"/>
    </xf>
    <xf numFmtId="0" fontId="6" fillId="0" borderId="22" xfId="30" applyFont="1" applyBorder="1" applyAlignment="1">
      <alignment horizontal="center" vertical="center"/>
    </xf>
    <xf numFmtId="187" fontId="6" fillId="0" borderId="19" xfId="30" applyNumberFormat="1" applyFont="1" applyBorder="1" applyAlignment="1">
      <alignment horizontal="center" vertical="center" wrapText="1"/>
    </xf>
    <xf numFmtId="187" fontId="6" fillId="0" borderId="19" xfId="30" applyNumberFormat="1" applyFont="1" applyBorder="1" applyAlignment="1">
      <alignment vertical="center"/>
    </xf>
    <xf numFmtId="187" fontId="6" fillId="0" borderId="20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3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0" fontId="6" fillId="0" borderId="21" xfId="30" applyNumberFormat="1" applyFont="1" applyBorder="1" applyAlignment="1">
      <alignment horizontal="center" vertical="center" wrapText="1"/>
    </xf>
    <xf numFmtId="0" fontId="6" fillId="10" borderId="21" xfId="30" applyFont="1" applyFill="1" applyBorder="1" applyAlignment="1">
      <alignment horizontal="center" vertical="center"/>
    </xf>
    <xf numFmtId="20" fontId="6" fillId="0" borderId="24" xfId="30" applyNumberFormat="1" applyFont="1" applyBorder="1" applyAlignment="1">
      <alignment horizontal="center" vertical="center"/>
    </xf>
    <xf numFmtId="20" fontId="6" fillId="0" borderId="21" xfId="30" applyNumberFormat="1" applyFont="1" applyBorder="1" applyAlignment="1">
      <alignment horizontal="center" vertical="center"/>
    </xf>
    <xf numFmtId="20" fontId="6" fillId="0" borderId="7" xfId="30" applyNumberFormat="1" applyFont="1" applyBorder="1" applyAlignment="1">
      <alignment horizontal="center" vertical="center"/>
    </xf>
    <xf numFmtId="20" fontId="6" fillId="0" borderId="6" xfId="30" applyNumberFormat="1" applyFont="1" applyBorder="1" applyAlignment="1">
      <alignment horizontal="center" vertical="center"/>
    </xf>
    <xf numFmtId="20" fontId="6" fillId="0" borderId="10" xfId="30" applyNumberFormat="1" applyFont="1" applyBorder="1" applyAlignment="1">
      <alignment horizontal="center" vertical="center"/>
    </xf>
    <xf numFmtId="0" fontId="6" fillId="10" borderId="25" xfId="30" applyFont="1" applyFill="1" applyBorder="1" applyAlignment="1">
      <alignment horizontal="center" vertical="center"/>
    </xf>
    <xf numFmtId="20" fontId="6" fillId="10" borderId="7" xfId="30" applyNumberFormat="1" applyFont="1" applyFill="1" applyBorder="1" applyAlignment="1">
      <alignment horizontal="center" vertical="center"/>
    </xf>
    <xf numFmtId="0" fontId="6" fillId="10" borderId="6" xfId="30" applyFont="1" applyFill="1" applyBorder="1" applyAlignment="1">
      <alignment horizontal="center" vertical="center"/>
    </xf>
    <xf numFmtId="0" fontId="6" fillId="10" borderId="26" xfId="30" applyFont="1" applyFill="1" applyBorder="1" applyAlignment="1">
      <alignment horizontal="center" vertical="center"/>
    </xf>
    <xf numFmtId="0" fontId="6" fillId="0" borderId="27" xfId="30" applyFont="1" applyBorder="1" applyAlignment="1">
      <alignment horizontal="center" vertical="center"/>
    </xf>
    <xf numFmtId="0" fontId="6" fillId="0" borderId="20" xfId="30" applyFont="1" applyBorder="1" applyAlignment="1">
      <alignment horizontal="center" vertical="center"/>
    </xf>
    <xf numFmtId="0" fontId="6" fillId="0" borderId="28" xfId="3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10" borderId="19" xfId="0" applyFont="1" applyFill="1" applyBorder="1" applyAlignment="1" applyProtection="1">
      <alignment horizontal="center" vertical="center"/>
      <protection locked="0"/>
    </xf>
    <xf numFmtId="0" fontId="2" fillId="10" borderId="20" xfId="0" applyFont="1" applyFill="1" applyBorder="1" applyAlignment="1" applyProtection="1">
      <alignment horizontal="center" vertical="center"/>
      <protection locked="0"/>
    </xf>
    <xf numFmtId="0" fontId="6" fillId="0" borderId="8" xfId="30" applyFont="1" applyBorder="1" applyAlignment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2" fillId="10" borderId="7" xfId="0" applyFont="1" applyFill="1" applyBorder="1" applyAlignment="1" applyProtection="1">
      <alignment horizontal="center" vertical="center"/>
      <protection locked="0"/>
    </xf>
    <xf numFmtId="20" fontId="6" fillId="10" borderId="9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20" fontId="12" fillId="0" borderId="1" xfId="0" applyNumberFormat="1" applyFont="1" applyBorder="1" applyAlignment="1">
      <alignment horizontal="center" vertical="center" wrapText="1"/>
    </xf>
    <xf numFmtId="181" fontId="6" fillId="3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Border="1" applyAlignment="1">
      <alignment horizontal="center" vertical="center" wrapText="1"/>
    </xf>
    <xf numFmtId="181" fontId="6" fillId="10" borderId="1" xfId="0" applyNumberFormat="1" applyFont="1" applyFill="1" applyBorder="1" applyAlignment="1">
      <alignment horizontal="center" vertical="center" wrapText="1"/>
    </xf>
    <xf numFmtId="181" fontId="2" fillId="2" borderId="0" xfId="0" applyNumberFormat="1" applyFont="1" applyFill="1" applyAlignment="1" applyProtection="1">
      <alignment horizontal="center" vertical="center"/>
      <protection locked="0"/>
    </xf>
    <xf numFmtId="20" fontId="2" fillId="2" borderId="0" xfId="0" applyNumberFormat="1" applyFont="1" applyFill="1" applyAlignment="1" applyProtection="1">
      <alignment horizontal="center" vertical="center"/>
      <protection locked="0"/>
    </xf>
    <xf numFmtId="181" fontId="6" fillId="0" borderId="8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shrinkToFit="1"/>
    </xf>
    <xf numFmtId="181" fontId="6" fillId="10" borderId="8" xfId="0" applyNumberFormat="1" applyFont="1" applyFill="1" applyBorder="1" applyAlignment="1">
      <alignment horizontal="center" vertical="center" wrapText="1"/>
    </xf>
    <xf numFmtId="181" fontId="6" fillId="10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20" fontId="6" fillId="3" borderId="16" xfId="0" applyNumberFormat="1" applyFont="1" applyFill="1" applyBorder="1" applyAlignment="1">
      <alignment horizontal="center" vertical="center"/>
    </xf>
    <xf numFmtId="20" fontId="6" fillId="3" borderId="1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20" fontId="6" fillId="0" borderId="8" xfId="0" applyNumberFormat="1" applyFont="1" applyBorder="1" applyAlignment="1" applyProtection="1">
      <alignment horizontal="center" vertical="center"/>
      <protection locked="0"/>
    </xf>
    <xf numFmtId="20" fontId="6" fillId="10" borderId="16" xfId="0" applyNumberFormat="1" applyFont="1" applyFill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vertical="center"/>
      <protection locked="0"/>
    </xf>
    <xf numFmtId="20" fontId="6" fillId="10" borderId="1" xfId="0" applyNumberFormat="1" applyFont="1" applyFill="1" applyBorder="1" applyAlignment="1" applyProtection="1">
      <alignment vertical="center"/>
      <protection locked="0"/>
    </xf>
    <xf numFmtId="0" fontId="19" fillId="3" borderId="1" xfId="0" applyFont="1" applyFill="1" applyBorder="1"/>
    <xf numFmtId="20" fontId="6" fillId="3" borderId="0" xfId="0" applyNumberFormat="1" applyFont="1" applyFill="1" applyAlignment="1">
      <alignment horizontal="center" vertical="center"/>
    </xf>
    <xf numFmtId="181" fontId="6" fillId="3" borderId="1" xfId="0" applyNumberFormat="1" applyFont="1" applyFill="1" applyBorder="1" applyAlignment="1">
      <alignment horizontal="center" vertical="center"/>
    </xf>
    <xf numFmtId="181" fontId="6" fillId="10" borderId="1" xfId="0" applyNumberFormat="1" applyFont="1" applyFill="1" applyBorder="1" applyAlignment="1">
      <alignment horizontal="center" vertical="center"/>
    </xf>
    <xf numFmtId="0" fontId="2" fillId="0" borderId="0" xfId="23" applyFont="1" applyAlignment="1" applyProtection="1">
      <alignment horizontal="center" vertical="center"/>
      <protection locked="0"/>
    </xf>
    <xf numFmtId="0" fontId="5" fillId="0" borderId="2" xfId="23" applyFont="1" applyBorder="1" applyAlignment="1" applyProtection="1">
      <alignment horizontal="center" vertical="center" shrinkToFit="1"/>
      <protection locked="0"/>
    </xf>
    <xf numFmtId="0" fontId="5" fillId="0" borderId="0" xfId="23" applyFont="1" applyAlignment="1" applyProtection="1">
      <alignment horizontal="center" vertical="center"/>
      <protection locked="0"/>
    </xf>
    <xf numFmtId="0" fontId="2" fillId="10" borderId="0" xfId="23" applyFont="1" applyFill="1" applyAlignment="1" applyProtection="1">
      <alignment horizontal="center" vertical="center"/>
      <protection locked="0"/>
    </xf>
    <xf numFmtId="0" fontId="8" fillId="0" borderId="3" xfId="23" applyFont="1" applyBorder="1" applyAlignment="1" applyProtection="1">
      <alignment horizontal="center" vertical="center" shrinkToFit="1"/>
      <protection locked="0"/>
    </xf>
    <xf numFmtId="0" fontId="6" fillId="0" borderId="4" xfId="23" applyFont="1" applyBorder="1" applyAlignment="1" applyProtection="1">
      <alignment horizontal="center" vertical="center"/>
      <protection locked="0"/>
    </xf>
    <xf numFmtId="0" fontId="6" fillId="0" borderId="1" xfId="23" applyFont="1" applyBorder="1" applyAlignment="1" applyProtection="1">
      <alignment horizontal="center" vertical="center"/>
      <protection locked="0"/>
    </xf>
    <xf numFmtId="0" fontId="6" fillId="10" borderId="1" xfId="23" applyFont="1" applyFill="1" applyBorder="1" applyAlignment="1" applyProtection="1">
      <alignment horizontal="center" vertical="center"/>
      <protection locked="0"/>
    </xf>
    <xf numFmtId="0" fontId="6" fillId="10" borderId="7" xfId="23" applyFont="1" applyFill="1" applyBorder="1" applyAlignment="1" applyProtection="1">
      <alignment horizontal="center" vertical="center"/>
      <protection locked="0"/>
    </xf>
    <xf numFmtId="0" fontId="6" fillId="0" borderId="12" xfId="23" applyFont="1" applyBorder="1" applyAlignment="1" applyProtection="1">
      <alignment horizontal="center" vertical="center" wrapText="1"/>
      <protection locked="0"/>
    </xf>
    <xf numFmtId="20" fontId="6" fillId="0" borderId="1" xfId="23" applyNumberFormat="1" applyFont="1" applyBorder="1" applyAlignment="1">
      <alignment horizontal="center" vertical="center"/>
    </xf>
    <xf numFmtId="20" fontId="6" fillId="0" borderId="13" xfId="23" applyNumberFormat="1" applyFont="1" applyBorder="1" applyAlignment="1">
      <alignment horizontal="center" vertical="center"/>
    </xf>
    <xf numFmtId="20" fontId="6" fillId="10" borderId="1" xfId="23" applyNumberFormat="1" applyFont="1" applyFill="1" applyBorder="1" applyAlignment="1">
      <alignment horizontal="center" vertical="center"/>
    </xf>
    <xf numFmtId="20" fontId="6" fillId="10" borderId="7" xfId="23" applyNumberFormat="1" applyFont="1" applyFill="1" applyBorder="1" applyAlignment="1">
      <alignment horizontal="center" vertical="center"/>
    </xf>
    <xf numFmtId="0" fontId="6" fillId="10" borderId="12" xfId="23" applyFont="1" applyFill="1" applyBorder="1" applyAlignment="1" applyProtection="1">
      <alignment horizontal="center" vertical="center" wrapText="1"/>
      <protection locked="0"/>
    </xf>
    <xf numFmtId="20" fontId="6" fillId="0" borderId="1" xfId="23" applyNumberFormat="1" applyFont="1" applyBorder="1" applyAlignment="1">
      <alignment horizontal="center" vertical="center" wrapText="1"/>
    </xf>
    <xf numFmtId="20" fontId="6" fillId="10" borderId="13" xfId="23" applyNumberFormat="1" applyFont="1" applyFill="1" applyBorder="1" applyAlignment="1">
      <alignment horizontal="center" vertical="center"/>
    </xf>
    <xf numFmtId="20" fontId="6" fillId="0" borderId="8" xfId="23" applyNumberFormat="1" applyFont="1" applyBorder="1" applyAlignment="1">
      <alignment horizontal="center" vertical="center"/>
    </xf>
    <xf numFmtId="20" fontId="6" fillId="10" borderId="1" xfId="23" applyNumberFormat="1" applyFont="1" applyFill="1" applyBorder="1" applyAlignment="1" applyProtection="1">
      <alignment horizontal="center" vertical="center"/>
      <protection locked="0"/>
    </xf>
    <xf numFmtId="20" fontId="6" fillId="10" borderId="7" xfId="23" applyNumberFormat="1" applyFont="1" applyFill="1" applyBorder="1" applyAlignment="1" applyProtection="1">
      <alignment horizontal="center" vertical="center"/>
      <protection locked="0"/>
    </xf>
    <xf numFmtId="20" fontId="6" fillId="0" borderId="13" xfId="23" applyNumberFormat="1" applyFont="1" applyBorder="1" applyAlignment="1" applyProtection="1">
      <alignment horizontal="center" vertical="center"/>
      <protection locked="0"/>
    </xf>
    <xf numFmtId="20" fontId="6" fillId="10" borderId="13" xfId="23" applyNumberFormat="1" applyFont="1" applyFill="1" applyBorder="1" applyAlignment="1" applyProtection="1">
      <alignment horizontal="center" vertical="center"/>
      <protection locked="0"/>
    </xf>
    <xf numFmtId="20" fontId="6" fillId="10" borderId="14" xfId="23" applyNumberFormat="1" applyFont="1" applyFill="1" applyBorder="1" applyAlignment="1" applyProtection="1">
      <alignment horizontal="center" vertical="center"/>
      <protection locked="0"/>
    </xf>
    <xf numFmtId="0" fontId="6" fillId="0" borderId="0" xfId="23" applyFont="1" applyAlignment="1" applyProtection="1">
      <alignment horizontal="center" vertical="center"/>
      <protection locked="0"/>
    </xf>
    <xf numFmtId="0" fontId="6" fillId="10" borderId="0" xfId="23" applyFont="1" applyFill="1" applyAlignment="1" applyProtection="1">
      <alignment horizontal="center" vertical="center"/>
      <protection locked="0"/>
    </xf>
    <xf numFmtId="20" fontId="2" fillId="10" borderId="1" xfId="23" applyNumberFormat="1" applyFont="1" applyFill="1" applyBorder="1" applyAlignment="1" applyProtection="1">
      <alignment horizontal="center" vertical="center"/>
      <protection locked="0"/>
    </xf>
    <xf numFmtId="20" fontId="6" fillId="10" borderId="8" xfId="23" applyNumberFormat="1" applyFont="1" applyFill="1" applyBorder="1" applyAlignment="1" applyProtection="1">
      <alignment horizontal="center" vertical="center"/>
      <protection locked="0"/>
    </xf>
    <xf numFmtId="0" fontId="6" fillId="10" borderId="4" xfId="23" applyFont="1" applyFill="1" applyBorder="1" applyAlignment="1" applyProtection="1">
      <alignment horizontal="center" vertical="center"/>
      <protection locked="0"/>
    </xf>
    <xf numFmtId="186" fontId="6" fillId="0" borderId="1" xfId="0" applyNumberFormat="1" applyFont="1" applyBorder="1" applyAlignment="1">
      <alignment horizontal="center" vertical="center"/>
    </xf>
    <xf numFmtId="186" fontId="6" fillId="0" borderId="1" xfId="0" applyNumberFormat="1" applyFont="1" applyBorder="1" applyAlignment="1">
      <alignment horizontal="center" vertical="center" wrapText="1"/>
    </xf>
    <xf numFmtId="18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right" vertical="center" wrapText="1"/>
    </xf>
    <xf numFmtId="20" fontId="6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20" fontId="6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20" fontId="6" fillId="0" borderId="1" xfId="0" applyNumberFormat="1" applyFont="1" applyBorder="1" applyAlignment="1">
      <alignment vertical="center"/>
    </xf>
    <xf numFmtId="20" fontId="6" fillId="0" borderId="10" xfId="0" applyNumberFormat="1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shrinkToFit="1"/>
    </xf>
    <xf numFmtId="20" fontId="6" fillId="10" borderId="1" xfId="0" applyNumberFormat="1" applyFont="1" applyFill="1" applyBorder="1" applyAlignment="1">
      <alignment horizontal="center" vertical="center" shrinkToFit="1"/>
    </xf>
    <xf numFmtId="20" fontId="6" fillId="11" borderId="1" xfId="0" applyNumberFormat="1" applyFont="1" applyFill="1" applyBorder="1" applyAlignment="1">
      <alignment horizontal="center" vertical="center" shrinkToFit="1"/>
    </xf>
    <xf numFmtId="20" fontId="17" fillId="10" borderId="0" xfId="0" applyNumberFormat="1" applyFont="1" applyFill="1" applyAlignment="1">
      <alignment horizontal="center" vertical="center"/>
    </xf>
    <xf numFmtId="181" fontId="6" fillId="11" borderId="1" xfId="0" applyNumberFormat="1" applyFont="1" applyFill="1" applyBorder="1" applyAlignment="1">
      <alignment horizontal="center" vertical="center" shrinkToFit="1"/>
    </xf>
    <xf numFmtId="181" fontId="6" fillId="0" borderId="7" xfId="0" applyNumberFormat="1" applyFont="1" applyBorder="1" applyAlignment="1">
      <alignment horizontal="center" vertical="center"/>
    </xf>
    <xf numFmtId="181" fontId="6" fillId="10" borderId="1" xfId="0" applyNumberFormat="1" applyFont="1" applyFill="1" applyBorder="1" applyAlignment="1">
      <alignment horizontal="center" vertical="center" shrinkToFit="1"/>
    </xf>
    <xf numFmtId="178" fontId="6" fillId="10" borderId="1" xfId="0" applyNumberFormat="1" applyFont="1" applyFill="1" applyBorder="1" applyAlignment="1">
      <alignment horizontal="center" vertical="center"/>
    </xf>
    <xf numFmtId="178" fontId="6" fillId="0" borderId="1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9" fillId="0" borderId="0" xfId="0" applyFont="1"/>
    <xf numFmtId="189" fontId="6" fillId="3" borderId="1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 shrinkToFit="1"/>
    </xf>
    <xf numFmtId="20" fontId="6" fillId="13" borderId="8" xfId="0" applyNumberFormat="1" applyFont="1" applyFill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20" fontId="6" fillId="13" borderId="17" xfId="0" applyNumberFormat="1" applyFont="1" applyFill="1" applyBorder="1" applyAlignment="1">
      <alignment horizontal="center" vertical="center" wrapText="1"/>
    </xf>
    <xf numFmtId="20" fontId="6" fillId="0" borderId="17" xfId="0" applyNumberFormat="1" applyFont="1" applyBorder="1" applyAlignment="1" applyProtection="1">
      <alignment horizontal="center" vertical="center"/>
      <protection locked="0"/>
    </xf>
    <xf numFmtId="20" fontId="6" fillId="0" borderId="29" xfId="0" applyNumberFormat="1" applyFont="1" applyBorder="1" applyAlignment="1">
      <alignment horizontal="center" vertical="center"/>
    </xf>
    <xf numFmtId="20" fontId="6" fillId="0" borderId="30" xfId="0" applyNumberFormat="1" applyFont="1" applyBorder="1" applyAlignment="1">
      <alignment horizontal="center" vertical="center"/>
    </xf>
    <xf numFmtId="20" fontId="6" fillId="0" borderId="16" xfId="0" applyNumberFormat="1" applyFont="1" applyBorder="1" applyAlignment="1" applyProtection="1">
      <alignment horizontal="center" vertical="center"/>
      <protection locked="0"/>
    </xf>
    <xf numFmtId="20" fontId="6" fillId="3" borderId="1" xfId="20" applyNumberFormat="1" applyFont="1" applyFill="1" applyBorder="1" applyAlignment="1">
      <alignment horizontal="center" vertical="center"/>
    </xf>
    <xf numFmtId="20" fontId="6" fillId="3" borderId="8" xfId="2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20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20" fontId="6" fillId="0" borderId="1" xfId="0" applyNumberFormat="1" applyFont="1" applyBorder="1" applyAlignment="1">
      <alignment horizontal="center" vertical="center" shrinkToFit="1"/>
    </xf>
    <xf numFmtId="20" fontId="2" fillId="0" borderId="1" xfId="0" applyNumberFormat="1" applyFont="1" applyBorder="1" applyAlignment="1" applyProtection="1">
      <alignment horizontal="center" vertical="center"/>
      <protection locked="0"/>
    </xf>
    <xf numFmtId="20" fontId="12" fillId="13" borderId="8" xfId="0" applyNumberFormat="1" applyFont="1" applyFill="1" applyBorder="1" applyAlignment="1">
      <alignment horizontal="center" vertical="center" wrapText="1"/>
    </xf>
    <xf numFmtId="20" fontId="10" fillId="13" borderId="16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 applyProtection="1">
      <alignment horizontal="center" vertical="center"/>
      <protection locked="0"/>
    </xf>
    <xf numFmtId="20" fontId="12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10" borderId="30" xfId="0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22" fillId="10" borderId="0" xfId="0" applyFont="1" applyFill="1" applyAlignment="1" applyProtection="1">
      <alignment horizontal="center" vertical="center"/>
      <protection locked="0"/>
    </xf>
    <xf numFmtId="0" fontId="23" fillId="10" borderId="2" xfId="0" applyFont="1" applyFill="1" applyBorder="1" applyAlignment="1" applyProtection="1">
      <alignment horizontal="center" vertical="center" shrinkToFit="1"/>
      <protection locked="0"/>
    </xf>
    <xf numFmtId="0" fontId="23" fillId="10" borderId="0" xfId="0" applyFont="1" applyFill="1" applyAlignment="1" applyProtection="1">
      <alignment horizontal="center" vertical="center"/>
      <protection locked="0"/>
    </xf>
    <xf numFmtId="0" fontId="24" fillId="10" borderId="32" xfId="0" applyFont="1" applyFill="1" applyBorder="1" applyAlignment="1" applyProtection="1">
      <alignment vertical="center"/>
      <protection locked="0"/>
    </xf>
    <xf numFmtId="0" fontId="24" fillId="10" borderId="33" xfId="0" applyFont="1" applyFill="1" applyBorder="1" applyAlignment="1" applyProtection="1">
      <alignment vertical="center"/>
      <protection locked="0"/>
    </xf>
    <xf numFmtId="0" fontId="24" fillId="10" borderId="34" xfId="0" applyFont="1" applyFill="1" applyBorder="1" applyAlignment="1" applyProtection="1">
      <alignment vertical="center"/>
      <protection locked="0"/>
    </xf>
    <xf numFmtId="0" fontId="25" fillId="10" borderId="3" xfId="0" applyFont="1" applyFill="1" applyBorder="1" applyAlignment="1" applyProtection="1">
      <alignment horizontal="center" vertical="center" shrinkToFit="1"/>
      <protection locked="0"/>
    </xf>
    <xf numFmtId="0" fontId="15" fillId="10" borderId="1" xfId="0" applyFont="1" applyFill="1" applyBorder="1" applyAlignment="1" applyProtection="1">
      <alignment horizontal="center" vertical="center"/>
      <protection locked="0"/>
    </xf>
    <xf numFmtId="0" fontId="15" fillId="10" borderId="7" xfId="0" applyFont="1" applyFill="1" applyBorder="1" applyAlignment="1" applyProtection="1">
      <alignment horizontal="center" vertical="center"/>
      <protection locked="0"/>
    </xf>
    <xf numFmtId="0" fontId="15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1" xfId="15" applyFont="1" applyFill="1" applyBorder="1" applyAlignment="1">
      <alignment vertical="center"/>
    </xf>
    <xf numFmtId="20" fontId="15" fillId="10" borderId="1" xfId="15" applyNumberFormat="1" applyFont="1" applyFill="1" applyBorder="1" applyAlignment="1">
      <alignment horizontal="center" vertical="center" wrapText="1"/>
    </xf>
    <xf numFmtId="20" fontId="15" fillId="0" borderId="1" xfId="15" applyNumberFormat="1" applyFont="1" applyBorder="1" applyAlignment="1">
      <alignment horizontal="center" vertical="center" wrapText="1"/>
    </xf>
    <xf numFmtId="20" fontId="15" fillId="10" borderId="1" xfId="0" applyNumberFormat="1" applyFont="1" applyFill="1" applyBorder="1" applyAlignment="1">
      <alignment horizontal="center" vertical="center" wrapText="1"/>
    </xf>
    <xf numFmtId="20" fontId="15" fillId="10" borderId="1" xfId="0" applyNumberFormat="1" applyFont="1" applyFill="1" applyBorder="1" applyAlignment="1" applyProtection="1">
      <alignment horizontal="center" vertical="center"/>
      <protection locked="0"/>
    </xf>
    <xf numFmtId="20" fontId="15" fillId="10" borderId="7" xfId="0" applyNumberFormat="1" applyFont="1" applyFill="1" applyBorder="1" applyAlignment="1" applyProtection="1">
      <alignment horizontal="center" vertical="center"/>
      <protection locked="0"/>
    </xf>
    <xf numFmtId="0" fontId="15" fillId="0" borderId="1" xfId="15" applyFont="1" applyBorder="1" applyAlignment="1">
      <alignment vertical="center"/>
    </xf>
    <xf numFmtId="0" fontId="15" fillId="10" borderId="1" xfId="0" applyFont="1" applyFill="1" applyBorder="1" applyAlignment="1">
      <alignment vertical="center"/>
    </xf>
    <xf numFmtId="0" fontId="6" fillId="3" borderId="15" xfId="46" applyFont="1" applyFill="1" applyBorder="1" applyAlignment="1">
      <alignment horizontal="center" vertical="center" wrapText="1"/>
    </xf>
    <xf numFmtId="20" fontId="6" fillId="3" borderId="15" xfId="46" applyNumberFormat="1" applyFont="1" applyFill="1" applyBorder="1" applyAlignment="1">
      <alignment horizontal="center" vertical="center" wrapText="1"/>
    </xf>
    <xf numFmtId="0" fontId="2" fillId="0" borderId="0" xfId="30" applyFont="1" applyAlignment="1" applyProtection="1">
      <alignment horizontal="center" vertical="center"/>
      <protection locked="0"/>
    </xf>
    <xf numFmtId="0" fontId="5" fillId="0" borderId="2" xfId="30" applyFont="1" applyBorder="1" applyAlignment="1" applyProtection="1">
      <alignment horizontal="center" vertical="center" shrinkToFit="1"/>
      <protection locked="0"/>
    </xf>
    <xf numFmtId="0" fontId="5" fillId="0" borderId="0" xfId="30" applyFont="1" applyAlignment="1" applyProtection="1">
      <alignment horizontal="center" vertical="center"/>
      <protection locked="0"/>
    </xf>
    <xf numFmtId="0" fontId="7" fillId="0" borderId="0" xfId="30" applyFont="1" applyAlignment="1" applyProtection="1">
      <alignment vertical="center"/>
      <protection locked="0"/>
    </xf>
    <xf numFmtId="0" fontId="8" fillId="0" borderId="3" xfId="30" applyFont="1" applyBorder="1" applyAlignment="1" applyProtection="1">
      <alignment horizontal="center" vertical="center" shrinkToFit="1"/>
      <protection locked="0"/>
    </xf>
    <xf numFmtId="0" fontId="6" fillId="0" borderId="1" xfId="30" applyFont="1" applyBorder="1" applyAlignment="1" applyProtection="1">
      <alignment horizontal="center" vertical="center" shrinkToFit="1"/>
      <protection locked="0"/>
    </xf>
    <xf numFmtId="0" fontId="6" fillId="0" borderId="1" xfId="30" applyFont="1" applyBorder="1" applyAlignment="1" applyProtection="1">
      <alignment horizontal="center" vertical="center"/>
      <protection locked="0"/>
    </xf>
    <xf numFmtId="0" fontId="6" fillId="0" borderId="7" xfId="30" applyFont="1" applyBorder="1" applyAlignment="1" applyProtection="1">
      <alignment horizontal="center" vertical="center"/>
      <protection locked="0"/>
    </xf>
    <xf numFmtId="181" fontId="6" fillId="0" borderId="1" xfId="30" applyNumberFormat="1" applyFont="1" applyBorder="1" applyAlignment="1">
      <alignment horizontal="center" vertical="center" wrapText="1"/>
    </xf>
    <xf numFmtId="181" fontId="11" fillId="11" borderId="1" xfId="30" applyNumberFormat="1" applyFont="1" applyFill="1" applyBorder="1" applyAlignment="1">
      <alignment horizontal="center" vertical="center" wrapText="1"/>
    </xf>
    <xf numFmtId="20" fontId="2" fillId="0" borderId="1" xfId="30" applyNumberFormat="1" applyFont="1" applyBorder="1" applyAlignment="1" applyProtection="1">
      <alignment horizontal="center" vertical="center"/>
      <protection locked="0"/>
    </xf>
    <xf numFmtId="20" fontId="6" fillId="3" borderId="8" xfId="30" applyNumberFormat="1" applyFont="1" applyFill="1" applyBorder="1" applyAlignment="1" applyProtection="1">
      <alignment horizontal="center" vertical="center"/>
      <protection locked="0"/>
    </xf>
    <xf numFmtId="20" fontId="6" fillId="0" borderId="7" xfId="30" applyNumberFormat="1" applyFont="1" applyBorder="1" applyAlignment="1" applyProtection="1">
      <alignment horizontal="center" vertical="center"/>
      <protection locked="0"/>
    </xf>
    <xf numFmtId="181" fontId="6" fillId="0" borderId="1" xfId="30" applyNumberFormat="1" applyFont="1" applyBorder="1" applyAlignment="1">
      <alignment horizontal="center" vertical="center"/>
    </xf>
    <xf numFmtId="20" fontId="6" fillId="0" borderId="8" xfId="30" applyNumberFormat="1" applyFont="1" applyBorder="1" applyAlignment="1" applyProtection="1">
      <alignment horizontal="center" vertical="center"/>
      <protection locked="0"/>
    </xf>
    <xf numFmtId="20" fontId="2" fillId="3" borderId="1" xfId="30" applyNumberFormat="1" applyFont="1" applyFill="1" applyBorder="1" applyAlignment="1" applyProtection="1">
      <alignment horizontal="center" vertical="center"/>
      <protection locked="0"/>
    </xf>
    <xf numFmtId="0" fontId="6" fillId="3" borderId="1" xfId="30" applyFont="1" applyFill="1" applyBorder="1" applyAlignment="1" applyProtection="1">
      <alignment horizontal="center" vertical="center"/>
      <protection locked="0"/>
    </xf>
    <xf numFmtId="0" fontId="6" fillId="0" borderId="5" xfId="30" applyFont="1" applyBorder="1" applyAlignment="1" applyProtection="1">
      <alignment horizontal="center" vertical="center"/>
      <protection locked="0"/>
    </xf>
    <xf numFmtId="20" fontId="6" fillId="0" borderId="6" xfId="30" applyNumberFormat="1" applyFont="1" applyBorder="1" applyAlignment="1" applyProtection="1">
      <alignment horizontal="center" vertical="center"/>
      <protection locked="0"/>
    </xf>
    <xf numFmtId="20" fontId="6" fillId="0" borderId="10" xfId="30" applyNumberFormat="1" applyFont="1" applyBorder="1" applyAlignment="1" applyProtection="1">
      <alignment horizontal="center" vertical="center"/>
      <protection locked="0"/>
    </xf>
    <xf numFmtId="0" fontId="6" fillId="0" borderId="0" xfId="30" applyFont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/>
    </xf>
    <xf numFmtId="0" fontId="6" fillId="0" borderId="1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/>
    </xf>
    <xf numFmtId="20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/>
      <protection locked="0"/>
    </xf>
    <xf numFmtId="177" fontId="6" fillId="3" borderId="8" xfId="0" applyNumberFormat="1" applyFont="1" applyFill="1" applyBorder="1" applyAlignment="1" applyProtection="1">
      <alignment horizontal="center" vertical="center"/>
      <protection locked="0"/>
    </xf>
    <xf numFmtId="187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20" fontId="6" fillId="0" borderId="1" xfId="13" applyNumberFormat="1" applyFont="1" applyBorder="1" applyAlignment="1">
      <alignment horizontal="center" vertical="center"/>
    </xf>
    <xf numFmtId="20" fontId="6" fillId="10" borderId="1" xfId="13" applyNumberFormat="1" applyFont="1" applyFill="1" applyBorder="1" applyAlignment="1">
      <alignment horizontal="center" vertical="center"/>
    </xf>
    <xf numFmtId="20" fontId="6" fillId="0" borderId="1" xfId="12" applyNumberFormat="1" applyFont="1" applyBorder="1" applyAlignment="1">
      <alignment horizontal="center" vertical="center"/>
    </xf>
    <xf numFmtId="20" fontId="11" fillId="11" borderId="1" xfId="13" applyNumberFormat="1" applyFont="1" applyFill="1" applyBorder="1" applyAlignment="1">
      <alignment horizontal="center" vertical="center"/>
    </xf>
    <xf numFmtId="0" fontId="6" fillId="0" borderId="4" xfId="15" applyFont="1" applyBorder="1" applyAlignment="1" applyProtection="1">
      <alignment horizontal="center" vertical="center" wrapText="1"/>
      <protection locked="0"/>
    </xf>
    <xf numFmtId="20" fontId="6" fillId="3" borderId="1" xfId="22" applyNumberFormat="1" applyFont="1" applyFill="1" applyBorder="1" applyAlignment="1">
      <alignment horizontal="center" vertical="center"/>
    </xf>
    <xf numFmtId="20" fontId="6" fillId="0" borderId="1" xfId="22" applyNumberFormat="1" applyFont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20" fontId="6" fillId="0" borderId="15" xfId="59" applyNumberFormat="1" applyFont="1" applyBorder="1" applyAlignment="1">
      <alignment horizontal="center" vertical="center" wrapText="1"/>
    </xf>
    <xf numFmtId="20" fontId="6" fillId="0" borderId="13" xfId="15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7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 wrapText="1"/>
    </xf>
    <xf numFmtId="20" fontId="6" fillId="3" borderId="9" xfId="0" applyNumberFormat="1" applyFont="1" applyFill="1" applyBorder="1" applyAlignment="1">
      <alignment horizontal="center" vertical="center" shrinkToFit="1"/>
    </xf>
    <xf numFmtId="20" fontId="6" fillId="3" borderId="7" xfId="0" applyNumberFormat="1" applyFont="1" applyFill="1" applyBorder="1" applyAlignment="1">
      <alignment horizontal="center" vertical="center" shrinkToFit="1"/>
    </xf>
    <xf numFmtId="0" fontId="6" fillId="3" borderId="14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vertical="center"/>
      <protection locked="0"/>
    </xf>
    <xf numFmtId="0" fontId="11" fillId="3" borderId="7" xfId="0" applyFont="1" applyFill="1" applyBorder="1" applyAlignment="1" applyProtection="1">
      <alignment vertical="center"/>
      <protection locked="0"/>
    </xf>
    <xf numFmtId="187" fontId="11" fillId="3" borderId="1" xfId="69" applyNumberFormat="1" applyFont="1" applyFill="1" applyBorder="1" applyAlignment="1" applyProtection="1">
      <alignment horizontal="center" vertical="center"/>
      <protection locked="0"/>
    </xf>
    <xf numFmtId="187" fontId="11" fillId="3" borderId="7" xfId="69" applyNumberFormat="1" applyFont="1" applyFill="1" applyBorder="1" applyAlignment="1" applyProtection="1">
      <alignment horizontal="center" vertical="center"/>
      <protection locked="0"/>
    </xf>
    <xf numFmtId="20" fontId="11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20" fontId="6" fillId="3" borderId="35" xfId="0" applyNumberFormat="1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20" fontId="2" fillId="3" borderId="16" xfId="0" applyNumberFormat="1" applyFont="1" applyFill="1" applyBorder="1" applyAlignment="1" applyProtection="1">
      <alignment horizontal="center" vertical="center"/>
      <protection locked="0"/>
    </xf>
    <xf numFmtId="20" fontId="6" fillId="3" borderId="17" xfId="0" applyNumberFormat="1" applyFont="1" applyFill="1" applyBorder="1" applyAlignment="1" applyProtection="1">
      <alignment horizontal="center" vertical="center"/>
      <protection locked="0"/>
    </xf>
    <xf numFmtId="20" fontId="6" fillId="3" borderId="16" xfId="0" applyNumberFormat="1" applyFont="1" applyFill="1" applyBorder="1" applyAlignment="1" applyProtection="1">
      <alignment horizontal="center" vertical="center"/>
      <protection locked="0"/>
    </xf>
    <xf numFmtId="20" fontId="6" fillId="3" borderId="24" xfId="0" applyNumberFormat="1" applyFont="1" applyFill="1" applyBorder="1" applyAlignment="1" applyProtection="1">
      <alignment horizontal="center" vertical="center"/>
      <protection locked="0"/>
    </xf>
    <xf numFmtId="20" fontId="6" fillId="3" borderId="36" xfId="0" applyNumberFormat="1" applyFont="1" applyFill="1" applyBorder="1" applyAlignment="1">
      <alignment horizontal="center" vertical="center" wrapText="1"/>
    </xf>
    <xf numFmtId="20" fontId="6" fillId="3" borderId="37" xfId="0" applyNumberFormat="1" applyFont="1" applyFill="1" applyBorder="1" applyAlignment="1">
      <alignment horizontal="center" vertical="center" wrapText="1"/>
    </xf>
    <xf numFmtId="20" fontId="6" fillId="3" borderId="1" xfId="27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1" xfId="68" applyFont="1" applyBorder="1" applyAlignment="1">
      <alignment horizontal="center" vertical="center" wrapText="1"/>
    </xf>
    <xf numFmtId="20" fontId="6" fillId="0" borderId="1" xfId="68" applyNumberFormat="1" applyFont="1" applyBorder="1" applyAlignment="1">
      <alignment horizontal="center" vertical="center" wrapText="1"/>
    </xf>
    <xf numFmtId="0" fontId="19" fillId="0" borderId="1" xfId="68" applyFont="1" applyBorder="1" applyAlignment="1">
      <alignment horizontal="center" vertical="center" wrapText="1"/>
    </xf>
    <xf numFmtId="20" fontId="19" fillId="0" borderId="1" xfId="68" applyNumberFormat="1" applyFont="1" applyBorder="1" applyAlignment="1">
      <alignment horizontal="center" vertical="center" wrapText="1"/>
    </xf>
    <xf numFmtId="20" fontId="11" fillId="0" borderId="1" xfId="68" applyNumberFormat="1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83" fontId="6" fillId="0" borderId="1" xfId="15" applyNumberFormat="1" applyFont="1" applyBorder="1" applyAlignment="1">
      <alignment horizontal="center" vertical="center"/>
    </xf>
    <xf numFmtId="183" fontId="6" fillId="0" borderId="1" xfId="0" applyNumberFormat="1" applyFont="1" applyBorder="1" applyAlignment="1">
      <alignment horizontal="center" vertical="center"/>
    </xf>
    <xf numFmtId="19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91" fontId="6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8" fontId="6" fillId="0" borderId="7" xfId="0" applyNumberFormat="1" applyFont="1" applyBorder="1" applyAlignment="1" applyProtection="1">
      <alignment horizontal="center" vertical="center"/>
      <protection locked="0"/>
    </xf>
    <xf numFmtId="20" fontId="6" fillId="0" borderId="0" xfId="0" applyNumberFormat="1" applyFont="1" applyAlignment="1" applyProtection="1">
      <alignment horizontal="center" vertical="center"/>
      <protection locked="0"/>
    </xf>
    <xf numFmtId="187" fontId="6" fillId="0" borderId="1" xfId="0" applyNumberFormat="1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20" fontId="37" fillId="0" borderId="0" xfId="0" applyNumberFormat="1" applyFont="1" applyAlignment="1" applyProtection="1">
      <alignment horizontal="center" vertical="center"/>
      <protection locked="0"/>
    </xf>
    <xf numFmtId="178" fontId="6" fillId="0" borderId="1" xfId="0" applyNumberFormat="1" applyFont="1" applyBorder="1" applyAlignment="1" applyProtection="1">
      <alignment horizontal="center" vertical="center"/>
      <protection locked="0"/>
    </xf>
    <xf numFmtId="20" fontId="2" fillId="0" borderId="0" xfId="0" applyNumberFormat="1" applyFont="1" applyAlignment="1" applyProtection="1">
      <alignment horizontal="center" vertical="center"/>
      <protection locked="0"/>
    </xf>
    <xf numFmtId="181" fontId="2" fillId="0" borderId="0" xfId="0" applyNumberFormat="1" applyFont="1" applyAlignment="1" applyProtection="1">
      <alignment horizontal="center" vertical="center"/>
      <protection locked="0"/>
    </xf>
    <xf numFmtId="186" fontId="6" fillId="0" borderId="0" xfId="0" applyNumberFormat="1" applyFont="1" applyAlignment="1" applyProtection="1">
      <alignment horizontal="center" vertical="center"/>
      <protection locked="0"/>
    </xf>
    <xf numFmtId="179" fontId="2" fillId="0" borderId="0" xfId="2" applyNumberFormat="1" applyFont="1" applyFill="1" applyAlignment="1" applyProtection="1">
      <alignment horizontal="center" vertical="center"/>
      <protection locked="0"/>
    </xf>
    <xf numFmtId="177" fontId="6" fillId="0" borderId="8" xfId="0" applyNumberFormat="1" applyFont="1" applyBorder="1" applyAlignment="1" applyProtection="1">
      <alignment horizontal="center" vertical="center"/>
      <protection locked="0"/>
    </xf>
    <xf numFmtId="187" fontId="6" fillId="0" borderId="8" xfId="0" applyNumberFormat="1" applyFont="1" applyBorder="1" applyAlignment="1" applyProtection="1">
      <alignment horizontal="center" vertical="center"/>
      <protection locked="0"/>
    </xf>
    <xf numFmtId="181" fontId="6" fillId="10" borderId="16" xfId="32" applyNumberFormat="1" applyFont="1" applyFill="1" applyBorder="1" applyAlignment="1">
      <alignment horizontal="center" vertical="center"/>
    </xf>
    <xf numFmtId="181" fontId="6" fillId="0" borderId="16" xfId="32" applyNumberFormat="1" applyFont="1" applyBorder="1" applyAlignment="1">
      <alignment horizontal="center" vertical="center" wrapText="1"/>
    </xf>
    <xf numFmtId="181" fontId="6" fillId="10" borderId="1" xfId="32" applyNumberFormat="1" applyFont="1" applyFill="1" applyBorder="1" applyAlignment="1">
      <alignment horizontal="center" vertical="center"/>
    </xf>
    <xf numFmtId="181" fontId="11" fillId="11" borderId="16" xfId="32" applyNumberFormat="1" applyFont="1" applyFill="1" applyBorder="1" applyAlignment="1">
      <alignment horizontal="center" vertical="center" wrapText="1"/>
    </xf>
    <xf numFmtId="0" fontId="6" fillId="0" borderId="4" xfId="30" applyFont="1" applyBorder="1" applyAlignment="1" applyProtection="1">
      <alignment horizontal="center" vertical="center" wrapText="1"/>
      <protection locked="0"/>
    </xf>
    <xf numFmtId="0" fontId="15" fillId="10" borderId="38" xfId="30" applyFont="1" applyFill="1" applyBorder="1" applyAlignment="1" applyProtection="1">
      <alignment horizontal="center" vertical="center"/>
      <protection locked="0"/>
    </xf>
    <xf numFmtId="20" fontId="15" fillId="10" borderId="1" xfId="30" applyNumberFormat="1" applyFont="1" applyFill="1" applyBorder="1" applyAlignment="1">
      <alignment horizontal="center" vertical="center" wrapText="1"/>
    </xf>
    <xf numFmtId="20" fontId="15" fillId="10" borderId="1" xfId="30" applyNumberFormat="1" applyFont="1" applyFill="1" applyBorder="1" applyAlignment="1">
      <alignment horizontal="center" vertical="center"/>
    </xf>
    <xf numFmtId="20" fontId="15" fillId="0" borderId="1" xfId="30" applyNumberFormat="1" applyFont="1" applyBorder="1" applyAlignment="1">
      <alignment horizontal="center" vertical="center"/>
    </xf>
    <xf numFmtId="0" fontId="15" fillId="0" borderId="38" xfId="30" applyFont="1" applyBorder="1" applyAlignment="1" applyProtection="1">
      <alignment horizontal="center" vertical="center" wrapText="1"/>
      <protection locked="0"/>
    </xf>
    <xf numFmtId="0" fontId="15" fillId="10" borderId="1" xfId="30" applyFont="1" applyFill="1" applyBorder="1" applyAlignment="1">
      <alignment horizontal="center" vertical="center"/>
    </xf>
    <xf numFmtId="20" fontId="16" fillId="11" borderId="1" xfId="30" applyNumberFormat="1" applyFont="1" applyFill="1" applyBorder="1" applyAlignment="1">
      <alignment horizontal="center" vertical="center" wrapText="1"/>
    </xf>
    <xf numFmtId="181" fontId="6" fillId="3" borderId="1" xfId="69" applyNumberFormat="1" applyFont="1" applyFill="1" applyBorder="1" applyAlignment="1">
      <alignment horizontal="center" vertical="center" shrinkToFit="1"/>
    </xf>
    <xf numFmtId="0" fontId="2" fillId="14" borderId="0" xfId="0" applyFont="1" applyFill="1" applyAlignment="1" applyProtection="1">
      <alignment horizontal="center" vertical="center"/>
      <protection locked="0"/>
    </xf>
    <xf numFmtId="20" fontId="38" fillId="10" borderId="1" xfId="0" applyNumberFormat="1" applyFont="1" applyFill="1" applyBorder="1" applyAlignment="1">
      <alignment horizontal="center" vertical="center"/>
    </xf>
    <xf numFmtId="20" fontId="38" fillId="10" borderId="67" xfId="45" applyNumberFormat="1" applyFont="1" applyFill="1" applyBorder="1" applyAlignment="1">
      <alignment horizontal="center" vertical="center" wrapText="1"/>
    </xf>
    <xf numFmtId="177" fontId="6" fillId="14" borderId="1" xfId="0" applyNumberFormat="1" applyFont="1" applyFill="1" applyBorder="1" applyAlignment="1" applyProtection="1">
      <alignment horizontal="center" vertical="center"/>
      <protection locked="0"/>
    </xf>
    <xf numFmtId="178" fontId="6" fillId="14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187" fontId="6" fillId="14" borderId="1" xfId="0" applyNumberFormat="1" applyFont="1" applyFill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20" fontId="6" fillId="10" borderId="1" xfId="0" applyNumberFormat="1" applyFont="1" applyFill="1" applyBorder="1" applyAlignment="1" applyProtection="1">
      <alignment horizontal="center" vertical="center" wrapText="1"/>
      <protection locked="0"/>
    </xf>
    <xf numFmtId="20" fontId="2" fillId="14" borderId="0" xfId="0" applyNumberFormat="1" applyFont="1" applyFill="1" applyAlignment="1" applyProtection="1">
      <alignment horizontal="center" vertical="center"/>
      <protection locked="0"/>
    </xf>
    <xf numFmtId="0" fontId="38" fillId="10" borderId="67" xfId="45" applyFont="1" applyFill="1" applyBorder="1" applyAlignment="1">
      <alignment horizontal="center" vertical="center" wrapText="1"/>
    </xf>
    <xf numFmtId="20" fontId="38" fillId="10" borderId="1" xfId="45" applyNumberFormat="1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vertical="center"/>
    </xf>
    <xf numFmtId="0" fontId="6" fillId="3" borderId="15" xfId="28" applyFont="1" applyFill="1" applyBorder="1" applyAlignment="1">
      <alignment horizontal="center" vertical="center" wrapText="1"/>
    </xf>
    <xf numFmtId="20" fontId="6" fillId="3" borderId="15" xfId="28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10" borderId="38" xfId="0" applyFont="1" applyFill="1" applyBorder="1" applyAlignment="1" applyProtection="1">
      <alignment horizontal="center" vertical="center"/>
      <protection locked="0"/>
    </xf>
    <xf numFmtId="0" fontId="6" fillId="10" borderId="4" xfId="12" applyFont="1" applyFill="1" applyBorder="1" applyAlignment="1" applyProtection="1">
      <alignment horizontal="center" vertical="center" wrapText="1"/>
      <protection locked="0"/>
    </xf>
    <xf numFmtId="20" fontId="6" fillId="10" borderId="67" xfId="0" applyNumberFormat="1" applyFont="1" applyFill="1" applyBorder="1" applyAlignment="1">
      <alignment horizontal="center" vertical="center" wrapText="1"/>
    </xf>
    <xf numFmtId="0" fontId="6" fillId="10" borderId="67" xfId="0" applyFont="1" applyFill="1" applyBorder="1" applyAlignment="1">
      <alignment horizontal="center" vertical="center" wrapText="1"/>
    </xf>
    <xf numFmtId="181" fontId="6" fillId="0" borderId="1" xfId="17" applyNumberFormat="1" applyFont="1" applyBorder="1" applyAlignment="1" applyProtection="1">
      <alignment horizontal="center" vertical="center" wrapText="1"/>
      <protection locked="0"/>
    </xf>
    <xf numFmtId="181" fontId="6" fillId="10" borderId="1" xfId="17" applyNumberFormat="1" applyFont="1" applyFill="1" applyBorder="1" applyAlignment="1" applyProtection="1">
      <alignment horizontal="center" vertical="center" wrapText="1"/>
      <protection locked="0"/>
    </xf>
    <xf numFmtId="181" fontId="6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4" xfId="62" applyFont="1" applyBorder="1" applyAlignment="1">
      <alignment horizontal="center" vertical="center" wrapText="1"/>
    </xf>
    <xf numFmtId="0" fontId="6" fillId="10" borderId="4" xfId="62" applyFont="1" applyFill="1" applyBorder="1" applyAlignment="1">
      <alignment horizontal="center" vertical="center"/>
    </xf>
    <xf numFmtId="20" fontId="6" fillId="3" borderId="15" xfId="18" applyNumberFormat="1" applyFont="1" applyFill="1" applyBorder="1" applyAlignment="1">
      <alignment horizontal="center" vertical="center" wrapText="1"/>
    </xf>
    <xf numFmtId="181" fontId="6" fillId="0" borderId="9" xfId="31" applyNumberFormat="1" applyFont="1" applyBorder="1" applyAlignment="1">
      <alignment horizontal="center" vertical="center"/>
    </xf>
    <xf numFmtId="181" fontId="6" fillId="0" borderId="9" xfId="31" applyNumberFormat="1" applyFont="1" applyBorder="1" applyAlignment="1">
      <alignment horizontal="center" vertical="center" wrapText="1"/>
    </xf>
    <xf numFmtId="20" fontId="6" fillId="0" borderId="15" xfId="18" applyNumberFormat="1" applyFont="1" applyBorder="1" applyAlignment="1">
      <alignment horizontal="center" vertical="center" wrapText="1"/>
    </xf>
    <xf numFmtId="0" fontId="6" fillId="0" borderId="15" xfId="18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20" fontId="6" fillId="15" borderId="1" xfId="0" applyNumberFormat="1" applyFont="1" applyFill="1" applyBorder="1" applyAlignment="1">
      <alignment horizontal="center" vertical="center" wrapText="1"/>
    </xf>
    <xf numFmtId="20" fontId="6" fillId="16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20" fontId="8" fillId="0" borderId="1" xfId="0" applyNumberFormat="1" applyFont="1" applyBorder="1" applyAlignment="1">
      <alignment horizontal="center" vertical="center" shrinkToFit="1"/>
    </xf>
    <xf numFmtId="20" fontId="8" fillId="10" borderId="1" xfId="0" applyNumberFormat="1" applyFont="1" applyFill="1" applyBorder="1" applyAlignment="1">
      <alignment vertical="center" shrinkToFit="1"/>
    </xf>
    <xf numFmtId="0" fontId="8" fillId="10" borderId="7" xfId="0" applyFont="1" applyFill="1" applyBorder="1" applyAlignment="1">
      <alignment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20" fontId="6" fillId="0" borderId="1" xfId="62" applyNumberFormat="1" applyFont="1" applyBorder="1" applyAlignment="1">
      <alignment horizontal="center" vertical="center" wrapText="1"/>
    </xf>
    <xf numFmtId="0" fontId="6" fillId="10" borderId="4" xfId="62" applyFont="1" applyFill="1" applyBorder="1" applyAlignment="1">
      <alignment horizontal="center" vertical="center" wrapText="1"/>
    </xf>
    <xf numFmtId="20" fontId="6" fillId="10" borderId="8" xfId="0" applyNumberFormat="1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10" borderId="4" xfId="15" applyFont="1" applyFill="1" applyBorder="1" applyAlignment="1" applyProtection="1">
      <alignment horizontal="center" vertical="center"/>
      <protection locked="0"/>
    </xf>
    <xf numFmtId="181" fontId="2" fillId="0" borderId="1" xfId="0" applyNumberFormat="1" applyFont="1" applyBorder="1" applyAlignment="1">
      <alignment horizontal="center" vertical="center"/>
    </xf>
    <xf numFmtId="20" fontId="39" fillId="10" borderId="67" xfId="30" applyNumberFormat="1" applyFont="1" applyFill="1" applyBorder="1" applyAlignment="1">
      <alignment horizontal="center" vertical="center" wrapText="1"/>
    </xf>
    <xf numFmtId="20" fontId="39" fillId="0" borderId="67" xfId="30" applyNumberFormat="1" applyFont="1" applyBorder="1" applyAlignment="1">
      <alignment horizontal="center" vertical="center" wrapText="1"/>
    </xf>
    <xf numFmtId="0" fontId="37" fillId="3" borderId="0" xfId="0" applyFont="1" applyFill="1" applyAlignment="1" applyProtection="1">
      <alignment horizontal="center" vertical="center"/>
      <protection locked="0"/>
    </xf>
    <xf numFmtId="0" fontId="6" fillId="10" borderId="13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81" fontId="10" fillId="0" borderId="1" xfId="31" applyNumberFormat="1" applyFont="1" applyBorder="1" applyAlignment="1">
      <alignment horizontal="center" vertical="center" wrapText="1"/>
    </xf>
    <xf numFmtId="178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6" fillId="10" borderId="9" xfId="0" applyNumberFormat="1" applyFont="1" applyFill="1" applyBorder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187" fontId="6" fillId="3" borderId="0" xfId="0" applyNumberFormat="1" applyFont="1" applyFill="1" applyAlignment="1" applyProtection="1">
      <alignment horizontal="center" vertical="center"/>
      <protection locked="0"/>
    </xf>
    <xf numFmtId="2" fontId="6" fillId="3" borderId="0" xfId="0" applyNumberFormat="1" applyFont="1" applyFill="1" applyAlignment="1" applyProtection="1">
      <alignment horizontal="center" vertical="center"/>
      <protection locked="0"/>
    </xf>
    <xf numFmtId="181" fontId="6" fillId="10" borderId="1" xfId="31" applyNumberFormat="1" applyFont="1" applyFill="1" applyBorder="1" applyAlignment="1">
      <alignment horizontal="center" vertical="center"/>
    </xf>
    <xf numFmtId="0" fontId="2" fillId="12" borderId="0" xfId="30" applyFont="1" applyFill="1" applyAlignment="1" applyProtection="1">
      <alignment horizontal="center" vertical="center"/>
      <protection locked="0"/>
    </xf>
    <xf numFmtId="0" fontId="2" fillId="10" borderId="0" xfId="30" applyFont="1" applyFill="1" applyAlignment="1" applyProtection="1">
      <alignment horizontal="center" vertical="center"/>
      <protection locked="0"/>
    </xf>
    <xf numFmtId="0" fontId="17" fillId="10" borderId="1" xfId="0" applyFont="1" applyFill="1" applyBorder="1" applyAlignment="1">
      <alignment horizontal="center" vertical="center"/>
    </xf>
    <xf numFmtId="20" fontId="17" fillId="10" borderId="1" xfId="0" applyNumberFormat="1" applyFont="1" applyFill="1" applyBorder="1" applyAlignment="1">
      <alignment horizontal="center" vertical="center" wrapText="1"/>
    </xf>
    <xf numFmtId="20" fontId="17" fillId="10" borderId="1" xfId="0" applyNumberFormat="1" applyFont="1" applyFill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/>
    </xf>
    <xf numFmtId="20" fontId="6" fillId="3" borderId="0" xfId="0" applyNumberFormat="1" applyFont="1" applyFill="1" applyAlignment="1" applyProtection="1">
      <alignment horizontal="center" vertical="center"/>
      <protection locked="0"/>
    </xf>
    <xf numFmtId="20" fontId="6" fillId="0" borderId="13" xfId="30" applyNumberFormat="1" applyFont="1" applyBorder="1" applyAlignment="1" applyProtection="1">
      <alignment horizontal="center" vertical="center"/>
      <protection locked="0"/>
    </xf>
    <xf numFmtId="20" fontId="6" fillId="0" borderId="14" xfId="30" applyNumberFormat="1" applyFont="1" applyBorder="1" applyAlignment="1" applyProtection="1">
      <alignment horizontal="center" vertical="center"/>
      <protection locked="0"/>
    </xf>
    <xf numFmtId="181" fontId="17" fillId="0" borderId="1" xfId="0" applyNumberFormat="1" applyFont="1" applyBorder="1" applyAlignment="1">
      <alignment horizontal="center" vertical="center"/>
    </xf>
    <xf numFmtId="181" fontId="6" fillId="0" borderId="1" xfId="69" applyNumberFormat="1" applyFont="1" applyBorder="1" applyAlignment="1">
      <alignment horizontal="center" vertical="center"/>
    </xf>
    <xf numFmtId="181" fontId="6" fillId="10" borderId="1" xfId="69" applyNumberFormat="1" applyFont="1" applyFill="1" applyBorder="1" applyAlignment="1">
      <alignment horizontal="center" vertical="center"/>
    </xf>
    <xf numFmtId="181" fontId="6" fillId="3" borderId="13" xfId="69" applyNumberFormat="1" applyFont="1" applyFill="1" applyBorder="1" applyAlignment="1">
      <alignment horizontal="center" vertical="center"/>
    </xf>
    <xf numFmtId="181" fontId="6" fillId="0" borderId="13" xfId="69" applyNumberFormat="1" applyFont="1" applyBorder="1" applyAlignment="1">
      <alignment horizontal="center" vertical="center"/>
    </xf>
    <xf numFmtId="181" fontId="6" fillId="0" borderId="1" xfId="69" applyNumberFormat="1" applyFont="1" applyBorder="1" applyAlignment="1">
      <alignment horizontal="center" vertical="center" wrapText="1"/>
    </xf>
    <xf numFmtId="181" fontId="6" fillId="0" borderId="13" xfId="65" applyNumberFormat="1" applyFont="1" applyBorder="1" applyAlignment="1">
      <alignment horizontal="center" vertical="center"/>
    </xf>
    <xf numFmtId="181" fontId="6" fillId="3" borderId="8" xfId="69" applyNumberFormat="1" applyFont="1" applyFill="1" applyBorder="1" applyAlignment="1">
      <alignment horizontal="center" vertical="center"/>
    </xf>
    <xf numFmtId="20" fontId="6" fillId="3" borderId="8" xfId="23" applyNumberFormat="1" applyFont="1" applyFill="1" applyBorder="1" applyAlignment="1">
      <alignment horizontal="center" vertical="center"/>
    </xf>
    <xf numFmtId="0" fontId="6" fillId="3" borderId="4" xfId="23" applyFont="1" applyFill="1" applyBorder="1" applyAlignment="1">
      <alignment horizontal="center" vertical="center" shrinkToFit="1"/>
    </xf>
    <xf numFmtId="181" fontId="6" fillId="17" borderId="1" xfId="48" applyNumberFormat="1" applyFont="1" applyFill="1" applyBorder="1" applyAlignment="1">
      <alignment horizontal="center" vertical="center"/>
    </xf>
    <xf numFmtId="181" fontId="6" fillId="17" borderId="1" xfId="48" applyNumberFormat="1" applyFont="1" applyFill="1" applyBorder="1" applyAlignment="1">
      <alignment horizontal="center" vertical="center" wrapText="1"/>
    </xf>
    <xf numFmtId="181" fontId="6" fillId="0" borderId="1" xfId="48" applyNumberFormat="1" applyFont="1" applyBorder="1" applyAlignment="1">
      <alignment horizontal="center" vertical="center"/>
    </xf>
    <xf numFmtId="181" fontId="6" fillId="10" borderId="1" xfId="48" applyNumberFormat="1" applyFont="1" applyFill="1" applyBorder="1" applyAlignment="1">
      <alignment horizontal="center" vertical="center"/>
    </xf>
    <xf numFmtId="181" fontId="6" fillId="15" borderId="1" xfId="48" applyNumberFormat="1" applyFont="1" applyFill="1" applyBorder="1" applyAlignment="1">
      <alignment horizontal="center" vertical="center"/>
    </xf>
    <xf numFmtId="181" fontId="6" fillId="17" borderId="1" xfId="38" applyNumberFormat="1" applyFont="1" applyFill="1" applyBorder="1" applyAlignment="1">
      <alignment horizontal="center" vertical="center"/>
    </xf>
    <xf numFmtId="181" fontId="6" fillId="10" borderId="1" xfId="38" applyNumberFormat="1" applyFont="1" applyFill="1" applyBorder="1" applyAlignment="1">
      <alignment horizontal="center" vertical="center"/>
    </xf>
    <xf numFmtId="181" fontId="6" fillId="11" borderId="1" xfId="38" applyNumberFormat="1" applyFont="1" applyFill="1" applyBorder="1" applyAlignment="1">
      <alignment horizontal="center" vertical="center"/>
    </xf>
    <xf numFmtId="185" fontId="2" fillId="2" borderId="0" xfId="2" applyNumberFormat="1" applyFont="1" applyFill="1" applyAlignment="1">
      <alignment horizontal="center" vertical="center"/>
    </xf>
    <xf numFmtId="178" fontId="6" fillId="0" borderId="13" xfId="0" applyNumberFormat="1" applyFont="1" applyBorder="1" applyAlignment="1">
      <alignment horizontal="center" vertical="center"/>
    </xf>
    <xf numFmtId="178" fontId="6" fillId="16" borderId="9" xfId="0" applyNumberFormat="1" applyFont="1" applyFill="1" applyBorder="1" applyAlignment="1">
      <alignment horizontal="left" vertical="center"/>
    </xf>
    <xf numFmtId="178" fontId="6" fillId="16" borderId="13" xfId="0" applyNumberFormat="1" applyFont="1" applyFill="1" applyBorder="1" applyAlignment="1">
      <alignment horizontal="center" vertical="center"/>
    </xf>
    <xf numFmtId="20" fontId="6" fillId="16" borderId="8" xfId="0" applyNumberFormat="1" applyFont="1" applyFill="1" applyBorder="1" applyAlignment="1">
      <alignment horizontal="center" vertical="center"/>
    </xf>
    <xf numFmtId="20" fontId="6" fillId="16" borderId="1" xfId="0" applyNumberFormat="1" applyFont="1" applyFill="1" applyBorder="1" applyAlignment="1">
      <alignment horizontal="center" vertical="center"/>
    </xf>
    <xf numFmtId="0" fontId="6" fillId="10" borderId="1" xfId="48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11" fillId="10" borderId="1" xfId="48" applyFont="1" applyFill="1" applyBorder="1" applyAlignment="1">
      <alignment vertical="center"/>
    </xf>
    <xf numFmtId="0" fontId="11" fillId="10" borderId="1" xfId="48" applyFont="1" applyFill="1" applyBorder="1" applyAlignment="1">
      <alignment horizontal="center" vertical="center"/>
    </xf>
    <xf numFmtId="184" fontId="6" fillId="10" borderId="1" xfId="48" applyNumberFormat="1" applyFont="1" applyFill="1" applyBorder="1" applyAlignment="1">
      <alignment horizontal="center" vertical="center"/>
    </xf>
    <xf numFmtId="181" fontId="6" fillId="10" borderId="1" xfId="48" applyNumberFormat="1" applyFont="1" applyFill="1" applyBorder="1" applyAlignment="1">
      <alignment horizontal="center" vertical="center" wrapText="1"/>
    </xf>
    <xf numFmtId="49" fontId="6" fillId="10" borderId="1" xfId="48" applyNumberFormat="1" applyFont="1" applyFill="1" applyBorder="1" applyAlignment="1">
      <alignment horizontal="center" vertical="center"/>
    </xf>
    <xf numFmtId="20" fontId="6" fillId="10" borderId="1" xfId="38" applyNumberFormat="1" applyFont="1" applyFill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20" fontId="37" fillId="3" borderId="0" xfId="0" applyNumberFormat="1" applyFont="1" applyFill="1" applyAlignment="1" applyProtection="1">
      <alignment horizontal="center" vertical="center"/>
      <protection locked="0"/>
    </xf>
    <xf numFmtId="20" fontId="6" fillId="10" borderId="1" xfId="15" applyNumberFormat="1" applyFont="1" applyFill="1" applyBorder="1" applyAlignment="1">
      <alignment horizontal="center" vertical="center" shrinkToFit="1"/>
    </xf>
    <xf numFmtId="181" fontId="37" fillId="3" borderId="0" xfId="0" applyNumberFormat="1" applyFont="1" applyFill="1" applyAlignment="1" applyProtection="1">
      <alignment horizontal="center" vertical="center"/>
      <protection locked="0"/>
    </xf>
    <xf numFmtId="0" fontId="38" fillId="10" borderId="4" xfId="15" applyFont="1" applyFill="1" applyBorder="1" applyAlignment="1" applyProtection="1">
      <alignment horizontal="center" vertical="center" wrapText="1"/>
      <protection locked="0"/>
    </xf>
    <xf numFmtId="0" fontId="6" fillId="10" borderId="5" xfId="0" applyFont="1" applyFill="1" applyBorder="1" applyAlignment="1" applyProtection="1">
      <alignment horizontal="center" vertical="center"/>
      <protection locked="0"/>
    </xf>
    <xf numFmtId="0" fontId="6" fillId="0" borderId="1" xfId="15" applyFont="1" applyBorder="1" applyAlignment="1" applyProtection="1">
      <alignment horizontal="center" vertical="center"/>
      <protection locked="0"/>
    </xf>
    <xf numFmtId="20" fontId="6" fillId="0" borderId="1" xfId="15" applyNumberFormat="1" applyFont="1" applyBorder="1" applyAlignment="1" applyProtection="1">
      <alignment horizontal="center" vertical="center"/>
      <protection locked="0"/>
    </xf>
    <xf numFmtId="20" fontId="6" fillId="0" borderId="1" xfId="41" applyNumberFormat="1" applyFont="1" applyBorder="1" applyAlignment="1">
      <alignment horizontal="center" vertical="center"/>
    </xf>
    <xf numFmtId="20" fontId="6" fillId="0" borderId="1" xfId="41" applyNumberFormat="1" applyFont="1" applyBorder="1" applyAlignment="1">
      <alignment horizontal="center" vertical="center" wrapText="1"/>
    </xf>
    <xf numFmtId="20" fontId="18" fillId="0" borderId="1" xfId="41" applyNumberFormat="1" applyFont="1" applyBorder="1" applyAlignment="1">
      <alignment horizontal="center" vertical="center"/>
    </xf>
    <xf numFmtId="0" fontId="6" fillId="3" borderId="4" xfId="18" applyFont="1" applyFill="1" applyBorder="1" applyAlignment="1" applyProtection="1">
      <alignment horizontal="center" vertical="center"/>
      <protection locked="0"/>
    </xf>
    <xf numFmtId="20" fontId="6" fillId="10" borderId="1" xfId="41" applyNumberFormat="1" applyFont="1" applyFill="1" applyBorder="1" applyAlignment="1">
      <alignment horizontal="center" vertical="center" wrapText="1"/>
    </xf>
    <xf numFmtId="20" fontId="18" fillId="10" borderId="1" xfId="41" applyNumberFormat="1" applyFont="1" applyFill="1" applyBorder="1" applyAlignment="1">
      <alignment horizontal="center" vertical="center"/>
    </xf>
    <xf numFmtId="20" fontId="11" fillId="0" borderId="1" xfId="41" applyNumberFormat="1" applyFont="1" applyBorder="1" applyAlignment="1">
      <alignment horizontal="center" vertical="center" wrapText="1"/>
    </xf>
    <xf numFmtId="181" fontId="6" fillId="0" borderId="1" xfId="15" applyNumberFormat="1" applyFont="1" applyBorder="1" applyAlignment="1">
      <alignment horizontal="center" vertical="center" wrapText="1"/>
    </xf>
    <xf numFmtId="0" fontId="6" fillId="0" borderId="38" xfId="15" applyFont="1" applyBorder="1" applyAlignment="1" applyProtection="1">
      <alignment horizontal="center" vertical="center" wrapText="1"/>
      <protection locked="0"/>
    </xf>
    <xf numFmtId="178" fontId="6" fillId="0" borderId="6" xfId="0" applyNumberFormat="1" applyFont="1" applyBorder="1" applyAlignment="1">
      <alignment horizontal="center" vertical="center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10" borderId="39" xfId="0" applyFont="1" applyFill="1" applyBorder="1" applyAlignment="1" applyProtection="1">
      <alignment horizontal="center" vertical="center"/>
      <protection locked="0"/>
    </xf>
    <xf numFmtId="20" fontId="6" fillId="3" borderId="35" xfId="20" applyNumberFormat="1" applyFont="1" applyFill="1" applyBorder="1" applyAlignment="1">
      <alignment horizontal="center" vertical="center" wrapText="1"/>
    </xf>
    <xf numFmtId="20" fontId="6" fillId="3" borderId="15" xfId="20" applyNumberFormat="1" applyFont="1" applyFill="1" applyBorder="1" applyAlignment="1">
      <alignment horizontal="center" vertical="center" wrapText="1"/>
    </xf>
    <xf numFmtId="20" fontId="6" fillId="0" borderId="21" xfId="0" applyNumberFormat="1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 wrapText="1" shrinkToFit="1"/>
    </xf>
    <xf numFmtId="176" fontId="2" fillId="2" borderId="0" xfId="0" applyNumberFormat="1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shrinkToFit="1"/>
    </xf>
    <xf numFmtId="186" fontId="6" fillId="3" borderId="1" xfId="31" applyNumberFormat="1" applyFont="1" applyFill="1" applyBorder="1" applyAlignment="1" applyProtection="1">
      <alignment horizontal="center" vertical="center"/>
      <protection locked="0"/>
    </xf>
    <xf numFmtId="186" fontId="6" fillId="3" borderId="1" xfId="3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31" applyFont="1" applyFill="1" applyBorder="1" applyAlignment="1" applyProtection="1">
      <alignment horizontal="center" vertical="center"/>
      <protection locked="0"/>
    </xf>
    <xf numFmtId="20" fontId="6" fillId="3" borderId="1" xfId="0" applyNumberFormat="1" applyFont="1" applyFill="1" applyBorder="1" applyAlignment="1">
      <alignment horizontal="left" vertical="center"/>
    </xf>
    <xf numFmtId="182" fontId="6" fillId="3" borderId="1" xfId="69" applyNumberFormat="1" applyFont="1" applyFill="1" applyBorder="1" applyAlignment="1">
      <alignment horizontal="center" vertical="center"/>
    </xf>
    <xf numFmtId="20" fontId="6" fillId="0" borderId="9" xfId="0" applyNumberFormat="1" applyFont="1" applyBorder="1" applyAlignment="1" applyProtection="1">
      <alignment horizontal="center" vertical="center"/>
      <protection locked="0"/>
    </xf>
    <xf numFmtId="20" fontId="6" fillId="10" borderId="1" xfId="50" applyNumberFormat="1" applyFont="1" applyFill="1" applyBorder="1" applyAlignment="1" applyProtection="1">
      <alignment horizontal="center" vertical="center"/>
      <protection locked="0"/>
    </xf>
    <xf numFmtId="20" fontId="6" fillId="10" borderId="1" xfId="5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50" applyFont="1" applyBorder="1">
      <alignment vertical="center"/>
    </xf>
    <xf numFmtId="20" fontId="14" fillId="10" borderId="1" xfId="0" applyNumberFormat="1" applyFont="1" applyFill="1" applyBorder="1" applyAlignment="1">
      <alignment horizontal="center" vertical="center" wrapText="1"/>
    </xf>
    <xf numFmtId="20" fontId="38" fillId="10" borderId="1" xfId="0" applyNumberFormat="1" applyFont="1" applyFill="1" applyBorder="1" applyAlignment="1" applyProtection="1">
      <alignment horizontal="center" vertical="center" wrapText="1"/>
      <protection locked="0"/>
    </xf>
    <xf numFmtId="181" fontId="18" fillId="10" borderId="1" xfId="0" applyNumberFormat="1" applyFont="1" applyFill="1" applyBorder="1" applyAlignment="1">
      <alignment horizontal="center" vertical="center"/>
    </xf>
    <xf numFmtId="20" fontId="38" fillId="10" borderId="1" xfId="0" applyNumberFormat="1" applyFont="1" applyFill="1" applyBorder="1" applyAlignment="1" applyProtection="1">
      <alignment horizontal="center" vertical="center"/>
      <protection locked="0"/>
    </xf>
    <xf numFmtId="20" fontId="2" fillId="0" borderId="9" xfId="0" applyNumberFormat="1" applyFont="1" applyBorder="1" applyAlignment="1">
      <alignment horizontal="center" vertical="center"/>
    </xf>
    <xf numFmtId="181" fontId="6" fillId="0" borderId="1" xfId="31" applyNumberFormat="1" applyFont="1" applyBorder="1" applyAlignment="1">
      <alignment horizontal="center" vertical="center" wrapText="1"/>
    </xf>
    <xf numFmtId="181" fontId="6" fillId="0" borderId="1" xfId="30" applyNumberFormat="1" applyFont="1" applyBorder="1" applyAlignment="1" applyProtection="1">
      <alignment horizontal="center" vertical="center"/>
      <protection locked="0"/>
    </xf>
    <xf numFmtId="181" fontId="6" fillId="10" borderId="16" xfId="0" applyNumberFormat="1" applyFont="1" applyFill="1" applyBorder="1" applyAlignment="1">
      <alignment horizontal="center" vertical="center"/>
    </xf>
    <xf numFmtId="181" fontId="11" fillId="0" borderId="1" xfId="0" applyNumberFormat="1" applyFont="1" applyBorder="1" applyAlignment="1">
      <alignment horizontal="center" vertical="center" wrapText="1"/>
    </xf>
    <xf numFmtId="181" fontId="6" fillId="0" borderId="13" xfId="0" applyNumberFormat="1" applyFont="1" applyBorder="1" applyAlignment="1">
      <alignment horizontal="center" vertical="center"/>
    </xf>
    <xf numFmtId="181" fontId="6" fillId="0" borderId="40" xfId="0" applyNumberFormat="1" applyFont="1" applyBorder="1" applyAlignment="1">
      <alignment horizontal="center" vertical="center"/>
    </xf>
    <xf numFmtId="184" fontId="6" fillId="0" borderId="13" xfId="0" applyNumberFormat="1" applyFont="1" applyBorder="1" applyAlignment="1">
      <alignment horizontal="center" vertical="center"/>
    </xf>
    <xf numFmtId="184" fontId="6" fillId="0" borderId="13" xfId="0" applyNumberFormat="1" applyFont="1" applyBorder="1" applyAlignment="1">
      <alignment horizontal="center" vertical="center" wrapText="1"/>
    </xf>
    <xf numFmtId="184" fontId="6" fillId="0" borderId="40" xfId="0" applyNumberFormat="1" applyFont="1" applyBorder="1" applyAlignment="1">
      <alignment horizontal="center" vertical="center"/>
    </xf>
    <xf numFmtId="0" fontId="6" fillId="0" borderId="4" xfId="69" applyFont="1" applyBorder="1" applyAlignment="1">
      <alignment horizontal="center" vertical="center" wrapText="1"/>
    </xf>
    <xf numFmtId="181" fontId="6" fillId="0" borderId="17" xfId="0" applyNumberFormat="1" applyFont="1" applyBorder="1" applyAlignment="1">
      <alignment horizontal="center" vertical="center" wrapText="1"/>
    </xf>
    <xf numFmtId="0" fontId="6" fillId="10" borderId="4" xfId="69" applyFont="1" applyFill="1" applyBorder="1" applyAlignment="1">
      <alignment horizontal="center" vertical="center" wrapText="1"/>
    </xf>
    <xf numFmtId="0" fontId="37" fillId="10" borderId="0" xfId="0" applyFont="1" applyFill="1" applyAlignment="1" applyProtection="1">
      <alignment horizontal="center" vertical="center"/>
      <protection locked="0"/>
    </xf>
    <xf numFmtId="181" fontId="2" fillId="10" borderId="0" xfId="0" applyNumberFormat="1" applyFont="1" applyFill="1" applyAlignment="1" applyProtection="1">
      <alignment horizontal="center" vertical="center"/>
      <protection locked="0"/>
    </xf>
    <xf numFmtId="181" fontId="11" fillId="11" borderId="17" xfId="0" applyNumberFormat="1" applyFont="1" applyFill="1" applyBorder="1" applyAlignment="1">
      <alignment horizontal="center" vertical="center" wrapText="1"/>
    </xf>
    <xf numFmtId="181" fontId="11" fillId="11" borderId="8" xfId="0" applyNumberFormat="1" applyFont="1" applyFill="1" applyBorder="1" applyAlignment="1">
      <alignment horizontal="center" vertical="center" wrapText="1"/>
    </xf>
    <xf numFmtId="185" fontId="2" fillId="2" borderId="0" xfId="2" applyNumberFormat="1" applyFont="1" applyFill="1" applyAlignment="1" applyProtection="1">
      <alignment horizontal="center" vertical="center"/>
      <protection locked="0"/>
    </xf>
    <xf numFmtId="20" fontId="6" fillId="0" borderId="1" xfId="49" applyNumberFormat="1" applyFont="1" applyBorder="1" applyAlignment="1">
      <alignment horizontal="center" vertical="center"/>
    </xf>
    <xf numFmtId="181" fontId="11" fillId="11" borderId="1" xfId="0" applyNumberFormat="1" applyFont="1" applyFill="1" applyBorder="1" applyAlignment="1">
      <alignment horizontal="center" vertical="center"/>
    </xf>
    <xf numFmtId="181" fontId="6" fillId="10" borderId="9" xfId="31" applyNumberFormat="1" applyFont="1" applyFill="1" applyBorder="1" applyAlignment="1">
      <alignment horizontal="center" vertical="center" wrapText="1"/>
    </xf>
    <xf numFmtId="181" fontId="6" fillId="10" borderId="9" xfId="31" applyNumberFormat="1" applyFont="1" applyFill="1" applyBorder="1" applyAlignment="1">
      <alignment horizontal="center" vertical="center"/>
    </xf>
    <xf numFmtId="20" fontId="6" fillId="10" borderId="15" xfId="18" applyNumberFormat="1" applyFont="1" applyFill="1" applyBorder="1" applyAlignment="1">
      <alignment horizontal="center" vertical="center" wrapText="1"/>
    </xf>
    <xf numFmtId="0" fontId="6" fillId="10" borderId="15" xfId="1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6" fillId="10" borderId="22" xfId="30" applyFont="1" applyFill="1" applyBorder="1" applyAlignment="1">
      <alignment horizontal="center" vertical="center"/>
    </xf>
    <xf numFmtId="0" fontId="6" fillId="10" borderId="41" xfId="3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8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3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187" fontId="6" fillId="10" borderId="8" xfId="0" applyNumberFormat="1" applyFont="1" applyFill="1" applyBorder="1" applyAlignment="1" applyProtection="1">
      <alignment horizontal="center" vertical="center"/>
      <protection locked="0"/>
    </xf>
    <xf numFmtId="181" fontId="6" fillId="0" borderId="7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 shrinkToFit="1"/>
    </xf>
    <xf numFmtId="20" fontId="2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10" borderId="5" xfId="30" applyFont="1" applyFill="1" applyBorder="1" applyAlignment="1" applyProtection="1">
      <alignment horizontal="center" vertical="center"/>
      <protection locked="0"/>
    </xf>
    <xf numFmtId="20" fontId="6" fillId="10" borderId="42" xfId="30" applyNumberFormat="1" applyFont="1" applyFill="1" applyBorder="1" applyAlignment="1">
      <alignment vertical="center"/>
    </xf>
    <xf numFmtId="20" fontId="6" fillId="10" borderId="24" xfId="30" applyNumberFormat="1" applyFont="1" applyFill="1" applyBorder="1" applyAlignment="1">
      <alignment vertical="center"/>
    </xf>
    <xf numFmtId="0" fontId="6" fillId="10" borderId="42" xfId="3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6" fillId="10" borderId="2" xfId="0" applyFont="1" applyFill="1" applyBorder="1" applyAlignment="1" applyProtection="1">
      <alignment horizontal="center" vertical="center"/>
      <protection locked="0"/>
    </xf>
    <xf numFmtId="0" fontId="6" fillId="10" borderId="44" xfId="0" applyFont="1" applyFill="1" applyBorder="1" applyAlignment="1" applyProtection="1">
      <alignment horizontal="center" vertical="center"/>
      <protection locked="0"/>
    </xf>
    <xf numFmtId="0" fontId="6" fillId="0" borderId="1" xfId="70" applyFont="1" applyBorder="1" applyAlignment="1">
      <alignment horizontal="center" vertical="center"/>
    </xf>
    <xf numFmtId="178" fontId="6" fillId="0" borderId="1" xfId="70" applyNumberFormat="1" applyFont="1" applyBorder="1" applyAlignment="1">
      <alignment horizontal="center" vertical="center"/>
    </xf>
    <xf numFmtId="182" fontId="6" fillId="0" borderId="1" xfId="70" applyNumberFormat="1" applyFont="1" applyBorder="1" applyAlignment="1">
      <alignment horizontal="center" vertical="center"/>
    </xf>
    <xf numFmtId="0" fontId="6" fillId="0" borderId="1" xfId="70" applyFont="1" applyBorder="1" applyAlignment="1">
      <alignment vertical="center"/>
    </xf>
    <xf numFmtId="191" fontId="2" fillId="10" borderId="0" xfId="0" applyNumberFormat="1" applyFont="1" applyFill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 wrapText="1"/>
      <protection locked="0"/>
    </xf>
    <xf numFmtId="191" fontId="6" fillId="10" borderId="0" xfId="0" applyNumberFormat="1" applyFont="1" applyFill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left" vertical="center"/>
      <protection locked="0"/>
    </xf>
    <xf numFmtId="0" fontId="39" fillId="10" borderId="0" xfId="0" applyFont="1" applyFill="1" applyAlignment="1" applyProtection="1">
      <alignment horizontal="center" vertical="center"/>
      <protection locked="0"/>
    </xf>
    <xf numFmtId="20" fontId="39" fillId="10" borderId="0" xfId="0" applyNumberFormat="1" applyFont="1" applyFill="1" applyAlignment="1" applyProtection="1">
      <alignment horizontal="center" vertical="center"/>
      <protection locked="0"/>
    </xf>
    <xf numFmtId="20" fontId="37" fillId="10" borderId="0" xfId="0" applyNumberFormat="1" applyFont="1" applyFill="1" applyAlignment="1" applyProtection="1">
      <alignment horizontal="center" vertical="center"/>
      <protection locked="0"/>
    </xf>
    <xf numFmtId="186" fontId="6" fillId="10" borderId="0" xfId="0" applyNumberFormat="1" applyFont="1" applyFill="1" applyAlignment="1" applyProtection="1">
      <alignment horizontal="center" vertical="center"/>
      <protection locked="0"/>
    </xf>
    <xf numFmtId="0" fontId="36" fillId="10" borderId="0" xfId="0" applyFont="1" applyFill="1" applyAlignment="1" applyProtection="1">
      <alignment horizontal="center" vertical="center"/>
      <protection locked="0"/>
    </xf>
    <xf numFmtId="20" fontId="6" fillId="10" borderId="0" xfId="0" applyNumberFormat="1" applyFont="1" applyFill="1" applyAlignment="1">
      <alignment horizontal="center" vertical="center"/>
    </xf>
    <xf numFmtId="20" fontId="6" fillId="10" borderId="0" xfId="0" applyNumberFormat="1" applyFont="1" applyFill="1" applyAlignment="1" applyProtection="1">
      <alignment horizontal="center" vertical="center"/>
      <protection locked="0"/>
    </xf>
    <xf numFmtId="0" fontId="6" fillId="10" borderId="0" xfId="30" applyFont="1" applyFill="1" applyAlignment="1">
      <alignment horizontal="center" vertical="center"/>
    </xf>
    <xf numFmtId="0" fontId="6" fillId="14" borderId="0" xfId="0" applyFont="1" applyFill="1" applyAlignment="1" applyProtection="1">
      <alignment horizontal="center" vertical="center"/>
      <protection locked="0"/>
    </xf>
    <xf numFmtId="0" fontId="40" fillId="14" borderId="0" xfId="0" applyFont="1" applyFill="1" applyAlignment="1" applyProtection="1">
      <alignment horizontal="center" vertical="center"/>
      <protection locked="0"/>
    </xf>
    <xf numFmtId="20" fontId="16" fillId="11" borderId="1" xfId="15" applyNumberFormat="1" applyFont="1" applyFill="1" applyBorder="1" applyAlignment="1">
      <alignment horizontal="center" vertical="center" wrapText="1"/>
    </xf>
    <xf numFmtId="0" fontId="6" fillId="18" borderId="4" xfId="0" applyFont="1" applyFill="1" applyBorder="1" applyAlignment="1" applyProtection="1">
      <alignment horizontal="center" vertical="center"/>
      <protection locked="0"/>
    </xf>
    <xf numFmtId="20" fontId="6" fillId="18" borderId="16" xfId="0" applyNumberFormat="1" applyFont="1" applyFill="1" applyBorder="1" applyAlignment="1">
      <alignment horizontal="center" vertical="center"/>
    </xf>
    <xf numFmtId="20" fontId="6" fillId="18" borderId="16" xfId="0" applyNumberFormat="1" applyFont="1" applyFill="1" applyBorder="1" applyAlignment="1">
      <alignment horizontal="center" vertical="center" wrapText="1"/>
    </xf>
    <xf numFmtId="20" fontId="6" fillId="18" borderId="1" xfId="0" applyNumberFormat="1" applyFont="1" applyFill="1" applyBorder="1" applyAlignment="1">
      <alignment horizontal="center" vertical="center"/>
    </xf>
    <xf numFmtId="181" fontId="6" fillId="18" borderId="1" xfId="0" applyNumberFormat="1" applyFont="1" applyFill="1" applyBorder="1" applyAlignment="1">
      <alignment horizontal="center" vertical="center" wrapText="1"/>
    </xf>
    <xf numFmtId="0" fontId="19" fillId="18" borderId="1" xfId="0" applyFont="1" applyFill="1" applyBorder="1"/>
    <xf numFmtId="0" fontId="6" fillId="10" borderId="4" xfId="15" applyFont="1" applyFill="1" applyBorder="1" applyAlignment="1" applyProtection="1">
      <alignment horizontal="center" vertical="center" wrapText="1"/>
      <protection locked="0"/>
    </xf>
    <xf numFmtId="20" fontId="6" fillId="10" borderId="1" xfId="15" applyNumberFormat="1" applyFont="1" applyFill="1" applyBorder="1" applyAlignment="1">
      <alignment horizontal="center" vertical="center"/>
    </xf>
    <xf numFmtId="38" fontId="6" fillId="10" borderId="1" xfId="0" applyNumberFormat="1" applyFont="1" applyFill="1" applyBorder="1" applyAlignment="1" applyProtection="1">
      <alignment horizontal="center" vertical="center"/>
      <protection locked="0"/>
    </xf>
    <xf numFmtId="40" fontId="6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10" borderId="4" xfId="23" applyFont="1" applyFill="1" applyBorder="1" applyAlignment="1">
      <alignment horizontal="center" vertical="center"/>
    </xf>
    <xf numFmtId="0" fontId="6" fillId="10" borderId="4" xfId="23" applyFont="1" applyFill="1" applyBorder="1" applyAlignment="1">
      <alignment horizontal="center" vertical="center" wrapText="1"/>
    </xf>
    <xf numFmtId="0" fontId="2" fillId="12" borderId="0" xfId="0" applyFont="1" applyFill="1" applyAlignment="1" applyProtection="1">
      <alignment horizontal="center" vertical="center" wrapText="1"/>
      <protection locked="0"/>
    </xf>
    <xf numFmtId="20" fontId="2" fillId="12" borderId="0" xfId="0" applyNumberFormat="1" applyFont="1" applyFill="1" applyAlignment="1" applyProtection="1">
      <alignment horizontal="center" vertical="center"/>
      <protection locked="0"/>
    </xf>
    <xf numFmtId="181" fontId="11" fillId="11" borderId="1" xfId="0" applyNumberFormat="1" applyFont="1" applyFill="1" applyBorder="1" applyAlignment="1">
      <alignment horizontal="center" vertical="center" wrapText="1"/>
    </xf>
    <xf numFmtId="186" fontId="6" fillId="12" borderId="0" xfId="0" applyNumberFormat="1" applyFont="1" applyFill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6" fillId="14" borderId="4" xfId="0" applyFont="1" applyFill="1" applyBorder="1" applyAlignment="1" applyProtection="1">
      <alignment horizontal="center" vertical="center"/>
      <protection locked="0"/>
    </xf>
    <xf numFmtId="20" fontId="6" fillId="14" borderId="1" xfId="0" applyNumberFormat="1" applyFont="1" applyFill="1" applyBorder="1" applyAlignment="1">
      <alignment horizontal="center" vertical="center"/>
    </xf>
    <xf numFmtId="181" fontId="6" fillId="14" borderId="1" xfId="0" applyNumberFormat="1" applyFont="1" applyFill="1" applyBorder="1" applyAlignment="1">
      <alignment horizontal="center" vertical="center"/>
    </xf>
    <xf numFmtId="20" fontId="2" fillId="14" borderId="1" xfId="0" applyNumberFormat="1" applyFont="1" applyFill="1" applyBorder="1" applyAlignment="1" applyProtection="1">
      <alignment horizontal="center" vertical="center"/>
      <protection locked="0"/>
    </xf>
    <xf numFmtId="20" fontId="6" fillId="14" borderId="8" xfId="0" applyNumberFormat="1" applyFont="1" applyFill="1" applyBorder="1" applyAlignment="1" applyProtection="1">
      <alignment horizontal="center" vertical="center"/>
      <protection locked="0"/>
    </xf>
    <xf numFmtId="20" fontId="6" fillId="14" borderId="1" xfId="0" applyNumberFormat="1" applyFont="1" applyFill="1" applyBorder="1" applyAlignment="1" applyProtection="1">
      <alignment horizontal="center" vertical="center"/>
      <protection locked="0"/>
    </xf>
    <xf numFmtId="20" fontId="6" fillId="14" borderId="7" xfId="0" applyNumberFormat="1" applyFont="1" applyFill="1" applyBorder="1" applyAlignment="1" applyProtection="1">
      <alignment horizontal="center" vertical="center"/>
      <protection locked="0"/>
    </xf>
    <xf numFmtId="20" fontId="6" fillId="14" borderId="1" xfId="0" applyNumberFormat="1" applyFont="1" applyFill="1" applyBorder="1" applyAlignment="1">
      <alignment horizontal="center" vertical="center" wrapText="1"/>
    </xf>
    <xf numFmtId="20" fontId="12" fillId="14" borderId="1" xfId="0" applyNumberFormat="1" applyFont="1" applyFill="1" applyBorder="1" applyAlignment="1">
      <alignment horizontal="center" vertical="center"/>
    </xf>
    <xf numFmtId="0" fontId="6" fillId="14" borderId="4" xfId="30" applyFont="1" applyFill="1" applyBorder="1" applyAlignment="1" applyProtection="1">
      <alignment horizontal="center" vertical="center"/>
      <protection locked="0"/>
    </xf>
    <xf numFmtId="181" fontId="6" fillId="14" borderId="1" xfId="30" applyNumberFormat="1" applyFont="1" applyFill="1" applyBorder="1" applyAlignment="1">
      <alignment horizontal="center" vertical="center" wrapText="1"/>
    </xf>
    <xf numFmtId="20" fontId="6" fillId="14" borderId="1" xfId="30" applyNumberFormat="1" applyFont="1" applyFill="1" applyBorder="1" applyAlignment="1">
      <alignment horizontal="center" vertical="center"/>
    </xf>
    <xf numFmtId="20" fontId="2" fillId="14" borderId="1" xfId="30" applyNumberFormat="1" applyFont="1" applyFill="1" applyBorder="1" applyAlignment="1" applyProtection="1">
      <alignment horizontal="center" vertical="center"/>
      <protection locked="0"/>
    </xf>
    <xf numFmtId="20" fontId="6" fillId="14" borderId="8" xfId="30" applyNumberFormat="1" applyFont="1" applyFill="1" applyBorder="1" applyAlignment="1" applyProtection="1">
      <alignment horizontal="center" vertical="center"/>
      <protection locked="0"/>
    </xf>
    <xf numFmtId="20" fontId="6" fillId="14" borderId="1" xfId="30" applyNumberFormat="1" applyFont="1" applyFill="1" applyBorder="1" applyAlignment="1" applyProtection="1">
      <alignment horizontal="center" vertical="center"/>
      <protection locked="0"/>
    </xf>
    <xf numFmtId="20" fontId="6" fillId="14" borderId="7" xfId="30" applyNumberFormat="1" applyFont="1" applyFill="1" applyBorder="1" applyAlignment="1" applyProtection="1">
      <alignment horizontal="center" vertical="center"/>
      <protection locked="0"/>
    </xf>
    <xf numFmtId="181" fontId="6" fillId="14" borderId="1" xfId="30" applyNumberFormat="1" applyFont="1" applyFill="1" applyBorder="1" applyAlignment="1">
      <alignment horizontal="center" vertical="center"/>
    </xf>
    <xf numFmtId="20" fontId="6" fillId="5" borderId="0" xfId="0" applyNumberFormat="1" applyFont="1" applyFill="1" applyAlignment="1">
      <alignment horizontal="center" vertical="center"/>
    </xf>
    <xf numFmtId="0" fontId="6" fillId="0" borderId="0" xfId="0" applyFont="1"/>
    <xf numFmtId="38" fontId="6" fillId="10" borderId="8" xfId="0" applyNumberFormat="1" applyFont="1" applyFill="1" applyBorder="1" applyAlignment="1" applyProtection="1">
      <alignment horizontal="center" vertical="center"/>
      <protection locked="0"/>
    </xf>
    <xf numFmtId="40" fontId="6" fillId="0" borderId="1" xfId="0" applyNumberFormat="1" applyFont="1" applyBorder="1" applyAlignment="1">
      <alignment horizontal="center" vertical="center"/>
    </xf>
    <xf numFmtId="40" fontId="6" fillId="10" borderId="1" xfId="0" applyNumberFormat="1" applyFont="1" applyFill="1" applyBorder="1" applyAlignment="1">
      <alignment horizontal="center" vertical="center"/>
    </xf>
    <xf numFmtId="20" fontId="6" fillId="0" borderId="1" xfId="65" applyNumberFormat="1" applyFont="1" applyBorder="1" applyAlignment="1">
      <alignment horizontal="center" vertical="center" wrapText="1"/>
    </xf>
    <xf numFmtId="181" fontId="6" fillId="0" borderId="0" xfId="0" applyNumberFormat="1" applyFont="1" applyAlignment="1" applyProtection="1">
      <alignment horizontal="center" vertical="center"/>
      <protection locked="0"/>
    </xf>
    <xf numFmtId="176" fontId="2" fillId="12" borderId="0" xfId="0" applyNumberFormat="1" applyFont="1" applyFill="1" applyAlignment="1" applyProtection="1">
      <alignment horizontal="center" vertical="center"/>
      <protection locked="0"/>
    </xf>
    <xf numFmtId="181" fontId="6" fillId="0" borderId="1" xfId="32" applyNumberFormat="1" applyFont="1" applyBorder="1" applyAlignment="1">
      <alignment horizontal="center" vertical="center"/>
    </xf>
    <xf numFmtId="0" fontId="6" fillId="0" borderId="15" xfId="45" applyFont="1" applyBorder="1" applyAlignment="1">
      <alignment horizontal="center" vertical="center" wrapText="1"/>
    </xf>
    <xf numFmtId="181" fontId="2" fillId="12" borderId="0" xfId="0" applyNumberFormat="1" applyFont="1" applyFill="1" applyAlignment="1" applyProtection="1">
      <alignment horizontal="center" vertical="center"/>
      <protection locked="0"/>
    </xf>
    <xf numFmtId="20" fontId="11" fillId="11" borderId="17" xfId="0" applyNumberFormat="1" applyFont="1" applyFill="1" applyBorder="1" applyAlignment="1">
      <alignment horizontal="center" vertical="center"/>
    </xf>
    <xf numFmtId="20" fontId="15" fillId="0" borderId="1" xfId="30" applyNumberFormat="1" applyFont="1" applyBorder="1" applyAlignment="1">
      <alignment horizontal="center" vertical="center" wrapText="1"/>
    </xf>
    <xf numFmtId="181" fontId="6" fillId="12" borderId="0" xfId="0" applyNumberFormat="1" applyFont="1" applyFill="1" applyAlignment="1" applyProtection="1">
      <alignment horizontal="center" vertical="center"/>
      <protection locked="0"/>
    </xf>
    <xf numFmtId="181" fontId="6" fillId="0" borderId="0" xfId="0" applyNumberFormat="1" applyFont="1" applyAlignment="1">
      <alignment vertical="center"/>
    </xf>
    <xf numFmtId="20" fontId="6" fillId="14" borderId="0" xfId="0" applyNumberFormat="1" applyFont="1" applyFill="1" applyAlignment="1">
      <alignment vertical="center"/>
    </xf>
    <xf numFmtId="0" fontId="5" fillId="10" borderId="2" xfId="0" applyFont="1" applyFill="1" applyBorder="1" applyAlignment="1" applyProtection="1">
      <alignment horizontal="center" vertical="center" shrinkToFit="1"/>
      <protection locked="0"/>
    </xf>
    <xf numFmtId="0" fontId="5" fillId="10" borderId="0" xfId="0" applyFont="1" applyFill="1" applyAlignment="1" applyProtection="1">
      <alignment horizontal="center" vertical="center"/>
      <protection locked="0"/>
    </xf>
    <xf numFmtId="191" fontId="2" fillId="12" borderId="0" xfId="0" applyNumberFormat="1" applyFont="1" applyFill="1" applyAlignment="1" applyProtection="1">
      <alignment horizontal="center" vertical="center"/>
      <protection locked="0"/>
    </xf>
    <xf numFmtId="191" fontId="6" fillId="12" borderId="0" xfId="0" applyNumberFormat="1" applyFont="1" applyFill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 shrinkToFit="1"/>
      <protection locked="0"/>
    </xf>
    <xf numFmtId="0" fontId="2" fillId="12" borderId="0" xfId="0" applyFont="1" applyFill="1" applyAlignment="1" applyProtection="1">
      <alignment horizontal="left" vertical="center"/>
      <protection locked="0"/>
    </xf>
    <xf numFmtId="177" fontId="6" fillId="12" borderId="1" xfId="0" applyNumberFormat="1" applyFont="1" applyFill="1" applyBorder="1" applyAlignment="1" applyProtection="1">
      <alignment horizontal="center" vertical="center"/>
      <protection locked="0"/>
    </xf>
    <xf numFmtId="178" fontId="6" fillId="12" borderId="1" xfId="0" applyNumberFormat="1" applyFont="1" applyFill="1" applyBorder="1" applyAlignment="1" applyProtection="1">
      <alignment horizontal="center" vertical="center"/>
      <protection locked="0"/>
    </xf>
    <xf numFmtId="20" fontId="6" fillId="12" borderId="0" xfId="0" applyNumberFormat="1" applyFont="1" applyFill="1" applyAlignment="1">
      <alignment horizontal="center" vertical="center"/>
    </xf>
    <xf numFmtId="187" fontId="6" fillId="12" borderId="1" xfId="0" applyNumberFormat="1" applyFont="1" applyFill="1" applyBorder="1" applyAlignment="1" applyProtection="1">
      <alignment horizontal="center" vertical="center"/>
      <protection locked="0"/>
    </xf>
    <xf numFmtId="20" fontId="6" fillId="12" borderId="0" xfId="0" applyNumberFormat="1" applyFont="1" applyFill="1" applyAlignment="1">
      <alignment horizontal="center" vertical="center" wrapText="1"/>
    </xf>
    <xf numFmtId="0" fontId="39" fillId="12" borderId="0" xfId="0" applyFont="1" applyFill="1" applyAlignment="1" applyProtection="1">
      <alignment horizontal="center" vertical="center"/>
      <protection locked="0"/>
    </xf>
    <xf numFmtId="20" fontId="39" fillId="12" borderId="0" xfId="0" applyNumberFormat="1" applyFont="1" applyFill="1" applyAlignment="1" applyProtection="1">
      <alignment horizontal="center" vertical="center"/>
      <protection locked="0"/>
    </xf>
    <xf numFmtId="181" fontId="15" fillId="10" borderId="1" xfId="3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20" fontId="6" fillId="10" borderId="15" xfId="59" applyNumberFormat="1" applyFont="1" applyFill="1" applyBorder="1" applyAlignment="1">
      <alignment horizontal="center" vertical="center" wrapText="1"/>
    </xf>
    <xf numFmtId="20" fontId="6" fillId="12" borderId="0" xfId="0" applyNumberFormat="1" applyFont="1" applyFill="1" applyAlignment="1" applyProtection="1">
      <alignment horizontal="center" vertical="center"/>
      <protection locked="0"/>
    </xf>
    <xf numFmtId="20" fontId="16" fillId="11" borderId="1" xfId="30" applyNumberFormat="1" applyFont="1" applyFill="1" applyBorder="1" applyAlignment="1">
      <alignment horizontal="center" vertical="center"/>
    </xf>
    <xf numFmtId="0" fontId="6" fillId="0" borderId="12" xfId="3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40" fillId="12" borderId="0" xfId="0" applyFont="1" applyFill="1" applyAlignment="1" applyProtection="1">
      <alignment horizontal="center" vertical="center"/>
      <protection locked="0"/>
    </xf>
    <xf numFmtId="178" fontId="6" fillId="12" borderId="7" xfId="0" applyNumberFormat="1" applyFont="1" applyFill="1" applyBorder="1" applyAlignment="1" applyProtection="1">
      <alignment horizontal="center" vertical="center"/>
      <protection locked="0"/>
    </xf>
    <xf numFmtId="20" fontId="11" fillId="11" borderId="1" xfId="15" applyNumberFormat="1" applyFont="1" applyFill="1" applyBorder="1" applyAlignment="1">
      <alignment horizontal="center" vertical="center"/>
    </xf>
    <xf numFmtId="20" fontId="6" fillId="10" borderId="1" xfId="15" applyNumberFormat="1" applyFont="1" applyFill="1" applyBorder="1" applyAlignment="1">
      <alignment horizontal="center" vertical="center" wrapText="1"/>
    </xf>
    <xf numFmtId="20" fontId="6" fillId="3" borderId="35" xfId="45" applyNumberFormat="1" applyFont="1" applyFill="1" applyBorder="1" applyAlignment="1">
      <alignment horizontal="center" vertical="center" wrapText="1"/>
    </xf>
    <xf numFmtId="0" fontId="6" fillId="3" borderId="15" xfId="45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 applyProtection="1">
      <alignment horizontal="center" vertical="center" shrinkToFit="1"/>
      <protection locked="0"/>
    </xf>
    <xf numFmtId="20" fontId="6" fillId="3" borderId="8" xfId="0" applyNumberFormat="1" applyFont="1" applyFill="1" applyBorder="1" applyAlignment="1" applyProtection="1">
      <alignment horizontal="center" vertical="center" shrinkToFit="1"/>
      <protection locked="0"/>
    </xf>
    <xf numFmtId="20" fontId="38" fillId="0" borderId="1" xfId="0" applyNumberFormat="1" applyFont="1" applyBorder="1" applyAlignment="1">
      <alignment horizontal="center" vertical="center"/>
    </xf>
    <xf numFmtId="181" fontId="16" fillId="11" borderId="1" xfId="30" applyNumberFormat="1" applyFont="1" applyFill="1" applyBorder="1" applyAlignment="1">
      <alignment horizontal="center" vertical="center"/>
    </xf>
    <xf numFmtId="181" fontId="6" fillId="10" borderId="1" xfId="16" applyNumberFormat="1" applyFont="1" applyFill="1" applyBorder="1" applyAlignment="1" applyProtection="1">
      <alignment horizontal="center" vertical="center" wrapText="1"/>
      <protection locked="0"/>
    </xf>
    <xf numFmtId="181" fontId="6" fillId="3" borderId="0" xfId="0" applyNumberFormat="1" applyFont="1" applyFill="1" applyAlignment="1" applyProtection="1">
      <alignment horizontal="center" vertical="center"/>
      <protection locked="0"/>
    </xf>
    <xf numFmtId="0" fontId="6" fillId="0" borderId="4" xfId="62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181" fontId="6" fillId="0" borderId="1" xfId="59" applyNumberFormat="1" applyFont="1" applyBorder="1" applyAlignment="1">
      <alignment horizontal="center" vertical="center" wrapText="1"/>
    </xf>
    <xf numFmtId="181" fontId="6" fillId="0" borderId="1" xfId="59" applyNumberFormat="1" applyFont="1" applyBorder="1" applyAlignment="1">
      <alignment horizontal="center" vertical="center"/>
    </xf>
    <xf numFmtId="0" fontId="6" fillId="0" borderId="1" xfId="3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20" fontId="6" fillId="18" borderId="1" xfId="23" applyNumberFormat="1" applyFont="1" applyFill="1" applyBorder="1" applyAlignment="1">
      <alignment horizontal="center" vertical="center"/>
    </xf>
    <xf numFmtId="20" fontId="6" fillId="18" borderId="8" xfId="23" applyNumberFormat="1" applyFont="1" applyFill="1" applyBorder="1" applyAlignment="1">
      <alignment horizontal="center" vertical="center"/>
    </xf>
    <xf numFmtId="20" fontId="2" fillId="0" borderId="1" xfId="23" applyNumberFormat="1" applyFont="1" applyBorder="1" applyAlignment="1">
      <alignment horizontal="center" vertical="center" wrapText="1"/>
    </xf>
    <xf numFmtId="20" fontId="6" fillId="18" borderId="13" xfId="23" applyNumberFormat="1" applyFont="1" applyFill="1" applyBorder="1" applyAlignment="1">
      <alignment horizontal="center" vertical="center"/>
    </xf>
    <xf numFmtId="20" fontId="6" fillId="18" borderId="1" xfId="23" applyNumberFormat="1" applyFont="1" applyFill="1" applyBorder="1" applyAlignment="1">
      <alignment horizontal="center" vertical="center" wrapText="1"/>
    </xf>
    <xf numFmtId="20" fontId="6" fillId="18" borderId="16" xfId="23" applyNumberFormat="1" applyFont="1" applyFill="1" applyBorder="1" applyAlignment="1">
      <alignment horizontal="center" vertical="center" wrapText="1"/>
    </xf>
    <xf numFmtId="20" fontId="6" fillId="18" borderId="16" xfId="23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44" xfId="0" applyFont="1" applyFill="1" applyBorder="1" applyAlignment="1">
      <alignment horizontal="center" vertical="center"/>
    </xf>
    <xf numFmtId="0" fontId="6" fillId="10" borderId="4" xfId="0" applyFont="1" applyFill="1" applyBorder="1" applyAlignment="1" applyProtection="1">
      <alignment horizontal="center" vertical="center"/>
      <protection locked="0"/>
    </xf>
    <xf numFmtId="0" fontId="6" fillId="10" borderId="1" xfId="48" applyFont="1" applyFill="1" applyBorder="1" applyAlignment="1">
      <alignment horizontal="center" vertical="center"/>
    </xf>
    <xf numFmtId="0" fontId="11" fillId="15" borderId="1" xfId="48" applyFont="1" applyFill="1" applyBorder="1" applyAlignment="1">
      <alignment horizontal="center" vertical="center"/>
    </xf>
    <xf numFmtId="181" fontId="6" fillId="0" borderId="17" xfId="0" applyNumberFormat="1" applyFont="1" applyBorder="1" applyAlignment="1">
      <alignment horizontal="center" vertical="center"/>
    </xf>
    <xf numFmtId="0" fontId="6" fillId="10" borderId="67" xfId="45" applyFont="1" applyFill="1" applyBorder="1" applyAlignment="1">
      <alignment horizontal="center" vertical="center" wrapText="1"/>
    </xf>
    <xf numFmtId="20" fontId="6" fillId="10" borderId="67" xfId="45" applyNumberFormat="1" applyFont="1" applyFill="1" applyBorder="1" applyAlignment="1">
      <alignment horizontal="center" vertical="center" wrapText="1"/>
    </xf>
    <xf numFmtId="190" fontId="1" fillId="10" borderId="1" xfId="42" applyNumberFormat="1" applyFont="1" applyFill="1" applyBorder="1">
      <alignment vertical="center"/>
    </xf>
    <xf numFmtId="0" fontId="7" fillId="10" borderId="32" xfId="0" applyFont="1" applyFill="1" applyBorder="1" applyAlignment="1" applyProtection="1">
      <alignment vertical="center"/>
      <protection locked="0"/>
    </xf>
    <xf numFmtId="0" fontId="7" fillId="10" borderId="33" xfId="0" applyFont="1" applyFill="1" applyBorder="1" applyAlignment="1" applyProtection="1">
      <alignment vertical="center"/>
      <protection locked="0"/>
    </xf>
    <xf numFmtId="0" fontId="7" fillId="10" borderId="34" xfId="0" applyFont="1" applyFill="1" applyBorder="1" applyAlignment="1" applyProtection="1">
      <alignment vertical="center"/>
      <protection locked="0"/>
    </xf>
    <xf numFmtId="20" fontId="11" fillId="10" borderId="1" xfId="0" applyNumberFormat="1" applyFont="1" applyFill="1" applyBorder="1" applyAlignment="1">
      <alignment horizontal="center" vertical="center"/>
    </xf>
    <xf numFmtId="20" fontId="6" fillId="0" borderId="1" xfId="27" applyNumberFormat="1" applyFont="1" applyBorder="1" applyAlignment="1">
      <alignment horizontal="center" vertical="center"/>
    </xf>
    <xf numFmtId="20" fontId="6" fillId="10" borderId="1" xfId="27" applyNumberFormat="1" applyFont="1" applyFill="1" applyBorder="1" applyAlignment="1">
      <alignment horizontal="center" vertical="center"/>
    </xf>
    <xf numFmtId="20" fontId="6" fillId="0" borderId="1" xfId="27" applyNumberFormat="1" applyFont="1" applyBorder="1" applyAlignment="1">
      <alignment horizontal="center" vertical="center" wrapText="1"/>
    </xf>
    <xf numFmtId="20" fontId="6" fillId="10" borderId="1" xfId="27" applyNumberFormat="1" applyFont="1" applyFill="1" applyBorder="1" applyAlignment="1">
      <alignment horizontal="center" vertical="center" wrapText="1"/>
    </xf>
    <xf numFmtId="181" fontId="6" fillId="16" borderId="1" xfId="38" applyNumberFormat="1" applyFont="1" applyFill="1" applyBorder="1" applyAlignment="1">
      <alignment horizontal="center" vertical="center"/>
    </xf>
    <xf numFmtId="20" fontId="6" fillId="11" borderId="1" xfId="30" applyNumberFormat="1" applyFont="1" applyFill="1" applyBorder="1" applyAlignment="1">
      <alignment horizontal="center" vertical="center"/>
    </xf>
    <xf numFmtId="0" fontId="15" fillId="0" borderId="1" xfId="30" applyFont="1" applyBorder="1" applyAlignment="1">
      <alignment horizontal="center" vertical="center"/>
    </xf>
    <xf numFmtId="20" fontId="38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/>
    </xf>
    <xf numFmtId="181" fontId="39" fillId="0" borderId="67" xfId="30" applyNumberFormat="1" applyFont="1" applyBorder="1" applyAlignment="1">
      <alignment horizontal="center" vertical="center" wrapText="1"/>
    </xf>
    <xf numFmtId="181" fontId="41" fillId="11" borderId="67" xfId="30" applyNumberFormat="1" applyFont="1" applyFill="1" applyBorder="1" applyAlignment="1">
      <alignment horizontal="center" vertical="center" wrapText="1"/>
    </xf>
    <xf numFmtId="181" fontId="6" fillId="0" borderId="1" xfId="69" applyNumberFormat="1" applyFont="1" applyBorder="1" applyAlignment="1">
      <alignment horizontal="center" vertical="center" shrinkToFit="1"/>
    </xf>
    <xf numFmtId="0" fontId="2" fillId="12" borderId="0" xfId="0" applyFont="1" applyFill="1" applyAlignment="1" applyProtection="1">
      <alignment horizontal="center" vertical="center"/>
      <protection locked="0"/>
    </xf>
    <xf numFmtId="20" fontId="42" fillId="10" borderId="67" xfId="45" applyNumberFormat="1" applyFont="1" applyFill="1" applyBorder="1" applyAlignment="1">
      <alignment horizontal="center" vertical="center" wrapText="1"/>
    </xf>
    <xf numFmtId="181" fontId="6" fillId="10" borderId="1" xfId="0" applyNumberFormat="1" applyFont="1" applyFill="1" applyBorder="1" applyAlignment="1" applyProtection="1">
      <alignment horizontal="center" vertical="center" wrapText="1"/>
      <protection locked="0"/>
    </xf>
    <xf numFmtId="20" fontId="38" fillId="14" borderId="1" xfId="0" applyNumberFormat="1" applyFont="1" applyFill="1" applyBorder="1" applyAlignment="1">
      <alignment horizontal="center" vertical="center"/>
    </xf>
    <xf numFmtId="20" fontId="6" fillId="11" borderId="1" xfId="0" applyNumberFormat="1" applyFont="1" applyFill="1" applyBorder="1" applyAlignment="1">
      <alignment horizontal="center" vertical="center" wrapText="1"/>
    </xf>
    <xf numFmtId="0" fontId="1" fillId="0" borderId="0" xfId="69"/>
    <xf numFmtId="181" fontId="38" fillId="0" borderId="1" xfId="0" applyNumberFormat="1" applyFont="1" applyBorder="1" applyAlignment="1">
      <alignment horizontal="center" vertical="center"/>
    </xf>
    <xf numFmtId="191" fontId="2" fillId="3" borderId="0" xfId="51" applyNumberFormat="1" applyFont="1" applyFill="1" applyAlignment="1" applyProtection="1">
      <alignment horizontal="center" vertical="center"/>
      <protection locked="0"/>
    </xf>
    <xf numFmtId="0" fontId="2" fillId="0" borderId="0" xfId="51" applyFont="1" applyAlignment="1" applyProtection="1">
      <alignment horizontal="center" vertical="center"/>
      <protection locked="0"/>
    </xf>
    <xf numFmtId="0" fontId="6" fillId="0" borderId="0" xfId="51" applyFont="1" applyAlignment="1" applyProtection="1">
      <alignment horizontal="center" vertical="center"/>
      <protection locked="0"/>
    </xf>
    <xf numFmtId="0" fontId="2" fillId="10" borderId="0" xfId="51" applyFont="1" applyFill="1" applyAlignment="1" applyProtection="1">
      <alignment horizontal="center" vertical="center"/>
      <protection locked="0"/>
    </xf>
    <xf numFmtId="181" fontId="38" fillId="0" borderId="9" xfId="65" applyNumberFormat="1" applyFont="1" applyBorder="1" applyAlignment="1">
      <alignment horizontal="center" vertical="center" wrapText="1"/>
    </xf>
    <xf numFmtId="181" fontId="38" fillId="10" borderId="1" xfId="69" applyNumberFormat="1" applyFont="1" applyFill="1" applyBorder="1" applyAlignment="1">
      <alignment horizontal="center" vertical="center"/>
    </xf>
    <xf numFmtId="181" fontId="38" fillId="3" borderId="13" xfId="69" applyNumberFormat="1" applyFont="1" applyFill="1" applyBorder="1" applyAlignment="1">
      <alignment horizontal="center" vertical="center"/>
    </xf>
    <xf numFmtId="20" fontId="6" fillId="0" borderId="0" xfId="51" applyNumberFormat="1" applyFont="1" applyAlignment="1" applyProtection="1">
      <alignment horizontal="center" vertical="center"/>
      <protection locked="0"/>
    </xf>
    <xf numFmtId="181" fontId="38" fillId="0" borderId="40" xfId="65" applyNumberFormat="1" applyFont="1" applyBorder="1" applyAlignment="1">
      <alignment horizontal="center" vertical="center"/>
    </xf>
    <xf numFmtId="187" fontId="6" fillId="3" borderId="1" xfId="51" applyNumberFormat="1" applyFont="1" applyFill="1" applyBorder="1" applyAlignment="1" applyProtection="1">
      <alignment horizontal="center" vertical="center"/>
      <protection locked="0"/>
    </xf>
    <xf numFmtId="181" fontId="2" fillId="3" borderId="0" xfId="51" applyNumberFormat="1" applyFont="1" applyFill="1" applyAlignment="1" applyProtection="1">
      <alignment horizontal="center" vertical="center"/>
      <protection locked="0"/>
    </xf>
    <xf numFmtId="181" fontId="38" fillId="3" borderId="8" xfId="69" applyNumberFormat="1" applyFont="1" applyFill="1" applyBorder="1" applyAlignment="1">
      <alignment horizontal="center" vertical="center"/>
    </xf>
    <xf numFmtId="20" fontId="38" fillId="3" borderId="17" xfId="15" applyNumberFormat="1" applyFont="1" applyFill="1" applyBorder="1" applyAlignment="1">
      <alignment horizontal="center" vertical="center"/>
    </xf>
    <xf numFmtId="20" fontId="38" fillId="3" borderId="8" xfId="15" applyNumberFormat="1" applyFont="1" applyFill="1" applyBorder="1" applyAlignment="1">
      <alignment horizontal="center" vertical="center"/>
    </xf>
    <xf numFmtId="0" fontId="6" fillId="10" borderId="12" xfId="51" applyFont="1" applyFill="1" applyBorder="1" applyAlignment="1" applyProtection="1">
      <alignment horizontal="center" vertical="center"/>
      <protection locked="0"/>
    </xf>
    <xf numFmtId="181" fontId="40" fillId="0" borderId="13" xfId="0" applyNumberFormat="1" applyFont="1" applyBorder="1" applyAlignment="1">
      <alignment horizontal="center" vertical="center" wrapText="1"/>
    </xf>
    <xf numFmtId="20" fontId="6" fillId="11" borderId="1" xfId="27" applyNumberFormat="1" applyFont="1" applyFill="1" applyBorder="1" applyAlignment="1">
      <alignment horizontal="center" vertical="center"/>
    </xf>
    <xf numFmtId="20" fontId="20" fillId="0" borderId="13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shrinkToFit="1"/>
    </xf>
    <xf numFmtId="20" fontId="11" fillId="0" borderId="17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2" fillId="18" borderId="0" xfId="0" applyFont="1" applyFill="1" applyAlignment="1" applyProtection="1">
      <alignment horizontal="center" vertical="center"/>
      <protection locked="0"/>
    </xf>
    <xf numFmtId="181" fontId="38" fillId="10" borderId="1" xfId="69" applyNumberFormat="1" applyFont="1" applyFill="1" applyBorder="1" applyAlignment="1">
      <alignment horizontal="center" vertical="center" wrapText="1"/>
    </xf>
    <xf numFmtId="0" fontId="6" fillId="0" borderId="1" xfId="67" applyFont="1" applyBorder="1" applyAlignment="1">
      <alignment horizontal="center" vertical="center"/>
    </xf>
    <xf numFmtId="0" fontId="6" fillId="0" borderId="4" xfId="67" applyFont="1" applyBorder="1" applyAlignment="1">
      <alignment horizontal="center" vertical="center"/>
    </xf>
    <xf numFmtId="20" fontId="11" fillId="11" borderId="8" xfId="0" applyNumberFormat="1" applyFont="1" applyFill="1" applyBorder="1" applyAlignment="1">
      <alignment horizontal="center" vertical="center"/>
    </xf>
    <xf numFmtId="20" fontId="14" fillId="0" borderId="1" xfId="0" applyNumberFormat="1" applyFont="1" applyBorder="1" applyAlignment="1" applyProtection="1">
      <alignment horizontal="center" vertical="center"/>
      <protection locked="0"/>
    </xf>
    <xf numFmtId="20" fontId="38" fillId="0" borderId="67" xfId="45" applyNumberFormat="1" applyFont="1" applyBorder="1" applyAlignment="1">
      <alignment horizontal="center" vertical="center" wrapText="1"/>
    </xf>
    <xf numFmtId="20" fontId="38" fillId="10" borderId="1" xfId="23" applyNumberFormat="1" applyFont="1" applyFill="1" applyBorder="1" applyAlignment="1">
      <alignment horizontal="center" vertical="center"/>
    </xf>
    <xf numFmtId="20" fontId="12" fillId="0" borderId="1" xfId="23" applyNumberFormat="1" applyFont="1" applyBorder="1" applyAlignment="1">
      <alignment horizontal="center" vertical="center" wrapText="1"/>
    </xf>
    <xf numFmtId="181" fontId="6" fillId="0" borderId="1" xfId="15" applyNumberFormat="1" applyFont="1" applyBorder="1" applyAlignment="1" applyProtection="1">
      <alignment horizontal="center" vertical="center" wrapText="1"/>
      <protection locked="0"/>
    </xf>
    <xf numFmtId="181" fontId="6" fillId="0" borderId="1" xfId="15" applyNumberFormat="1" applyFont="1" applyBorder="1" applyAlignment="1" applyProtection="1">
      <alignment horizontal="center" vertical="center"/>
      <protection locked="0"/>
    </xf>
    <xf numFmtId="191" fontId="2" fillId="12" borderId="33" xfId="0" applyNumberFormat="1" applyFont="1" applyFill="1" applyBorder="1" applyAlignment="1" applyProtection="1">
      <alignment horizontal="center" vertical="center"/>
      <protection locked="0"/>
    </xf>
    <xf numFmtId="191" fontId="2" fillId="12" borderId="2" xfId="0" applyNumberFormat="1" applyFont="1" applyFill="1" applyBorder="1" applyAlignment="1" applyProtection="1">
      <alignment horizontal="center" vertical="center"/>
      <protection locked="0"/>
    </xf>
    <xf numFmtId="191" fontId="2" fillId="12" borderId="44" xfId="0" applyNumberFormat="1" applyFont="1" applyFill="1" applyBorder="1" applyAlignment="1" applyProtection="1">
      <alignment horizontal="center" vertical="center"/>
      <protection locked="0"/>
    </xf>
    <xf numFmtId="0" fontId="0" fillId="12" borderId="0" xfId="0" applyFill="1"/>
    <xf numFmtId="20" fontId="11" fillId="16" borderId="1" xfId="30" applyNumberFormat="1" applyFont="1" applyFill="1" applyBorder="1" applyAlignment="1">
      <alignment horizontal="center" vertical="center"/>
    </xf>
    <xf numFmtId="20" fontId="11" fillId="16" borderId="1" xfId="30" applyNumberFormat="1" applyFont="1" applyFill="1" applyBorder="1" applyAlignment="1">
      <alignment horizontal="center" vertical="center" wrapText="1"/>
    </xf>
    <xf numFmtId="20" fontId="6" fillId="10" borderId="1" xfId="69" applyNumberFormat="1" applyFont="1" applyFill="1" applyBorder="1" applyAlignment="1">
      <alignment horizontal="center" vertical="center" wrapText="1"/>
    </xf>
    <xf numFmtId="20" fontId="6" fillId="0" borderId="13" xfId="30" applyNumberFormat="1" applyFont="1" applyBorder="1" applyAlignment="1">
      <alignment horizontal="center" vertical="center" wrapText="1"/>
    </xf>
    <xf numFmtId="20" fontId="6" fillId="11" borderId="1" xfId="30" applyNumberFormat="1" applyFont="1" applyFill="1" applyBorder="1" applyAlignment="1">
      <alignment horizontal="center" vertical="center" wrapText="1"/>
    </xf>
    <xf numFmtId="20" fontId="6" fillId="10" borderId="9" xfId="0" applyNumberFormat="1" applyFont="1" applyFill="1" applyBorder="1" applyAlignment="1">
      <alignment horizontal="center" vertical="center" wrapText="1"/>
    </xf>
    <xf numFmtId="0" fontId="6" fillId="0" borderId="15" xfId="28" applyFont="1" applyBorder="1" applyAlignment="1">
      <alignment horizontal="center" vertical="center" wrapText="1"/>
    </xf>
    <xf numFmtId="20" fontId="6" fillId="0" borderId="15" xfId="28" applyNumberFormat="1" applyFont="1" applyBorder="1" applyAlignment="1">
      <alignment horizontal="center" vertical="center" wrapText="1"/>
    </xf>
    <xf numFmtId="181" fontId="6" fillId="0" borderId="15" xfId="28" applyNumberFormat="1" applyFont="1" applyBorder="1" applyAlignment="1">
      <alignment horizontal="center" vertical="center" wrapText="1"/>
    </xf>
    <xf numFmtId="0" fontId="43" fillId="10" borderId="67" xfId="0" applyFont="1" applyFill="1" applyBorder="1" applyAlignment="1">
      <alignment horizontal="center" vertical="center" wrapText="1"/>
    </xf>
    <xf numFmtId="20" fontId="43" fillId="10" borderId="67" xfId="0" applyNumberFormat="1" applyFont="1" applyFill="1" applyBorder="1" applyAlignment="1">
      <alignment horizontal="center" vertical="center" wrapText="1"/>
    </xf>
    <xf numFmtId="20" fontId="15" fillId="10" borderId="15" xfId="55" applyNumberFormat="1" applyFont="1" applyFill="1" applyBorder="1" applyAlignment="1">
      <alignment horizontal="center" vertical="center" wrapText="1"/>
    </xf>
    <xf numFmtId="0" fontId="15" fillId="10" borderId="15" xfId="55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/>
    </xf>
    <xf numFmtId="181" fontId="15" fillId="0" borderId="1" xfId="0" applyNumberFormat="1" applyFont="1" applyBorder="1" applyAlignment="1">
      <alignment horizontal="center" vertical="center"/>
    </xf>
    <xf numFmtId="20" fontId="6" fillId="10" borderId="9" xfId="15" applyNumberFormat="1" applyFont="1" applyFill="1" applyBorder="1" applyAlignment="1">
      <alignment horizontal="center" vertical="center"/>
    </xf>
    <xf numFmtId="20" fontId="44" fillId="10" borderId="1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11" borderId="12" xfId="23" applyFont="1" applyFill="1" applyBorder="1" applyAlignment="1" applyProtection="1">
      <alignment horizontal="center" vertical="center" wrapText="1"/>
      <protection locked="0"/>
    </xf>
    <xf numFmtId="38" fontId="6" fillId="0" borderId="1" xfId="0" applyNumberFormat="1" applyFont="1" applyBorder="1" applyAlignment="1" applyProtection="1">
      <alignment horizontal="center" vertical="center"/>
      <protection locked="0"/>
    </xf>
    <xf numFmtId="40" fontId="6" fillId="0" borderId="1" xfId="0" applyNumberFormat="1" applyFont="1" applyBorder="1" applyAlignment="1" applyProtection="1">
      <alignment horizontal="center" vertical="center"/>
      <protection locked="0"/>
    </xf>
    <xf numFmtId="40" fontId="6" fillId="3" borderId="7" xfId="0" applyNumberFormat="1" applyFont="1" applyFill="1" applyBorder="1" applyAlignment="1" applyProtection="1">
      <alignment horizontal="center" vertical="center"/>
      <protection locked="0"/>
    </xf>
    <xf numFmtId="181" fontId="6" fillId="10" borderId="1" xfId="30" applyNumberFormat="1" applyFont="1" applyFill="1" applyBorder="1" applyAlignment="1">
      <alignment horizontal="center" vertical="center" wrapText="1"/>
    </xf>
    <xf numFmtId="20" fontId="17" fillId="11" borderId="1" xfId="0" applyNumberFormat="1" applyFont="1" applyFill="1" applyBorder="1" applyAlignment="1">
      <alignment horizontal="center" vertical="center"/>
    </xf>
    <xf numFmtId="20" fontId="2" fillId="10" borderId="1" xfId="30" applyNumberFormat="1" applyFont="1" applyFill="1" applyBorder="1" applyAlignment="1" applyProtection="1">
      <alignment horizontal="center" vertical="center"/>
      <protection locked="0"/>
    </xf>
    <xf numFmtId="20" fontId="6" fillId="19" borderId="1" xfId="0" applyNumberFormat="1" applyFont="1" applyFill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/>
    </xf>
    <xf numFmtId="181" fontId="6" fillId="10" borderId="1" xfId="15" applyNumberFormat="1" applyFont="1" applyFill="1" applyBorder="1" applyAlignment="1">
      <alignment horizontal="center" vertical="center"/>
    </xf>
    <xf numFmtId="181" fontId="6" fillId="11" borderId="1" xfId="17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15" applyFont="1" applyFill="1" applyBorder="1" applyAlignment="1" applyProtection="1">
      <alignment horizontal="center" vertical="center" wrapText="1"/>
      <protection locked="0"/>
    </xf>
    <xf numFmtId="20" fontId="38" fillId="0" borderId="1" xfId="41" applyNumberFormat="1" applyFont="1" applyBorder="1" applyAlignment="1">
      <alignment horizontal="center" vertical="center" wrapText="1"/>
    </xf>
    <xf numFmtId="20" fontId="11" fillId="11" borderId="16" xfId="0" applyNumberFormat="1" applyFont="1" applyFill="1" applyBorder="1" applyAlignment="1">
      <alignment horizontal="center" vertical="center" wrapText="1"/>
    </xf>
    <xf numFmtId="20" fontId="11" fillId="11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20" fontId="15" fillId="3" borderId="1" xfId="0" applyNumberFormat="1" applyFont="1" applyFill="1" applyBorder="1" applyAlignment="1">
      <alignment horizontal="center" vertical="center"/>
    </xf>
    <xf numFmtId="20" fontId="15" fillId="3" borderId="1" xfId="15" applyNumberFormat="1" applyFont="1" applyFill="1" applyBorder="1" applyAlignment="1">
      <alignment horizontal="center" vertical="center"/>
    </xf>
    <xf numFmtId="20" fontId="16" fillId="10" borderId="1" xfId="15" applyNumberFormat="1" applyFont="1" applyFill="1" applyBorder="1" applyAlignment="1">
      <alignment horizontal="center" vertical="center"/>
    </xf>
    <xf numFmtId="20" fontId="15" fillId="10" borderId="1" xfId="15" applyNumberFormat="1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191" fontId="2" fillId="0" borderId="33" xfId="0" applyNumberFormat="1" applyFont="1" applyBorder="1" applyAlignment="1" applyProtection="1">
      <alignment horizontal="center" vertical="center"/>
      <protection locked="0"/>
    </xf>
    <xf numFmtId="191" fontId="2" fillId="0" borderId="2" xfId="0" applyNumberFormat="1" applyFont="1" applyBorder="1" applyAlignment="1" applyProtection="1">
      <alignment horizontal="center" vertical="center"/>
      <protection locked="0"/>
    </xf>
    <xf numFmtId="191" fontId="2" fillId="0" borderId="44" xfId="0" applyNumberFormat="1" applyFont="1" applyBorder="1" applyAlignment="1" applyProtection="1">
      <alignment horizontal="center" vertical="center"/>
      <protection locked="0"/>
    </xf>
    <xf numFmtId="0" fontId="6" fillId="18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 shrinkToFit="1"/>
    </xf>
    <xf numFmtId="0" fontId="10" fillId="18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20" fontId="10" fillId="0" borderId="1" xfId="23" applyNumberFormat="1" applyFont="1" applyBorder="1" applyAlignment="1">
      <alignment horizontal="center" vertical="center" wrapText="1"/>
    </xf>
    <xf numFmtId="0" fontId="2" fillId="12" borderId="0" xfId="51" applyFont="1" applyFill="1" applyAlignment="1" applyProtection="1">
      <alignment horizontal="center" vertical="center"/>
      <protection locked="0"/>
    </xf>
    <xf numFmtId="0" fontId="6" fillId="12" borderId="0" xfId="51" applyFont="1" applyFill="1" applyAlignment="1" applyProtection="1">
      <alignment horizontal="center" vertical="center"/>
      <protection locked="0"/>
    </xf>
    <xf numFmtId="181" fontId="40" fillId="10" borderId="1" xfId="69" applyNumberFormat="1" applyFont="1" applyFill="1" applyBorder="1" applyAlignment="1">
      <alignment horizontal="center" vertical="center"/>
    </xf>
    <xf numFmtId="0" fontId="6" fillId="12" borderId="0" xfId="51" applyFont="1" applyFill="1" applyAlignment="1" applyProtection="1">
      <alignment horizontal="left" vertical="center"/>
      <protection locked="0"/>
    </xf>
    <xf numFmtId="0" fontId="6" fillId="12" borderId="0" xfId="0" applyFont="1" applyFill="1" applyAlignment="1" applyProtection="1">
      <alignment horizontal="left" vertical="center"/>
      <protection locked="0"/>
    </xf>
    <xf numFmtId="181" fontId="6" fillId="0" borderId="1" xfId="0" applyNumberFormat="1" applyFont="1" applyBorder="1" applyAlignment="1">
      <alignment horizontal="center" vertical="center" shrinkToFit="1"/>
    </xf>
    <xf numFmtId="189" fontId="6" fillId="0" borderId="1" xfId="0" applyNumberFormat="1" applyFont="1" applyBorder="1" applyAlignment="1">
      <alignment horizontal="center" vertical="center"/>
    </xf>
    <xf numFmtId="20" fontId="6" fillId="11" borderId="67" xfId="45" applyNumberFormat="1" applyFont="1" applyFill="1" applyBorder="1" applyAlignment="1">
      <alignment horizontal="center" vertical="center" wrapText="1"/>
    </xf>
    <xf numFmtId="181" fontId="38" fillId="11" borderId="67" xfId="45" applyNumberFormat="1" applyFont="1" applyFill="1" applyBorder="1" applyAlignment="1">
      <alignment horizontal="center" vertical="center" wrapText="1"/>
    </xf>
    <xf numFmtId="181" fontId="6" fillId="11" borderId="1" xfId="0" applyNumberFormat="1" applyFont="1" applyFill="1" applyBorder="1" applyAlignment="1" applyProtection="1">
      <alignment horizontal="center" vertical="center" wrapText="1"/>
      <protection locked="0"/>
    </xf>
    <xf numFmtId="20" fontId="38" fillId="11" borderId="67" xfId="4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38" fillId="0" borderId="1" xfId="0" applyNumberFormat="1" applyFont="1" applyBorder="1" applyAlignment="1" applyProtection="1">
      <alignment horizontal="center" vertical="center" wrapText="1"/>
      <protection locked="0"/>
    </xf>
    <xf numFmtId="20" fontId="22" fillId="0" borderId="67" xfId="30" applyNumberFormat="1" applyFont="1" applyBorder="1" applyAlignment="1">
      <alignment horizontal="center" vertical="center" wrapText="1"/>
    </xf>
    <xf numFmtId="0" fontId="15" fillId="10" borderId="13" xfId="0" applyFont="1" applyFill="1" applyBorder="1" applyAlignment="1" applyProtection="1">
      <alignment horizontal="center" vertical="center"/>
      <protection locked="0"/>
    </xf>
    <xf numFmtId="0" fontId="15" fillId="10" borderId="38" xfId="0" applyFont="1" applyFill="1" applyBorder="1" applyAlignment="1" applyProtection="1">
      <alignment horizontal="center" vertical="center"/>
      <protection locked="0"/>
    </xf>
    <xf numFmtId="0" fontId="43" fillId="0" borderId="1" xfId="0" applyFont="1" applyBorder="1" applyAlignment="1">
      <alignment horizontal="center" vertical="center" wrapText="1"/>
    </xf>
    <xf numFmtId="20" fontId="43" fillId="10" borderId="1" xfId="0" applyNumberFormat="1" applyFont="1" applyFill="1" applyBorder="1" applyAlignment="1">
      <alignment horizontal="center" vertical="center" wrapText="1"/>
    </xf>
    <xf numFmtId="20" fontId="15" fillId="10" borderId="16" xfId="0" applyNumberFormat="1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vertical="center"/>
    </xf>
    <xf numFmtId="182" fontId="15" fillId="10" borderId="1" xfId="0" applyNumberFormat="1" applyFont="1" applyFill="1" applyBorder="1" applyAlignment="1" applyProtection="1">
      <alignment horizontal="center" vertical="center"/>
      <protection locked="0"/>
    </xf>
    <xf numFmtId="181" fontId="15" fillId="10" borderId="1" xfId="0" applyNumberFormat="1" applyFont="1" applyFill="1" applyBorder="1" applyAlignment="1">
      <alignment horizontal="center" vertical="center" wrapText="1"/>
    </xf>
    <xf numFmtId="181" fontId="15" fillId="10" borderId="1" xfId="0" applyNumberFormat="1" applyFont="1" applyFill="1" applyBorder="1" applyAlignment="1" applyProtection="1">
      <alignment horizontal="center" vertical="center"/>
      <protection locked="0"/>
    </xf>
    <xf numFmtId="181" fontId="15" fillId="10" borderId="1" xfId="0" applyNumberFormat="1" applyFont="1" applyFill="1" applyBorder="1" applyAlignment="1">
      <alignment horizontal="center" vertical="center"/>
    </xf>
    <xf numFmtId="186" fontId="15" fillId="10" borderId="1" xfId="0" applyNumberFormat="1" applyFont="1" applyFill="1" applyBorder="1" applyAlignment="1" applyProtection="1">
      <alignment horizontal="center" vertical="center"/>
      <protection locked="0"/>
    </xf>
    <xf numFmtId="20" fontId="15" fillId="10" borderId="13" xfId="0" applyNumberFormat="1" applyFont="1" applyFill="1" applyBorder="1" applyAlignment="1" applyProtection="1">
      <alignment horizontal="center" vertical="center"/>
      <protection locked="0"/>
    </xf>
    <xf numFmtId="20" fontId="15" fillId="10" borderId="14" xfId="0" applyNumberFormat="1" applyFont="1" applyFill="1" applyBorder="1" applyAlignment="1" applyProtection="1">
      <alignment horizontal="center" vertical="center"/>
      <protection locked="0"/>
    </xf>
    <xf numFmtId="20" fontId="15" fillId="10" borderId="6" xfId="0" applyNumberFormat="1" applyFont="1" applyFill="1" applyBorder="1" applyAlignment="1" applyProtection="1">
      <alignment horizontal="center" vertical="center"/>
      <protection locked="0"/>
    </xf>
    <xf numFmtId="20" fontId="15" fillId="10" borderId="10" xfId="0" applyNumberFormat="1" applyFont="1" applyFill="1" applyBorder="1" applyAlignment="1" applyProtection="1">
      <alignment horizontal="center" vertical="center"/>
      <protection locked="0"/>
    </xf>
    <xf numFmtId="0" fontId="15" fillId="10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20" fontId="11" fillId="11" borderId="1" xfId="23" applyNumberFormat="1" applyFont="1" applyFill="1" applyBorder="1" applyAlignment="1">
      <alignment horizontal="center" vertical="center"/>
    </xf>
    <xf numFmtId="181" fontId="11" fillId="20" borderId="1" xfId="0" applyNumberFormat="1" applyFont="1" applyFill="1" applyBorder="1" applyAlignment="1">
      <alignment horizontal="center" vertical="center" wrapText="1"/>
    </xf>
    <xf numFmtId="0" fontId="6" fillId="0" borderId="4" xfId="12" applyFont="1" applyBorder="1" applyAlignment="1" applyProtection="1">
      <alignment horizontal="center" vertical="center" wrapText="1"/>
      <protection locked="0"/>
    </xf>
    <xf numFmtId="0" fontId="6" fillId="0" borderId="4" xfId="12" applyFont="1" applyBorder="1" applyAlignment="1" applyProtection="1">
      <alignment horizontal="center" vertical="center"/>
      <protection locked="0"/>
    </xf>
    <xf numFmtId="181" fontId="38" fillId="10" borderId="1" xfId="15" applyNumberFormat="1" applyFont="1" applyFill="1" applyBorder="1" applyAlignment="1">
      <alignment horizontal="center" vertical="center" wrapText="1"/>
    </xf>
    <xf numFmtId="0" fontId="22" fillId="10" borderId="0" xfId="0" applyFont="1" applyFill="1" applyAlignment="1">
      <alignment horizontal="center" vertical="center"/>
    </xf>
    <xf numFmtId="0" fontId="23" fillId="10" borderId="2" xfId="0" applyFont="1" applyFill="1" applyBorder="1" applyAlignment="1">
      <alignment horizontal="center" vertical="center" shrinkToFit="1"/>
    </xf>
    <xf numFmtId="0" fontId="23" fillId="10" borderId="0" xfId="0" applyFont="1" applyFill="1" applyAlignment="1">
      <alignment horizontal="center" vertical="center"/>
    </xf>
    <xf numFmtId="0" fontId="25" fillId="10" borderId="3" xfId="0" applyFont="1" applyFill="1" applyBorder="1" applyAlignment="1">
      <alignment horizontal="center" vertical="center" shrinkToFi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20" fontId="15" fillId="10" borderId="1" xfId="0" applyNumberFormat="1" applyFont="1" applyFill="1" applyBorder="1" applyAlignment="1">
      <alignment horizontal="center" vertical="center"/>
    </xf>
    <xf numFmtId="20" fontId="15" fillId="10" borderId="9" xfId="0" applyNumberFormat="1" applyFont="1" applyFill="1" applyBorder="1" applyAlignment="1">
      <alignment horizontal="center" vertical="center"/>
    </xf>
    <xf numFmtId="20" fontId="15" fillId="10" borderId="7" xfId="0" applyNumberFormat="1" applyFont="1" applyFill="1" applyBorder="1" applyAlignment="1">
      <alignment horizontal="center" vertical="center"/>
    </xf>
    <xf numFmtId="0" fontId="15" fillId="10" borderId="38" xfId="30" applyFont="1" applyFill="1" applyBorder="1" applyAlignment="1" applyProtection="1">
      <alignment horizontal="center" vertical="center" wrapText="1"/>
      <protection locked="0"/>
    </xf>
    <xf numFmtId="0" fontId="15" fillId="10" borderId="38" xfId="30" applyFont="1" applyFill="1" applyBorder="1" applyAlignment="1">
      <alignment horizontal="center" vertical="center"/>
    </xf>
    <xf numFmtId="0" fontId="15" fillId="10" borderId="4" xfId="3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 applyProtection="1">
      <alignment horizontal="center" vertical="center"/>
      <protection locked="0"/>
    </xf>
    <xf numFmtId="20" fontId="22" fillId="10" borderId="1" xfId="0" applyNumberFormat="1" applyFont="1" applyFill="1" applyBorder="1" applyAlignment="1" applyProtection="1">
      <alignment horizontal="center" vertical="center"/>
      <protection locked="0"/>
    </xf>
    <xf numFmtId="0" fontId="22" fillId="10" borderId="1" xfId="0" applyFont="1" applyFill="1" applyBorder="1" applyAlignment="1" applyProtection="1">
      <alignment vertical="center"/>
      <protection locked="0"/>
    </xf>
    <xf numFmtId="20" fontId="15" fillId="10" borderId="13" xfId="30" applyNumberFormat="1" applyFont="1" applyFill="1" applyBorder="1" applyAlignment="1">
      <alignment horizontal="center" vertical="center" wrapText="1"/>
    </xf>
    <xf numFmtId="20" fontId="22" fillId="10" borderId="13" xfId="0" applyNumberFormat="1" applyFont="1" applyFill="1" applyBorder="1" applyAlignment="1" applyProtection="1">
      <alignment horizontal="center" vertical="center"/>
      <protection locked="0"/>
    </xf>
    <xf numFmtId="0" fontId="22" fillId="10" borderId="13" xfId="0" applyFont="1" applyFill="1" applyBorder="1" applyAlignment="1" applyProtection="1">
      <alignment vertical="center"/>
      <protection locked="0"/>
    </xf>
    <xf numFmtId="20" fontId="38" fillId="0" borderId="1" xfId="15" applyNumberFormat="1" applyFont="1" applyBorder="1" applyAlignment="1" applyProtection="1">
      <alignment horizontal="center" vertical="center"/>
      <protection locked="0"/>
    </xf>
    <xf numFmtId="0" fontId="2" fillId="11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right" vertical="center" shrinkToFit="1"/>
    </xf>
    <xf numFmtId="178" fontId="6" fillId="10" borderId="1" xfId="0" applyNumberFormat="1" applyFont="1" applyFill="1" applyBorder="1" applyAlignment="1">
      <alignment horizontal="center" vertical="center" shrinkToFit="1"/>
    </xf>
    <xf numFmtId="20" fontId="11" fillId="11" borderId="1" xfId="0" applyNumberFormat="1" applyFont="1" applyFill="1" applyBorder="1" applyAlignment="1">
      <alignment horizontal="center" vertical="center" wrapText="1"/>
    </xf>
    <xf numFmtId="186" fontId="6" fillId="0" borderId="1" xfId="31" applyNumberFormat="1" applyFont="1" applyBorder="1" applyAlignment="1" applyProtection="1">
      <alignment horizontal="center" vertical="center"/>
      <protection locked="0"/>
    </xf>
    <xf numFmtId="0" fontId="6" fillId="0" borderId="4" xfId="31" applyFont="1" applyBorder="1" applyAlignment="1" applyProtection="1">
      <alignment horizontal="center" vertical="center" wrapText="1"/>
      <protection locked="0"/>
    </xf>
    <xf numFmtId="0" fontId="6" fillId="0" borderId="4" xfId="31" applyFont="1" applyBorder="1" applyAlignment="1" applyProtection="1">
      <alignment horizontal="center" vertical="center"/>
      <protection locked="0"/>
    </xf>
    <xf numFmtId="181" fontId="38" fillId="11" borderId="1" xfId="69" applyNumberFormat="1" applyFont="1" applyFill="1" applyBorder="1" applyAlignment="1">
      <alignment horizontal="center" vertical="center"/>
    </xf>
    <xf numFmtId="181" fontId="6" fillId="10" borderId="13" xfId="65" applyNumberFormat="1" applyFont="1" applyFill="1" applyBorder="1" applyAlignment="1">
      <alignment horizontal="center" vertical="center"/>
    </xf>
    <xf numFmtId="177" fontId="6" fillId="3" borderId="1" xfId="51" applyNumberFormat="1" applyFont="1" applyFill="1" applyBorder="1" applyAlignment="1" applyProtection="1">
      <alignment horizontal="center" vertical="center"/>
      <protection locked="0"/>
    </xf>
    <xf numFmtId="20" fontId="6" fillId="0" borderId="8" xfId="0" applyNumberFormat="1" applyFont="1" applyBorder="1" applyAlignment="1">
      <alignment horizontal="center" vertical="center" wrapText="1"/>
    </xf>
    <xf numFmtId="20" fontId="45" fillId="0" borderId="1" xfId="30" applyNumberFormat="1" applyFont="1" applyBorder="1" applyAlignment="1">
      <alignment horizontal="center" vertical="center"/>
    </xf>
    <xf numFmtId="181" fontId="41" fillId="0" borderId="67" xfId="30" applyNumberFormat="1" applyFont="1" applyBorder="1" applyAlignment="1">
      <alignment horizontal="center" vertical="center" wrapText="1"/>
    </xf>
    <xf numFmtId="20" fontId="17" fillId="10" borderId="1" xfId="15" applyNumberFormat="1" applyFont="1" applyFill="1" applyBorder="1" applyAlignment="1">
      <alignment horizontal="center" vertical="center" wrapText="1"/>
    </xf>
    <xf numFmtId="20" fontId="6" fillId="11" borderId="1" xfId="71" applyNumberFormat="1" applyFont="1" applyFill="1" applyBorder="1" applyAlignment="1">
      <alignment horizontal="center" vertical="center"/>
    </xf>
    <xf numFmtId="20" fontId="17" fillId="10" borderId="1" xfId="15" applyNumberFormat="1" applyFont="1" applyFill="1" applyBorder="1" applyAlignment="1">
      <alignment horizontal="center" vertical="center"/>
    </xf>
    <xf numFmtId="181" fontId="6" fillId="10" borderId="1" xfId="31" applyNumberFormat="1" applyFont="1" applyFill="1" applyBorder="1" applyAlignment="1">
      <alignment horizontal="center" vertical="center" wrapText="1"/>
    </xf>
    <xf numFmtId="20" fontId="45" fillId="0" borderId="1" xfId="0" applyNumberFormat="1" applyFont="1" applyBorder="1" applyAlignment="1">
      <alignment horizontal="center" vertical="center"/>
    </xf>
    <xf numFmtId="20" fontId="45" fillId="11" borderId="1" xfId="30" applyNumberFormat="1" applyFont="1" applyFill="1" applyBorder="1" applyAlignment="1">
      <alignment horizontal="center" vertical="center"/>
    </xf>
    <xf numFmtId="20" fontId="42" fillId="11" borderId="1" xfId="0" applyNumberFormat="1" applyFont="1" applyFill="1" applyBorder="1" applyAlignment="1">
      <alignment horizontal="center" vertical="center"/>
    </xf>
    <xf numFmtId="181" fontId="6" fillId="11" borderId="1" xfId="15" applyNumberFormat="1" applyFont="1" applyFill="1" applyBorder="1" applyAlignment="1">
      <alignment horizontal="center" vertical="center" wrapText="1"/>
    </xf>
    <xf numFmtId="181" fontId="6" fillId="10" borderId="1" xfId="15" applyNumberFormat="1" applyFont="1" applyFill="1" applyBorder="1" applyAlignment="1">
      <alignment horizontal="center" vertical="center" wrapText="1"/>
    </xf>
    <xf numFmtId="20" fontId="38" fillId="10" borderId="68" xfId="45" applyNumberFormat="1" applyFont="1" applyFill="1" applyBorder="1" applyAlignment="1">
      <alignment horizontal="center" vertical="center" wrapText="1"/>
    </xf>
    <xf numFmtId="20" fontId="6" fillId="10" borderId="1" xfId="23" applyNumberFormat="1" applyFont="1" applyFill="1" applyBorder="1" applyAlignment="1">
      <alignment horizontal="center" vertical="center" wrapText="1"/>
    </xf>
    <xf numFmtId="20" fontId="17" fillId="11" borderId="1" xfId="15" applyNumberFormat="1" applyFont="1" applyFill="1" applyBorder="1" applyAlignment="1">
      <alignment horizontal="center" vertical="center"/>
    </xf>
    <xf numFmtId="0" fontId="6" fillId="12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12" borderId="4" xfId="62" applyFont="1" applyFill="1" applyBorder="1" applyAlignment="1">
      <alignment horizontal="center" vertical="center" wrapText="1"/>
    </xf>
    <xf numFmtId="20" fontId="6" fillId="1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0" xfId="30" applyFont="1" applyFill="1" applyAlignment="1" applyProtection="1">
      <alignment horizontal="center" vertical="center"/>
      <protection locked="0"/>
    </xf>
    <xf numFmtId="20" fontId="11" fillId="11" borderId="15" xfId="18" applyNumberFormat="1" applyFont="1" applyFill="1" applyBorder="1" applyAlignment="1">
      <alignment horizontal="center" vertical="center" wrapText="1"/>
    </xf>
    <xf numFmtId="0" fontId="17" fillId="10" borderId="1" xfId="15" applyFont="1" applyFill="1" applyBorder="1" applyAlignment="1">
      <alignment horizontal="center" vertical="center" wrapText="1"/>
    </xf>
    <xf numFmtId="181" fontId="19" fillId="10" borderId="1" xfId="15" applyNumberFormat="1" applyFont="1" applyFill="1" applyBorder="1" applyAlignment="1">
      <alignment horizontal="center" vertical="center"/>
    </xf>
    <xf numFmtId="181" fontId="46" fillId="10" borderId="1" xfId="15" applyNumberFormat="1" applyFont="1" applyFill="1" applyBorder="1" applyAlignment="1">
      <alignment horizontal="center" vertical="center" wrapText="1"/>
    </xf>
    <xf numFmtId="0" fontId="6" fillId="10" borderId="38" xfId="15" applyFont="1" applyFill="1" applyBorder="1" applyAlignment="1" applyProtection="1">
      <alignment horizontal="center" vertical="center" wrapText="1"/>
      <protection locked="0"/>
    </xf>
    <xf numFmtId="181" fontId="11" fillId="11" borderId="1" xfId="0" applyNumberFormat="1" applyFont="1" applyFill="1" applyBorder="1" applyAlignment="1">
      <alignment horizontal="center" vertical="center" shrinkToFit="1"/>
    </xf>
    <xf numFmtId="181" fontId="6" fillId="0" borderId="21" xfId="0" applyNumberFormat="1" applyFont="1" applyBorder="1" applyAlignment="1">
      <alignment horizontal="center" vertical="center" shrinkToFit="1"/>
    </xf>
    <xf numFmtId="0" fontId="6" fillId="12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Continuous" vertical="center"/>
    </xf>
    <xf numFmtId="0" fontId="7" fillId="0" borderId="46" xfId="0" applyFont="1" applyBorder="1" applyAlignment="1">
      <alignment horizontal="centerContinuous" vertical="center"/>
    </xf>
    <xf numFmtId="0" fontId="7" fillId="0" borderId="34" xfId="0" applyFont="1" applyBorder="1" applyAlignment="1">
      <alignment horizontal="centerContinuous" vertical="center"/>
    </xf>
    <xf numFmtId="0" fontId="8" fillId="0" borderId="33" xfId="0" applyFont="1" applyBorder="1" applyAlignment="1" applyProtection="1">
      <alignment horizontal="centerContinuous" vertical="center"/>
      <protection locked="0"/>
    </xf>
    <xf numFmtId="0" fontId="8" fillId="0" borderId="47" xfId="0" applyFont="1" applyBorder="1" applyAlignment="1" applyProtection="1">
      <alignment horizontal="centerContinuous" vertical="center"/>
      <protection locked="0"/>
    </xf>
    <xf numFmtId="190" fontId="8" fillId="0" borderId="32" xfId="0" applyNumberFormat="1" applyFont="1" applyBorder="1" applyAlignment="1">
      <alignment horizontal="centerContinuous" vertical="center"/>
    </xf>
    <xf numFmtId="190" fontId="8" fillId="0" borderId="44" xfId="0" applyNumberFormat="1" applyFont="1" applyBorder="1" applyAlignment="1">
      <alignment horizontal="centerContinuous" vertical="center"/>
    </xf>
    <xf numFmtId="0" fontId="8" fillId="0" borderId="3" xfId="0" applyFont="1" applyBorder="1" applyAlignment="1">
      <alignment horizontal="center" vertical="center"/>
    </xf>
    <xf numFmtId="20" fontId="8" fillId="3" borderId="2" xfId="0" applyNumberFormat="1" applyFont="1" applyFill="1" applyBorder="1" applyAlignment="1">
      <alignment horizontal="centerContinuous" vertical="center"/>
    </xf>
    <xf numFmtId="0" fontId="8" fillId="3" borderId="44" xfId="0" applyFont="1" applyFill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3" borderId="19" xfId="0" applyFont="1" applyFill="1" applyBorder="1" applyAlignment="1">
      <alignment horizontal="centerContinuous" vertical="center"/>
    </xf>
    <xf numFmtId="0" fontId="6" fillId="3" borderId="20" xfId="0" applyFont="1" applyFill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181" fontId="6" fillId="3" borderId="7" xfId="0" applyNumberFormat="1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20" fontId="6" fillId="3" borderId="24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12" borderId="0" xfId="0" applyFont="1" applyFill="1" applyAlignment="1" applyProtection="1">
      <alignment horizontal="center" vertical="center"/>
      <protection locked="0"/>
    </xf>
    <xf numFmtId="181" fontId="11" fillId="16" borderId="1" xfId="0" applyNumberFormat="1" applyFont="1" applyFill="1" applyBorder="1" applyAlignment="1">
      <alignment horizontal="center" vertical="center" wrapText="1"/>
    </xf>
    <xf numFmtId="20" fontId="11" fillId="16" borderId="8" xfId="0" applyNumberFormat="1" applyFont="1" applyFill="1" applyBorder="1" applyAlignment="1">
      <alignment horizontal="center" vertical="center"/>
    </xf>
    <xf numFmtId="20" fontId="11" fillId="16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15" fillId="10" borderId="4" xfId="0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vertical="center"/>
      <protection locked="0"/>
    </xf>
    <xf numFmtId="0" fontId="6" fillId="10" borderId="1" xfId="0" applyFont="1" applyFill="1" applyBorder="1" applyAlignment="1">
      <alignment horizontal="center" vertical="center" wrapText="1"/>
    </xf>
    <xf numFmtId="0" fontId="7" fillId="10" borderId="0" xfId="0" applyFont="1" applyFill="1" applyAlignment="1" applyProtection="1">
      <alignment vertical="center"/>
      <protection locked="0"/>
    </xf>
    <xf numFmtId="20" fontId="6" fillId="0" borderId="22" xfId="0" applyNumberFormat="1" applyFont="1" applyBorder="1" applyAlignment="1" applyProtection="1">
      <alignment horizontal="center" vertical="center"/>
      <protection locked="0"/>
    </xf>
    <xf numFmtId="0" fontId="6" fillId="10" borderId="1" xfId="15" applyFont="1" applyFill="1" applyBorder="1" applyAlignment="1" applyProtection="1">
      <alignment horizontal="center" vertical="center"/>
      <protection locked="0"/>
    </xf>
    <xf numFmtId="181" fontId="6" fillId="0" borderId="1" xfId="62" applyNumberFormat="1" applyFont="1" applyBorder="1" applyAlignment="1">
      <alignment horizontal="center" vertical="center" wrapText="1"/>
    </xf>
    <xf numFmtId="20" fontId="6" fillId="0" borderId="1" xfId="62" applyNumberFormat="1" applyFont="1" applyBorder="1"/>
    <xf numFmtId="20" fontId="6" fillId="0" borderId="1" xfId="59" applyNumberFormat="1" applyFont="1" applyBorder="1" applyAlignment="1">
      <alignment horizontal="center" vertical="center" wrapText="1"/>
    </xf>
    <xf numFmtId="0" fontId="6" fillId="0" borderId="1" xfId="62" applyFont="1" applyBorder="1" applyAlignment="1">
      <alignment horizontal="center" vertical="center" wrapText="1"/>
    </xf>
    <xf numFmtId="191" fontId="2" fillId="18" borderId="0" xfId="0" applyNumberFormat="1" applyFont="1" applyFill="1" applyAlignment="1" applyProtection="1">
      <alignment horizontal="center" vertical="center"/>
      <protection locked="0"/>
    </xf>
    <xf numFmtId="0" fontId="2" fillId="18" borderId="0" xfId="0" applyFont="1" applyFill="1" applyAlignment="1" applyProtection="1">
      <alignment horizontal="center" vertical="center" wrapText="1"/>
      <protection locked="0"/>
    </xf>
    <xf numFmtId="191" fontId="6" fillId="18" borderId="0" xfId="0" applyNumberFormat="1" applyFont="1" applyFill="1" applyAlignment="1" applyProtection="1">
      <alignment horizontal="center" vertical="center"/>
      <protection locked="0"/>
    </xf>
    <xf numFmtId="0" fontId="6" fillId="18" borderId="0" xfId="0" applyFont="1" applyFill="1" applyAlignment="1" applyProtection="1">
      <alignment horizontal="center" vertical="center"/>
      <protection locked="0"/>
    </xf>
    <xf numFmtId="38" fontId="6" fillId="18" borderId="1" xfId="0" applyNumberFormat="1" applyFont="1" applyFill="1" applyBorder="1" applyAlignment="1" applyProtection="1">
      <alignment horizontal="center" vertical="center"/>
      <protection locked="0"/>
    </xf>
    <xf numFmtId="40" fontId="6" fillId="18" borderId="1" xfId="0" applyNumberFormat="1" applyFont="1" applyFill="1" applyBorder="1" applyAlignment="1" applyProtection="1">
      <alignment horizontal="center" vertical="center"/>
      <protection locked="0"/>
    </xf>
    <xf numFmtId="187" fontId="6" fillId="18" borderId="1" xfId="0" applyNumberFormat="1" applyFont="1" applyFill="1" applyBorder="1" applyAlignment="1" applyProtection="1">
      <alignment horizontal="center" vertical="center"/>
      <protection locked="0"/>
    </xf>
    <xf numFmtId="181" fontId="2" fillId="18" borderId="0" xfId="0" applyNumberFormat="1" applyFont="1" applyFill="1" applyAlignment="1" applyProtection="1">
      <alignment horizontal="center" vertical="center"/>
      <protection locked="0"/>
    </xf>
    <xf numFmtId="186" fontId="6" fillId="18" borderId="0" xfId="0" applyNumberFormat="1" applyFont="1" applyFill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44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181" fontId="6" fillId="3" borderId="1" xfId="59" applyNumberFormat="1" applyFont="1" applyFill="1" applyBorder="1" applyAlignment="1">
      <alignment horizontal="center" vertical="center" wrapText="1"/>
    </xf>
    <xf numFmtId="20" fontId="6" fillId="10" borderId="1" xfId="59" applyNumberFormat="1" applyFont="1" applyFill="1" applyBorder="1" applyAlignment="1">
      <alignment horizontal="center" vertical="center"/>
    </xf>
    <xf numFmtId="20" fontId="6" fillId="3" borderId="1" xfId="59" applyNumberFormat="1" applyFont="1" applyFill="1" applyBorder="1" applyAlignment="1">
      <alignment horizontal="center" vertical="center" wrapText="1"/>
    </xf>
    <xf numFmtId="181" fontId="11" fillId="11" borderId="1" xfId="59" applyNumberFormat="1" applyFont="1" applyFill="1" applyBorder="1" applyAlignment="1">
      <alignment horizontal="center" vertical="center"/>
    </xf>
    <xf numFmtId="0" fontId="6" fillId="10" borderId="49" xfId="0" applyFont="1" applyFill="1" applyBorder="1" applyAlignment="1" applyProtection="1">
      <alignment horizontal="center" vertical="center"/>
      <protection locked="0"/>
    </xf>
    <xf numFmtId="181" fontId="11" fillId="11" borderId="16" xfId="32" applyNumberFormat="1" applyFont="1" applyFill="1" applyBorder="1" applyAlignment="1">
      <alignment horizontal="center" vertical="center"/>
    </xf>
    <xf numFmtId="181" fontId="2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8" xfId="18" applyFont="1" applyBorder="1" applyAlignment="1" applyProtection="1">
      <alignment horizontal="center" vertical="center" wrapText="1"/>
      <protection locked="0"/>
    </xf>
    <xf numFmtId="20" fontId="6" fillId="4" borderId="1" xfId="41" applyNumberFormat="1" applyFont="1" applyFill="1" applyBorder="1" applyAlignment="1">
      <alignment horizontal="center" vertical="center" wrapText="1"/>
    </xf>
    <xf numFmtId="20" fontId="38" fillId="11" borderId="1" xfId="41" applyNumberFormat="1" applyFont="1" applyFill="1" applyBorder="1" applyAlignment="1">
      <alignment horizontal="center" vertical="center" wrapText="1"/>
    </xf>
    <xf numFmtId="188" fontId="6" fillId="3" borderId="8" xfId="0" applyNumberFormat="1" applyFont="1" applyFill="1" applyBorder="1" applyAlignment="1" applyProtection="1">
      <alignment horizontal="center" vertical="center"/>
      <protection locked="0"/>
    </xf>
    <xf numFmtId="190" fontId="1" fillId="0" borderId="1" xfId="42" applyNumberFormat="1" applyFont="1" applyBorder="1">
      <alignment vertical="center"/>
    </xf>
    <xf numFmtId="20" fontId="39" fillId="11" borderId="67" xfId="30" applyNumberFormat="1" applyFont="1" applyFill="1" applyBorder="1" applyAlignment="1">
      <alignment horizontal="center" vertical="center" wrapText="1"/>
    </xf>
    <xf numFmtId="181" fontId="6" fillId="11" borderId="1" xfId="0" applyNumberFormat="1" applyFont="1" applyFill="1" applyBorder="1" applyAlignment="1" applyProtection="1">
      <alignment horizontal="center" vertical="center"/>
      <protection locked="0"/>
    </xf>
    <xf numFmtId="181" fontId="43" fillId="0" borderId="1" xfId="0" applyNumberFormat="1" applyFont="1" applyBorder="1" applyAlignment="1">
      <alignment horizontal="center" vertical="center" wrapText="1"/>
    </xf>
    <xf numFmtId="181" fontId="47" fillId="11" borderId="1" xfId="0" applyNumberFormat="1" applyFont="1" applyFill="1" applyBorder="1" applyAlignment="1">
      <alignment horizontal="center" vertical="center" wrapText="1"/>
    </xf>
    <xf numFmtId="20" fontId="43" fillId="0" borderId="67" xfId="0" applyNumberFormat="1" applyFont="1" applyBorder="1" applyAlignment="1">
      <alignment horizontal="center" vertical="center" wrapText="1"/>
    </xf>
    <xf numFmtId="181" fontId="12" fillId="10" borderId="1" xfId="15" applyNumberFormat="1" applyFont="1" applyFill="1" applyBorder="1" applyAlignment="1">
      <alignment horizontal="center" vertical="center" wrapText="1"/>
    </xf>
    <xf numFmtId="0" fontId="6" fillId="10" borderId="1" xfId="15" applyFont="1" applyFill="1" applyBorder="1" applyAlignment="1" applyProtection="1">
      <alignment horizontal="center" vertical="center" wrapText="1"/>
      <protection locked="0"/>
    </xf>
    <xf numFmtId="20" fontId="45" fillId="10" borderId="1" xfId="0" applyNumberFormat="1" applyFont="1" applyFill="1" applyBorder="1" applyAlignment="1">
      <alignment horizontal="center" vertical="center"/>
    </xf>
    <xf numFmtId="181" fontId="11" fillId="11" borderId="1" xfId="30" applyNumberFormat="1" applyFont="1" applyFill="1" applyBorder="1" applyAlignment="1">
      <alignment horizontal="center" vertical="center"/>
    </xf>
    <xf numFmtId="0" fontId="6" fillId="3" borderId="4" xfId="15" applyFont="1" applyFill="1" applyBorder="1" applyAlignment="1">
      <alignment horizontal="center" vertical="center" wrapText="1" shrinkToFit="1"/>
    </xf>
    <xf numFmtId="181" fontId="6" fillId="11" borderId="13" xfId="65" applyNumberFormat="1" applyFont="1" applyFill="1" applyBorder="1" applyAlignment="1">
      <alignment horizontal="center" vertical="center"/>
    </xf>
    <xf numFmtId="181" fontId="6" fillId="0" borderId="1" xfId="65" applyNumberFormat="1" applyFont="1" applyBorder="1" applyAlignment="1">
      <alignment horizontal="center" vertical="center"/>
    </xf>
    <xf numFmtId="181" fontId="6" fillId="10" borderId="1" xfId="65" applyNumberFormat="1" applyFont="1" applyFill="1" applyBorder="1" applyAlignment="1">
      <alignment horizontal="center" vertical="center"/>
    </xf>
    <xf numFmtId="0" fontId="6" fillId="3" borderId="16" xfId="15" applyFont="1" applyFill="1" applyBorder="1" applyAlignment="1">
      <alignment horizontal="center" vertical="center" shrinkToFit="1"/>
    </xf>
    <xf numFmtId="181" fontId="6" fillId="3" borderId="21" xfId="69" applyNumberFormat="1" applyFont="1" applyFill="1" applyBorder="1" applyAlignment="1">
      <alignment horizontal="center" vertical="center"/>
    </xf>
    <xf numFmtId="181" fontId="6" fillId="10" borderId="16" xfId="69" applyNumberFormat="1" applyFont="1" applyFill="1" applyBorder="1" applyAlignment="1">
      <alignment horizontal="center" vertical="center"/>
    </xf>
    <xf numFmtId="20" fontId="6" fillId="3" borderId="17" xfId="15" applyNumberFormat="1" applyFont="1" applyFill="1" applyBorder="1" applyAlignment="1">
      <alignment horizontal="center" vertical="center"/>
    </xf>
    <xf numFmtId="20" fontId="6" fillId="10" borderId="16" xfId="23" applyNumberFormat="1" applyFont="1" applyFill="1" applyBorder="1" applyAlignment="1">
      <alignment horizontal="center" vertical="center"/>
    </xf>
    <xf numFmtId="20" fontId="2" fillId="10" borderId="16" xfId="23" applyNumberFormat="1" applyFont="1" applyFill="1" applyBorder="1" applyAlignment="1" applyProtection="1">
      <alignment horizontal="center" vertical="center"/>
      <protection locked="0"/>
    </xf>
    <xf numFmtId="20" fontId="6" fillId="10" borderId="17" xfId="23" applyNumberFormat="1" applyFont="1" applyFill="1" applyBorder="1" applyAlignment="1" applyProtection="1">
      <alignment horizontal="center" vertical="center"/>
      <protection locked="0"/>
    </xf>
    <xf numFmtId="20" fontId="6" fillId="10" borderId="16" xfId="23" applyNumberFormat="1" applyFont="1" applyFill="1" applyBorder="1" applyAlignment="1" applyProtection="1">
      <alignment horizontal="center" vertical="center"/>
      <protection locked="0"/>
    </xf>
    <xf numFmtId="20" fontId="6" fillId="10" borderId="24" xfId="23" applyNumberFormat="1" applyFont="1" applyFill="1" applyBorder="1" applyAlignment="1" applyProtection="1">
      <alignment horizontal="center" vertical="center"/>
      <protection locked="0"/>
    </xf>
    <xf numFmtId="181" fontId="38" fillId="0" borderId="1" xfId="17" applyNumberFormat="1" applyFont="1" applyBorder="1" applyAlignment="1" applyProtection="1">
      <alignment horizontal="center" vertical="center" wrapText="1"/>
      <protection locked="0"/>
    </xf>
    <xf numFmtId="20" fontId="2" fillId="10" borderId="1" xfId="0" applyNumberFormat="1" applyFont="1" applyFill="1" applyBorder="1" applyAlignment="1">
      <alignment horizontal="center" vertical="center" wrapText="1"/>
    </xf>
    <xf numFmtId="20" fontId="38" fillId="0" borderId="1" xfId="45" applyNumberFormat="1" applyFont="1" applyBorder="1" applyAlignment="1">
      <alignment horizontal="center" vertical="center" wrapText="1"/>
    </xf>
    <xf numFmtId="20" fontId="6" fillId="13" borderId="1" xfId="0" applyNumberFormat="1" applyFont="1" applyFill="1" applyBorder="1" applyAlignment="1">
      <alignment horizontal="center" vertical="center"/>
    </xf>
    <xf numFmtId="20" fontId="6" fillId="13" borderId="1" xfId="0" applyNumberFormat="1" applyFont="1" applyFill="1" applyBorder="1" applyAlignment="1">
      <alignment horizontal="center" vertical="center" wrapText="1"/>
    </xf>
    <xf numFmtId="181" fontId="39" fillId="10" borderId="67" xfId="30" applyNumberFormat="1" applyFont="1" applyFill="1" applyBorder="1" applyAlignment="1">
      <alignment horizontal="center" vertical="center" wrapText="1"/>
    </xf>
    <xf numFmtId="178" fontId="6" fillId="0" borderId="1" xfId="23" applyNumberFormat="1" applyFont="1" applyBorder="1" applyAlignment="1">
      <alignment horizontal="center" vertical="center"/>
    </xf>
    <xf numFmtId="0" fontId="6" fillId="21" borderId="4" xfId="0" applyFont="1" applyFill="1" applyBorder="1" applyAlignment="1" applyProtection="1">
      <alignment horizontal="center" vertical="center" wrapText="1"/>
      <protection locked="0"/>
    </xf>
    <xf numFmtId="0" fontId="6" fillId="13" borderId="1" xfId="0" applyFont="1" applyFill="1" applyBorder="1" applyAlignment="1">
      <alignment horizontal="center" vertical="center"/>
    </xf>
    <xf numFmtId="20" fontId="11" fillId="20" borderId="1" xfId="0" applyNumberFormat="1" applyFont="1" applyFill="1" applyBorder="1" applyAlignment="1">
      <alignment horizontal="center" vertical="center"/>
    </xf>
    <xf numFmtId="20" fontId="11" fillId="20" borderId="1" xfId="0" applyNumberFormat="1" applyFont="1" applyFill="1" applyBorder="1" applyAlignment="1">
      <alignment horizontal="center" vertical="center" wrapText="1"/>
    </xf>
    <xf numFmtId="181" fontId="11" fillId="0" borderId="1" xfId="30" applyNumberFormat="1" applyFont="1" applyBorder="1" applyAlignment="1">
      <alignment horizontal="center" vertical="center" wrapText="1"/>
    </xf>
    <xf numFmtId="181" fontId="11" fillId="14" borderId="1" xfId="30" applyNumberFormat="1" applyFont="1" applyFill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6" fillId="11" borderId="4" xfId="0" applyFont="1" applyFill="1" applyBorder="1" applyAlignment="1" applyProtection="1">
      <alignment horizontal="center" vertical="center" wrapText="1"/>
      <protection locked="0"/>
    </xf>
    <xf numFmtId="181" fontId="15" fillId="0" borderId="1" xfId="30" applyNumberFormat="1" applyFont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20" fontId="6" fillId="10" borderId="17" xfId="0" applyNumberFormat="1" applyFont="1" applyFill="1" applyBorder="1" applyAlignment="1">
      <alignment horizontal="center" vertical="center" wrapText="1"/>
    </xf>
    <xf numFmtId="20" fontId="6" fillId="10" borderId="8" xfId="0" applyNumberFormat="1" applyFont="1" applyFill="1" applyBorder="1" applyAlignment="1">
      <alignment horizontal="center" vertical="center" wrapText="1"/>
    </xf>
    <xf numFmtId="20" fontId="11" fillId="10" borderId="1" xfId="0" applyNumberFormat="1" applyFont="1" applyFill="1" applyBorder="1" applyAlignment="1">
      <alignment horizontal="center" vertical="center" wrapText="1"/>
    </xf>
    <xf numFmtId="181" fontId="11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7" fillId="0" borderId="1" xfId="1" applyBorder="1" applyAlignment="1">
      <alignment horizontal="center" vertical="center"/>
      <protection locked="0"/>
    </xf>
    <xf numFmtId="20" fontId="17" fillId="0" borderId="1" xfId="1" applyNumberFormat="1" applyBorder="1" applyAlignment="1">
      <alignment horizontal="center" vertical="center"/>
      <protection locked="0"/>
    </xf>
    <xf numFmtId="20" fontId="11" fillId="10" borderId="17" xfId="0" applyNumberFormat="1" applyFont="1" applyFill="1" applyBorder="1" applyAlignment="1">
      <alignment horizontal="center" vertical="center" wrapText="1"/>
    </xf>
    <xf numFmtId="181" fontId="11" fillId="10" borderId="1" xfId="69" applyNumberFormat="1" applyFont="1" applyFill="1" applyBorder="1" applyAlignment="1">
      <alignment horizontal="center" vertical="center" wrapText="1"/>
    </xf>
    <xf numFmtId="20" fontId="11" fillId="10" borderId="8" xfId="0" applyNumberFormat="1" applyFont="1" applyFill="1" applyBorder="1" applyAlignment="1">
      <alignment horizontal="center" vertical="center" wrapText="1"/>
    </xf>
    <xf numFmtId="20" fontId="12" fillId="10" borderId="1" xfId="23" applyNumberFormat="1" applyFont="1" applyFill="1" applyBorder="1" applyAlignment="1">
      <alignment horizontal="center" vertical="center" wrapText="1"/>
    </xf>
    <xf numFmtId="20" fontId="6" fillId="10" borderId="51" xfId="0" applyNumberFormat="1" applyFont="1" applyFill="1" applyBorder="1" applyAlignment="1">
      <alignment horizontal="center" vertical="center" wrapText="1"/>
    </xf>
    <xf numFmtId="20" fontId="6" fillId="22" borderId="1" xfId="31" applyNumberFormat="1" applyFont="1" applyFill="1" applyBorder="1" applyAlignment="1">
      <alignment horizontal="center" vertical="center" wrapText="1"/>
    </xf>
    <xf numFmtId="20" fontId="6" fillId="11" borderId="1" xfId="31" applyNumberFormat="1" applyFont="1" applyFill="1" applyBorder="1" applyAlignment="1">
      <alignment horizontal="center" vertical="center"/>
    </xf>
    <xf numFmtId="20" fontId="6" fillId="22" borderId="1" xfId="0" applyNumberFormat="1" applyFont="1" applyFill="1" applyBorder="1" applyAlignment="1">
      <alignment horizontal="center" vertical="center"/>
    </xf>
    <xf numFmtId="181" fontId="6" fillId="11" borderId="1" xfId="0" applyNumberFormat="1" applyFont="1" applyFill="1" applyBorder="1" applyAlignment="1">
      <alignment horizontal="center" vertical="center" wrapText="1"/>
    </xf>
    <xf numFmtId="0" fontId="6" fillId="0" borderId="4" xfId="38" applyFont="1" applyBorder="1" applyAlignment="1">
      <alignment horizontal="center" vertical="center" wrapText="1"/>
    </xf>
    <xf numFmtId="0" fontId="6" fillId="16" borderId="4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6" fillId="0" borderId="1" xfId="62" applyFont="1" applyBorder="1" applyAlignment="1">
      <alignment horizontal="center" vertical="center"/>
    </xf>
    <xf numFmtId="0" fontId="6" fillId="0" borderId="1" xfId="62" applyFont="1" applyBorder="1"/>
    <xf numFmtId="0" fontId="6" fillId="0" borderId="0" xfId="62" applyFont="1"/>
    <xf numFmtId="0" fontId="6" fillId="0" borderId="13" xfId="62" applyFont="1" applyBorder="1" applyAlignment="1">
      <alignment horizontal="center" vertical="center"/>
    </xf>
    <xf numFmtId="0" fontId="6" fillId="0" borderId="16" xfId="62" applyFont="1" applyBorder="1" applyAlignment="1">
      <alignment horizontal="center" vertical="center"/>
    </xf>
    <xf numFmtId="20" fontId="6" fillId="0" borderId="0" xfId="62" applyNumberFormat="1" applyFont="1" applyAlignment="1">
      <alignment horizontal="center"/>
    </xf>
    <xf numFmtId="20" fontId="7" fillId="0" borderId="1" xfId="0" applyNumberFormat="1" applyFont="1" applyBorder="1" applyAlignment="1">
      <alignment horizontal="center" vertical="center"/>
    </xf>
    <xf numFmtId="0" fontId="2" fillId="0" borderId="0" xfId="23" applyFont="1" applyAlignment="1" applyProtection="1">
      <alignment vertical="center"/>
      <protection locked="0"/>
    </xf>
    <xf numFmtId="20" fontId="36" fillId="0" borderId="0" xfId="0" applyNumberFormat="1" applyFont="1" applyAlignment="1" applyProtection="1">
      <alignment horizontal="center" vertical="center"/>
      <protection locked="0"/>
    </xf>
    <xf numFmtId="20" fontId="11" fillId="0" borderId="1" xfId="23" applyNumberFormat="1" applyFont="1" applyBorder="1" applyAlignment="1">
      <alignment horizontal="center" vertical="center"/>
    </xf>
    <xf numFmtId="0" fontId="6" fillId="0" borderId="48" xfId="23" applyFont="1" applyBorder="1" applyAlignment="1" applyProtection="1">
      <alignment horizontal="center" vertical="center" wrapText="1"/>
      <protection locked="0"/>
    </xf>
    <xf numFmtId="0" fontId="6" fillId="0" borderId="1" xfId="23" applyFont="1" applyBorder="1" applyAlignment="1" applyProtection="1">
      <alignment horizontal="center" vertical="center" wrapText="1"/>
      <protection locked="0"/>
    </xf>
    <xf numFmtId="20" fontId="6" fillId="0" borderId="13" xfId="31" applyNumberFormat="1" applyFont="1" applyBorder="1" applyAlignment="1">
      <alignment horizontal="center" vertical="center"/>
    </xf>
    <xf numFmtId="20" fontId="6" fillId="0" borderId="1" xfId="31" applyNumberFormat="1" applyFont="1" applyBorder="1" applyAlignment="1">
      <alignment horizontal="center" vertical="center" wrapText="1"/>
    </xf>
    <xf numFmtId="20" fontId="6" fillId="0" borderId="1" xfId="31" applyNumberFormat="1" applyFont="1" applyBorder="1" applyAlignment="1">
      <alignment horizontal="center" vertical="center"/>
    </xf>
    <xf numFmtId="20" fontId="10" fillId="0" borderId="8" xfId="0" applyNumberFormat="1" applyFont="1" applyBorder="1" applyAlignment="1">
      <alignment horizontal="center" vertical="top" wrapText="1"/>
    </xf>
    <xf numFmtId="181" fontId="6" fillId="10" borderId="52" xfId="69" applyNumberFormat="1" applyFont="1" applyFill="1" applyBorder="1" applyAlignment="1">
      <alignment horizontal="center" vertical="center" wrapText="1"/>
    </xf>
    <xf numFmtId="181" fontId="6" fillId="0" borderId="53" xfId="0" applyNumberFormat="1" applyFont="1" applyBorder="1" applyAlignment="1">
      <alignment horizontal="center" vertical="center" wrapText="1"/>
    </xf>
    <xf numFmtId="181" fontId="6" fillId="10" borderId="53" xfId="0" applyNumberFormat="1" applyFont="1" applyFill="1" applyBorder="1" applyAlignment="1">
      <alignment horizontal="center" vertical="center" wrapText="1"/>
    </xf>
    <xf numFmtId="181" fontId="6" fillId="0" borderId="52" xfId="0" applyNumberFormat="1" applyFont="1" applyBorder="1" applyAlignment="1">
      <alignment horizontal="center" vertical="center" wrapText="1"/>
    </xf>
    <xf numFmtId="181" fontId="6" fillId="10" borderId="53" xfId="69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20" fontId="36" fillId="2" borderId="0" xfId="0" applyNumberFormat="1" applyFont="1" applyFill="1" applyAlignment="1" applyProtection="1">
      <alignment horizontal="center" vertical="center"/>
      <protection locked="0"/>
    </xf>
    <xf numFmtId="38" fontId="6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181" fontId="6" fillId="10" borderId="1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6" fillId="10" borderId="6" xfId="23" applyNumberFormat="1" applyFont="1" applyFill="1" applyBorder="1" applyAlignment="1" applyProtection="1">
      <alignment horizontal="center" vertical="center"/>
      <protection locked="0"/>
    </xf>
    <xf numFmtId="20" fontId="6" fillId="10" borderId="10" xfId="23" applyNumberFormat="1" applyFont="1" applyFill="1" applyBorder="1" applyAlignment="1" applyProtection="1">
      <alignment horizontal="center" vertical="center"/>
      <protection locked="0"/>
    </xf>
    <xf numFmtId="181" fontId="6" fillId="10" borderId="1" xfId="0" applyNumberFormat="1" applyFont="1" applyFill="1" applyBorder="1" applyAlignment="1">
      <alignment horizontal="center" vertical="center"/>
    </xf>
    <xf numFmtId="0" fontId="2" fillId="10" borderId="0" xfId="23" applyFont="1" applyFill="1" applyAlignment="1" applyProtection="1">
      <alignment horizontal="center" vertical="center"/>
      <protection locked="0"/>
    </xf>
    <xf numFmtId="0" fontId="6" fillId="10" borderId="1" xfId="23" applyFont="1" applyFill="1" applyBorder="1" applyAlignment="1" applyProtection="1">
      <alignment horizontal="center" vertical="center"/>
      <protection locked="0"/>
    </xf>
    <xf numFmtId="0" fontId="6" fillId="10" borderId="7" xfId="23" applyFont="1" applyFill="1" applyBorder="1" applyAlignment="1" applyProtection="1">
      <alignment horizontal="center" vertical="center"/>
      <protection locked="0"/>
    </xf>
    <xf numFmtId="0" fontId="6" fillId="0" borderId="12" xfId="23" applyFont="1" applyBorder="1" applyAlignment="1" applyProtection="1">
      <alignment horizontal="center" vertical="center" wrapText="1"/>
      <protection locked="0"/>
    </xf>
    <xf numFmtId="20" fontId="6" fillId="0" borderId="1" xfId="23" applyNumberFormat="1" applyFont="1" applyBorder="1" applyAlignment="1">
      <alignment horizontal="center" vertical="center"/>
    </xf>
    <xf numFmtId="20" fontId="6" fillId="0" borderId="13" xfId="23" applyNumberFormat="1" applyFont="1" applyBorder="1" applyAlignment="1">
      <alignment horizontal="center" vertical="center"/>
    </xf>
    <xf numFmtId="20" fontId="6" fillId="10" borderId="1" xfId="23" applyNumberFormat="1" applyFont="1" applyFill="1" applyBorder="1" applyAlignment="1">
      <alignment horizontal="center" vertical="center"/>
    </xf>
    <xf numFmtId="20" fontId="6" fillId="10" borderId="7" xfId="23" applyNumberFormat="1" applyFont="1" applyFill="1" applyBorder="1" applyAlignment="1">
      <alignment horizontal="center" vertical="center"/>
    </xf>
    <xf numFmtId="0" fontId="6" fillId="10" borderId="12" xfId="23" applyFont="1" applyFill="1" applyBorder="1" applyAlignment="1" applyProtection="1">
      <alignment horizontal="center" vertical="center" wrapText="1"/>
      <protection locked="0"/>
    </xf>
    <xf numFmtId="0" fontId="6" fillId="0" borderId="1" xfId="23" applyFont="1" applyBorder="1" applyAlignment="1" applyProtection="1">
      <alignment horizontal="center" vertical="center"/>
      <protection locked="0"/>
    </xf>
    <xf numFmtId="20" fontId="6" fillId="10" borderId="1" xfId="23" applyNumberFormat="1" applyFont="1" applyFill="1" applyBorder="1" applyAlignment="1" applyProtection="1">
      <alignment horizontal="center" vertical="center"/>
      <protection locked="0"/>
    </xf>
    <xf numFmtId="20" fontId="6" fillId="10" borderId="7" xfId="23" applyNumberFormat="1" applyFont="1" applyFill="1" applyBorder="1" applyAlignment="1" applyProtection="1">
      <alignment horizontal="center" vertical="center"/>
      <protection locked="0"/>
    </xf>
    <xf numFmtId="20" fontId="6" fillId="10" borderId="13" xfId="23" applyNumberFormat="1" applyFont="1" applyFill="1" applyBorder="1" applyAlignment="1" applyProtection="1">
      <alignment horizontal="center" vertical="center"/>
      <protection locked="0"/>
    </xf>
    <xf numFmtId="20" fontId="6" fillId="10" borderId="14" xfId="23" applyNumberFormat="1" applyFont="1" applyFill="1" applyBorder="1" applyAlignment="1" applyProtection="1">
      <alignment horizontal="center" vertical="center"/>
      <protection locked="0"/>
    </xf>
    <xf numFmtId="0" fontId="6" fillId="10" borderId="0" xfId="23" applyFont="1" applyFill="1" applyAlignment="1" applyProtection="1">
      <alignment horizontal="center" vertical="center"/>
      <protection locked="0"/>
    </xf>
    <xf numFmtId="181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9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91" fontId="6" fillId="0" borderId="0" xfId="0" applyNumberFormat="1" applyFont="1" applyAlignment="1" applyProtection="1">
      <alignment horizontal="center" vertical="center"/>
      <protection locked="0"/>
    </xf>
    <xf numFmtId="38" fontId="6" fillId="0" borderId="1" xfId="0" applyNumberFormat="1" applyFont="1" applyBorder="1" applyAlignment="1" applyProtection="1">
      <alignment horizontal="center" vertical="center"/>
      <protection locked="0"/>
    </xf>
    <xf numFmtId="40" fontId="6" fillId="0" borderId="7" xfId="0" applyNumberFormat="1" applyFont="1" applyBorder="1" applyAlignment="1" applyProtection="1">
      <alignment horizontal="center" vertical="center"/>
      <protection locked="0"/>
    </xf>
    <xf numFmtId="187" fontId="6" fillId="0" borderId="1" xfId="0" applyNumberFormat="1" applyFont="1" applyBorder="1" applyAlignment="1" applyProtection="1">
      <alignment horizontal="center" vertical="center"/>
      <protection locked="0"/>
    </xf>
    <xf numFmtId="20" fontId="6" fillId="0" borderId="0" xfId="0" applyNumberFormat="1" applyFont="1" applyAlignment="1" applyProtection="1">
      <alignment horizontal="center" vertical="center"/>
      <protection locked="0"/>
    </xf>
    <xf numFmtId="0" fontId="6" fillId="0" borderId="5" xfId="23" applyFont="1" applyBorder="1" applyAlignment="1" applyProtection="1">
      <alignment horizontal="center" vertical="center" wrapText="1"/>
      <protection locked="0"/>
    </xf>
    <xf numFmtId="181" fontId="6" fillId="11" borderId="1" xfId="0" applyNumberFormat="1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6" fillId="11" borderId="12" xfId="23" applyFont="1" applyFill="1" applyBorder="1" applyAlignment="1" applyProtection="1">
      <alignment horizontal="center" vertical="center" wrapText="1"/>
      <protection locked="0"/>
    </xf>
    <xf numFmtId="2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23" applyFont="1" applyAlignment="1" applyProtection="1">
      <alignment horizontal="center" vertical="center"/>
      <protection locked="0"/>
    </xf>
    <xf numFmtId="0" fontId="5" fillId="0" borderId="2" xfId="23" applyFont="1" applyBorder="1" applyAlignment="1" applyProtection="1">
      <alignment horizontal="center" vertical="center" shrinkToFit="1"/>
      <protection locked="0"/>
    </xf>
    <xf numFmtId="0" fontId="5" fillId="0" borderId="0" xfId="23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3" xfId="23" applyFont="1" applyBorder="1" applyAlignment="1" applyProtection="1">
      <alignment horizontal="center" vertical="center" shrinkToFit="1"/>
      <protection locked="0"/>
    </xf>
    <xf numFmtId="20" fontId="6" fillId="0" borderId="1" xfId="23" applyNumberFormat="1" applyFont="1" applyBorder="1" applyAlignment="1" applyProtection="1">
      <alignment horizontal="center" vertical="center"/>
      <protection locked="0"/>
    </xf>
    <xf numFmtId="20" fontId="6" fillId="0" borderId="13" xfId="23" applyNumberFormat="1" applyFont="1" applyBorder="1" applyAlignment="1" applyProtection="1">
      <alignment horizontal="center" vertical="center"/>
      <protection locked="0"/>
    </xf>
    <xf numFmtId="20" fontId="6" fillId="0" borderId="6" xfId="23" applyNumberFormat="1" applyFont="1" applyBorder="1" applyAlignment="1" applyProtection="1">
      <alignment horizontal="center" vertical="center"/>
      <protection locked="0"/>
    </xf>
    <xf numFmtId="0" fontId="6" fillId="0" borderId="0" xfId="23" applyFont="1" applyAlignment="1" applyProtection="1">
      <alignment horizontal="center" vertical="center"/>
      <protection locked="0"/>
    </xf>
    <xf numFmtId="0" fontId="12" fillId="10" borderId="12" xfId="23" applyFont="1" applyFill="1" applyBorder="1" applyAlignment="1" applyProtection="1">
      <alignment horizontal="center" vertical="center" wrapText="1"/>
      <protection locked="0"/>
    </xf>
    <xf numFmtId="20" fontId="6" fillId="0" borderId="69" xfId="23" applyNumberFormat="1" applyFont="1" applyBorder="1" applyAlignment="1" applyProtection="1">
      <alignment horizontal="center" vertical="center"/>
      <protection locked="0"/>
    </xf>
    <xf numFmtId="20" fontId="40" fillId="0" borderId="70" xfId="23" applyNumberFormat="1" applyFont="1" applyBorder="1" applyAlignment="1" applyProtection="1">
      <alignment vertical="center"/>
      <protection locked="0"/>
    </xf>
    <xf numFmtId="20" fontId="40" fillId="0" borderId="71" xfId="23" applyNumberFormat="1" applyFont="1" applyBorder="1" applyAlignment="1" applyProtection="1">
      <alignment vertical="center"/>
      <protection locked="0"/>
    </xf>
    <xf numFmtId="20" fontId="40" fillId="0" borderId="0" xfId="23" applyNumberFormat="1" applyFont="1" applyAlignment="1" applyProtection="1">
      <alignment vertical="center"/>
      <protection locked="0"/>
    </xf>
    <xf numFmtId="191" fontId="2" fillId="0" borderId="11" xfId="0" applyNumberFormat="1" applyFont="1" applyBorder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181" fontId="45" fillId="10" borderId="1" xfId="0" applyNumberFormat="1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181" fontId="38" fillId="10" borderId="1" xfId="0" applyNumberFormat="1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81" fontId="45" fillId="10" borderId="1" xfId="0" applyNumberFormat="1" applyFont="1" applyFill="1" applyBorder="1" applyAlignment="1">
      <alignment horizontal="center" vertical="center" wrapText="1"/>
    </xf>
    <xf numFmtId="0" fontId="12" fillId="10" borderId="13" xfId="23" applyFont="1" applyFill="1" applyBorder="1" applyAlignment="1" applyProtection="1">
      <alignment horizontal="center" vertical="center" wrapText="1"/>
      <protection locked="0"/>
    </xf>
    <xf numFmtId="0" fontId="6" fillId="10" borderId="13" xfId="23" applyFont="1" applyFill="1" applyBorder="1" applyAlignment="1" applyProtection="1">
      <alignment horizontal="center" vertical="center" wrapText="1"/>
      <protection locked="0"/>
    </xf>
    <xf numFmtId="0" fontId="6" fillId="0" borderId="13" xfId="23" applyFont="1" applyBorder="1" applyAlignment="1" applyProtection="1">
      <alignment horizontal="center" vertical="center" wrapText="1"/>
      <protection locked="0"/>
    </xf>
    <xf numFmtId="0" fontId="6" fillId="10" borderId="1" xfId="23" applyFont="1" applyFill="1" applyBorder="1" applyAlignment="1" applyProtection="1">
      <alignment horizontal="center" vertical="center" wrapText="1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10" borderId="0" xfId="0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91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91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5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38" fontId="6" fillId="0" borderId="1" xfId="0" applyNumberFormat="1" applyFont="1" applyFill="1" applyBorder="1" applyAlignment="1" applyProtection="1">
      <alignment horizontal="center" vertical="center"/>
      <protection locked="0"/>
    </xf>
    <xf numFmtId="20" fontId="6" fillId="0" borderId="0" xfId="0" applyNumberFormat="1" applyFont="1" applyFill="1" applyAlignment="1" applyProtection="1">
      <alignment horizontal="center" vertical="center"/>
      <protection locked="0"/>
    </xf>
    <xf numFmtId="187" fontId="6" fillId="0" borderId="1" xfId="0" applyNumberFormat="1" applyFont="1" applyFill="1" applyBorder="1" applyAlignment="1" applyProtection="1">
      <alignment horizontal="center" vertical="center"/>
      <protection locked="0"/>
    </xf>
    <xf numFmtId="20" fontId="2" fillId="0" borderId="0" xfId="0" applyNumberFormat="1" applyFont="1" applyFill="1" applyAlignment="1" applyProtection="1">
      <alignment horizontal="center" vertical="center"/>
      <protection locked="0"/>
    </xf>
    <xf numFmtId="20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 applyProtection="1">
      <alignment horizontal="center" vertical="center"/>
      <protection locked="0"/>
    </xf>
    <xf numFmtId="20" fontId="6" fillId="0" borderId="13" xfId="0" applyNumberFormat="1" applyFont="1" applyFill="1" applyBorder="1" applyAlignment="1" applyProtection="1">
      <alignment horizontal="center" vertical="center"/>
      <protection locked="0"/>
    </xf>
    <xf numFmtId="20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20" fontId="6" fillId="0" borderId="1" xfId="0" applyNumberFormat="1" applyFont="1" applyFill="1" applyBorder="1" applyAlignment="1">
      <alignment horizontal="center" vertical="center" wrapText="1"/>
    </xf>
    <xf numFmtId="20" fontId="6" fillId="0" borderId="9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20" fontId="37" fillId="0" borderId="0" xfId="0" applyNumberFormat="1" applyFont="1" applyFill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20" fontId="11" fillId="11" borderId="1" xfId="30" applyNumberFormat="1" applyFont="1" applyFill="1" applyBorder="1" applyAlignment="1">
      <alignment horizontal="center" vertical="center"/>
    </xf>
    <xf numFmtId="181" fontId="6" fillId="0" borderId="16" xfId="32" applyNumberFormat="1" applyFont="1" applyFill="1" applyBorder="1" applyAlignment="1">
      <alignment horizontal="center" vertical="center" wrapText="1"/>
    </xf>
    <xf numFmtId="181" fontId="6" fillId="0" borderId="1" xfId="32" applyNumberFormat="1" applyFont="1" applyFill="1" applyBorder="1" applyAlignment="1">
      <alignment horizontal="center" vertical="center"/>
    </xf>
    <xf numFmtId="20" fontId="6" fillId="0" borderId="1" xfId="15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20" fontId="6" fillId="0" borderId="1" xfId="1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0" fontId="6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20" fontId="6" fillId="0" borderId="1" xfId="30" applyNumberFormat="1" applyFont="1" applyFill="1" applyBorder="1" applyAlignment="1" applyProtection="1">
      <alignment horizontal="center" vertical="center"/>
      <protection locked="0"/>
    </xf>
    <xf numFmtId="20" fontId="6" fillId="0" borderId="7" xfId="3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2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8" xfId="0" applyNumberFormat="1" applyFont="1" applyFill="1" applyBorder="1" applyAlignment="1" applyProtection="1">
      <alignment horizontal="center" vertical="center"/>
      <protection locked="0"/>
    </xf>
    <xf numFmtId="20" fontId="6" fillId="10" borderId="7" xfId="0" applyNumberFormat="1" applyFont="1" applyFill="1" applyBorder="1" applyAlignment="1" applyProtection="1">
      <alignment horizontal="center" vertical="center"/>
      <protection locked="0"/>
    </xf>
    <xf numFmtId="187" fontId="6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91" fontId="2" fillId="3" borderId="0" xfId="0" applyNumberFormat="1" applyFont="1" applyFill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>
      <alignment horizontal="center" vertical="center"/>
    </xf>
    <xf numFmtId="20" fontId="6" fillId="0" borderId="13" xfId="0" applyNumberFormat="1" applyFont="1" applyBorder="1" applyAlignment="1" applyProtection="1">
      <alignment horizontal="center" vertical="center"/>
      <protection locked="0"/>
    </xf>
    <xf numFmtId="20" fontId="6" fillId="10" borderId="13" xfId="0" applyNumberFormat="1" applyFont="1" applyFill="1" applyBorder="1" applyAlignment="1" applyProtection="1">
      <alignment horizontal="center" vertical="center"/>
      <protection locked="0"/>
    </xf>
    <xf numFmtId="20" fontId="6" fillId="10" borderId="14" xfId="0" applyNumberFormat="1" applyFont="1" applyFill="1" applyBorder="1" applyAlignment="1" applyProtection="1">
      <alignment horizontal="center" vertical="center"/>
      <protection locked="0"/>
    </xf>
    <xf numFmtId="20" fontId="2" fillId="3" borderId="0" xfId="0" applyNumberFormat="1" applyFont="1" applyFill="1" applyAlignment="1" applyProtection="1">
      <alignment horizontal="center" vertical="center"/>
      <protection locked="0"/>
    </xf>
    <xf numFmtId="0" fontId="6" fillId="12" borderId="0" xfId="0" applyFont="1" applyFill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87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91" fontId="6" fillId="0" borderId="0" xfId="0" applyNumberFormat="1" applyFont="1" applyAlignment="1" applyProtection="1">
      <alignment horizontal="center" vertical="center"/>
      <protection locked="0"/>
    </xf>
    <xf numFmtId="0" fontId="37" fillId="3" borderId="0" xfId="0" applyFont="1" applyFill="1" applyAlignment="1" applyProtection="1">
      <alignment horizontal="center" vertical="center"/>
      <protection locked="0"/>
    </xf>
    <xf numFmtId="181" fontId="17" fillId="0" borderId="1" xfId="0" applyNumberFormat="1" applyFont="1" applyBorder="1" applyAlignment="1">
      <alignment horizontal="center" vertical="center"/>
    </xf>
    <xf numFmtId="181" fontId="17" fillId="10" borderId="1" xfId="0" applyNumberFormat="1" applyFont="1" applyFill="1" applyBorder="1" applyAlignment="1">
      <alignment horizontal="center" vertical="center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10" borderId="39" xfId="0" applyFont="1" applyFill="1" applyBorder="1" applyAlignment="1" applyProtection="1">
      <alignment horizontal="center" vertical="center"/>
      <protection locked="0"/>
    </xf>
    <xf numFmtId="20" fontId="6" fillId="3" borderId="35" xfId="20" applyNumberFormat="1" applyFont="1" applyFill="1" applyBorder="1" applyAlignment="1">
      <alignment horizontal="center" vertical="center" wrapText="1"/>
    </xf>
    <xf numFmtId="20" fontId="6" fillId="3" borderId="15" xfId="20" applyNumberFormat="1" applyFont="1" applyFill="1" applyBorder="1" applyAlignment="1">
      <alignment horizontal="center" vertical="center" wrapText="1"/>
    </xf>
    <xf numFmtId="2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40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2" fillId="12" borderId="0" xfId="0" applyNumberFormat="1" applyFont="1" applyFill="1" applyAlignment="1" applyProtection="1">
      <alignment horizontal="center" vertical="center"/>
      <protection locked="0"/>
    </xf>
    <xf numFmtId="38" fontId="6" fillId="10" borderId="8" xfId="0" applyNumberFormat="1" applyFont="1" applyFill="1" applyBorder="1" applyAlignment="1" applyProtection="1">
      <alignment horizontal="center" vertical="center"/>
      <protection locked="0"/>
    </xf>
    <xf numFmtId="176" fontId="2" fillId="12" borderId="0" xfId="0" applyNumberFormat="1" applyFont="1" applyFill="1" applyAlignment="1" applyProtection="1">
      <alignment horizontal="center" vertical="center"/>
      <protection locked="0"/>
    </xf>
    <xf numFmtId="181" fontId="17" fillId="19" borderId="1" xfId="0" applyNumberFormat="1" applyFont="1" applyFill="1" applyBorder="1" applyAlignment="1">
      <alignment horizontal="center" vertical="center"/>
    </xf>
    <xf numFmtId="191" fontId="2" fillId="12" borderId="0" xfId="0" applyNumberFormat="1" applyFont="1" applyFill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20" fontId="17" fillId="0" borderId="1" xfId="0" applyNumberFormat="1" applyFont="1" applyBorder="1" applyAlignment="1">
      <alignment horizontal="center" vertical="center" wrapText="1"/>
    </xf>
    <xf numFmtId="181" fontId="17" fillId="0" borderId="1" xfId="0" applyNumberFormat="1" applyFont="1" applyBorder="1" applyAlignment="1">
      <alignment horizontal="center" vertical="center" wrapText="1"/>
    </xf>
    <xf numFmtId="181" fontId="17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2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10" borderId="7" xfId="0" applyFont="1" applyFill="1" applyBorder="1" applyAlignment="1" applyProtection="1">
      <alignment horizontal="center" vertical="center"/>
      <protection locked="0"/>
    </xf>
    <xf numFmtId="20" fontId="2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8" xfId="0" applyNumberFormat="1" applyFont="1" applyFill="1" applyBorder="1" applyAlignment="1" applyProtection="1">
      <alignment horizontal="center" vertical="center"/>
      <protection locked="0"/>
    </xf>
    <xf numFmtId="20" fontId="6" fillId="10" borderId="7" xfId="0" applyNumberFormat="1" applyFont="1" applyFill="1" applyBorder="1" applyAlignment="1" applyProtection="1">
      <alignment horizontal="center" vertical="center"/>
      <protection locked="0"/>
    </xf>
    <xf numFmtId="187" fontId="6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10" borderId="6" xfId="0" applyNumberFormat="1" applyFont="1" applyFill="1" applyBorder="1" applyAlignment="1" applyProtection="1">
      <alignment horizontal="center" vertical="center"/>
      <protection locked="0"/>
    </xf>
    <xf numFmtId="20" fontId="6" fillId="1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91" fontId="2" fillId="3" borderId="0" xfId="0" applyNumberFormat="1" applyFont="1" applyFill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>
      <alignment horizontal="center" vertical="center"/>
    </xf>
    <xf numFmtId="20" fontId="6" fillId="0" borderId="13" xfId="0" applyNumberFormat="1" applyFont="1" applyBorder="1" applyAlignment="1" applyProtection="1">
      <alignment horizontal="center" vertical="center"/>
      <protection locked="0"/>
    </xf>
    <xf numFmtId="20" fontId="6" fillId="10" borderId="13" xfId="0" applyNumberFormat="1" applyFont="1" applyFill="1" applyBorder="1" applyAlignment="1" applyProtection="1">
      <alignment horizontal="center" vertical="center"/>
      <protection locked="0"/>
    </xf>
    <xf numFmtId="20" fontId="6" fillId="10" borderId="14" xfId="0" applyNumberFormat="1" applyFont="1" applyFill="1" applyBorder="1" applyAlignment="1" applyProtection="1">
      <alignment horizontal="center" vertical="center"/>
      <protection locked="0"/>
    </xf>
    <xf numFmtId="20" fontId="2" fillId="3" borderId="0" xfId="0" applyNumberFormat="1" applyFont="1" applyFill="1" applyAlignment="1" applyProtection="1">
      <alignment horizontal="center" vertical="center"/>
      <protection locked="0"/>
    </xf>
    <xf numFmtId="0" fontId="6" fillId="12" borderId="0" xfId="0" applyFont="1" applyFill="1" applyAlignment="1" applyProtection="1">
      <alignment horizontal="center" vertical="center"/>
      <protection locked="0"/>
    </xf>
    <xf numFmtId="187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91" fontId="6" fillId="0" borderId="0" xfId="0" applyNumberFormat="1" applyFont="1" applyAlignment="1" applyProtection="1">
      <alignment horizontal="center" vertical="center"/>
      <protection locked="0"/>
    </xf>
    <xf numFmtId="0" fontId="37" fillId="3" borderId="0" xfId="0" applyFont="1" applyFill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181" fontId="17" fillId="0" borderId="1" xfId="0" applyNumberFormat="1" applyFont="1" applyBorder="1" applyAlignment="1">
      <alignment horizontal="center" vertical="center"/>
    </xf>
    <xf numFmtId="20" fontId="6" fillId="0" borderId="1" xfId="45" applyNumberFormat="1" applyFont="1" applyBorder="1" applyAlignment="1">
      <alignment horizontal="center" vertical="center"/>
    </xf>
    <xf numFmtId="20" fontId="6" fillId="3" borderId="1" xfId="45" applyNumberFormat="1" applyFont="1" applyFill="1" applyBorder="1" applyAlignment="1">
      <alignment horizontal="center" vertical="center"/>
    </xf>
    <xf numFmtId="20" fontId="2" fillId="3" borderId="1" xfId="45" applyNumberFormat="1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10" borderId="39" xfId="0" applyFont="1" applyFill="1" applyBorder="1" applyAlignment="1" applyProtection="1">
      <alignment horizontal="center" vertical="center"/>
      <protection locked="0"/>
    </xf>
    <xf numFmtId="20" fontId="6" fillId="0" borderId="21" xfId="0" applyNumberFormat="1" applyFont="1" applyBorder="1" applyAlignment="1" applyProtection="1">
      <alignment horizontal="center" vertical="center"/>
      <protection locked="0"/>
    </xf>
    <xf numFmtId="181" fontId="2" fillId="10" borderId="0" xfId="0" applyNumberFormat="1" applyFont="1" applyFill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40" fontId="6" fillId="10" borderId="1" xfId="0" applyNumberFormat="1" applyFont="1" applyFill="1" applyBorder="1" applyAlignment="1" applyProtection="1">
      <alignment horizontal="center" vertical="center"/>
      <protection locked="0"/>
    </xf>
    <xf numFmtId="38" fontId="6" fillId="10" borderId="8" xfId="0" applyNumberFormat="1" applyFont="1" applyFill="1" applyBorder="1" applyAlignment="1" applyProtection="1">
      <alignment horizontal="center" vertical="center"/>
      <protection locked="0"/>
    </xf>
    <xf numFmtId="176" fontId="2" fillId="12" borderId="0" xfId="0" applyNumberFormat="1" applyFont="1" applyFill="1" applyAlignment="1" applyProtection="1">
      <alignment horizontal="center" vertical="center"/>
      <protection locked="0"/>
    </xf>
    <xf numFmtId="181" fontId="2" fillId="12" borderId="0" xfId="0" applyNumberFormat="1" applyFont="1" applyFill="1" applyAlignment="1" applyProtection="1">
      <alignment horizontal="center" vertical="center"/>
      <protection locked="0"/>
    </xf>
    <xf numFmtId="181" fontId="17" fillId="19" borderId="1" xfId="0" applyNumberFormat="1" applyFont="1" applyFill="1" applyBorder="1" applyAlignment="1">
      <alignment horizontal="center" vertical="center"/>
    </xf>
    <xf numFmtId="191" fontId="2" fillId="12" borderId="0" xfId="0" applyNumberFormat="1" applyFont="1" applyFill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20" fontId="6" fillId="19" borderId="35" xfId="20" applyNumberFormat="1" applyFont="1" applyFill="1" applyBorder="1" applyAlignment="1">
      <alignment horizontal="center" vertical="center" wrapText="1"/>
    </xf>
    <xf numFmtId="20" fontId="6" fillId="19" borderId="1" xfId="0" applyNumberFormat="1" applyFont="1" applyFill="1" applyBorder="1" applyAlignment="1" applyProtection="1">
      <alignment horizontal="center" vertical="center"/>
      <protection locked="0"/>
    </xf>
    <xf numFmtId="20" fontId="17" fillId="0" borderId="1" xfId="0" applyNumberFormat="1" applyFont="1" applyBorder="1" applyAlignment="1">
      <alignment horizontal="center" vertical="center" wrapText="1"/>
    </xf>
    <xf numFmtId="20" fontId="6" fillId="0" borderId="35" xfId="20" applyNumberFormat="1" applyFont="1" applyBorder="1" applyAlignment="1">
      <alignment horizontal="center" vertical="center" wrapText="1"/>
    </xf>
    <xf numFmtId="20" fontId="6" fillId="0" borderId="15" xfId="20" applyNumberFormat="1" applyFont="1" applyBorder="1" applyAlignment="1">
      <alignment horizontal="center" vertical="center" wrapText="1"/>
    </xf>
    <xf numFmtId="49" fontId="6" fillId="10" borderId="1" xfId="20" applyNumberFormat="1" applyFont="1" applyFill="1" applyBorder="1" applyAlignment="1">
      <alignment vertical="center" wrapText="1"/>
    </xf>
    <xf numFmtId="181" fontId="17" fillId="0" borderId="1" xfId="0" applyNumberFormat="1" applyFont="1" applyBorder="1" applyAlignment="1">
      <alignment horizontal="center" vertical="center" wrapText="1"/>
    </xf>
    <xf numFmtId="181" fontId="17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0" fontId="2" fillId="0" borderId="44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20" fontId="6" fillId="3" borderId="1" xfId="0" applyNumberFormat="1" applyFont="1" applyFill="1" applyBorder="1" applyAlignment="1">
      <alignment horizontal="center" vertical="center" shrinkToFit="1"/>
    </xf>
    <xf numFmtId="20" fontId="6" fillId="3" borderId="1" xfId="15" applyNumberFormat="1" applyFont="1" applyFill="1" applyBorder="1" applyAlignment="1">
      <alignment horizontal="center" vertical="center" shrinkToFit="1"/>
    </xf>
    <xf numFmtId="20" fontId="6" fillId="0" borderId="0" xfId="0" applyNumberFormat="1" applyFont="1" applyFill="1" applyAlignment="1">
      <alignment horizontal="center" vertical="center"/>
    </xf>
    <xf numFmtId="20" fontId="11" fillId="0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7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vertical="center"/>
      <protection locked="0"/>
    </xf>
    <xf numFmtId="187" fontId="11" fillId="0" borderId="1" xfId="69" applyNumberFormat="1" applyFont="1" applyFill="1" applyBorder="1" applyAlignment="1" applyProtection="1">
      <alignment horizontal="center" vertical="center"/>
      <protection locked="0"/>
    </xf>
    <xf numFmtId="20" fontId="6" fillId="3" borderId="7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0" fontId="6" fillId="3" borderId="13" xfId="0" applyNumberFormat="1" applyFont="1" applyFill="1" applyBorder="1" applyAlignment="1" applyProtection="1">
      <alignment horizontal="center" vertical="center"/>
      <protection locked="0"/>
    </xf>
    <xf numFmtId="20" fontId="6" fillId="3" borderId="14" xfId="0" applyNumberFormat="1" applyFont="1" applyFill="1" applyBorder="1" applyAlignment="1" applyProtection="1">
      <alignment horizontal="center" vertical="center"/>
      <protection locked="0"/>
    </xf>
    <xf numFmtId="20" fontId="6" fillId="3" borderId="6" xfId="0" applyNumberFormat="1" applyFont="1" applyFill="1" applyBorder="1" applyAlignment="1" applyProtection="1">
      <alignment horizontal="center" vertical="center"/>
      <protection locked="0"/>
    </xf>
    <xf numFmtId="20" fontId="6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181" fontId="6" fillId="0" borderId="16" xfId="32" applyNumberFormat="1" applyFont="1" applyFill="1" applyBorder="1" applyAlignment="1">
      <alignment horizontal="center" vertical="center"/>
    </xf>
    <xf numFmtId="181" fontId="6" fillId="0" borderId="1" xfId="3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12" borderId="0" xfId="0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10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6" fillId="0" borderId="4" xfId="30" applyFont="1" applyBorder="1" applyAlignment="1" applyProtection="1">
      <alignment horizontal="center" vertical="center"/>
      <protection locked="0"/>
    </xf>
    <xf numFmtId="0" fontId="6" fillId="10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20" fontId="11" fillId="10" borderId="1" xfId="23" applyNumberFormat="1" applyFont="1" applyFill="1" applyBorder="1" applyAlignment="1">
      <alignment horizontal="center" vertical="center"/>
    </xf>
    <xf numFmtId="20" fontId="11" fillId="11" borderId="1" xfId="23" applyNumberFormat="1" applyFont="1" applyFill="1" applyBorder="1" applyAlignment="1">
      <alignment horizontal="center" vertical="center" wrapText="1"/>
    </xf>
    <xf numFmtId="181" fontId="12" fillId="0" borderId="1" xfId="15" applyNumberFormat="1" applyFont="1" applyBorder="1" applyAlignment="1">
      <alignment horizontal="center" vertical="center" wrapText="1"/>
    </xf>
    <xf numFmtId="20" fontId="2" fillId="10" borderId="1" xfId="0" applyNumberFormat="1" applyFont="1" applyFill="1" applyBorder="1" applyAlignment="1">
      <alignment horizontal="center" vertical="center"/>
    </xf>
    <xf numFmtId="20" fontId="2" fillId="11" borderId="8" xfId="0" applyNumberFormat="1" applyFont="1" applyFill="1" applyBorder="1" applyAlignment="1">
      <alignment horizontal="center" vertical="center"/>
    </xf>
    <xf numFmtId="20" fontId="6" fillId="11" borderId="1" xfId="15" applyNumberFormat="1" applyFont="1" applyFill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 wrapText="1"/>
    </xf>
    <xf numFmtId="20" fontId="6" fillId="10" borderId="1" xfId="13" applyNumberFormat="1" applyFont="1" applyFill="1" applyBorder="1" applyAlignment="1">
      <alignment horizontal="center" vertical="center" wrapText="1"/>
    </xf>
    <xf numFmtId="20" fontId="6" fillId="0" borderId="17" xfId="0" applyNumberFormat="1" applyFont="1" applyBorder="1" applyAlignment="1">
      <alignment vertical="center"/>
    </xf>
    <xf numFmtId="181" fontId="6" fillId="10" borderId="52" xfId="0" applyNumberFormat="1" applyFont="1" applyFill="1" applyBorder="1" applyAlignment="1">
      <alignment horizontal="center" vertical="center" wrapText="1"/>
    </xf>
    <xf numFmtId="181" fontId="11" fillId="11" borderId="53" xfId="0" applyNumberFormat="1" applyFont="1" applyFill="1" applyBorder="1" applyAlignment="1">
      <alignment horizontal="center" vertical="center" wrapText="1"/>
    </xf>
    <xf numFmtId="20" fontId="6" fillId="0" borderId="67" xfId="45" applyNumberFormat="1" applyFont="1" applyBorder="1" applyAlignment="1">
      <alignment horizontal="center" vertical="center" wrapText="1"/>
    </xf>
    <xf numFmtId="177" fontId="6" fillId="1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2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10" borderId="7" xfId="0" applyFont="1" applyFill="1" applyBorder="1" applyAlignment="1" applyProtection="1">
      <alignment horizontal="center" vertical="center"/>
      <protection locked="0"/>
    </xf>
    <xf numFmtId="20" fontId="2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3" borderId="8" xfId="0" applyNumberFormat="1" applyFont="1" applyFill="1" applyBorder="1" applyAlignment="1" applyProtection="1">
      <alignment horizontal="center" vertical="center"/>
      <protection locked="0"/>
    </xf>
    <xf numFmtId="20" fontId="6" fillId="10" borderId="7" xfId="0" applyNumberFormat="1" applyFont="1" applyFill="1" applyBorder="1" applyAlignment="1" applyProtection="1">
      <alignment horizontal="center" vertical="center"/>
      <protection locked="0"/>
    </xf>
    <xf numFmtId="187" fontId="6" fillId="3" borderId="1" xfId="0" applyNumberFormat="1" applyFont="1" applyFill="1" applyBorder="1" applyAlignment="1" applyProtection="1">
      <alignment horizontal="center" vertical="center"/>
      <protection locked="0"/>
    </xf>
    <xf numFmtId="20" fontId="6" fillId="10" borderId="6" xfId="0" applyNumberFormat="1" applyFont="1" applyFill="1" applyBorder="1" applyAlignment="1" applyProtection="1">
      <alignment horizontal="center" vertical="center"/>
      <protection locked="0"/>
    </xf>
    <xf numFmtId="20" fontId="6" fillId="1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91" fontId="2" fillId="3" borderId="0" xfId="0" applyNumberFormat="1" applyFont="1" applyFill="1" applyAlignment="1" applyProtection="1">
      <alignment horizontal="center" vertical="center"/>
      <protection locked="0"/>
    </xf>
    <xf numFmtId="20" fontId="6" fillId="10" borderId="1" xfId="0" applyNumberFormat="1" applyFont="1" applyFill="1" applyBorder="1" applyAlignment="1">
      <alignment horizontal="center" vertical="center"/>
    </xf>
    <xf numFmtId="20" fontId="6" fillId="0" borderId="13" xfId="0" applyNumberFormat="1" applyFont="1" applyBorder="1" applyAlignment="1" applyProtection="1">
      <alignment horizontal="center" vertical="center"/>
      <protection locked="0"/>
    </xf>
    <xf numFmtId="20" fontId="6" fillId="10" borderId="13" xfId="0" applyNumberFormat="1" applyFont="1" applyFill="1" applyBorder="1" applyAlignment="1" applyProtection="1">
      <alignment horizontal="center" vertical="center"/>
      <protection locked="0"/>
    </xf>
    <xf numFmtId="20" fontId="6" fillId="10" borderId="14" xfId="0" applyNumberFormat="1" applyFont="1" applyFill="1" applyBorder="1" applyAlignment="1" applyProtection="1">
      <alignment horizontal="center" vertical="center"/>
      <protection locked="0"/>
    </xf>
    <xf numFmtId="20" fontId="2" fillId="3" borderId="0" xfId="0" applyNumberFormat="1" applyFont="1" applyFill="1" applyAlignment="1" applyProtection="1">
      <alignment horizontal="center" vertical="center"/>
      <protection locked="0"/>
    </xf>
    <xf numFmtId="181" fontId="6" fillId="0" borderId="1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0" fontId="6" fillId="12" borderId="0" xfId="0" applyFont="1" applyFill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20" fontId="6" fillId="0" borderId="7" xfId="0" applyNumberFormat="1" applyFont="1" applyBorder="1" applyAlignment="1" applyProtection="1">
      <alignment horizontal="center" vertical="center"/>
      <protection locked="0"/>
    </xf>
    <xf numFmtId="20" fontId="6" fillId="0" borderId="14" xfId="0" applyNumberFormat="1" applyFont="1" applyBorder="1" applyAlignment="1" applyProtection="1">
      <alignment horizontal="center" vertical="center"/>
      <protection locked="0"/>
    </xf>
    <xf numFmtId="187" fontId="6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91" fontId="6" fillId="0" borderId="0" xfId="0" applyNumberFormat="1" applyFont="1" applyAlignment="1" applyProtection="1">
      <alignment horizontal="center" vertical="center"/>
      <protection locked="0"/>
    </xf>
    <xf numFmtId="0" fontId="37" fillId="3" borderId="0" xfId="0" applyFont="1" applyFill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181" fontId="17" fillId="0" borderId="1" xfId="0" applyNumberFormat="1" applyFont="1" applyBorder="1" applyAlignment="1">
      <alignment horizontal="center" vertical="center"/>
    </xf>
    <xf numFmtId="0" fontId="6" fillId="0" borderId="1" xfId="45" applyFont="1" applyBorder="1" applyAlignment="1" applyProtection="1">
      <alignment horizontal="center" vertical="center"/>
      <protection locked="0"/>
    </xf>
    <xf numFmtId="20" fontId="6" fillId="0" borderId="1" xfId="45" applyNumberFormat="1" applyFont="1" applyBorder="1" applyAlignment="1">
      <alignment horizontal="center" vertical="center"/>
    </xf>
    <xf numFmtId="20" fontId="6" fillId="0" borderId="1" xfId="45" applyNumberFormat="1" applyFont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10" borderId="39" xfId="0" applyFont="1" applyFill="1" applyBorder="1" applyAlignment="1" applyProtection="1">
      <alignment horizontal="center" vertical="center"/>
      <protection locked="0"/>
    </xf>
    <xf numFmtId="181" fontId="2" fillId="10" borderId="0" xfId="0" applyNumberFormat="1" applyFont="1" applyFill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17" fillId="0" borderId="4" xfId="45" applyFont="1" applyBorder="1" applyAlignment="1" applyProtection="1">
      <alignment horizontal="center" vertical="center" wrapText="1"/>
      <protection locked="0"/>
    </xf>
    <xf numFmtId="20" fontId="6" fillId="0" borderId="13" xfId="45" applyNumberFormat="1" applyFont="1" applyBorder="1" applyAlignment="1" applyProtection="1">
      <alignment horizontal="center" vertical="center"/>
      <protection locked="0"/>
    </xf>
    <xf numFmtId="20" fontId="17" fillId="0" borderId="13" xfId="0" applyNumberFormat="1" applyFont="1" applyBorder="1" applyAlignment="1">
      <alignment horizontal="center" vertical="center"/>
    </xf>
    <xf numFmtId="40" fontId="6" fillId="10" borderId="1" xfId="0" applyNumberFormat="1" applyFont="1" applyFill="1" applyBorder="1" applyAlignment="1" applyProtection="1">
      <alignment horizontal="center" vertical="center"/>
      <protection locked="0"/>
    </xf>
    <xf numFmtId="20" fontId="2" fillId="12" borderId="0" xfId="0" applyNumberFormat="1" applyFont="1" applyFill="1" applyAlignment="1" applyProtection="1">
      <alignment horizontal="center" vertical="center"/>
      <protection locked="0"/>
    </xf>
    <xf numFmtId="38" fontId="6" fillId="10" borderId="8" xfId="0" applyNumberFormat="1" applyFont="1" applyFill="1" applyBorder="1" applyAlignment="1" applyProtection="1">
      <alignment horizontal="center" vertical="center"/>
      <protection locked="0"/>
    </xf>
    <xf numFmtId="181" fontId="6" fillId="0" borderId="0" xfId="0" applyNumberFormat="1" applyFont="1" applyAlignment="1" applyProtection="1">
      <alignment horizontal="center" vertical="center"/>
      <protection locked="0"/>
    </xf>
    <xf numFmtId="176" fontId="2" fillId="12" borderId="0" xfId="0" applyNumberFormat="1" applyFont="1" applyFill="1" applyAlignment="1" applyProtection="1">
      <alignment horizontal="center" vertical="center"/>
      <protection locked="0"/>
    </xf>
    <xf numFmtId="181" fontId="2" fillId="12" borderId="0" xfId="0" applyNumberFormat="1" applyFont="1" applyFill="1" applyAlignment="1" applyProtection="1">
      <alignment horizontal="center" vertical="center"/>
      <protection locked="0"/>
    </xf>
    <xf numFmtId="191" fontId="2" fillId="12" borderId="0" xfId="0" applyNumberFormat="1" applyFont="1" applyFill="1" applyAlignment="1" applyProtection="1">
      <alignment horizontal="center" vertical="center"/>
      <protection locked="0"/>
    </xf>
    <xf numFmtId="187" fontId="6" fillId="12" borderId="1" xfId="0" applyNumberFormat="1" applyFont="1" applyFill="1" applyBorder="1" applyAlignment="1" applyProtection="1">
      <alignment horizontal="center" vertical="center"/>
      <protection locked="0"/>
    </xf>
    <xf numFmtId="40" fontId="6" fillId="12" borderId="7" xfId="0" applyNumberFormat="1" applyFont="1" applyFill="1" applyBorder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20" fontId="6" fillId="19" borderId="1" xfId="0" applyNumberFormat="1" applyFont="1" applyFill="1" applyBorder="1" applyAlignment="1" applyProtection="1">
      <alignment horizontal="center" vertical="center"/>
      <protection locked="0"/>
    </xf>
    <xf numFmtId="20" fontId="17" fillId="0" borderId="45" xfId="45" applyNumberFormat="1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17" fillId="0" borderId="4" xfId="45" applyFont="1" applyBorder="1" applyAlignment="1" applyProtection="1">
      <alignment horizontal="center" vertical="center"/>
      <protection locked="0"/>
    </xf>
    <xf numFmtId="20" fontId="2" fillId="0" borderId="1" xfId="45" applyNumberFormat="1" applyFont="1" applyBorder="1" applyAlignment="1" applyProtection="1">
      <alignment horizontal="center" vertical="center"/>
      <protection locked="0"/>
    </xf>
    <xf numFmtId="20" fontId="6" fillId="0" borderId="8" xfId="45" applyNumberFormat="1" applyFont="1" applyBorder="1" applyAlignment="1" applyProtection="1">
      <alignment horizontal="center" vertical="center"/>
      <protection locked="0"/>
    </xf>
    <xf numFmtId="38" fontId="6" fillId="12" borderId="8" xfId="0" applyNumberFormat="1" applyFont="1" applyFill="1" applyBorder="1" applyAlignment="1" applyProtection="1">
      <alignment horizontal="center" vertical="center"/>
      <protection locked="0"/>
    </xf>
    <xf numFmtId="187" fontId="6" fillId="12" borderId="8" xfId="0" applyNumberFormat="1" applyFont="1" applyFill="1" applyBorder="1" applyAlignment="1" applyProtection="1">
      <alignment horizontal="center" vertical="center"/>
      <protection locked="0"/>
    </xf>
    <xf numFmtId="0" fontId="6" fillId="12" borderId="8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2" fontId="6" fillId="12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45" xfId="45" applyFont="1" applyBorder="1" applyAlignment="1">
      <alignment horizontal="center" vertical="center" wrapText="1"/>
    </xf>
    <xf numFmtId="0" fontId="37" fillId="12" borderId="0" xfId="0" applyFont="1" applyFill="1" applyAlignment="1" applyProtection="1">
      <alignment horizontal="center" vertical="center"/>
      <protection locked="0"/>
    </xf>
    <xf numFmtId="20" fontId="17" fillId="0" borderId="8" xfId="45" applyNumberFormat="1" applyFont="1" applyBorder="1" applyAlignment="1">
      <alignment horizontal="center" vertical="center"/>
    </xf>
    <xf numFmtId="20" fontId="17" fillId="0" borderId="8" xfId="45" applyNumberFormat="1" applyFont="1" applyBorder="1" applyAlignment="1" applyProtection="1">
      <alignment horizontal="center" vertical="center"/>
      <protection locked="0"/>
    </xf>
    <xf numFmtId="20" fontId="17" fillId="0" borderId="1" xfId="45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</xf>
    <xf numFmtId="20" fontId="17" fillId="0" borderId="13" xfId="45" applyNumberFormat="1" applyFont="1" applyBorder="1" applyAlignment="1" applyProtection="1">
      <alignment horizontal="center" vertical="center"/>
      <protection locked="0"/>
    </xf>
    <xf numFmtId="181" fontId="17" fillId="0" borderId="1" xfId="0" applyNumberFormat="1" applyFont="1" applyBorder="1" applyAlignment="1">
      <alignment horizontal="center" vertical="center" wrapText="1"/>
    </xf>
    <xf numFmtId="181" fontId="51" fillId="11" borderId="1" xfId="0" applyNumberFormat="1" applyFont="1" applyFill="1" applyBorder="1" applyAlignment="1">
      <alignment horizontal="center" vertical="center"/>
    </xf>
    <xf numFmtId="181" fontId="51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40" fillId="10" borderId="22" xfId="0" applyFont="1" applyFill="1" applyBorder="1" applyAlignment="1">
      <alignment horizontal="center" vertical="center"/>
    </xf>
    <xf numFmtId="0" fontId="40" fillId="10" borderId="41" xfId="0" applyFont="1" applyFill="1" applyBorder="1" applyAlignment="1">
      <alignment horizontal="center" vertical="center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50" xfId="45" applyFont="1" applyBorder="1" applyAlignment="1" applyProtection="1">
      <alignment horizontal="center" vertical="center"/>
      <protection locked="0"/>
    </xf>
    <xf numFmtId="0" fontId="6" fillId="0" borderId="28" xfId="45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44" xfId="0" applyFont="1" applyBorder="1" applyAlignment="1" applyProtection="1">
      <alignment horizontal="left" vertical="center" shrinkToFit="1"/>
      <protection locked="0"/>
    </xf>
    <xf numFmtId="20" fontId="8" fillId="10" borderId="32" xfId="0" applyNumberFormat="1" applyFont="1" applyFill="1" applyBorder="1" applyAlignment="1" applyProtection="1">
      <alignment horizontal="center" vertical="center" shrinkToFit="1"/>
      <protection locked="0"/>
    </xf>
    <xf numFmtId="20" fontId="8" fillId="10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8" fillId="0" borderId="32" xfId="0" applyFont="1" applyBorder="1" applyAlignment="1" applyProtection="1">
      <alignment horizontal="center" vertical="center" shrinkToFit="1"/>
      <protection locked="0"/>
    </xf>
    <xf numFmtId="0" fontId="8" fillId="0" borderId="44" xfId="0" applyFont="1" applyBorder="1" applyAlignment="1" applyProtection="1">
      <alignment horizontal="center" vertical="center" shrinkToFit="1"/>
      <protection locked="0"/>
    </xf>
    <xf numFmtId="0" fontId="5" fillId="10" borderId="33" xfId="0" applyFont="1" applyFill="1" applyBorder="1" applyAlignment="1" applyProtection="1">
      <alignment horizontal="center" vertical="center" shrinkToFit="1"/>
      <protection locked="0"/>
    </xf>
    <xf numFmtId="0" fontId="5" fillId="10" borderId="44" xfId="0" applyFont="1" applyFill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left" vertical="center"/>
      <protection locked="0"/>
    </xf>
    <xf numFmtId="0" fontId="4" fillId="22" borderId="33" xfId="0" applyFont="1" applyFill="1" applyBorder="1" applyAlignment="1" applyProtection="1">
      <alignment horizontal="center" vertical="center"/>
      <protection locked="0"/>
    </xf>
    <xf numFmtId="0" fontId="4" fillId="22" borderId="2" xfId="0" applyFont="1" applyFill="1" applyBorder="1" applyAlignment="1" applyProtection="1">
      <alignment horizontal="center" vertical="center"/>
      <protection locked="0"/>
    </xf>
    <xf numFmtId="0" fontId="4" fillId="22" borderId="44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right" vertical="center" shrinkToFit="1"/>
      <protection locked="0"/>
    </xf>
    <xf numFmtId="0" fontId="5" fillId="0" borderId="2" xfId="0" applyFont="1" applyBorder="1" applyAlignment="1" applyProtection="1">
      <alignment horizontal="right" vertical="center" shrinkToFit="1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6" fillId="0" borderId="27" xfId="45" applyFont="1" applyBorder="1" applyAlignment="1" applyProtection="1">
      <alignment horizontal="center" vertical="center"/>
      <protection locked="0"/>
    </xf>
    <xf numFmtId="0" fontId="6" fillId="0" borderId="48" xfId="45" applyFont="1" applyBorder="1" applyAlignment="1" applyProtection="1">
      <alignment horizontal="center" vertical="center"/>
      <protection locked="0"/>
    </xf>
    <xf numFmtId="0" fontId="2" fillId="12" borderId="11" xfId="0" applyFont="1" applyFill="1" applyBorder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40" fillId="10" borderId="32" xfId="0" applyFont="1" applyFill="1" applyBorder="1" applyAlignment="1">
      <alignment horizontal="center" vertical="center"/>
    </xf>
    <xf numFmtId="0" fontId="40" fillId="10" borderId="2" xfId="0" applyFont="1" applyFill="1" applyBorder="1" applyAlignment="1">
      <alignment horizontal="center" vertical="center"/>
    </xf>
    <xf numFmtId="0" fontId="40" fillId="10" borderId="44" xfId="0" applyFont="1" applyFill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49" fontId="6" fillId="19" borderId="9" xfId="20" applyNumberFormat="1" applyFont="1" applyFill="1" applyBorder="1" applyAlignment="1">
      <alignment horizontal="center" vertical="center" wrapText="1"/>
    </xf>
    <xf numFmtId="49" fontId="6" fillId="19" borderId="29" xfId="20" applyNumberFormat="1" applyFont="1" applyFill="1" applyBorder="1" applyAlignment="1">
      <alignment horizontal="center" vertical="center" wrapText="1"/>
    </xf>
    <xf numFmtId="49" fontId="6" fillId="19" borderId="8" xfId="2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10" borderId="19" xfId="0" applyFont="1" applyFill="1" applyBorder="1" applyAlignment="1" applyProtection="1">
      <alignment horizontal="center" vertical="center"/>
      <protection locked="0"/>
    </xf>
    <xf numFmtId="0" fontId="6" fillId="10" borderId="20" xfId="0" applyFont="1" applyFill="1" applyBorder="1" applyAlignment="1" applyProtection="1">
      <alignment horizontal="center" vertical="center"/>
      <protection locked="0"/>
    </xf>
    <xf numFmtId="190" fontId="8" fillId="0" borderId="32" xfId="0" applyNumberFormat="1" applyFont="1" applyBorder="1" applyAlignment="1">
      <alignment horizontal="center" vertical="center" shrinkToFit="1"/>
    </xf>
    <xf numFmtId="190" fontId="8" fillId="0" borderId="44" xfId="0" applyNumberFormat="1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6" fillId="19" borderId="64" xfId="20" applyNumberFormat="1" applyFont="1" applyFill="1" applyBorder="1" applyAlignment="1">
      <alignment horizontal="center" vertical="center" wrapText="1"/>
    </xf>
    <xf numFmtId="49" fontId="6" fillId="19" borderId="65" xfId="20" applyNumberFormat="1" applyFont="1" applyFill="1" applyBorder="1" applyAlignment="1">
      <alignment horizontal="center" vertical="center" wrapText="1"/>
    </xf>
    <xf numFmtId="49" fontId="6" fillId="19" borderId="66" xfId="2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9" xfId="23" applyFont="1" applyBorder="1" applyAlignment="1" applyProtection="1">
      <alignment horizontal="center" vertical="center"/>
      <protection locked="0"/>
    </xf>
    <xf numFmtId="0" fontId="6" fillId="10" borderId="19" xfId="23" applyFont="1" applyFill="1" applyBorder="1" applyAlignment="1" applyProtection="1">
      <alignment horizontal="center" vertical="center"/>
      <protection locked="0"/>
    </xf>
    <xf numFmtId="0" fontId="6" fillId="10" borderId="20" xfId="23" applyFont="1" applyFill="1" applyBorder="1" applyAlignment="1" applyProtection="1">
      <alignment horizontal="center" vertical="center"/>
      <protection locked="0"/>
    </xf>
    <xf numFmtId="0" fontId="8" fillId="0" borderId="32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20" fontId="8" fillId="10" borderId="32" xfId="0" applyNumberFormat="1" applyFont="1" applyFill="1" applyBorder="1" applyAlignment="1">
      <alignment horizontal="center" vertical="center" shrinkToFit="1"/>
    </xf>
    <xf numFmtId="20" fontId="8" fillId="10" borderId="44" xfId="0" applyNumberFormat="1" applyFont="1" applyFill="1" applyBorder="1" applyAlignment="1">
      <alignment horizontal="center" vertical="center" shrinkToFit="1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33" xfId="30" applyFont="1" applyBorder="1" applyAlignment="1" applyProtection="1">
      <alignment horizontal="center" vertical="center" shrinkToFit="1"/>
      <protection locked="0"/>
    </xf>
    <xf numFmtId="0" fontId="5" fillId="0" borderId="44" xfId="30" applyFont="1" applyBorder="1" applyAlignment="1" applyProtection="1">
      <alignment horizontal="center" vertical="center" shrinkToFit="1"/>
      <protection locked="0"/>
    </xf>
    <xf numFmtId="20" fontId="8" fillId="10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10" borderId="44" xfId="0" applyFont="1" applyFill="1" applyBorder="1" applyAlignment="1" applyProtection="1">
      <alignment horizontal="center" vertical="center" shrinkToFit="1"/>
      <protection locked="0"/>
    </xf>
    <xf numFmtId="20" fontId="8" fillId="10" borderId="2" xfId="23" applyNumberFormat="1" applyFont="1" applyFill="1" applyBorder="1" applyAlignment="1" applyProtection="1">
      <alignment horizontal="center" vertical="center" shrinkToFit="1"/>
      <protection locked="0"/>
    </xf>
    <xf numFmtId="0" fontId="8" fillId="10" borderId="44" xfId="23" applyFont="1" applyFill="1" applyBorder="1" applyAlignment="1" applyProtection="1">
      <alignment horizontal="center" vertical="center" shrinkToFit="1"/>
      <protection locked="0"/>
    </xf>
    <xf numFmtId="0" fontId="6" fillId="0" borderId="18" xfId="23" applyFont="1" applyBorder="1" applyAlignment="1" applyProtection="1">
      <alignment horizontal="center" vertical="center"/>
      <protection locked="0"/>
    </xf>
    <xf numFmtId="0" fontId="6" fillId="0" borderId="4" xfId="23" applyFont="1" applyBorder="1" applyAlignment="1" applyProtection="1">
      <alignment horizontal="center" vertical="center"/>
      <protection locked="0"/>
    </xf>
    <xf numFmtId="0" fontId="5" fillId="10" borderId="33" xfId="23" applyFont="1" applyFill="1" applyBorder="1" applyAlignment="1" applyProtection="1">
      <alignment horizontal="center" vertical="center" shrinkToFit="1"/>
      <protection locked="0"/>
    </xf>
    <xf numFmtId="0" fontId="5" fillId="10" borderId="44" xfId="23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horizontal="center" vertical="center" shrinkToFit="1"/>
      <protection locked="0"/>
    </xf>
    <xf numFmtId="0" fontId="49" fillId="3" borderId="33" xfId="0" applyFont="1" applyFill="1" applyBorder="1" applyAlignment="1" applyProtection="1">
      <alignment horizontal="center" vertical="center" shrinkToFit="1"/>
      <protection locked="0"/>
    </xf>
    <xf numFmtId="0" fontId="49" fillId="3" borderId="44" xfId="0" applyFont="1" applyFill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4" fillId="22" borderId="33" xfId="23" applyFont="1" applyFill="1" applyBorder="1" applyAlignment="1" applyProtection="1">
      <alignment horizontal="center" vertical="center"/>
      <protection locked="0"/>
    </xf>
    <xf numFmtId="0" fontId="4" fillId="22" borderId="2" xfId="23" applyFont="1" applyFill="1" applyBorder="1" applyAlignment="1" applyProtection="1">
      <alignment horizontal="center" vertical="center"/>
      <protection locked="0"/>
    </xf>
    <xf numFmtId="0" fontId="4" fillId="22" borderId="44" xfId="23" applyFont="1" applyFill="1" applyBorder="1" applyAlignment="1" applyProtection="1">
      <alignment horizontal="center" vertical="center"/>
      <protection locked="0"/>
    </xf>
    <xf numFmtId="0" fontId="5" fillId="0" borderId="33" xfId="23" applyFont="1" applyBorder="1" applyAlignment="1" applyProtection="1">
      <alignment horizontal="right" vertical="center" shrinkToFit="1"/>
      <protection locked="0"/>
    </xf>
    <xf numFmtId="0" fontId="5" fillId="0" borderId="2" xfId="23" applyFont="1" applyBorder="1" applyAlignment="1" applyProtection="1">
      <alignment horizontal="right" vertical="center" shrinkToFit="1"/>
      <protection locked="0"/>
    </xf>
    <xf numFmtId="0" fontId="7" fillId="0" borderId="3" xfId="23" applyFont="1" applyBorder="1" applyAlignment="1" applyProtection="1">
      <alignment horizontal="center" vertical="center"/>
      <protection locked="0"/>
    </xf>
    <xf numFmtId="0" fontId="7" fillId="0" borderId="46" xfId="23" applyFont="1" applyBorder="1" applyAlignment="1" applyProtection="1">
      <alignment horizontal="center" vertical="center"/>
      <protection locked="0"/>
    </xf>
    <xf numFmtId="0" fontId="7" fillId="0" borderId="32" xfId="23" applyFont="1" applyBorder="1" applyAlignment="1" applyProtection="1">
      <alignment horizontal="center" vertical="center"/>
      <protection locked="0"/>
    </xf>
    <xf numFmtId="0" fontId="7" fillId="0" borderId="2" xfId="23" applyFont="1" applyBorder="1" applyAlignment="1" applyProtection="1">
      <alignment horizontal="center" vertical="center"/>
      <protection locked="0"/>
    </xf>
    <xf numFmtId="0" fontId="7" fillId="0" borderId="44" xfId="23" applyFont="1" applyBorder="1" applyAlignment="1" applyProtection="1">
      <alignment horizontal="center" vertical="center"/>
      <protection locked="0"/>
    </xf>
    <xf numFmtId="0" fontId="7" fillId="0" borderId="46" xfId="19" applyFont="1" applyBorder="1" applyAlignment="1" applyProtection="1">
      <alignment horizontal="center" vertical="center"/>
      <protection locked="0"/>
    </xf>
    <xf numFmtId="0" fontId="7" fillId="0" borderId="34" xfId="19" applyFont="1" applyBorder="1" applyAlignment="1" applyProtection="1">
      <alignment horizontal="center" vertical="center"/>
      <protection locked="0"/>
    </xf>
    <xf numFmtId="181" fontId="8" fillId="10" borderId="32" xfId="0" applyNumberFormat="1" applyFont="1" applyFill="1" applyBorder="1" applyAlignment="1" applyProtection="1">
      <alignment horizontal="center" vertical="center" shrinkToFit="1"/>
      <protection locked="0"/>
    </xf>
    <xf numFmtId="181" fontId="8" fillId="10" borderId="44" xfId="0" applyNumberFormat="1" applyFont="1" applyFill="1" applyBorder="1" applyAlignment="1" applyProtection="1">
      <alignment horizontal="center" vertical="center" shrinkToFit="1"/>
      <protection locked="0"/>
    </xf>
    <xf numFmtId="20" fontId="8" fillId="0" borderId="32" xfId="0" applyNumberFormat="1" applyFont="1" applyBorder="1" applyAlignment="1" applyProtection="1">
      <alignment horizontal="center" vertical="center" shrinkToFit="1"/>
      <protection locked="0"/>
    </xf>
    <xf numFmtId="2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15" fillId="10" borderId="50" xfId="0" applyFont="1" applyFill="1" applyBorder="1" applyAlignment="1" applyProtection="1">
      <alignment horizontal="center" vertical="center"/>
      <protection locked="0"/>
    </xf>
    <xf numFmtId="0" fontId="15" fillId="10" borderId="28" xfId="0" applyFont="1" applyFill="1" applyBorder="1" applyAlignment="1" applyProtection="1">
      <alignment horizontal="center" vertical="center"/>
      <protection locked="0"/>
    </xf>
    <xf numFmtId="0" fontId="6" fillId="0" borderId="54" xfId="23" applyFont="1" applyBorder="1" applyAlignment="1" applyProtection="1">
      <alignment horizontal="center" vertical="center"/>
      <protection locked="0"/>
    </xf>
    <xf numFmtId="0" fontId="6" fillId="0" borderId="22" xfId="23" applyFont="1" applyBorder="1" applyAlignment="1" applyProtection="1">
      <alignment horizontal="center" vertical="center"/>
      <protection locked="0"/>
    </xf>
    <xf numFmtId="0" fontId="40" fillId="3" borderId="55" xfId="0" applyFont="1" applyFill="1" applyBorder="1" applyAlignment="1">
      <alignment horizontal="center" vertical="center"/>
    </xf>
    <xf numFmtId="0" fontId="40" fillId="3" borderId="31" xfId="0" applyFont="1" applyFill="1" applyBorder="1" applyAlignment="1">
      <alignment horizontal="center" vertical="center"/>
    </xf>
    <xf numFmtId="0" fontId="40" fillId="3" borderId="26" xfId="0" applyFont="1" applyFill="1" applyBorder="1" applyAlignment="1">
      <alignment horizontal="center" vertical="center"/>
    </xf>
    <xf numFmtId="0" fontId="40" fillId="10" borderId="46" xfId="0" applyFont="1" applyFill="1" applyBorder="1" applyAlignment="1">
      <alignment horizontal="center" vertical="center"/>
    </xf>
    <xf numFmtId="0" fontId="40" fillId="10" borderId="34" xfId="0" applyFont="1" applyFill="1" applyBorder="1" applyAlignment="1">
      <alignment horizontal="center" vertical="center"/>
    </xf>
    <xf numFmtId="0" fontId="6" fillId="10" borderId="11" xfId="0" applyFont="1" applyFill="1" applyBorder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vertical="center" shrinkToFit="1"/>
      <protection locked="0"/>
    </xf>
    <xf numFmtId="0" fontId="5" fillId="0" borderId="44" xfId="0" applyFont="1" applyFill="1" applyBorder="1" applyAlignment="1" applyProtection="1">
      <alignment horizontal="left" vertical="center" shrinkToFit="1"/>
      <protection locked="0"/>
    </xf>
    <xf numFmtId="0" fontId="6" fillId="10" borderId="50" xfId="0" applyFont="1" applyFill="1" applyBorder="1" applyAlignment="1" applyProtection="1">
      <alignment horizontal="center" vertical="center"/>
      <protection locked="0"/>
    </xf>
    <xf numFmtId="0" fontId="6" fillId="10" borderId="56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40" fillId="10" borderId="2" xfId="23" applyFont="1" applyFill="1" applyBorder="1" applyAlignment="1">
      <alignment horizontal="center" vertical="center"/>
    </xf>
    <xf numFmtId="0" fontId="40" fillId="10" borderId="44" xfId="23" applyFont="1" applyFill="1" applyBorder="1" applyAlignment="1">
      <alignment horizontal="center" vertical="center"/>
    </xf>
    <xf numFmtId="0" fontId="4" fillId="23" borderId="33" xfId="0" applyFont="1" applyFill="1" applyBorder="1" applyAlignment="1" applyProtection="1">
      <alignment horizontal="center" vertical="center"/>
      <protection locked="0"/>
    </xf>
    <xf numFmtId="0" fontId="4" fillId="23" borderId="2" xfId="0" applyFont="1" applyFill="1" applyBorder="1" applyAlignment="1" applyProtection="1">
      <alignment horizontal="center" vertical="center"/>
      <protection locked="0"/>
    </xf>
    <xf numFmtId="0" fontId="4" fillId="23" borderId="44" xfId="0" applyFont="1" applyFill="1" applyBorder="1" applyAlignment="1" applyProtection="1">
      <alignment horizontal="center" vertical="center"/>
      <protection locked="0"/>
    </xf>
    <xf numFmtId="0" fontId="15" fillId="10" borderId="56" xfId="0" applyFont="1" applyFill="1" applyBorder="1" applyAlignment="1" applyProtection="1">
      <alignment horizontal="center" vertical="center"/>
      <protection locked="0"/>
    </xf>
    <xf numFmtId="0" fontId="23" fillId="10" borderId="33" xfId="0" applyFont="1" applyFill="1" applyBorder="1" applyAlignment="1" applyProtection="1">
      <alignment horizontal="center" vertical="center" shrinkToFit="1"/>
      <protection locked="0"/>
    </xf>
    <xf numFmtId="0" fontId="23" fillId="10" borderId="44" xfId="0" applyFont="1" applyFill="1" applyBorder="1" applyAlignment="1" applyProtection="1">
      <alignment horizontal="center" vertical="center" shrinkToFit="1"/>
      <protection locked="0"/>
    </xf>
    <xf numFmtId="20" fontId="25" fillId="10" borderId="32" xfId="0" applyNumberFormat="1" applyFont="1" applyFill="1" applyBorder="1" applyAlignment="1" applyProtection="1">
      <alignment horizontal="center" vertical="center" shrinkToFit="1"/>
      <protection locked="0"/>
    </xf>
    <xf numFmtId="20" fontId="25" fillId="10" borderId="44" xfId="0" applyNumberFormat="1" applyFont="1" applyFill="1" applyBorder="1" applyAlignment="1" applyProtection="1">
      <alignment horizontal="center" vertical="center" shrinkToFit="1"/>
      <protection locked="0"/>
    </xf>
    <xf numFmtId="0" fontId="21" fillId="22" borderId="33" xfId="0" applyFont="1" applyFill="1" applyBorder="1" applyAlignment="1" applyProtection="1">
      <alignment horizontal="center" vertical="center"/>
      <protection locked="0"/>
    </xf>
    <xf numFmtId="0" fontId="21" fillId="22" borderId="2" xfId="0" applyFont="1" applyFill="1" applyBorder="1" applyAlignment="1" applyProtection="1">
      <alignment horizontal="center" vertical="center"/>
      <protection locked="0"/>
    </xf>
    <xf numFmtId="0" fontId="21" fillId="22" borderId="44" xfId="0" applyFont="1" applyFill="1" applyBorder="1" applyAlignment="1" applyProtection="1">
      <alignment horizontal="center" vertical="center"/>
      <protection locked="0"/>
    </xf>
    <xf numFmtId="0" fontId="23" fillId="10" borderId="33" xfId="0" applyFont="1" applyFill="1" applyBorder="1" applyAlignment="1" applyProtection="1">
      <alignment horizontal="right" vertical="center" shrinkToFit="1"/>
      <protection locked="0"/>
    </xf>
    <xf numFmtId="0" fontId="23" fillId="10" borderId="2" xfId="0" applyFont="1" applyFill="1" applyBorder="1" applyAlignment="1" applyProtection="1">
      <alignment horizontal="right" vertical="center" shrinkToFit="1"/>
      <protection locked="0"/>
    </xf>
    <xf numFmtId="0" fontId="23" fillId="10" borderId="2" xfId="0" applyFont="1" applyFill="1" applyBorder="1" applyAlignment="1" applyProtection="1">
      <alignment horizontal="left" vertical="center" shrinkToFit="1"/>
      <protection locked="0"/>
    </xf>
    <xf numFmtId="0" fontId="23" fillId="10" borderId="44" xfId="0" applyFont="1" applyFill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20" fontId="8" fillId="10" borderId="2" xfId="0" applyNumberFormat="1" applyFont="1" applyFill="1" applyBorder="1" applyAlignment="1">
      <alignment horizontal="center" vertical="center" shrinkToFit="1"/>
    </xf>
    <xf numFmtId="0" fontId="8" fillId="10" borderId="44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44" xfId="0" applyFont="1" applyBorder="1" applyAlignment="1">
      <alignment horizontal="left" vertical="center" shrinkToFit="1"/>
    </xf>
    <xf numFmtId="0" fontId="6" fillId="0" borderId="5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7" fillId="0" borderId="3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4" fillId="16" borderId="33" xfId="0" applyFont="1" applyFill="1" applyBorder="1" applyAlignment="1" applyProtection="1">
      <alignment horizontal="center" vertical="center"/>
      <protection locked="0"/>
    </xf>
    <xf numFmtId="0" fontId="4" fillId="16" borderId="2" xfId="0" applyFont="1" applyFill="1" applyBorder="1" applyAlignment="1" applyProtection="1">
      <alignment horizontal="center" vertical="center"/>
      <protection locked="0"/>
    </xf>
    <xf numFmtId="0" fontId="4" fillId="16" borderId="44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4" fillId="16" borderId="33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0" fontId="4" fillId="16" borderId="4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10" borderId="50" xfId="0" applyFont="1" applyFill="1" applyBorder="1" applyAlignment="1">
      <alignment horizontal="center" vertical="center"/>
    </xf>
    <xf numFmtId="0" fontId="6" fillId="10" borderId="56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 shrinkToFit="1"/>
    </xf>
    <xf numFmtId="0" fontId="5" fillId="10" borderId="44" xfId="0" applyFont="1" applyFill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0" fillId="0" borderId="22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181" fontId="11" fillId="0" borderId="40" xfId="0" applyNumberFormat="1" applyFont="1" applyBorder="1" applyAlignment="1">
      <alignment horizontal="left" vertical="center" wrapText="1"/>
    </xf>
    <xf numFmtId="181" fontId="11" fillId="0" borderId="59" xfId="0" applyNumberFormat="1" applyFont="1" applyBorder="1" applyAlignment="1">
      <alignment horizontal="left" vertical="center" wrapText="1"/>
    </xf>
    <xf numFmtId="181" fontId="11" fillId="0" borderId="60" xfId="0" applyNumberFormat="1" applyFont="1" applyBorder="1" applyAlignment="1">
      <alignment horizontal="left" vertical="center" wrapText="1"/>
    </xf>
    <xf numFmtId="181" fontId="11" fillId="0" borderId="61" xfId="0" applyNumberFormat="1" applyFont="1" applyBorder="1" applyAlignment="1">
      <alignment horizontal="left" vertical="center" wrapText="1"/>
    </xf>
    <xf numFmtId="181" fontId="11" fillId="0" borderId="0" xfId="0" applyNumberFormat="1" applyFont="1" applyAlignment="1">
      <alignment horizontal="left" vertical="center" wrapText="1"/>
    </xf>
    <xf numFmtId="181" fontId="11" fillId="0" borderId="23" xfId="0" applyNumberFormat="1" applyFont="1" applyBorder="1" applyAlignment="1">
      <alignment horizontal="left" vertical="center" wrapText="1"/>
    </xf>
    <xf numFmtId="181" fontId="11" fillId="0" borderId="51" xfId="0" applyNumberFormat="1" applyFont="1" applyBorder="1" applyAlignment="1">
      <alignment horizontal="left" vertical="center" wrapText="1"/>
    </xf>
    <xf numFmtId="181" fontId="11" fillId="0" borderId="30" xfId="0" applyNumberFormat="1" applyFont="1" applyBorder="1" applyAlignment="1">
      <alignment horizontal="left" vertical="center" wrapText="1"/>
    </xf>
    <xf numFmtId="181" fontId="11" fillId="0" borderId="17" xfId="0" applyNumberFormat="1" applyFont="1" applyBorder="1" applyAlignment="1">
      <alignment horizontal="left" vertical="center" wrapText="1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48" xfId="0" applyFont="1" applyFill="1" applyBorder="1" applyAlignment="1" applyProtection="1">
      <alignment horizontal="center" vertical="center"/>
      <protection locked="0"/>
    </xf>
    <xf numFmtId="0" fontId="6" fillId="0" borderId="49" xfId="0" applyFont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0" fontId="4" fillId="8" borderId="33" xfId="23" applyFont="1" applyFill="1" applyBorder="1" applyAlignment="1" applyProtection="1">
      <alignment horizontal="center" vertical="center"/>
      <protection locked="0"/>
    </xf>
    <xf numFmtId="0" fontId="4" fillId="8" borderId="2" xfId="23" applyFont="1" applyFill="1" applyBorder="1" applyAlignment="1" applyProtection="1">
      <alignment horizontal="center" vertical="center"/>
      <protection locked="0"/>
    </xf>
    <xf numFmtId="0" fontId="4" fillId="8" borderId="44" xfId="23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4" xfId="30" applyFont="1" applyBorder="1" applyAlignment="1" applyProtection="1">
      <alignment horizontal="center" vertical="center"/>
      <protection locked="0"/>
    </xf>
    <xf numFmtId="0" fontId="6" fillId="0" borderId="22" xfId="30" applyFont="1" applyBorder="1" applyAlignment="1" applyProtection="1">
      <alignment horizontal="center" vertical="center"/>
      <protection locked="0"/>
    </xf>
    <xf numFmtId="0" fontId="5" fillId="0" borderId="2" xfId="23" applyFont="1" applyBorder="1" applyAlignment="1" applyProtection="1">
      <alignment horizontal="left" vertical="center" shrinkToFit="1"/>
      <protection locked="0"/>
    </xf>
    <xf numFmtId="0" fontId="5" fillId="0" borderId="44" xfId="23" applyFont="1" applyBorder="1" applyAlignment="1" applyProtection="1">
      <alignment horizontal="left" vertical="center" shrinkToFit="1"/>
      <protection locked="0"/>
    </xf>
    <xf numFmtId="0" fontId="19" fillId="0" borderId="3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54" xfId="0" applyFont="1" applyFill="1" applyBorder="1" applyAlignment="1" applyProtection="1">
      <alignment horizontal="center" vertical="center"/>
      <protection locked="0"/>
    </xf>
    <xf numFmtId="0" fontId="15" fillId="10" borderId="22" xfId="0" applyFont="1" applyFill="1" applyBorder="1" applyAlignment="1" applyProtection="1">
      <alignment horizontal="center" vertical="center"/>
      <protection locked="0"/>
    </xf>
    <xf numFmtId="0" fontId="6" fillId="10" borderId="27" xfId="0" applyFont="1" applyFill="1" applyBorder="1" applyAlignment="1" applyProtection="1">
      <alignment horizontal="center" vertical="center"/>
      <protection locked="0"/>
    </xf>
    <xf numFmtId="0" fontId="6" fillId="10" borderId="48" xfId="0" applyFont="1" applyFill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190" fontId="8" fillId="0" borderId="32" xfId="0" applyNumberFormat="1" applyFont="1" applyBorder="1" applyAlignment="1" applyProtection="1">
      <alignment horizontal="center" vertical="center" shrinkToFit="1"/>
      <protection locked="0"/>
    </xf>
    <xf numFmtId="19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49" fillId="0" borderId="33" xfId="0" applyFont="1" applyBorder="1" applyAlignment="1" applyProtection="1">
      <alignment horizontal="center" vertical="center" shrinkToFit="1"/>
      <protection locked="0"/>
    </xf>
    <xf numFmtId="0" fontId="49" fillId="0" borderId="44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10" borderId="18" xfId="0" applyFont="1" applyFill="1" applyBorder="1" applyAlignment="1" applyProtection="1">
      <alignment horizontal="center" vertical="center"/>
      <protection locked="0"/>
    </xf>
    <xf numFmtId="0" fontId="6" fillId="10" borderId="4" xfId="0" applyFont="1" applyFill="1" applyBorder="1" applyAlignment="1" applyProtection="1">
      <alignment horizontal="center" vertical="center"/>
      <protection locked="0"/>
    </xf>
    <xf numFmtId="0" fontId="8" fillId="0" borderId="33" xfId="0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Fill="1" applyBorder="1" applyAlignment="1" applyProtection="1">
      <alignment horizontal="center" vertical="center" shrinkToFit="1"/>
      <protection locked="0"/>
    </xf>
    <xf numFmtId="0" fontId="8" fillId="0" borderId="46" xfId="0" applyFont="1" applyFill="1" applyBorder="1" applyAlignment="1" applyProtection="1">
      <alignment horizontal="center" vertical="center" shrinkToFit="1"/>
      <protection locked="0"/>
    </xf>
    <xf numFmtId="0" fontId="8" fillId="0" borderId="34" xfId="0" applyFont="1" applyFill="1" applyBorder="1" applyAlignment="1" applyProtection="1">
      <alignment horizontal="center" vertical="center" shrinkToFit="1"/>
      <protection locked="0"/>
    </xf>
    <xf numFmtId="0" fontId="40" fillId="3" borderId="32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44" xfId="0" applyFont="1" applyFill="1" applyBorder="1" applyAlignment="1">
      <alignment horizontal="center" vertical="center"/>
    </xf>
    <xf numFmtId="0" fontId="7" fillId="10" borderId="3" xfId="0" applyFont="1" applyFill="1" applyBorder="1" applyAlignment="1" applyProtection="1">
      <alignment horizontal="center" vertical="center"/>
      <protection locked="0"/>
    </xf>
    <xf numFmtId="0" fontId="7" fillId="10" borderId="46" xfId="0" applyFont="1" applyFill="1" applyBorder="1" applyAlignment="1" applyProtection="1">
      <alignment horizontal="center" vertical="center"/>
      <protection locked="0"/>
    </xf>
    <xf numFmtId="0" fontId="4" fillId="22" borderId="57" xfId="0" applyFont="1" applyFill="1" applyBorder="1" applyAlignment="1" applyProtection="1">
      <alignment horizontal="center" vertical="center"/>
      <protection locked="0"/>
    </xf>
    <xf numFmtId="0" fontId="4" fillId="22" borderId="31" xfId="0" applyFont="1" applyFill="1" applyBorder="1" applyAlignment="1" applyProtection="1">
      <alignment horizontal="center" vertical="center"/>
      <protection locked="0"/>
    </xf>
    <xf numFmtId="0" fontId="4" fillId="22" borderId="26" xfId="0" applyFont="1" applyFill="1" applyBorder="1" applyAlignment="1" applyProtection="1">
      <alignment horizontal="center" vertical="center"/>
      <protection locked="0"/>
    </xf>
    <xf numFmtId="0" fontId="15" fillId="10" borderId="18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180" fontId="5" fillId="0" borderId="33" xfId="0" applyNumberFormat="1" applyFont="1" applyBorder="1" applyAlignment="1" applyProtection="1">
      <alignment horizontal="center" vertical="center" shrinkToFit="1"/>
      <protection locked="0"/>
    </xf>
    <xf numFmtId="20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6" fillId="0" borderId="47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right" vertical="center" shrinkToFit="1"/>
      <protection locked="0"/>
    </xf>
    <xf numFmtId="0" fontId="5" fillId="0" borderId="2" xfId="0" applyFont="1" applyFill="1" applyBorder="1" applyAlignment="1" applyProtection="1">
      <alignment horizontal="right" vertical="center" shrinkToFit="1"/>
      <protection locked="0"/>
    </xf>
    <xf numFmtId="0" fontId="5" fillId="0" borderId="57" xfId="0" applyFont="1" applyBorder="1" applyAlignment="1" applyProtection="1">
      <alignment horizontal="right" vertical="center" shrinkToFit="1"/>
      <protection locked="0"/>
    </xf>
    <xf numFmtId="0" fontId="5" fillId="0" borderId="31" xfId="0" applyFont="1" applyBorder="1" applyAlignment="1" applyProtection="1">
      <alignment horizontal="right" vertical="center" shrinkToFit="1"/>
      <protection locked="0"/>
    </xf>
    <xf numFmtId="0" fontId="15" fillId="10" borderId="19" xfId="0" applyFont="1" applyFill="1" applyBorder="1" applyAlignment="1" applyProtection="1">
      <alignment horizontal="center" vertical="center"/>
      <protection locked="0"/>
    </xf>
    <xf numFmtId="0" fontId="15" fillId="10" borderId="20" xfId="0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 applyProtection="1">
      <alignment horizontal="center" vertical="center"/>
      <protection locked="0"/>
    </xf>
    <xf numFmtId="0" fontId="8" fillId="10" borderId="0" xfId="0" applyFont="1" applyFill="1" applyAlignment="1" applyProtection="1">
      <alignment horizontal="center" vertical="center"/>
      <protection locked="0"/>
    </xf>
    <xf numFmtId="0" fontId="40" fillId="10" borderId="3" xfId="0" applyFont="1" applyFill="1" applyBorder="1" applyAlignment="1">
      <alignment horizontal="center" vertical="center"/>
    </xf>
    <xf numFmtId="178" fontId="11" fillId="0" borderId="40" xfId="0" applyNumberFormat="1" applyFont="1" applyBorder="1" applyAlignment="1">
      <alignment horizontal="left" vertical="center" wrapText="1"/>
    </xf>
    <xf numFmtId="178" fontId="11" fillId="0" borderId="59" xfId="0" applyNumberFormat="1" applyFont="1" applyBorder="1" applyAlignment="1">
      <alignment horizontal="left" vertical="center" wrapText="1"/>
    </xf>
    <xf numFmtId="178" fontId="11" fillId="0" borderId="60" xfId="0" applyNumberFormat="1" applyFont="1" applyBorder="1" applyAlignment="1">
      <alignment horizontal="left" vertical="center" wrapText="1"/>
    </xf>
    <xf numFmtId="178" fontId="11" fillId="0" borderId="61" xfId="0" applyNumberFormat="1" applyFont="1" applyBorder="1" applyAlignment="1">
      <alignment horizontal="left" vertical="center" wrapText="1"/>
    </xf>
    <xf numFmtId="178" fontId="11" fillId="0" borderId="0" xfId="0" applyNumberFormat="1" applyFont="1" applyAlignment="1">
      <alignment horizontal="left" vertical="center" wrapText="1"/>
    </xf>
    <xf numFmtId="178" fontId="11" fillId="0" borderId="23" xfId="0" applyNumberFormat="1" applyFont="1" applyBorder="1" applyAlignment="1">
      <alignment horizontal="left" vertical="center" wrapText="1"/>
    </xf>
    <xf numFmtId="178" fontId="11" fillId="0" borderId="51" xfId="0" applyNumberFormat="1" applyFont="1" applyBorder="1" applyAlignment="1">
      <alignment horizontal="left" vertical="center" wrapText="1"/>
    </xf>
    <xf numFmtId="178" fontId="11" fillId="0" borderId="30" xfId="0" applyNumberFormat="1" applyFont="1" applyBorder="1" applyAlignment="1">
      <alignment horizontal="left" vertical="center" wrapText="1"/>
    </xf>
    <xf numFmtId="178" fontId="11" fillId="0" borderId="17" xfId="0" applyNumberFormat="1" applyFont="1" applyBorder="1" applyAlignment="1">
      <alignment horizontal="left" vertical="center" wrapText="1"/>
    </xf>
    <xf numFmtId="0" fontId="6" fillId="17" borderId="1" xfId="48" applyFont="1" applyFill="1" applyBorder="1" applyAlignment="1">
      <alignment horizontal="center" vertical="center"/>
    </xf>
    <xf numFmtId="0" fontId="6" fillId="0" borderId="1" xfId="48" applyFont="1" applyBorder="1" applyAlignment="1">
      <alignment horizontal="center" vertical="center"/>
    </xf>
    <xf numFmtId="0" fontId="6" fillId="10" borderId="1" xfId="48" applyFont="1" applyFill="1" applyBorder="1" applyAlignment="1">
      <alignment horizontal="center" vertical="center"/>
    </xf>
    <xf numFmtId="0" fontId="11" fillId="15" borderId="1" xfId="48" applyFont="1" applyFill="1" applyBorder="1" applyAlignment="1">
      <alignment horizontal="center" vertical="center"/>
    </xf>
    <xf numFmtId="0" fontId="6" fillId="17" borderId="19" xfId="48" applyFont="1" applyFill="1" applyBorder="1" applyAlignment="1">
      <alignment horizontal="center" vertical="center"/>
    </xf>
    <xf numFmtId="0" fontId="6" fillId="10" borderId="19" xfId="48" applyFont="1" applyFill="1" applyBorder="1" applyAlignment="1">
      <alignment horizontal="center" vertical="center"/>
    </xf>
    <xf numFmtId="0" fontId="6" fillId="0" borderId="19" xfId="48" applyFont="1" applyBorder="1" applyAlignment="1">
      <alignment horizontal="center" vertical="center"/>
    </xf>
    <xf numFmtId="178" fontId="6" fillId="11" borderId="9" xfId="0" applyNumberFormat="1" applyFont="1" applyFill="1" applyBorder="1" applyAlignment="1">
      <alignment horizontal="left" vertical="center"/>
    </xf>
    <xf numFmtId="178" fontId="6" fillId="11" borderId="29" xfId="0" applyNumberFormat="1" applyFont="1" applyFill="1" applyBorder="1" applyAlignment="1">
      <alignment horizontal="left" vertical="center"/>
    </xf>
    <xf numFmtId="178" fontId="6" fillId="11" borderId="8" xfId="0" applyNumberFormat="1" applyFont="1" applyFill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7" fillId="0" borderId="3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6" fillId="11" borderId="1" xfId="48" applyFont="1" applyFill="1" applyBorder="1" applyAlignment="1">
      <alignment horizontal="center" vertical="center"/>
    </xf>
    <xf numFmtId="0" fontId="11" fillId="16" borderId="1" xfId="48" applyFont="1" applyFill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 shrinkToFit="1"/>
    </xf>
    <xf numFmtId="0" fontId="8" fillId="0" borderId="33" xfId="51" applyFont="1" applyBorder="1" applyAlignment="1" applyProtection="1">
      <alignment horizontal="center" vertical="center" shrinkToFit="1"/>
      <protection locked="0"/>
    </xf>
    <xf numFmtId="0" fontId="8" fillId="0" borderId="47" xfId="51" applyFont="1" applyBorder="1" applyAlignment="1" applyProtection="1">
      <alignment horizontal="center" vertical="center" shrinkToFit="1"/>
      <protection locked="0"/>
    </xf>
    <xf numFmtId="0" fontId="40" fillId="10" borderId="55" xfId="0" applyFont="1" applyFill="1" applyBorder="1" applyAlignment="1">
      <alignment horizontal="center" vertical="center"/>
    </xf>
    <xf numFmtId="0" fontId="40" fillId="10" borderId="31" xfId="0" applyFont="1" applyFill="1" applyBorder="1" applyAlignment="1">
      <alignment horizontal="center" vertical="center"/>
    </xf>
    <xf numFmtId="0" fontId="40" fillId="10" borderId="26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10" borderId="28" xfId="0" applyFont="1" applyFill="1" applyBorder="1" applyAlignment="1" applyProtection="1">
      <alignment horizontal="center" vertical="center"/>
      <protection locked="0"/>
    </xf>
    <xf numFmtId="0" fontId="7" fillId="10" borderId="33" xfId="0" applyFont="1" applyFill="1" applyBorder="1" applyAlignment="1" applyProtection="1">
      <alignment horizontal="center" vertical="center"/>
      <protection locked="0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7" fillId="10" borderId="44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6" fillId="10" borderId="34" xfId="0" applyFont="1" applyFill="1" applyBorder="1" applyAlignment="1" applyProtection="1">
      <alignment horizontal="center" vertical="center"/>
      <protection locked="0"/>
    </xf>
    <xf numFmtId="0" fontId="5" fillId="10" borderId="33" xfId="0" applyFont="1" applyFill="1" applyBorder="1" applyAlignment="1" applyProtection="1">
      <alignment horizontal="right" vertical="center" shrinkToFit="1"/>
      <protection locked="0"/>
    </xf>
    <xf numFmtId="0" fontId="5" fillId="10" borderId="2" xfId="0" applyFont="1" applyFill="1" applyBorder="1" applyAlignment="1" applyProtection="1">
      <alignment horizontal="right" vertical="center" shrinkToFit="1"/>
      <protection locked="0"/>
    </xf>
    <xf numFmtId="0" fontId="5" fillId="10" borderId="2" xfId="0" applyFont="1" applyFill="1" applyBorder="1" applyAlignment="1" applyProtection="1">
      <alignment horizontal="left" vertical="center" shrinkToFit="1"/>
      <protection locked="0"/>
    </xf>
    <xf numFmtId="0" fontId="5" fillId="10" borderId="44" xfId="0" applyFont="1" applyFill="1" applyBorder="1" applyAlignment="1" applyProtection="1">
      <alignment horizontal="left" vertical="center" shrinkToFit="1"/>
      <protection locked="0"/>
    </xf>
    <xf numFmtId="0" fontId="8" fillId="10" borderId="33" xfId="0" applyFont="1" applyFill="1" applyBorder="1" applyAlignment="1" applyProtection="1">
      <alignment horizontal="center" vertical="center" shrinkToFit="1"/>
      <protection locked="0"/>
    </xf>
    <xf numFmtId="0" fontId="8" fillId="10" borderId="47" xfId="0" applyFont="1" applyFill="1" applyBorder="1" applyAlignment="1" applyProtection="1">
      <alignment horizontal="center" vertical="center" shrinkToFit="1"/>
      <protection locked="0"/>
    </xf>
    <xf numFmtId="0" fontId="8" fillId="10" borderId="32" xfId="0" applyFont="1" applyFill="1" applyBorder="1" applyAlignment="1" applyProtection="1">
      <alignment horizontal="center" vertical="center" shrinkToFit="1"/>
      <protection locked="0"/>
    </xf>
    <xf numFmtId="0" fontId="7" fillId="10" borderId="32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 shrinkToFit="1"/>
      <protection locked="0"/>
    </xf>
    <xf numFmtId="0" fontId="8" fillId="0" borderId="44" xfId="0" applyFont="1" applyFill="1" applyBorder="1" applyAlignment="1" applyProtection="1">
      <alignment horizontal="center" vertical="center" shrinkToFi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left" vertical="center" shrinkToFit="1"/>
      <protection locked="0"/>
    </xf>
    <xf numFmtId="0" fontId="6" fillId="0" borderId="3" xfId="23" applyFont="1" applyBorder="1" applyAlignment="1" applyProtection="1">
      <alignment horizontal="center" vertical="center"/>
      <protection locked="0"/>
    </xf>
    <xf numFmtId="0" fontId="6" fillId="0" borderId="34" xfId="23" applyFont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6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46" xfId="0" applyFont="1" applyFill="1" applyBorder="1" applyAlignment="1" applyProtection="1">
      <alignment horizontal="center" vertical="center"/>
      <protection locked="0"/>
    </xf>
    <xf numFmtId="20" fontId="8" fillId="0" borderId="32" xfId="0" applyNumberFormat="1" applyFont="1" applyFill="1" applyBorder="1" applyAlignment="1" applyProtection="1">
      <alignment horizontal="center" vertical="center" shrinkToFit="1"/>
      <protection locked="0"/>
    </xf>
    <xf numFmtId="20" fontId="8" fillId="0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3" xfId="30" applyFont="1" applyFill="1" applyBorder="1" applyAlignment="1" applyProtection="1">
      <alignment horizontal="center" vertical="center" shrinkToFit="1"/>
      <protection locked="0"/>
    </xf>
    <xf numFmtId="0" fontId="5" fillId="0" borderId="44" xfId="30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7" fillId="0" borderId="46" xfId="0" applyFont="1" applyFill="1" applyBorder="1" applyAlignment="1" applyProtection="1">
      <alignment horizontal="center" vertical="center" shrinkToFit="1"/>
      <protection locked="0"/>
    </xf>
    <xf numFmtId="0" fontId="7" fillId="0" borderId="34" xfId="0" applyFont="1" applyFill="1" applyBorder="1" applyAlignment="1" applyProtection="1">
      <alignment horizontal="center" vertical="center" shrinkToFit="1"/>
      <protection locked="0"/>
    </xf>
    <xf numFmtId="0" fontId="6" fillId="0" borderId="19" xfId="30" applyFont="1" applyBorder="1" applyAlignment="1" applyProtection="1">
      <alignment horizontal="center" vertical="center"/>
      <protection locked="0"/>
    </xf>
    <xf numFmtId="20" fontId="8" fillId="0" borderId="2" xfId="30" applyNumberFormat="1" applyFont="1" applyBorder="1" applyAlignment="1" applyProtection="1">
      <alignment horizontal="center" vertical="center" shrinkToFit="1"/>
      <protection locked="0"/>
    </xf>
    <xf numFmtId="0" fontId="8" fillId="0" borderId="44" xfId="30" applyFont="1" applyBorder="1" applyAlignment="1" applyProtection="1">
      <alignment horizontal="center" vertical="center" shrinkToFit="1"/>
      <protection locked="0"/>
    </xf>
    <xf numFmtId="0" fontId="7" fillId="0" borderId="3" xfId="30" applyFont="1" applyBorder="1" applyAlignment="1" applyProtection="1">
      <alignment horizontal="center" vertical="center"/>
      <protection locked="0"/>
    </xf>
    <xf numFmtId="0" fontId="7" fillId="0" borderId="46" xfId="30" applyFont="1" applyBorder="1" applyAlignment="1" applyProtection="1">
      <alignment horizontal="center" vertical="center"/>
      <protection locked="0"/>
    </xf>
    <xf numFmtId="0" fontId="5" fillId="0" borderId="33" xfId="30" applyFont="1" applyBorder="1" applyAlignment="1" applyProtection="1">
      <alignment horizontal="right" vertical="center" shrinkToFit="1"/>
      <protection locked="0"/>
    </xf>
    <xf numFmtId="0" fontId="5" fillId="0" borderId="2" xfId="30" applyFont="1" applyBorder="1" applyAlignment="1" applyProtection="1">
      <alignment horizontal="right" vertical="center" shrinkToFit="1"/>
      <protection locked="0"/>
    </xf>
    <xf numFmtId="0" fontId="7" fillId="0" borderId="34" xfId="30" applyFont="1" applyBorder="1" applyAlignment="1" applyProtection="1">
      <alignment horizontal="center" vertical="center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20" fontId="6" fillId="0" borderId="13" xfId="30" applyNumberFormat="1" applyFont="1" applyBorder="1" applyAlignment="1">
      <alignment horizontal="center" vertical="center"/>
    </xf>
    <xf numFmtId="20" fontId="6" fillId="0" borderId="16" xfId="30" applyNumberFormat="1" applyFont="1" applyBorder="1" applyAlignment="1">
      <alignment horizontal="center" vertical="center"/>
    </xf>
    <xf numFmtId="0" fontId="4" fillId="16" borderId="33" xfId="30" applyFont="1" applyFill="1" applyBorder="1" applyAlignment="1" applyProtection="1">
      <alignment horizontal="center" vertical="center"/>
      <protection locked="0"/>
    </xf>
    <xf numFmtId="0" fontId="4" fillId="16" borderId="2" xfId="30" applyFont="1" applyFill="1" applyBorder="1" applyAlignment="1" applyProtection="1">
      <alignment horizontal="center" vertical="center"/>
      <protection locked="0"/>
    </xf>
    <xf numFmtId="0" fontId="4" fillId="16" borderId="44" xfId="30" applyFont="1" applyFill="1" applyBorder="1" applyAlignment="1" applyProtection="1">
      <alignment horizontal="center" vertical="center"/>
      <protection locked="0"/>
    </xf>
    <xf numFmtId="0" fontId="5" fillId="0" borderId="2" xfId="30" applyFont="1" applyBorder="1" applyAlignment="1" applyProtection="1">
      <alignment horizontal="left" vertical="center" shrinkToFit="1"/>
      <protection locked="0"/>
    </xf>
    <xf numFmtId="0" fontId="5" fillId="0" borderId="44" xfId="30" applyFont="1" applyBorder="1" applyAlignment="1" applyProtection="1">
      <alignment horizontal="left" vertical="center" shrinkToFit="1"/>
      <protection locked="0"/>
    </xf>
    <xf numFmtId="0" fontId="6" fillId="0" borderId="12" xfId="30" applyFont="1" applyBorder="1" applyAlignment="1">
      <alignment horizontal="center" vertical="center"/>
    </xf>
    <xf numFmtId="0" fontId="6" fillId="0" borderId="49" xfId="30" applyFont="1" applyBorder="1" applyAlignment="1">
      <alignment horizontal="center" vertical="center"/>
    </xf>
    <xf numFmtId="0" fontId="6" fillId="0" borderId="54" xfId="30" applyFont="1" applyBorder="1" applyAlignment="1">
      <alignment horizontal="center" vertical="center"/>
    </xf>
    <xf numFmtId="0" fontId="6" fillId="0" borderId="18" xfId="30" applyFont="1" applyBorder="1" applyAlignment="1" applyProtection="1">
      <alignment horizontal="center" vertical="center"/>
      <protection locked="0"/>
    </xf>
    <xf numFmtId="0" fontId="6" fillId="0" borderId="4" xfId="30" applyFont="1" applyBorder="1" applyAlignment="1" applyProtection="1">
      <alignment horizontal="center" vertical="center"/>
      <protection locked="0"/>
    </xf>
    <xf numFmtId="0" fontId="6" fillId="0" borderId="20" xfId="30" applyFont="1" applyBorder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 vertical="center" wrapText="1"/>
    </xf>
    <xf numFmtId="0" fontId="24" fillId="10" borderId="3" xfId="0" applyFont="1" applyFill="1" applyBorder="1" applyAlignment="1" applyProtection="1">
      <alignment horizontal="center" vertical="center"/>
      <protection locked="0"/>
    </xf>
    <xf numFmtId="0" fontId="24" fillId="10" borderId="46" xfId="0" applyFont="1" applyFill="1" applyBorder="1" applyAlignment="1" applyProtection="1">
      <alignment horizontal="center" vertical="center"/>
      <protection locked="0"/>
    </xf>
    <xf numFmtId="20" fontId="25" fillId="10" borderId="2" xfId="0" applyNumberFormat="1" applyFont="1" applyFill="1" applyBorder="1" applyAlignment="1">
      <alignment horizontal="center" vertical="center" shrinkToFit="1"/>
    </xf>
    <xf numFmtId="0" fontId="25" fillId="10" borderId="44" xfId="0" applyFont="1" applyFill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 shrinkToFit="1"/>
    </xf>
    <xf numFmtId="0" fontId="50" fillId="0" borderId="4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16" borderId="33" xfId="31" applyFont="1" applyFill="1" applyBorder="1" applyAlignment="1" applyProtection="1">
      <alignment horizontal="center" vertical="center"/>
      <protection locked="0"/>
    </xf>
    <xf numFmtId="0" fontId="4" fillId="16" borderId="2" xfId="31" applyFont="1" applyFill="1" applyBorder="1" applyAlignment="1" applyProtection="1">
      <alignment horizontal="center" vertical="center"/>
      <protection locked="0"/>
    </xf>
    <xf numFmtId="0" fontId="4" fillId="16" borderId="44" xfId="3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20" fontId="8" fillId="11" borderId="9" xfId="0" applyNumberFormat="1" applyFont="1" applyFill="1" applyBorder="1" applyAlignment="1">
      <alignment horizontal="center" vertical="center"/>
    </xf>
    <xf numFmtId="20" fontId="8" fillId="11" borderId="29" xfId="0" applyNumberFormat="1" applyFont="1" applyFill="1" applyBorder="1" applyAlignment="1">
      <alignment horizontal="center" vertical="center"/>
    </xf>
    <xf numFmtId="20" fontId="8" fillId="11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90" fontId="8" fillId="0" borderId="32" xfId="0" applyNumberFormat="1" applyFont="1" applyFill="1" applyBorder="1" applyAlignment="1">
      <alignment horizontal="center" vertical="center" shrinkToFit="1"/>
    </xf>
    <xf numFmtId="190" fontId="8" fillId="0" borderId="44" xfId="0" applyNumberFormat="1" applyFont="1" applyFill="1" applyBorder="1" applyAlignment="1">
      <alignment horizontal="center" vertical="center" shrinkToFit="1"/>
    </xf>
    <xf numFmtId="0" fontId="7" fillId="0" borderId="32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5" fillId="10" borderId="20" xfId="0" applyFont="1" applyFill="1" applyBorder="1" applyAlignment="1">
      <alignment horizontal="center" vertical="center"/>
    </xf>
    <xf numFmtId="0" fontId="23" fillId="10" borderId="33" xfId="0" applyFont="1" applyFill="1" applyBorder="1" applyAlignment="1">
      <alignment horizontal="center" vertical="center" shrinkToFit="1"/>
    </xf>
    <xf numFmtId="0" fontId="23" fillId="10" borderId="44" xfId="0" applyFont="1" applyFill="1" applyBorder="1" applyAlignment="1">
      <alignment horizontal="center" vertical="center" shrinkToFit="1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21" fillId="22" borderId="33" xfId="0" applyFont="1" applyFill="1" applyBorder="1" applyAlignment="1">
      <alignment horizontal="center" vertical="center"/>
    </xf>
    <xf numFmtId="0" fontId="21" fillId="22" borderId="2" xfId="0" applyFont="1" applyFill="1" applyBorder="1" applyAlignment="1">
      <alignment horizontal="center" vertical="center"/>
    </xf>
    <xf numFmtId="0" fontId="21" fillId="22" borderId="44" xfId="0" applyFont="1" applyFill="1" applyBorder="1" applyAlignment="1">
      <alignment horizontal="center" vertical="center"/>
    </xf>
    <xf numFmtId="0" fontId="23" fillId="10" borderId="33" xfId="0" applyFont="1" applyFill="1" applyBorder="1" applyAlignment="1">
      <alignment horizontal="right" vertical="center" shrinkToFit="1"/>
    </xf>
    <xf numFmtId="0" fontId="23" fillId="10" borderId="2" xfId="0" applyFont="1" applyFill="1" applyBorder="1" applyAlignment="1">
      <alignment horizontal="right" vertical="center" shrinkToFit="1"/>
    </xf>
    <xf numFmtId="0" fontId="24" fillId="10" borderId="3" xfId="0" applyFont="1" applyFill="1" applyBorder="1" applyAlignment="1">
      <alignment horizontal="center" vertical="center"/>
    </xf>
    <xf numFmtId="0" fontId="24" fillId="10" borderId="46" xfId="0" applyFont="1" applyFill="1" applyBorder="1" applyAlignment="1">
      <alignment horizontal="center" vertical="center"/>
    </xf>
    <xf numFmtId="0" fontId="24" fillId="10" borderId="34" xfId="0" applyFont="1" applyFill="1" applyBorder="1" applyAlignment="1">
      <alignment horizontal="center" vertical="center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47" xfId="0" applyFont="1" applyFill="1" applyBorder="1" applyAlignment="1" applyProtection="1">
      <alignment horizontal="center" vertical="center"/>
      <protection locked="0"/>
    </xf>
    <xf numFmtId="0" fontId="15" fillId="10" borderId="27" xfId="0" applyFont="1" applyFill="1" applyBorder="1" applyAlignment="1" applyProtection="1">
      <alignment horizontal="center" vertical="center"/>
      <protection locked="0"/>
    </xf>
    <xf numFmtId="0" fontId="15" fillId="10" borderId="48" xfId="0" applyFont="1" applyFill="1" applyBorder="1" applyAlignment="1" applyProtection="1">
      <alignment horizontal="center" vertical="center"/>
      <protection locked="0"/>
    </xf>
    <xf numFmtId="0" fontId="23" fillId="10" borderId="2" xfId="0" applyFont="1" applyFill="1" applyBorder="1" applyAlignment="1">
      <alignment horizontal="left" vertical="center" shrinkToFit="1"/>
    </xf>
    <xf numFmtId="0" fontId="23" fillId="10" borderId="44" xfId="0" applyFont="1" applyFill="1" applyBorder="1" applyAlignment="1">
      <alignment horizontal="left" vertical="center" shrinkToFit="1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54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20" fontId="6" fillId="3" borderId="9" xfId="0" applyNumberFormat="1" applyFont="1" applyFill="1" applyBorder="1" applyAlignment="1">
      <alignment horizontal="left" vertical="center"/>
    </xf>
    <xf numFmtId="20" fontId="6" fillId="3" borderId="29" xfId="0" applyNumberFormat="1" applyFont="1" applyFill="1" applyBorder="1" applyAlignment="1">
      <alignment horizontal="left" vertical="center"/>
    </xf>
    <xf numFmtId="20" fontId="6" fillId="3" borderId="8" xfId="0" applyNumberFormat="1" applyFont="1" applyFill="1" applyBorder="1" applyAlignment="1">
      <alignment horizontal="left" vertical="center"/>
    </xf>
    <xf numFmtId="0" fontId="2" fillId="10" borderId="11" xfId="0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20" fontId="25" fillId="10" borderId="2" xfId="0" applyNumberFormat="1" applyFont="1" applyFill="1" applyBorder="1" applyAlignment="1" applyProtection="1">
      <alignment horizontal="center" vertical="center" shrinkToFit="1"/>
      <protection locked="0"/>
    </xf>
    <xf numFmtId="0" fontId="25" fillId="10" borderId="44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10" borderId="57" xfId="0" applyFont="1" applyFill="1" applyBorder="1" applyAlignment="1" applyProtection="1">
      <alignment horizontal="center" vertical="center" shrinkToFit="1"/>
      <protection locked="0"/>
    </xf>
    <xf numFmtId="0" fontId="5" fillId="10" borderId="26" xfId="0" applyFont="1" applyFill="1" applyBorder="1" applyAlignment="1" applyProtection="1">
      <alignment horizontal="center" vertical="center" shrinkToFit="1"/>
      <protection locked="0"/>
    </xf>
    <xf numFmtId="20" fontId="6" fillId="0" borderId="14" xfId="30" applyNumberFormat="1" applyFont="1" applyBorder="1" applyAlignment="1">
      <alignment horizontal="center" vertical="center"/>
    </xf>
    <xf numFmtId="20" fontId="6" fillId="0" borderId="24" xfId="30" applyNumberFormat="1" applyFont="1" applyBorder="1" applyAlignment="1">
      <alignment horizontal="center" vertical="center"/>
    </xf>
    <xf numFmtId="20" fontId="11" fillId="10" borderId="9" xfId="0" applyNumberFormat="1" applyFont="1" applyFill="1" applyBorder="1" applyAlignment="1">
      <alignment horizontal="left" vertical="center"/>
    </xf>
    <xf numFmtId="20" fontId="11" fillId="10" borderId="29" xfId="0" applyNumberFormat="1" applyFont="1" applyFill="1" applyBorder="1" applyAlignment="1">
      <alignment horizontal="left" vertical="center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190" fontId="8" fillId="10" borderId="32" xfId="0" applyNumberFormat="1" applyFont="1" applyFill="1" applyBorder="1" applyAlignment="1">
      <alignment horizontal="center" vertical="center" shrinkToFit="1"/>
    </xf>
    <xf numFmtId="190" fontId="8" fillId="10" borderId="44" xfId="0" applyNumberFormat="1" applyFont="1" applyFill="1" applyBorder="1" applyAlignment="1">
      <alignment horizontal="center" vertical="center" shrinkToFit="1"/>
    </xf>
    <xf numFmtId="0" fontId="36" fillId="5" borderId="11" xfId="0" applyFont="1" applyFill="1" applyBorder="1" applyAlignment="1">
      <alignment horizontal="left" vertical="center" wrapText="1"/>
    </xf>
    <xf numFmtId="0" fontId="36" fillId="5" borderId="0" xfId="0" applyFont="1" applyFill="1" applyAlignment="1">
      <alignment horizontal="left" vertical="center" wrapText="1"/>
    </xf>
    <xf numFmtId="20" fontId="32" fillId="3" borderId="58" xfId="0" applyNumberFormat="1" applyFont="1" applyFill="1" applyBorder="1" applyAlignment="1">
      <alignment horizontal="center" vertical="center"/>
    </xf>
    <xf numFmtId="20" fontId="32" fillId="3" borderId="43" xfId="0" applyNumberFormat="1" applyFont="1" applyFill="1" applyBorder="1" applyAlignment="1">
      <alignment horizontal="center" vertical="center"/>
    </xf>
    <xf numFmtId="20" fontId="32" fillId="3" borderId="25" xfId="0" applyNumberFormat="1" applyFont="1" applyFill="1" applyBorder="1" applyAlignment="1">
      <alignment horizontal="center" vertical="center"/>
    </xf>
    <xf numFmtId="20" fontId="32" fillId="3" borderId="57" xfId="0" applyNumberFormat="1" applyFont="1" applyFill="1" applyBorder="1" applyAlignment="1">
      <alignment horizontal="center" vertical="center"/>
    </xf>
    <xf numFmtId="20" fontId="32" fillId="3" borderId="31" xfId="0" applyNumberFormat="1" applyFont="1" applyFill="1" applyBorder="1" applyAlignment="1">
      <alignment horizontal="center" vertical="center"/>
    </xf>
    <xf numFmtId="20" fontId="32" fillId="3" borderId="26" xfId="0" applyNumberFormat="1" applyFont="1" applyFill="1" applyBorder="1" applyAlignment="1">
      <alignment horizontal="center" vertical="center"/>
    </xf>
    <xf numFmtId="0" fontId="15" fillId="10" borderId="18" xfId="0" applyFont="1" applyFill="1" applyBorder="1" applyAlignment="1" applyProtection="1">
      <alignment horizontal="center" vertical="center"/>
      <protection locked="0"/>
    </xf>
    <xf numFmtId="0" fontId="15" fillId="10" borderId="4" xfId="0" applyFont="1" applyFill="1" applyBorder="1" applyAlignment="1" applyProtection="1">
      <alignment horizontal="center" vertical="center"/>
      <protection locked="0"/>
    </xf>
    <xf numFmtId="0" fontId="6" fillId="0" borderId="56" xfId="0" applyFont="1" applyBorder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0" fontId="36" fillId="5" borderId="11" xfId="0" applyFont="1" applyFill="1" applyBorder="1" applyAlignment="1">
      <alignment horizontal="left" vertical="center"/>
    </xf>
    <xf numFmtId="0" fontId="5" fillId="10" borderId="57" xfId="23" applyFont="1" applyFill="1" applyBorder="1" applyAlignment="1" applyProtection="1">
      <alignment horizontal="center" vertical="center" shrinkToFit="1"/>
      <protection locked="0"/>
    </xf>
    <xf numFmtId="0" fontId="5" fillId="10" borderId="26" xfId="23" applyFont="1" applyFill="1" applyBorder="1" applyAlignment="1" applyProtection="1">
      <alignment horizontal="center" vertical="center" shrinkToFit="1"/>
      <protection locked="0"/>
    </xf>
    <xf numFmtId="14" fontId="40" fillId="10" borderId="22" xfId="0" applyNumberFormat="1" applyFont="1" applyFill="1" applyBorder="1" applyAlignment="1">
      <alignment horizontal="center" vertical="center"/>
    </xf>
    <xf numFmtId="0" fontId="6" fillId="11" borderId="3" xfId="23" applyFont="1" applyFill="1" applyBorder="1" applyAlignment="1" applyProtection="1">
      <alignment horizontal="center" vertical="center"/>
      <protection locked="0"/>
    </xf>
    <xf numFmtId="0" fontId="6" fillId="11" borderId="34" xfId="23" applyFont="1" applyFill="1" applyBorder="1" applyAlignment="1" applyProtection="1">
      <alignment horizontal="center" vertical="center"/>
      <protection locked="0"/>
    </xf>
    <xf numFmtId="191" fontId="8" fillId="0" borderId="46" xfId="0" applyNumberFormat="1" applyFont="1" applyBorder="1" applyAlignment="1" applyProtection="1">
      <alignment horizontal="center" vertical="center" shrinkToFit="1"/>
      <protection locked="0"/>
    </xf>
    <xf numFmtId="0" fontId="40" fillId="0" borderId="58" xfId="23" applyFont="1" applyBorder="1" applyAlignment="1" applyProtection="1">
      <alignment horizontal="center" vertical="center"/>
      <protection locked="0"/>
    </xf>
    <xf numFmtId="0" fontId="40" fillId="0" borderId="43" xfId="23" applyFont="1" applyBorder="1" applyAlignment="1" applyProtection="1">
      <alignment horizontal="center" vertical="center"/>
      <protection locked="0"/>
    </xf>
    <xf numFmtId="0" fontId="40" fillId="0" borderId="2" xfId="23" applyFont="1" applyBorder="1" applyAlignment="1" applyProtection="1">
      <alignment horizontal="center" vertical="center"/>
      <protection locked="0"/>
    </xf>
    <xf numFmtId="0" fontId="40" fillId="0" borderId="44" xfId="23" applyFont="1" applyBorder="1" applyAlignment="1" applyProtection="1">
      <alignment horizontal="center" vertical="center"/>
      <protection locked="0"/>
    </xf>
    <xf numFmtId="0" fontId="6" fillId="24" borderId="3" xfId="23" applyFont="1" applyFill="1" applyBorder="1" applyAlignment="1" applyProtection="1">
      <alignment horizontal="center" vertical="center"/>
      <protection locked="0"/>
    </xf>
    <xf numFmtId="0" fontId="6" fillId="24" borderId="34" xfId="23" applyFont="1" applyFill="1" applyBorder="1" applyAlignment="1" applyProtection="1">
      <alignment horizontal="center" vertical="center"/>
      <protection locked="0"/>
    </xf>
    <xf numFmtId="0" fontId="6" fillId="10" borderId="33" xfId="23" applyFont="1" applyFill="1" applyBorder="1" applyAlignment="1" applyProtection="1">
      <alignment horizontal="center" vertical="center"/>
      <protection locked="0"/>
    </xf>
    <xf numFmtId="0" fontId="6" fillId="10" borderId="44" xfId="23" applyFont="1" applyFill="1" applyBorder="1" applyAlignment="1" applyProtection="1">
      <alignment horizontal="center" vertical="center"/>
      <protection locked="0"/>
    </xf>
    <xf numFmtId="0" fontId="6" fillId="10" borderId="22" xfId="0" applyFont="1" applyFill="1" applyBorder="1" applyAlignment="1">
      <alignment horizontal="center" vertical="center"/>
    </xf>
    <xf numFmtId="0" fontId="6" fillId="10" borderId="41" xfId="0" applyFont="1" applyFill="1" applyBorder="1" applyAlignment="1">
      <alignment horizontal="center" vertical="center"/>
    </xf>
    <xf numFmtId="0" fontId="8" fillId="0" borderId="46" xfId="30" applyFont="1" applyBorder="1" applyAlignment="1" applyProtection="1">
      <alignment horizontal="center" vertical="center" shrinkToFit="1"/>
      <protection locked="0"/>
    </xf>
    <xf numFmtId="0" fontId="8" fillId="0" borderId="34" xfId="30" applyFont="1" applyBorder="1" applyAlignment="1" applyProtection="1">
      <alignment horizontal="center" vertical="center" shrinkToFit="1"/>
      <protection locked="0"/>
    </xf>
    <xf numFmtId="0" fontId="12" fillId="0" borderId="33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44" xfId="0" applyFont="1" applyFill="1" applyBorder="1" applyAlignment="1" applyProtection="1">
      <alignment horizontal="center" vertical="center"/>
      <protection locked="0"/>
    </xf>
    <xf numFmtId="20" fontId="8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20" fontId="2" fillId="0" borderId="1" xfId="0" applyNumberFormat="1" applyFont="1" applyFill="1" applyBorder="1" applyAlignment="1" applyProtection="1">
      <alignment horizontal="center" vertical="center"/>
      <protection locked="0"/>
    </xf>
    <xf numFmtId="20" fontId="6" fillId="0" borderId="8" xfId="0" applyNumberFormat="1" applyFont="1" applyFill="1" applyBorder="1" applyAlignment="1" applyProtection="1">
      <alignment horizontal="center" vertical="center"/>
      <protection locked="0"/>
    </xf>
    <xf numFmtId="20" fontId="6" fillId="0" borderId="7" xfId="0" applyNumberFormat="1" applyFont="1" applyFill="1" applyBorder="1" applyAlignment="1" applyProtection="1">
      <alignment horizontal="center" vertical="center"/>
      <protection locked="0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178" fontId="6" fillId="0" borderId="7" xfId="0" applyNumberFormat="1" applyFont="1" applyFill="1" applyBorder="1" applyAlignment="1" applyProtection="1">
      <alignment horizontal="center" vertical="center"/>
      <protection locked="0"/>
    </xf>
    <xf numFmtId="181" fontId="2" fillId="0" borderId="0" xfId="0" applyNumberFormat="1" applyFont="1" applyFill="1" applyAlignment="1" applyProtection="1">
      <alignment horizontal="center" vertical="center"/>
      <protection locked="0"/>
    </xf>
    <xf numFmtId="20" fontId="39" fillId="0" borderId="67" xfId="3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178" fontId="6" fillId="0" borderId="1" xfId="2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5" borderId="4" xfId="0" applyFont="1" applyFill="1" applyBorder="1" applyAlignment="1" applyProtection="1">
      <alignment horizontal="center" vertical="center" wrapText="1"/>
      <protection locked="0"/>
    </xf>
    <xf numFmtId="0" fontId="6" fillId="19" borderId="4" xfId="0" applyFont="1" applyFill="1" applyBorder="1" applyAlignment="1" applyProtection="1">
      <alignment horizontal="center" vertical="center" wrapText="1"/>
      <protection locked="0"/>
    </xf>
    <xf numFmtId="20" fontId="6" fillId="0" borderId="14" xfId="0" applyNumberFormat="1" applyFont="1" applyFill="1" applyBorder="1" applyAlignment="1" applyProtection="1">
      <alignment horizontal="center" vertical="center"/>
      <protection locked="0"/>
    </xf>
    <xf numFmtId="20" fontId="6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26" borderId="4" xfId="62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center" vertical="center"/>
      <protection locked="0"/>
    </xf>
    <xf numFmtId="20" fontId="2" fillId="7" borderId="0" xfId="0" applyNumberFormat="1" applyFont="1" applyFill="1" applyAlignment="1" applyProtection="1">
      <alignment horizontal="center" vertical="center"/>
      <protection locked="0"/>
    </xf>
    <xf numFmtId="186" fontId="6" fillId="0" borderId="0" xfId="0" applyNumberFormat="1" applyFont="1" applyFill="1" applyAlignment="1" applyProtection="1">
      <alignment horizontal="center" vertical="center"/>
      <protection locked="0"/>
    </xf>
  </cellXfs>
  <cellStyles count="111">
    <cellStyle name="Normal" xfId="1"/>
    <cellStyle name="쉼표 [0]" xfId="2" builtinId="6"/>
    <cellStyle name="쉼표 [0] 2" xfId="72"/>
    <cellStyle name="쉼표 [0] 2 2" xfId="3"/>
    <cellStyle name="쉼표 [0] 2 2 2" xfId="73"/>
    <cellStyle name="쉼표 [0] 2 2 3" xfId="83"/>
    <cellStyle name="쉼표 [0] 2 2 4" xfId="93"/>
    <cellStyle name="쉼표 [0] 2 2 5" xfId="102"/>
    <cellStyle name="쉼표 [0] 2 3" xfId="4"/>
    <cellStyle name="쉼표 [0] 2 3 2" xfId="74"/>
    <cellStyle name="쉼표 [0] 2 3 3" xfId="84"/>
    <cellStyle name="쉼표 [0] 2 3 4" xfId="94"/>
    <cellStyle name="쉼표 [0] 2 3 5" xfId="103"/>
    <cellStyle name="쉼표 [0] 2 4" xfId="5"/>
    <cellStyle name="쉼표 [0] 2 4 2" xfId="75"/>
    <cellStyle name="쉼표 [0] 2 4 3" xfId="85"/>
    <cellStyle name="쉼표 [0] 2 4 4" xfId="95"/>
    <cellStyle name="쉼표 [0] 2 4 5" xfId="104"/>
    <cellStyle name="쉼표 [0] 2 5" xfId="6"/>
    <cellStyle name="쉼표 [0] 2 5 2" xfId="76"/>
    <cellStyle name="쉼표 [0] 2 5 3" xfId="86"/>
    <cellStyle name="쉼표 [0] 2 5 4" xfId="96"/>
    <cellStyle name="쉼표 [0] 2 5 5" xfId="105"/>
    <cellStyle name="쉼표 [0] 3" xfId="7"/>
    <cellStyle name="쉼표 [0] 3 2" xfId="77"/>
    <cellStyle name="쉼표 [0] 3 3" xfId="87"/>
    <cellStyle name="쉼표 [0] 3 4" xfId="97"/>
    <cellStyle name="쉼표 [0] 3 5" xfId="106"/>
    <cellStyle name="쉼표 [0] 4" xfId="8"/>
    <cellStyle name="쉼표 [0] 4 2" xfId="78"/>
    <cellStyle name="쉼표 [0] 4 3" xfId="88"/>
    <cellStyle name="쉼표 [0] 4 4" xfId="98"/>
    <cellStyle name="쉼표 [0] 4 5" xfId="107"/>
    <cellStyle name="쉼표 [0] 5" xfId="9"/>
    <cellStyle name="쉼표 [0] 5 2" xfId="79"/>
    <cellStyle name="쉼표 [0] 5 3" xfId="89"/>
    <cellStyle name="쉼표 [0] 5 4" xfId="99"/>
    <cellStyle name="쉼표 [0] 5 5" xfId="108"/>
    <cellStyle name="쉼표 [0] 6" xfId="10"/>
    <cellStyle name="쉼표 [0] 6 2" xfId="80"/>
    <cellStyle name="쉼표 [0] 6 3" xfId="90"/>
    <cellStyle name="쉼표 [0] 6 4" xfId="100"/>
    <cellStyle name="쉼표 [0] 6 5" xfId="109"/>
    <cellStyle name="쉼표 [0] 7" xfId="11"/>
    <cellStyle name="쉼표 [0] 7 2" xfId="81"/>
    <cellStyle name="쉼표 [0] 7 3" xfId="91"/>
    <cellStyle name="쉼표 [0] 7 4" xfId="101"/>
    <cellStyle name="쉼표 [0] 7 5" xfId="110"/>
    <cellStyle name="쉼표 [0] 8" xfId="82"/>
    <cellStyle name="표준" xfId="0" builtinId="0"/>
    <cellStyle name="표준 10" xfId="12"/>
    <cellStyle name="표준 10 2" xfId="13"/>
    <cellStyle name="표준 11" xfId="14"/>
    <cellStyle name="표준 11 3" xfId="15"/>
    <cellStyle name="표준 12" xfId="16"/>
    <cellStyle name="표준 12 2" xfId="17"/>
    <cellStyle name="표준 13" xfId="18"/>
    <cellStyle name="표준 14" xfId="19"/>
    <cellStyle name="표준 14 2" xfId="20"/>
    <cellStyle name="표준 15" xfId="21"/>
    <cellStyle name="표준 15 2" xfId="22"/>
    <cellStyle name="표준 15 3" xfId="23"/>
    <cellStyle name="표준 16" xfId="24"/>
    <cellStyle name="표준 17" xfId="25"/>
    <cellStyle name="표준 18" xfId="26"/>
    <cellStyle name="표준 18 3" xfId="27"/>
    <cellStyle name="표준 19" xfId="28"/>
    <cellStyle name="표준 19 2" xfId="29"/>
    <cellStyle name="표준 2" xfId="30"/>
    <cellStyle name="표준 2 2" xfId="31"/>
    <cellStyle name="표준 2 2 2" xfId="32"/>
    <cellStyle name="표준 2 3" xfId="33"/>
    <cellStyle name="표준 2 3 2" xfId="34"/>
    <cellStyle name="표준 2 3 3" xfId="35"/>
    <cellStyle name="표준 2 4" xfId="36"/>
    <cellStyle name="표준 2 5" xfId="37"/>
    <cellStyle name="표준 2 6" xfId="38"/>
    <cellStyle name="표준 2 7" xfId="39"/>
    <cellStyle name="표준 2 8" xfId="40"/>
    <cellStyle name="표준 20" xfId="41"/>
    <cellStyle name="표준 21" xfId="42"/>
    <cellStyle name="표준 22" xfId="43"/>
    <cellStyle name="표준 23" xfId="44"/>
    <cellStyle name="표준 25" xfId="45"/>
    <cellStyle name="표준 25 2" xfId="92"/>
    <cellStyle name="표준 28" xfId="46"/>
    <cellStyle name="표준 29" xfId="47"/>
    <cellStyle name="표준 3" xfId="48"/>
    <cellStyle name="표준 32" xfId="49"/>
    <cellStyle name="표준 34" xfId="50"/>
    <cellStyle name="표준 36" xfId="51"/>
    <cellStyle name="표준 4" xfId="52"/>
    <cellStyle name="표준 4 2" xfId="53"/>
    <cellStyle name="표준 4 3" xfId="54"/>
    <cellStyle name="표준 48" xfId="55"/>
    <cellStyle name="표준 5" xfId="56"/>
    <cellStyle name="표준 5 2" xfId="57"/>
    <cellStyle name="표준 5 3" xfId="58"/>
    <cellStyle name="표준 6" xfId="59"/>
    <cellStyle name="표준 6 2" xfId="60"/>
    <cellStyle name="표준 6 3" xfId="61"/>
    <cellStyle name="표준 7" xfId="62"/>
    <cellStyle name="표준 7 2" xfId="63"/>
    <cellStyle name="표준 8" xfId="64"/>
    <cellStyle name="표준 9 2" xfId="65"/>
    <cellStyle name="표준 9 3" xfId="66"/>
    <cellStyle name="표준_113" xfId="67"/>
    <cellStyle name="표준_116" xfId="68"/>
    <cellStyle name="표준_Sheet1" xfId="69"/>
    <cellStyle name="표준_시간표(2007.04.17)" xfId="70"/>
    <cellStyle name="표준_시간표(20090227)수식-평휴일" xfId="71"/>
  </cellStyles>
  <dxfs count="6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49884;&#44036;&#54364;\1.&#49884;&#44036;&#54364;%20&#49436;&#49885;\&#49884;&#44036;&#54364;%20&#51089;&#49457;(612&#4826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.10.00(평일)"/>
      <sheetName val="22.10.00(평일) (2)"/>
      <sheetName val="23년설(all)"/>
      <sheetName val="2023.08.00"/>
      <sheetName val="2023.08.00(2)"/>
      <sheetName val="24설(all)"/>
      <sheetName val="2024.06.00"/>
      <sheetName val="24추석"/>
      <sheetName val="24년방학감차"/>
      <sheetName val="25.03.00"/>
      <sheetName val="25설"/>
      <sheetName val="25여름방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Q5">
            <v>0.88263888888888764</v>
          </cell>
        </row>
        <row r="6">
          <cell r="H6">
            <v>0.23611111111111113</v>
          </cell>
        </row>
        <row r="9">
          <cell r="Q9">
            <v>0.94097222222222077</v>
          </cell>
        </row>
        <row r="10">
          <cell r="G10">
            <v>0.23611111111111113</v>
          </cell>
        </row>
        <row r="14">
          <cell r="P14">
            <v>0.93749999999999856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10285"/>
  <sheetViews>
    <sheetView tabSelected="1" view="pageBreakPreview" zoomScaleNormal="100" zoomScaleSheetLayoutView="100" workbookViewId="0">
      <pane xSplit="5" topLeftCell="F1" activePane="topRight" state="frozen"/>
      <selection pane="topRight" activeCell="K8" sqref="K8"/>
    </sheetView>
  </sheetViews>
  <sheetFormatPr defaultRowHeight="12" x14ac:dyDescent="0.15"/>
  <cols>
    <col min="1" max="1" width="6.33203125" style="1" customWidth="1"/>
    <col min="2" max="2" width="5.33203125" style="1" customWidth="1"/>
    <col min="3" max="3" width="5.88671875" style="1" customWidth="1"/>
    <col min="4" max="4" width="5.33203125" style="1" customWidth="1"/>
    <col min="5" max="5" width="5.5546875" style="1" customWidth="1"/>
    <col min="6" max="7" width="5.6640625" style="1" customWidth="1"/>
    <col min="8" max="10" width="5.33203125" style="1" customWidth="1"/>
    <col min="11" max="11" width="5.44140625" style="1" customWidth="1"/>
    <col min="12" max="13" width="5.6640625" style="1" customWidth="1"/>
    <col min="14" max="20" width="5.33203125" style="1" customWidth="1"/>
    <col min="21" max="21" width="5.109375" style="1" customWidth="1"/>
    <col min="22" max="22" width="7.5546875" style="1" bestFit="1" customWidth="1"/>
    <col min="23" max="23" width="7.33203125" style="1" customWidth="1"/>
    <col min="24" max="16384" width="8.88671875" style="1"/>
  </cols>
  <sheetData>
    <row r="1" spans="1:26" s="1337" customFormat="1" ht="31.5" customHeight="1" thickBot="1" x14ac:dyDescent="0.2">
      <c r="A1" s="1576" t="s">
        <v>1921</v>
      </c>
      <c r="B1" s="1577"/>
      <c r="C1" s="1577"/>
      <c r="D1" s="1577"/>
      <c r="E1" s="1578"/>
      <c r="F1" s="1126" t="s">
        <v>1922</v>
      </c>
      <c r="G1" s="1126"/>
      <c r="H1" s="1544" t="s">
        <v>34</v>
      </c>
      <c r="I1" s="1545"/>
      <c r="J1" s="1545"/>
      <c r="K1" s="1127" t="s">
        <v>9</v>
      </c>
      <c r="L1" s="1655" t="s">
        <v>1924</v>
      </c>
      <c r="M1" s="1655"/>
      <c r="N1" s="1656"/>
      <c r="O1" s="1126"/>
      <c r="P1" s="1128"/>
      <c r="Q1" s="1128"/>
      <c r="R1" s="1128"/>
      <c r="S1" s="1126"/>
      <c r="T1" s="1532" t="s">
        <v>1925</v>
      </c>
      <c r="U1" s="1533"/>
      <c r="V1" s="1114">
        <f>V3/V8</f>
        <v>5.5021367521367525E-3</v>
      </c>
      <c r="W1" s="1114">
        <f>W3/W8</f>
        <v>5.5396522476675166E-3</v>
      </c>
      <c r="X1" s="1114">
        <f>AVERAGE(V1,W1)</f>
        <v>5.5208944999021346E-3</v>
      </c>
      <c r="Y1" s="1283" t="s">
        <v>1926</v>
      </c>
      <c r="Z1" s="1284">
        <f>ROUND(X1*1440,0)/1440</f>
        <v>5.5555555555555558E-3</v>
      </c>
    </row>
    <row r="2" spans="1:26" s="1337" customFormat="1" ht="9" customHeight="1" thickBot="1" x14ac:dyDescent="0.2">
      <c r="A2" s="1126"/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  <c r="Q2" s="1126"/>
      <c r="R2" s="1126"/>
      <c r="S2" s="1126"/>
      <c r="T2" s="1095"/>
      <c r="U2" s="1095"/>
      <c r="V2" s="1114">
        <f>B9</f>
        <v>0.22569444444444445</v>
      </c>
      <c r="W2" s="1114">
        <f>C7</f>
        <v>0.23958333333333334</v>
      </c>
      <c r="X2" s="1339"/>
      <c r="Y2" s="1339"/>
      <c r="Z2" s="1264"/>
    </row>
    <row r="3" spans="1:26" s="1337" customFormat="1" ht="20.100000000000001" customHeight="1" thickBot="1" x14ac:dyDescent="0.2">
      <c r="A3" s="1546" t="s">
        <v>12</v>
      </c>
      <c r="B3" s="1547"/>
      <c r="C3" s="1483" t="s">
        <v>1927</v>
      </c>
      <c r="D3" s="1483"/>
      <c r="E3" s="1484"/>
      <c r="F3" s="1453"/>
      <c r="G3" s="1454"/>
      <c r="H3" s="1454"/>
      <c r="I3" s="1454"/>
      <c r="J3" s="1454"/>
      <c r="K3" s="1339"/>
      <c r="L3" s="1339"/>
      <c r="M3" s="1126"/>
      <c r="N3" s="1463" t="s">
        <v>1928</v>
      </c>
      <c r="O3" s="1464"/>
      <c r="P3" s="1503">
        <f>Z1</f>
        <v>5.5555555555555558E-3</v>
      </c>
      <c r="Q3" s="1504"/>
      <c r="R3" s="1126"/>
      <c r="S3" s="1130" t="s">
        <v>14</v>
      </c>
      <c r="T3" s="1528">
        <v>3.3333333333333333E-2</v>
      </c>
      <c r="U3" s="1529"/>
      <c r="V3" s="1114">
        <f>V4-V2</f>
        <v>0.71527777777777779</v>
      </c>
      <c r="W3" s="1114">
        <f>W4-W2</f>
        <v>0.72569444444444464</v>
      </c>
      <c r="X3" s="1339"/>
      <c r="Y3" s="1339"/>
      <c r="Z3" s="1264"/>
    </row>
    <row r="4" spans="1:26" s="1337" customFormat="1" ht="9" customHeight="1" thickBot="1" x14ac:dyDescent="0.2">
      <c r="A4" s="1126"/>
      <c r="B4" s="1126"/>
      <c r="C4" s="1126"/>
      <c r="D4" s="1126"/>
      <c r="E4" s="1126"/>
      <c r="F4" s="1126"/>
      <c r="G4" s="1126"/>
      <c r="H4" s="1126"/>
      <c r="I4" s="1126"/>
      <c r="J4" s="1126"/>
      <c r="K4" s="1126"/>
      <c r="L4" s="1126"/>
      <c r="M4" s="1126"/>
      <c r="N4" s="1126"/>
      <c r="O4" s="1126"/>
      <c r="P4" s="1126"/>
      <c r="Q4" s="1126"/>
      <c r="R4" s="1126"/>
      <c r="S4" s="1126"/>
      <c r="T4" s="1095"/>
      <c r="U4" s="1095"/>
      <c r="V4" s="1114">
        <f>P19</f>
        <v>0.94097222222222221</v>
      </c>
      <c r="W4" s="1114">
        <f>Q19</f>
        <v>0.96527777777777801</v>
      </c>
      <c r="X4" s="1339"/>
      <c r="Y4" s="1339"/>
      <c r="Z4" s="1264"/>
    </row>
    <row r="5" spans="1:26" s="1337" customFormat="1" ht="20.100000000000001" customHeight="1" x14ac:dyDescent="0.15">
      <c r="A5" s="1530" t="s">
        <v>15</v>
      </c>
      <c r="B5" s="1515">
        <v>1</v>
      </c>
      <c r="C5" s="1515"/>
      <c r="D5" s="1515">
        <v>2</v>
      </c>
      <c r="E5" s="1515"/>
      <c r="F5" s="1515">
        <v>3</v>
      </c>
      <c r="G5" s="1515"/>
      <c r="H5" s="1515">
        <v>4</v>
      </c>
      <c r="I5" s="1515"/>
      <c r="J5" s="1515">
        <v>5</v>
      </c>
      <c r="K5" s="1515"/>
      <c r="L5" s="1515">
        <v>6</v>
      </c>
      <c r="M5" s="1515"/>
      <c r="N5" s="1515">
        <v>7</v>
      </c>
      <c r="O5" s="1515"/>
      <c r="P5" s="1515">
        <v>8</v>
      </c>
      <c r="Q5" s="1515"/>
      <c r="R5" s="1515">
        <v>9</v>
      </c>
      <c r="S5" s="1515"/>
      <c r="T5" s="1516">
        <v>10</v>
      </c>
      <c r="U5" s="1517"/>
      <c r="V5" s="1114"/>
      <c r="W5" s="1114"/>
      <c r="X5" s="1339"/>
      <c r="Y5" s="1339"/>
      <c r="Z5" s="1264"/>
    </row>
    <row r="6" spans="1:26" s="1337" customFormat="1" ht="20.100000000000001" customHeight="1" x14ac:dyDescent="0.15">
      <c r="A6" s="1531"/>
      <c r="B6" s="1104" t="s">
        <v>36</v>
      </c>
      <c r="C6" s="1104" t="s">
        <v>1923</v>
      </c>
      <c r="D6" s="1104" t="s">
        <v>36</v>
      </c>
      <c r="E6" s="1104" t="s">
        <v>1923</v>
      </c>
      <c r="F6" s="1104" t="s">
        <v>36</v>
      </c>
      <c r="G6" s="1104" t="s">
        <v>1923</v>
      </c>
      <c r="H6" s="1104" t="s">
        <v>36</v>
      </c>
      <c r="I6" s="1104" t="s">
        <v>1923</v>
      </c>
      <c r="J6" s="1104" t="s">
        <v>36</v>
      </c>
      <c r="K6" s="1104" t="s">
        <v>1923</v>
      </c>
      <c r="L6" s="1104" t="s">
        <v>36</v>
      </c>
      <c r="M6" s="1104" t="s">
        <v>1923</v>
      </c>
      <c r="N6" s="1104" t="s">
        <v>36</v>
      </c>
      <c r="O6" s="1104" t="s">
        <v>1923</v>
      </c>
      <c r="P6" s="1104" t="s">
        <v>36</v>
      </c>
      <c r="Q6" s="1104" t="s">
        <v>1923</v>
      </c>
      <c r="R6" s="1104"/>
      <c r="S6" s="1104"/>
      <c r="T6" s="1096"/>
      <c r="U6" s="1097"/>
      <c r="V6" s="1339"/>
      <c r="W6" s="1339"/>
      <c r="X6" s="1339"/>
      <c r="Y6" s="1339"/>
      <c r="Z6" s="1264"/>
    </row>
    <row r="7" spans="1:26" s="1337" customFormat="1" ht="24.75" customHeight="1" x14ac:dyDescent="0.15">
      <c r="A7" s="1098">
        <v>1</v>
      </c>
      <c r="B7" s="180"/>
      <c r="C7" s="1257">
        <v>0.23958333333333334</v>
      </c>
      <c r="D7" s="43">
        <v>0.3125</v>
      </c>
      <c r="E7" s="1257">
        <v>0.34722222222222221</v>
      </c>
      <c r="F7" s="49">
        <v>0.39861111111111114</v>
      </c>
      <c r="G7" s="1257">
        <v>0.43680555555555556</v>
      </c>
      <c r="H7" s="1257">
        <v>0.49861111111111112</v>
      </c>
      <c r="I7" s="1257">
        <v>0.53333333333333333</v>
      </c>
      <c r="J7" s="1257"/>
      <c r="K7" s="1257"/>
      <c r="L7" s="1257"/>
      <c r="M7" s="1257"/>
      <c r="N7" s="1257"/>
      <c r="O7" s="1257"/>
      <c r="P7" s="1257"/>
      <c r="Q7" s="1257"/>
      <c r="R7" s="1101"/>
      <c r="S7" s="1101"/>
      <c r="T7" s="1101"/>
      <c r="U7" s="1102"/>
      <c r="V7" s="383">
        <f>COUNTA(B7:U39)</f>
        <v>261</v>
      </c>
      <c r="W7" s="384">
        <f>V7/18/2</f>
        <v>7.25</v>
      </c>
      <c r="X7" s="1339"/>
      <c r="Y7" s="1339"/>
      <c r="Z7" s="1120"/>
    </row>
    <row r="8" spans="1:26" s="1337" customFormat="1" ht="24.75" customHeight="1" x14ac:dyDescent="0.15">
      <c r="A8" s="1103">
        <v>2</v>
      </c>
      <c r="B8" s="1345" t="s">
        <v>26</v>
      </c>
      <c r="C8" s="1257">
        <v>0.24583333333333335</v>
      </c>
      <c r="D8" s="43">
        <v>0.31597222222222221</v>
      </c>
      <c r="E8" s="1257">
        <v>0.35347222222222224</v>
      </c>
      <c r="F8" s="49">
        <v>0.40486111111111112</v>
      </c>
      <c r="G8" s="1257">
        <v>0.44166666666666665</v>
      </c>
      <c r="H8" s="1257">
        <v>0.50277777777777777</v>
      </c>
      <c r="I8" s="1257">
        <v>0.53749999999999998</v>
      </c>
      <c r="J8" s="1257">
        <v>0.58611111111111114</v>
      </c>
      <c r="K8" s="1257">
        <v>0.62013888888888891</v>
      </c>
      <c r="L8" s="1257">
        <v>0.6777777777777777</v>
      </c>
      <c r="M8" s="1257">
        <v>0.71597222222222223</v>
      </c>
      <c r="N8" s="1257">
        <v>0.77777777777777779</v>
      </c>
      <c r="O8" s="1257">
        <v>0.81458333333333333</v>
      </c>
      <c r="P8" s="1257">
        <v>0.87777777777777777</v>
      </c>
      <c r="Q8" s="1257">
        <v>0.90972222222222221</v>
      </c>
      <c r="R8" s="1101"/>
      <c r="S8" s="1101"/>
      <c r="T8" s="1101"/>
      <c r="U8" s="1102"/>
      <c r="V8" s="1119">
        <f>COUNTA(B7:B39,D7:D39,F7:F39,H7:H39,J7:J39,L7:L39,N7:N39,P7:P39,R7:R39,T7:T39)</f>
        <v>130</v>
      </c>
      <c r="W8" s="1119">
        <f>COUNTA(C7:C39,E7:E39,G7:G39,I7:I39,K7:K39,M7:M39,O7:O39,Q7:Q39,S7:S39,U7:U39)</f>
        <v>131</v>
      </c>
      <c r="X8" s="1339"/>
      <c r="Y8" s="1339">
        <f>(V8+W8)/2</f>
        <v>130.5</v>
      </c>
      <c r="Z8" s="1264"/>
    </row>
    <row r="9" spans="1:26" s="1337" customFormat="1" ht="24.75" customHeight="1" x14ac:dyDescent="0.15">
      <c r="A9" s="1098">
        <v>3</v>
      </c>
      <c r="B9" s="1257">
        <v>0.22569444444444445</v>
      </c>
      <c r="C9" s="1257">
        <v>0.25208333333333299</v>
      </c>
      <c r="D9" s="43">
        <v>0.31944444444444398</v>
      </c>
      <c r="E9" s="1257">
        <v>0.359722222222222</v>
      </c>
      <c r="F9" s="49">
        <v>0.41041666666666665</v>
      </c>
      <c r="G9" s="1257">
        <v>0.4465277777777778</v>
      </c>
      <c r="H9" s="1257">
        <v>0.50694444444444398</v>
      </c>
      <c r="I9" s="1257">
        <v>0.54166666666666696</v>
      </c>
      <c r="J9" s="1257"/>
      <c r="K9" s="1257"/>
      <c r="L9" s="1257"/>
      <c r="M9" s="1257"/>
      <c r="N9" s="1257"/>
      <c r="O9" s="1257"/>
      <c r="P9" s="1257"/>
      <c r="Q9" s="1257"/>
      <c r="R9" s="1101"/>
      <c r="S9" s="1101"/>
      <c r="T9" s="1101"/>
      <c r="U9" s="1102"/>
      <c r="V9" s="1339"/>
      <c r="W9" s="1339"/>
      <c r="X9" s="1339"/>
      <c r="Y9" s="1339" t="s">
        <v>1929</v>
      </c>
      <c r="Z9" s="1264"/>
    </row>
    <row r="10" spans="1:26" s="1337" customFormat="1" ht="24.75" customHeight="1" x14ac:dyDescent="0.15">
      <c r="A10" s="1103">
        <v>4</v>
      </c>
      <c r="B10" s="1257">
        <v>0.23125000000000001</v>
      </c>
      <c r="C10" s="1257">
        <v>0.25833333333333303</v>
      </c>
      <c r="D10" s="43">
        <v>0.32291666666666702</v>
      </c>
      <c r="E10" s="1257">
        <v>0.36527777777777776</v>
      </c>
      <c r="F10" s="49">
        <v>0.41597222222222202</v>
      </c>
      <c r="G10" s="1257">
        <v>0.45138888888888901</v>
      </c>
      <c r="H10" s="1257">
        <v>0.51180555555555596</v>
      </c>
      <c r="I10" s="1257">
        <v>0.54652777777777772</v>
      </c>
      <c r="J10" s="1257">
        <v>0.59305555555555556</v>
      </c>
      <c r="K10" s="1257">
        <v>0.62708333333333333</v>
      </c>
      <c r="L10" s="1257">
        <v>0.68402777777777779</v>
      </c>
      <c r="M10" s="1257">
        <v>0.72291666666666665</v>
      </c>
      <c r="N10" s="1257">
        <v>0.78402777777777777</v>
      </c>
      <c r="O10" s="1257">
        <v>0.82013888888888886</v>
      </c>
      <c r="P10" s="1257">
        <v>0.88402777777777775</v>
      </c>
      <c r="Q10" s="1257">
        <v>0.91527777777777797</v>
      </c>
      <c r="R10" s="1101"/>
      <c r="S10" s="1101"/>
      <c r="T10" s="1101"/>
      <c r="U10" s="1102"/>
      <c r="V10" s="1125">
        <f>P8-N24</f>
        <v>6.2499999999997558E-3</v>
      </c>
      <c r="W10" s="1125">
        <f>O20-O19</f>
        <v>6.2499999999990896E-3</v>
      </c>
      <c r="X10" s="1339"/>
      <c r="Y10" s="1339"/>
      <c r="Z10" s="1264"/>
    </row>
    <row r="11" spans="1:26" s="1337" customFormat="1" ht="24.75" customHeight="1" x14ac:dyDescent="0.15">
      <c r="A11" s="1098">
        <v>5</v>
      </c>
      <c r="B11" s="1257">
        <v>0.23680555555555599</v>
      </c>
      <c r="C11" s="1257">
        <v>0.264583333333333</v>
      </c>
      <c r="D11" s="43">
        <v>0.32638888888888901</v>
      </c>
      <c r="E11" s="1257">
        <v>0.36875000000000002</v>
      </c>
      <c r="F11" s="49">
        <v>0.421527777777778</v>
      </c>
      <c r="G11" s="1257">
        <v>0.45694444444444399</v>
      </c>
      <c r="H11" s="1257">
        <v>0.51666666666666705</v>
      </c>
      <c r="I11" s="1257">
        <v>0.55138888888888804</v>
      </c>
      <c r="J11" s="1257">
        <v>0.59930555555555598</v>
      </c>
      <c r="K11" s="1257">
        <v>0.6333333333333333</v>
      </c>
      <c r="L11" s="1257">
        <v>0.69027777777777799</v>
      </c>
      <c r="M11" s="1257">
        <v>0.72986111111111107</v>
      </c>
      <c r="N11" s="1257">
        <v>0.79027777777777797</v>
      </c>
      <c r="O11" s="1257">
        <v>0.8256944444444444</v>
      </c>
      <c r="P11" s="1257">
        <v>0.89027777777777795</v>
      </c>
      <c r="Q11" s="1257">
        <v>0.92083333333333295</v>
      </c>
      <c r="R11" s="1101"/>
      <c r="S11" s="1101"/>
      <c r="T11" s="1101"/>
      <c r="U11" s="1102"/>
      <c r="V11" s="1125">
        <f>P10-P8</f>
        <v>6.2499999999999778E-3</v>
      </c>
      <c r="W11" s="1125">
        <f>O21-O20</f>
        <v>5.5555555555555358E-3</v>
      </c>
      <c r="X11" s="1339"/>
      <c r="Y11" s="1339"/>
      <c r="Z11" s="1264"/>
    </row>
    <row r="12" spans="1:26" s="1337" customFormat="1" ht="24.75" customHeight="1" x14ac:dyDescent="0.15">
      <c r="A12" s="1103">
        <v>6</v>
      </c>
      <c r="B12" s="1257">
        <v>0.242361111111111</v>
      </c>
      <c r="C12" s="1257">
        <v>0.27083333333333298</v>
      </c>
      <c r="D12" s="43">
        <v>0.3298611111111111</v>
      </c>
      <c r="E12" s="1257">
        <v>0.37222222222222201</v>
      </c>
      <c r="F12" s="49">
        <v>0.42708333333333298</v>
      </c>
      <c r="G12" s="1257">
        <v>0.46250000000000002</v>
      </c>
      <c r="H12" s="1257">
        <v>0.52152777777777803</v>
      </c>
      <c r="I12" s="1257">
        <v>0.55624999999999902</v>
      </c>
      <c r="J12" s="1257">
        <v>0.60486111111111118</v>
      </c>
      <c r="K12" s="1257">
        <v>0.63888888888888895</v>
      </c>
      <c r="L12" s="1257">
        <v>0.69652777777777797</v>
      </c>
      <c r="M12" s="1257">
        <v>0.73680555555555505</v>
      </c>
      <c r="N12" s="1257">
        <v>0.79652777777777795</v>
      </c>
      <c r="O12" s="1257">
        <v>0.83125000000000004</v>
      </c>
      <c r="P12" s="1257">
        <v>0.89652777777777803</v>
      </c>
      <c r="Q12" s="1257">
        <v>0.92638888888888904</v>
      </c>
      <c r="R12" s="1101"/>
      <c r="S12" s="1101"/>
      <c r="T12" s="1101"/>
      <c r="U12" s="1102"/>
      <c r="V12" s="1125">
        <f>P11-P10</f>
        <v>6.2500000000001998E-3</v>
      </c>
      <c r="W12" s="1125">
        <f>O22-O21</f>
        <v>6.2499999999994227E-3</v>
      </c>
      <c r="X12" s="1339"/>
      <c r="Y12" s="1339"/>
      <c r="Z12" s="1264"/>
    </row>
    <row r="13" spans="1:26" s="1337" customFormat="1" ht="24.75" customHeight="1" x14ac:dyDescent="0.15">
      <c r="A13" s="1098">
        <v>7</v>
      </c>
      <c r="B13" s="1257">
        <v>0.24791666666666601</v>
      </c>
      <c r="C13" s="1257">
        <v>0.27708333333333302</v>
      </c>
      <c r="D13" s="43">
        <v>0.33402777777777781</v>
      </c>
      <c r="E13" s="1257">
        <v>0.375694444444445</v>
      </c>
      <c r="F13" s="49">
        <v>0.43263888888888902</v>
      </c>
      <c r="G13" s="1257">
        <v>0.468055555555555</v>
      </c>
      <c r="H13" s="1257">
        <v>0.52638888888888902</v>
      </c>
      <c r="I13" s="1257">
        <v>0.56111111111111001</v>
      </c>
      <c r="J13" s="1257">
        <v>0.61041666666666605</v>
      </c>
      <c r="K13" s="1257">
        <v>0.64444444444444504</v>
      </c>
      <c r="L13" s="1257">
        <v>0.70277777777777795</v>
      </c>
      <c r="M13" s="1257">
        <v>0.74375000000000002</v>
      </c>
      <c r="N13" s="1257">
        <v>0.80277777777777803</v>
      </c>
      <c r="O13" s="1257">
        <v>0.83680555555555503</v>
      </c>
      <c r="P13" s="1257">
        <v>0.90277777777777801</v>
      </c>
      <c r="Q13" s="1257">
        <v>0.93194444444444402</v>
      </c>
      <c r="R13" s="1101"/>
      <c r="S13" s="1101"/>
      <c r="T13" s="1101"/>
      <c r="U13" s="1102"/>
      <c r="V13" s="1125">
        <f t="shared" ref="V13:V20" si="0">P12-P11</f>
        <v>6.2500000000000888E-3</v>
      </c>
      <c r="W13" s="1125">
        <f>O23-O22</f>
        <v>6.2499999999999778E-3</v>
      </c>
      <c r="X13" s="1339"/>
      <c r="Y13" s="1339"/>
      <c r="Z13" s="1264"/>
    </row>
    <row r="14" spans="1:26" s="1337" customFormat="1" ht="24.75" customHeight="1" x14ac:dyDescent="0.15">
      <c r="A14" s="1103">
        <v>8</v>
      </c>
      <c r="B14" s="1257">
        <v>0.25347222222222099</v>
      </c>
      <c r="C14" s="1257">
        <v>0.28333333333333299</v>
      </c>
      <c r="D14" s="43">
        <v>0.33819444444444502</v>
      </c>
      <c r="E14" s="1257">
        <v>0.37916666666666698</v>
      </c>
      <c r="F14" s="49">
        <v>0.438194444444444</v>
      </c>
      <c r="G14" s="1257">
        <v>0.47361111111111098</v>
      </c>
      <c r="H14" s="1257">
        <v>0.53125</v>
      </c>
      <c r="I14" s="1257">
        <v>0.56597222222222099</v>
      </c>
      <c r="J14" s="1257">
        <v>0.61597222222222203</v>
      </c>
      <c r="K14" s="1257">
        <v>0.65</v>
      </c>
      <c r="L14" s="1257">
        <v>0.70902777777777803</v>
      </c>
      <c r="M14" s="1257">
        <v>0.750694444444444</v>
      </c>
      <c r="N14" s="1257">
        <v>0.80902777777777801</v>
      </c>
      <c r="O14" s="1257">
        <v>0.84236111111111101</v>
      </c>
      <c r="P14" s="1257">
        <v>0.90902777777777799</v>
      </c>
      <c r="Q14" s="1257">
        <v>0.9375</v>
      </c>
      <c r="R14" s="1101"/>
      <c r="S14" s="1101"/>
      <c r="T14" s="1101"/>
      <c r="U14" s="1102"/>
      <c r="V14" s="1125">
        <f t="shared" si="0"/>
        <v>6.2499999999999778E-3</v>
      </c>
      <c r="W14" s="1125">
        <f>O24-O23</f>
        <v>6.2499999999999778E-3</v>
      </c>
      <c r="X14" s="1339"/>
      <c r="Y14" s="1339"/>
      <c r="Z14" s="1264"/>
    </row>
    <row r="15" spans="1:26" s="1337" customFormat="1" ht="24.75" customHeight="1" x14ac:dyDescent="0.15">
      <c r="A15" s="1098">
        <v>9</v>
      </c>
      <c r="B15" s="1257">
        <v>0.25902777777777602</v>
      </c>
      <c r="C15" s="1257">
        <v>0.28958333333333303</v>
      </c>
      <c r="D15" s="43">
        <v>0.34236111111111101</v>
      </c>
      <c r="E15" s="1257">
        <v>0.38263888888888897</v>
      </c>
      <c r="F15" s="49">
        <v>0.44374999999999998</v>
      </c>
      <c r="G15" s="1257">
        <v>0.47916666666666702</v>
      </c>
      <c r="H15" s="1257">
        <v>0.53611111111111098</v>
      </c>
      <c r="I15" s="1257">
        <v>0.57083333333333197</v>
      </c>
      <c r="J15" s="1257">
        <v>0.62152777777777701</v>
      </c>
      <c r="K15" s="1257">
        <v>0.655555555555556</v>
      </c>
      <c r="L15" s="1257">
        <v>0.71527777777777801</v>
      </c>
      <c r="M15" s="1257">
        <v>0.75763888888888897</v>
      </c>
      <c r="N15" s="1257">
        <v>0.81527777777777799</v>
      </c>
      <c r="O15" s="1257">
        <v>0.84861111111111198</v>
      </c>
      <c r="P15" s="1257">
        <v>0.91527777777777797</v>
      </c>
      <c r="Q15" s="1257">
        <v>0.94305555555555498</v>
      </c>
      <c r="R15" s="1101"/>
      <c r="S15" s="1101"/>
      <c r="T15" s="1101"/>
      <c r="U15" s="1102"/>
      <c r="V15" s="1125">
        <f t="shared" si="0"/>
        <v>6.2499999999999778E-3</v>
      </c>
      <c r="W15" s="1125">
        <f>Q8-O24</f>
        <v>5.555555555556202E-3</v>
      </c>
      <c r="X15" s="1339"/>
      <c r="Y15" s="1339"/>
      <c r="Z15" s="1264"/>
    </row>
    <row r="16" spans="1:26" s="1337" customFormat="1" ht="24.75" customHeight="1" x14ac:dyDescent="0.15">
      <c r="A16" s="1103">
        <v>10</v>
      </c>
      <c r="B16" s="1257">
        <v>0.26458333333333101</v>
      </c>
      <c r="C16" s="1257">
        <v>0.295833333333333</v>
      </c>
      <c r="D16" s="43">
        <v>0.34652777777777799</v>
      </c>
      <c r="E16" s="1257">
        <v>0.38611111111111102</v>
      </c>
      <c r="F16" s="49">
        <v>0.44930555555555501</v>
      </c>
      <c r="G16" s="1257">
        <v>0.484722222222222</v>
      </c>
      <c r="H16" s="1257">
        <v>0.54097222222222197</v>
      </c>
      <c r="I16" s="1257">
        <v>0.57569444444444196</v>
      </c>
      <c r="J16" s="1257">
        <v>0.62708333333333199</v>
      </c>
      <c r="K16" s="1257">
        <v>0.66111111111111198</v>
      </c>
      <c r="L16" s="1257">
        <v>0.72152777777777799</v>
      </c>
      <c r="M16" s="1257">
        <v>0.76458333333333295</v>
      </c>
      <c r="N16" s="1257">
        <v>0.82152777777777797</v>
      </c>
      <c r="O16" s="1257">
        <v>0.85486111111111196</v>
      </c>
      <c r="P16" s="1257">
        <v>0.92152777777777795</v>
      </c>
      <c r="Q16" s="1257">
        <v>0.94861111111111096</v>
      </c>
      <c r="R16" s="1101"/>
      <c r="S16" s="1101"/>
      <c r="T16" s="1101"/>
      <c r="U16" s="1102"/>
      <c r="V16" s="1125">
        <f t="shared" si="0"/>
        <v>6.2499999999999778E-3</v>
      </c>
      <c r="W16" s="1125">
        <f>Q10-Q8</f>
        <v>5.5555555555557579E-3</v>
      </c>
      <c r="X16" s="1339"/>
      <c r="Y16" s="1339"/>
      <c r="Z16" s="1264"/>
    </row>
    <row r="17" spans="1:26" s="1337" customFormat="1" ht="24.75" customHeight="1" x14ac:dyDescent="0.15">
      <c r="A17" s="1098">
        <v>11</v>
      </c>
      <c r="B17" s="1257">
        <v>0.27013888888888887</v>
      </c>
      <c r="C17" s="1257">
        <v>0.30138888888888887</v>
      </c>
      <c r="D17" s="43">
        <v>0.35000000000000003</v>
      </c>
      <c r="E17" s="1257">
        <v>0.389583333333334</v>
      </c>
      <c r="F17" s="49">
        <v>0.45486111111111099</v>
      </c>
      <c r="G17" s="1257">
        <v>0.49027777777777798</v>
      </c>
      <c r="H17" s="1257">
        <v>0.54583333333333295</v>
      </c>
      <c r="I17" s="1257">
        <v>0.58055555555555305</v>
      </c>
      <c r="J17" s="1257">
        <v>0.63263888888888697</v>
      </c>
      <c r="K17" s="1257">
        <v>0.66666666666666696</v>
      </c>
      <c r="L17" s="1257">
        <v>0.72777777777777797</v>
      </c>
      <c r="M17" s="1257">
        <v>0.77013888888888893</v>
      </c>
      <c r="N17" s="1257">
        <v>0.82777777777777795</v>
      </c>
      <c r="O17" s="1257">
        <v>0.86111111111111205</v>
      </c>
      <c r="P17" s="1257">
        <v>0.92777777777777803</v>
      </c>
      <c r="Q17" s="1257">
        <v>0.95416666666666605</v>
      </c>
      <c r="R17" s="1101"/>
      <c r="S17" s="1101"/>
      <c r="T17" s="1101"/>
      <c r="U17" s="1102"/>
      <c r="V17" s="1125">
        <f t="shared" si="0"/>
        <v>6.2499999999999778E-3</v>
      </c>
      <c r="W17" s="1125">
        <f>Q11-Q10</f>
        <v>5.5555555555549807E-3</v>
      </c>
      <c r="X17" s="1339"/>
      <c r="Y17" s="1339"/>
      <c r="Z17" s="1264"/>
    </row>
    <row r="18" spans="1:26" s="1337" customFormat="1" ht="24.75" customHeight="1" x14ac:dyDescent="0.15">
      <c r="A18" s="1103">
        <v>12</v>
      </c>
      <c r="B18" s="1257">
        <v>0.27569444444444702</v>
      </c>
      <c r="C18" s="1257">
        <v>0.30694444444444502</v>
      </c>
      <c r="D18" s="1275">
        <v>0.35486111111111113</v>
      </c>
      <c r="E18" s="1257">
        <v>0.39444444444444443</v>
      </c>
      <c r="F18" s="49">
        <v>0.46041666666666697</v>
      </c>
      <c r="G18" s="1257">
        <v>0.49583333333333302</v>
      </c>
      <c r="H18" s="1257">
        <v>0.55069444444444404</v>
      </c>
      <c r="I18" s="1257">
        <v>0.58541666666666403</v>
      </c>
      <c r="J18" s="1257">
        <v>0.63819444444444196</v>
      </c>
      <c r="K18" s="1257">
        <v>0.67222222222222305</v>
      </c>
      <c r="L18" s="1257">
        <v>0.73402777777777894</v>
      </c>
      <c r="M18" s="1257">
        <v>0.77569444444444502</v>
      </c>
      <c r="N18" s="1257">
        <v>0.83402777777777803</v>
      </c>
      <c r="O18" s="1257">
        <v>0.86736111111111203</v>
      </c>
      <c r="P18" s="1257">
        <v>0.93402777777777801</v>
      </c>
      <c r="Q18" s="1257">
        <v>0.95972222222222203</v>
      </c>
      <c r="R18" s="1101"/>
      <c r="S18" s="1101"/>
      <c r="T18" s="1101"/>
      <c r="U18" s="1102"/>
      <c r="V18" s="1125">
        <f t="shared" si="0"/>
        <v>6.2500000000000888E-3</v>
      </c>
      <c r="W18" s="1125">
        <f t="shared" ref="W18:W25" si="1">Q12-Q11</f>
        <v>5.5555555555560909E-3</v>
      </c>
      <c r="X18" s="1339"/>
      <c r="Y18" s="1339"/>
      <c r="Z18" s="1264"/>
    </row>
    <row r="19" spans="1:26" s="1337" customFormat="1" ht="24.75" customHeight="1" x14ac:dyDescent="0.15">
      <c r="A19" s="1098">
        <v>13</v>
      </c>
      <c r="B19" s="1257">
        <v>0.281250000000005</v>
      </c>
      <c r="C19" s="1257">
        <v>0.312500000000001</v>
      </c>
      <c r="D19" s="1275">
        <v>0.3611111111111111</v>
      </c>
      <c r="E19" s="1257">
        <v>0.40069444444444446</v>
      </c>
      <c r="F19" s="49">
        <v>0.46597222222222201</v>
      </c>
      <c r="G19" s="1257">
        <v>0.50138888888888899</v>
      </c>
      <c r="H19" s="1257">
        <v>0.55555555555555503</v>
      </c>
      <c r="I19" s="1257">
        <v>0.59027777777777501</v>
      </c>
      <c r="J19" s="1257">
        <v>0.64374999999999805</v>
      </c>
      <c r="K19" s="1257">
        <v>0.67777777777777803</v>
      </c>
      <c r="L19" s="1257">
        <v>0.74027777777777903</v>
      </c>
      <c r="M19" s="1257">
        <v>0.781250000000001</v>
      </c>
      <c r="N19" s="1275">
        <v>0.84027777777777801</v>
      </c>
      <c r="O19" s="1257">
        <v>0.873611111111112</v>
      </c>
      <c r="P19" s="1257">
        <v>0.94097222222222221</v>
      </c>
      <c r="Q19" s="1257">
        <v>0.96527777777777801</v>
      </c>
      <c r="R19" s="1101"/>
      <c r="S19" s="1101"/>
      <c r="T19" s="1101"/>
      <c r="U19" s="1102"/>
      <c r="V19" s="1125">
        <f t="shared" si="0"/>
        <v>6.2499999999999778E-3</v>
      </c>
      <c r="W19" s="1125">
        <f t="shared" si="1"/>
        <v>5.5555555555549807E-3</v>
      </c>
      <c r="X19" s="1339"/>
      <c r="Y19" s="1339"/>
      <c r="Z19" s="1264"/>
    </row>
    <row r="20" spans="1:26" s="1337" customFormat="1" ht="24.75" customHeight="1" x14ac:dyDescent="0.15">
      <c r="A20" s="1103">
        <v>14</v>
      </c>
      <c r="B20" s="1257">
        <v>0.28680555555556297</v>
      </c>
      <c r="C20" s="1257">
        <v>0.31805555555555598</v>
      </c>
      <c r="D20" s="1275">
        <v>0.36736111111111103</v>
      </c>
      <c r="E20" s="1257">
        <v>0.406944444444445</v>
      </c>
      <c r="F20" s="49">
        <v>0.47152777777777799</v>
      </c>
      <c r="G20" s="1257">
        <v>0.50694444444444398</v>
      </c>
      <c r="H20" s="1257">
        <v>0.56041666666666601</v>
      </c>
      <c r="I20" s="1257">
        <v>0.595138888888885</v>
      </c>
      <c r="J20" s="1257">
        <v>0.64930555555555558</v>
      </c>
      <c r="K20" s="1257">
        <v>0.68402777777777779</v>
      </c>
      <c r="L20" s="1257">
        <v>0.74652777777777779</v>
      </c>
      <c r="M20" s="1257">
        <v>0.78680555555555698</v>
      </c>
      <c r="N20" s="1275">
        <v>0.84652777777777777</v>
      </c>
      <c r="O20" s="1257">
        <v>0.87986111111111109</v>
      </c>
      <c r="P20" s="1257"/>
      <c r="Q20" s="1257"/>
      <c r="R20" s="1101"/>
      <c r="S20" s="1101"/>
      <c r="T20" s="1101"/>
      <c r="U20" s="1102"/>
      <c r="V20" s="1125">
        <f t="shared" si="0"/>
        <v>6.9444444444441977E-3</v>
      </c>
      <c r="W20" s="1125">
        <f t="shared" si="1"/>
        <v>5.5555555555559799E-3</v>
      </c>
      <c r="X20" s="1339"/>
      <c r="Y20" s="1339"/>
      <c r="Z20" s="1264"/>
    </row>
    <row r="21" spans="1:26" s="1337" customFormat="1" ht="24.75" customHeight="1" x14ac:dyDescent="0.15">
      <c r="A21" s="1098">
        <v>15</v>
      </c>
      <c r="B21" s="1275">
        <v>0.29236111111112001</v>
      </c>
      <c r="C21" s="1257">
        <v>0.32361111111111202</v>
      </c>
      <c r="D21" s="1275">
        <v>0.37361111111111101</v>
      </c>
      <c r="E21" s="1257">
        <v>0.41319444444444497</v>
      </c>
      <c r="F21" s="49">
        <v>0.47708333333333303</v>
      </c>
      <c r="G21" s="1257">
        <v>0.51249999999999996</v>
      </c>
      <c r="H21" s="1257">
        <v>0.56527777777777799</v>
      </c>
      <c r="I21" s="1257">
        <v>0.59999999999999598</v>
      </c>
      <c r="J21" s="1257">
        <v>0.65486111111111112</v>
      </c>
      <c r="K21" s="1257">
        <v>0.69027777777777777</v>
      </c>
      <c r="L21" s="1257">
        <v>0.75277777777777777</v>
      </c>
      <c r="M21" s="1257">
        <v>0.79236111111111296</v>
      </c>
      <c r="N21" s="1275">
        <v>0.85277777777777775</v>
      </c>
      <c r="O21" s="1257">
        <v>0.88541666666666663</v>
      </c>
      <c r="P21" s="1257"/>
      <c r="Q21" s="1257"/>
      <c r="R21" s="1101"/>
      <c r="S21" s="1101"/>
      <c r="T21" s="1101"/>
      <c r="U21" s="1102"/>
      <c r="V21" s="1125"/>
      <c r="W21" s="1125">
        <f t="shared" si="1"/>
        <v>5.5555555555549807E-3</v>
      </c>
      <c r="X21" s="1339"/>
      <c r="Y21" s="1339"/>
      <c r="Z21" s="1264"/>
    </row>
    <row r="22" spans="1:26" s="1337" customFormat="1" ht="24.75" customHeight="1" x14ac:dyDescent="0.15">
      <c r="A22" s="1103">
        <v>16</v>
      </c>
      <c r="B22" s="1275">
        <v>0.29791666666667799</v>
      </c>
      <c r="C22" s="1257">
        <v>0.329166666666668</v>
      </c>
      <c r="D22" s="1275">
        <v>0.37986111111111098</v>
      </c>
      <c r="E22" s="1257">
        <v>0.41944444444444501</v>
      </c>
      <c r="F22" s="49">
        <v>0.48263888888888901</v>
      </c>
      <c r="G22" s="1257">
        <v>0.51805555555555505</v>
      </c>
      <c r="H22" s="1257">
        <v>0.57013888888888897</v>
      </c>
      <c r="I22" s="1257">
        <v>0.60486111111110696</v>
      </c>
      <c r="J22" s="1257">
        <v>0.66041666666666698</v>
      </c>
      <c r="K22" s="1257">
        <v>0.69652777777777797</v>
      </c>
      <c r="L22" s="1257">
        <v>0.75902777777777797</v>
      </c>
      <c r="M22" s="1257">
        <v>0.79791666666666905</v>
      </c>
      <c r="N22" s="1275">
        <v>0.85902777777777795</v>
      </c>
      <c r="O22" s="1257">
        <v>0.89166666666666605</v>
      </c>
      <c r="P22" s="1257"/>
      <c r="Q22" s="1257"/>
      <c r="R22" s="1101"/>
      <c r="S22" s="1101"/>
      <c r="T22" s="1101"/>
      <c r="U22" s="1102"/>
      <c r="V22" s="1125"/>
      <c r="W22" s="1125">
        <f t="shared" si="1"/>
        <v>5.5555555555559799E-3</v>
      </c>
      <c r="X22" s="1339"/>
      <c r="Y22" s="1339"/>
      <c r="Z22" s="1264"/>
    </row>
    <row r="23" spans="1:26" s="1337" customFormat="1" ht="24.75" customHeight="1" x14ac:dyDescent="0.15">
      <c r="A23" s="1098">
        <v>17</v>
      </c>
      <c r="B23" s="1275">
        <v>0.30347222222223602</v>
      </c>
      <c r="C23" s="1257">
        <v>0.33472222222222398</v>
      </c>
      <c r="D23" s="1275">
        <v>0.38611111111111102</v>
      </c>
      <c r="E23" s="1257">
        <v>0.42569444444444499</v>
      </c>
      <c r="F23" s="49">
        <v>0.48819444444444399</v>
      </c>
      <c r="G23" s="1257">
        <v>0.52361111111111103</v>
      </c>
      <c r="H23" s="1257">
        <v>0.57499999999999996</v>
      </c>
      <c r="I23" s="1257">
        <v>0.60972222222221795</v>
      </c>
      <c r="J23" s="1257">
        <v>0.66597222222222197</v>
      </c>
      <c r="K23" s="1257">
        <v>0.70277777777777795</v>
      </c>
      <c r="L23" s="1257">
        <v>0.76527777777777795</v>
      </c>
      <c r="M23" s="1257">
        <v>0.80347222222222503</v>
      </c>
      <c r="N23" s="1275">
        <v>0.86527777777777803</v>
      </c>
      <c r="O23" s="1257">
        <v>0.89791666666666603</v>
      </c>
      <c r="P23" s="1257"/>
      <c r="Q23" s="1257"/>
      <c r="R23" s="1101"/>
      <c r="S23" s="1101"/>
      <c r="T23" s="1101"/>
      <c r="U23" s="1102"/>
      <c r="V23" s="1125"/>
      <c r="W23" s="1125">
        <f t="shared" si="1"/>
        <v>5.5555555555550917E-3</v>
      </c>
      <c r="X23" s="1339"/>
      <c r="Y23" s="1339"/>
      <c r="Z23" s="1339"/>
    </row>
    <row r="24" spans="1:26" s="1337" customFormat="1" ht="24.75" customHeight="1" x14ac:dyDescent="0.15">
      <c r="A24" s="1103">
        <v>18</v>
      </c>
      <c r="B24" s="43">
        <v>0.30833333333333335</v>
      </c>
      <c r="C24" s="1257">
        <v>0.34027777777778001</v>
      </c>
      <c r="D24" s="1275">
        <v>0.39236111111111099</v>
      </c>
      <c r="E24" s="1257">
        <v>0.43194444444444502</v>
      </c>
      <c r="F24" s="49">
        <v>0.49375000000000002</v>
      </c>
      <c r="G24" s="1257">
        <v>0.52916666666666601</v>
      </c>
      <c r="H24" s="1257">
        <v>0.57986111111111105</v>
      </c>
      <c r="I24" s="1257">
        <v>0.61458333333332804</v>
      </c>
      <c r="J24" s="1257">
        <v>0.67152777777777795</v>
      </c>
      <c r="K24" s="1257">
        <v>0.70902777777777803</v>
      </c>
      <c r="L24" s="1257">
        <v>0.77152777777777803</v>
      </c>
      <c r="M24" s="1257">
        <v>0.80902777777778101</v>
      </c>
      <c r="N24" s="1275">
        <v>0.87152777777777801</v>
      </c>
      <c r="O24" s="1257">
        <v>0.90416666666666601</v>
      </c>
      <c r="P24" s="1257"/>
      <c r="Q24" s="1257"/>
      <c r="R24" s="1101"/>
      <c r="S24" s="1101"/>
      <c r="T24" s="1101"/>
      <c r="U24" s="1102"/>
      <c r="V24" s="1125"/>
      <c r="W24" s="1125">
        <f t="shared" si="1"/>
        <v>5.5555555555559799E-3</v>
      </c>
      <c r="X24" s="1339"/>
      <c r="Y24" s="1339"/>
      <c r="Z24" s="1264"/>
    </row>
    <row r="25" spans="1:26" s="1337" customFormat="1" ht="24.75" customHeight="1" x14ac:dyDescent="0.15">
      <c r="A25" s="1098">
        <v>19</v>
      </c>
      <c r="B25" s="1101"/>
      <c r="C25" s="1100"/>
      <c r="D25" s="1099"/>
      <c r="E25" s="1100"/>
      <c r="F25" s="1101"/>
      <c r="G25" s="1100"/>
      <c r="H25" s="1101"/>
      <c r="I25" s="1100"/>
      <c r="J25" s="1099"/>
      <c r="K25" s="1099"/>
      <c r="L25" s="1101"/>
      <c r="M25" s="1101"/>
      <c r="N25" s="1101"/>
      <c r="O25" s="1101"/>
      <c r="P25" s="1101"/>
      <c r="Q25" s="1101"/>
      <c r="R25" s="1101"/>
      <c r="S25" s="1101"/>
      <c r="T25" s="1101"/>
      <c r="U25" s="1102"/>
      <c r="V25" s="1339"/>
      <c r="W25" s="1125">
        <f t="shared" si="1"/>
        <v>5.5555555555559799E-3</v>
      </c>
      <c r="X25" s="1339"/>
      <c r="Y25" s="1339"/>
      <c r="Z25" s="1264"/>
    </row>
    <row r="26" spans="1:26" s="1337" customFormat="1" ht="24.75" customHeight="1" x14ac:dyDescent="0.15">
      <c r="A26" s="1103">
        <v>20</v>
      </c>
      <c r="B26" s="1101"/>
      <c r="C26" s="1100"/>
      <c r="D26" s="1099"/>
      <c r="E26" s="1100"/>
      <c r="F26" s="1101"/>
      <c r="G26" s="1100"/>
      <c r="H26" s="1101"/>
      <c r="I26" s="1100"/>
      <c r="J26" s="1099"/>
      <c r="K26" s="1099"/>
      <c r="L26" s="1101"/>
      <c r="M26" s="1101"/>
      <c r="N26" s="1101"/>
      <c r="O26" s="1101"/>
      <c r="P26" s="1101"/>
      <c r="Q26" s="1101"/>
      <c r="R26" s="1101"/>
      <c r="S26" s="1101"/>
      <c r="T26" s="1101"/>
      <c r="U26" s="1102"/>
      <c r="V26" s="1339"/>
      <c r="W26" s="1125"/>
      <c r="X26" s="1339"/>
      <c r="Y26" s="1339"/>
      <c r="Z26" s="1264"/>
    </row>
    <row r="27" spans="1:26" s="1337" customFormat="1" ht="24.75" customHeight="1" x14ac:dyDescent="0.15">
      <c r="A27" s="1098">
        <v>21</v>
      </c>
      <c r="B27" s="1101"/>
      <c r="C27" s="1100"/>
      <c r="D27" s="1099"/>
      <c r="E27" s="1100"/>
      <c r="F27" s="1101"/>
      <c r="G27" s="1100"/>
      <c r="H27" s="1101"/>
      <c r="I27" s="1100"/>
      <c r="J27" s="1099"/>
      <c r="K27" s="1099"/>
      <c r="L27" s="1101"/>
      <c r="M27" s="1101"/>
      <c r="N27" s="1101"/>
      <c r="O27" s="1101"/>
      <c r="P27" s="1101"/>
      <c r="Q27" s="1101"/>
      <c r="R27" s="1101"/>
      <c r="S27" s="1101"/>
      <c r="T27" s="1101"/>
      <c r="U27" s="1102"/>
      <c r="V27" s="1339"/>
      <c r="W27" s="1125"/>
      <c r="X27" s="1339"/>
      <c r="Y27" s="1339"/>
      <c r="Z27" s="1264"/>
    </row>
    <row r="28" spans="1:26" s="1337" customFormat="1" ht="24.75" customHeight="1" x14ac:dyDescent="0.15">
      <c r="A28" s="1103">
        <v>22</v>
      </c>
      <c r="B28" s="1101"/>
      <c r="C28" s="1100"/>
      <c r="D28" s="1099"/>
      <c r="E28" s="1100"/>
      <c r="F28" s="1101"/>
      <c r="G28" s="1100"/>
      <c r="H28" s="1101"/>
      <c r="I28" s="1100"/>
      <c r="J28" s="1099"/>
      <c r="K28" s="1099"/>
      <c r="L28" s="1101"/>
      <c r="M28" s="1101"/>
      <c r="N28" s="1101"/>
      <c r="O28" s="1101"/>
      <c r="P28" s="1101"/>
      <c r="Q28" s="1101"/>
      <c r="R28" s="1101"/>
      <c r="S28" s="1101"/>
      <c r="T28" s="1101"/>
      <c r="U28" s="1102"/>
      <c r="V28" s="1339"/>
      <c r="W28" s="1125"/>
      <c r="X28" s="1339"/>
      <c r="Y28" s="1339"/>
      <c r="Z28" s="1264"/>
    </row>
    <row r="29" spans="1:26" s="1337" customFormat="1" ht="24.75" customHeight="1" x14ac:dyDescent="0.15">
      <c r="A29" s="1098">
        <v>23</v>
      </c>
      <c r="B29" s="1101"/>
      <c r="C29" s="1100"/>
      <c r="D29" s="1099"/>
      <c r="E29" s="1100"/>
      <c r="F29" s="1101"/>
      <c r="G29" s="1100"/>
      <c r="H29" s="1101"/>
      <c r="I29" s="1100"/>
      <c r="J29" s="1099"/>
      <c r="K29" s="1099"/>
      <c r="L29" s="1101"/>
      <c r="M29" s="1101"/>
      <c r="N29" s="1101"/>
      <c r="O29" s="1101"/>
      <c r="P29" s="1101"/>
      <c r="Q29" s="1101"/>
      <c r="R29" s="1101"/>
      <c r="S29" s="1101"/>
      <c r="T29" s="1101"/>
      <c r="U29" s="1102"/>
      <c r="V29" s="1339"/>
      <c r="W29" s="1125"/>
      <c r="X29" s="1339"/>
      <c r="Y29" s="1339"/>
      <c r="Z29" s="1264"/>
    </row>
    <row r="30" spans="1:26" s="1337" customFormat="1" ht="24.75" customHeight="1" x14ac:dyDescent="0.15">
      <c r="A30" s="1103">
        <v>24</v>
      </c>
      <c r="B30" s="1131"/>
      <c r="C30" s="1100"/>
      <c r="D30" s="1101"/>
      <c r="E30" s="1100"/>
      <c r="F30" s="1099"/>
      <c r="G30" s="1100"/>
      <c r="H30" s="1101"/>
      <c r="I30" s="1100"/>
      <c r="J30" s="1131"/>
      <c r="K30" s="1131"/>
      <c r="L30" s="1131"/>
      <c r="M30" s="1131"/>
      <c r="N30" s="1131"/>
      <c r="O30" s="1131"/>
      <c r="P30" s="1131"/>
      <c r="Q30" s="1131"/>
      <c r="R30" s="1131"/>
      <c r="S30" s="1131"/>
      <c r="T30" s="1105"/>
      <c r="U30" s="1106"/>
      <c r="V30" s="1339"/>
      <c r="W30" s="1125"/>
      <c r="X30" s="1339"/>
      <c r="Y30" s="1339"/>
      <c r="Z30" s="1264"/>
    </row>
    <row r="31" spans="1:26" s="1337" customFormat="1" ht="24.75" customHeight="1" x14ac:dyDescent="0.15">
      <c r="A31" s="1098">
        <v>25</v>
      </c>
      <c r="B31" s="1131"/>
      <c r="C31" s="1100"/>
      <c r="D31" s="1099"/>
      <c r="E31" s="1100"/>
      <c r="F31" s="1101"/>
      <c r="G31" s="1100"/>
      <c r="H31" s="1101"/>
      <c r="I31" s="1100"/>
      <c r="J31" s="1131"/>
      <c r="K31" s="1131"/>
      <c r="L31" s="1131"/>
      <c r="M31" s="1131"/>
      <c r="N31" s="1131"/>
      <c r="O31" s="1131"/>
      <c r="P31" s="1131"/>
      <c r="Q31" s="1131"/>
      <c r="R31" s="1131"/>
      <c r="S31" s="1131"/>
      <c r="T31" s="1105"/>
      <c r="U31" s="1106"/>
      <c r="V31" s="1339"/>
      <c r="W31" s="1125"/>
      <c r="X31" s="1339"/>
      <c r="Y31" s="1339"/>
      <c r="Z31" s="1264"/>
    </row>
    <row r="32" spans="1:26" s="1337" customFormat="1" ht="24.75" customHeight="1" x14ac:dyDescent="0.15">
      <c r="A32" s="1103">
        <v>26</v>
      </c>
      <c r="B32" s="1131"/>
      <c r="C32" s="1100"/>
      <c r="D32" s="1099"/>
      <c r="E32" s="1100"/>
      <c r="F32" s="1101"/>
      <c r="G32" s="1100"/>
      <c r="H32" s="1101"/>
      <c r="I32" s="1100"/>
      <c r="J32" s="1131"/>
      <c r="K32" s="1131"/>
      <c r="L32" s="1131"/>
      <c r="M32" s="1131"/>
      <c r="N32" s="1131"/>
      <c r="O32" s="1131"/>
      <c r="P32" s="1131"/>
      <c r="Q32" s="1131"/>
      <c r="R32" s="1131"/>
      <c r="S32" s="1131"/>
      <c r="T32" s="1105"/>
      <c r="U32" s="1106"/>
      <c r="V32" s="1339"/>
      <c r="W32" s="1339"/>
      <c r="X32" s="1339"/>
      <c r="Y32" s="1339"/>
      <c r="Z32" s="1264"/>
    </row>
    <row r="33" spans="1:26" s="1337" customFormat="1" ht="24.75" customHeight="1" x14ac:dyDescent="0.15">
      <c r="A33" s="1098">
        <v>27</v>
      </c>
      <c r="B33" s="1131"/>
      <c r="C33" s="1131"/>
      <c r="D33" s="1131"/>
      <c r="E33" s="1131"/>
      <c r="F33" s="1131"/>
      <c r="G33" s="1131"/>
      <c r="H33" s="1131"/>
      <c r="I33" s="1100"/>
      <c r="J33" s="1131"/>
      <c r="K33" s="1131"/>
      <c r="L33" s="1131"/>
      <c r="M33" s="1131"/>
      <c r="N33" s="1131"/>
      <c r="O33" s="1131"/>
      <c r="P33" s="1131"/>
      <c r="Q33" s="1131"/>
      <c r="R33" s="1131"/>
      <c r="S33" s="1131"/>
      <c r="T33" s="1105"/>
      <c r="U33" s="1106"/>
      <c r="V33" s="1339"/>
      <c r="W33" s="1339"/>
      <c r="X33" s="1339"/>
      <c r="Y33" s="1339"/>
      <c r="Z33" s="1264"/>
    </row>
    <row r="34" spans="1:26" s="1337" customFormat="1" ht="24.75" customHeight="1" x14ac:dyDescent="0.15">
      <c r="A34" s="1103">
        <v>28</v>
      </c>
      <c r="B34" s="1131"/>
      <c r="C34" s="1131"/>
      <c r="D34" s="1131"/>
      <c r="E34" s="1131"/>
      <c r="F34" s="1131"/>
      <c r="G34" s="1131"/>
      <c r="H34" s="1131"/>
      <c r="I34" s="1131"/>
      <c r="J34" s="1131"/>
      <c r="K34" s="1131"/>
      <c r="L34" s="1131"/>
      <c r="M34" s="1131"/>
      <c r="N34" s="1131"/>
      <c r="O34" s="1131"/>
      <c r="P34" s="1131"/>
      <c r="Q34" s="1131"/>
      <c r="R34" s="1131"/>
      <c r="S34" s="1131"/>
      <c r="T34" s="1105"/>
      <c r="U34" s="1106"/>
      <c r="V34" s="1339"/>
      <c r="W34" s="1339"/>
      <c r="X34" s="1339"/>
      <c r="Y34" s="1339"/>
      <c r="Z34" s="1264"/>
    </row>
    <row r="35" spans="1:26" s="1337" customFormat="1" ht="24.75" customHeight="1" x14ac:dyDescent="0.15">
      <c r="A35" s="1098">
        <v>29</v>
      </c>
      <c r="B35" s="1131"/>
      <c r="C35" s="1131"/>
      <c r="D35" s="1131"/>
      <c r="E35" s="1131"/>
      <c r="F35" s="1131"/>
      <c r="G35" s="1131"/>
      <c r="H35" s="1131"/>
      <c r="I35" s="1131"/>
      <c r="J35" s="1131"/>
      <c r="K35" s="1131"/>
      <c r="L35" s="1131"/>
      <c r="M35" s="1131"/>
      <c r="N35" s="1131"/>
      <c r="O35" s="1131"/>
      <c r="P35" s="1131"/>
      <c r="Q35" s="1131"/>
      <c r="R35" s="1131"/>
      <c r="S35" s="1131"/>
      <c r="T35" s="1105"/>
      <c r="U35" s="1106"/>
      <c r="V35" s="1339"/>
      <c r="W35" s="1339"/>
      <c r="X35" s="1339"/>
      <c r="Y35" s="1339"/>
      <c r="Z35" s="1264"/>
    </row>
    <row r="36" spans="1:26" s="1337" customFormat="1" ht="24.75" customHeight="1" x14ac:dyDescent="0.15">
      <c r="A36" s="1103">
        <v>30</v>
      </c>
      <c r="B36" s="1131"/>
      <c r="C36" s="1131"/>
      <c r="D36" s="1131"/>
      <c r="E36" s="1131"/>
      <c r="F36" s="1131"/>
      <c r="G36" s="1131"/>
      <c r="H36" s="1131"/>
      <c r="I36" s="1131"/>
      <c r="J36" s="1131"/>
      <c r="K36" s="1131"/>
      <c r="L36" s="1131"/>
      <c r="M36" s="1131"/>
      <c r="N36" s="1131"/>
      <c r="O36" s="1131"/>
      <c r="P36" s="1131"/>
      <c r="Q36" s="1131"/>
      <c r="R36" s="1131"/>
      <c r="S36" s="1131"/>
      <c r="T36" s="1105"/>
      <c r="U36" s="1106"/>
      <c r="V36" s="1339"/>
      <c r="W36" s="1339"/>
      <c r="X36" s="1339"/>
      <c r="Y36" s="1339"/>
      <c r="Z36" s="1264"/>
    </row>
    <row r="37" spans="1:26" s="1337" customFormat="1" ht="24.75" customHeight="1" x14ac:dyDescent="0.15">
      <c r="A37" s="1098">
        <v>31</v>
      </c>
      <c r="B37" s="1132"/>
      <c r="C37" s="1132"/>
      <c r="D37" s="1132"/>
      <c r="E37" s="1132"/>
      <c r="F37" s="1132"/>
      <c r="G37" s="1132"/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07"/>
      <c r="U37" s="1108"/>
      <c r="V37" s="1339"/>
      <c r="W37" s="1339"/>
      <c r="X37" s="1339"/>
      <c r="Y37" s="1339"/>
      <c r="Z37" s="1264"/>
    </row>
    <row r="38" spans="1:26" s="1337" customFormat="1" ht="24.75" customHeight="1" x14ac:dyDescent="0.15">
      <c r="A38" s="1103">
        <v>32</v>
      </c>
      <c r="B38" s="1132"/>
      <c r="C38" s="1132"/>
      <c r="D38" s="1132"/>
      <c r="E38" s="1132"/>
      <c r="F38" s="1132"/>
      <c r="G38" s="1132"/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07"/>
      <c r="U38" s="1108"/>
      <c r="V38" s="1339"/>
      <c r="W38" s="1339"/>
      <c r="X38" s="1339"/>
      <c r="Y38" s="1339"/>
      <c r="Z38" s="1264"/>
    </row>
    <row r="39" spans="1:26" s="1337" customFormat="1" ht="24.75" customHeight="1" thickBot="1" x14ac:dyDescent="0.2">
      <c r="A39" s="1121">
        <v>33</v>
      </c>
      <c r="B39" s="1133"/>
      <c r="C39" s="1133"/>
      <c r="D39" s="1133"/>
      <c r="E39" s="1133"/>
      <c r="F39" s="1133"/>
      <c r="G39" s="1133"/>
      <c r="H39" s="1133"/>
      <c r="I39" s="1133"/>
      <c r="J39" s="1133"/>
      <c r="K39" s="1133"/>
      <c r="L39" s="1133"/>
      <c r="M39" s="1133"/>
      <c r="N39" s="1133"/>
      <c r="O39" s="1133"/>
      <c r="P39" s="1133"/>
      <c r="Q39" s="1133"/>
      <c r="R39" s="1133"/>
      <c r="S39" s="1133"/>
      <c r="T39" s="1092"/>
      <c r="U39" s="1093"/>
      <c r="V39" s="1339"/>
      <c r="W39" s="1339"/>
      <c r="X39" s="1339"/>
      <c r="Y39" s="1339"/>
      <c r="Z39" s="1264"/>
    </row>
    <row r="40" spans="1:26" s="1337" customFormat="1" ht="20.100000000000001" customHeight="1" thickBot="1" x14ac:dyDescent="0.2">
      <c r="A40" s="1559" t="s">
        <v>20</v>
      </c>
      <c r="B40" s="1560"/>
      <c r="C40" s="1448" t="s">
        <v>1930</v>
      </c>
      <c r="D40" s="1448"/>
      <c r="E40" s="1448"/>
      <c r="F40" s="1449"/>
      <c r="G40" s="1134"/>
      <c r="H40" s="1134"/>
      <c r="I40" s="1134"/>
      <c r="J40" s="1134"/>
      <c r="K40" s="1134"/>
      <c r="L40" s="1134"/>
      <c r="M40" s="1134"/>
      <c r="N40" s="1134"/>
      <c r="O40" s="1134"/>
      <c r="P40" s="1134"/>
      <c r="Q40" s="1134"/>
      <c r="R40" s="1134"/>
      <c r="S40" s="1134"/>
      <c r="T40" s="1109"/>
      <c r="U40" s="1109"/>
      <c r="V40" s="1339"/>
      <c r="W40" s="1339"/>
      <c r="X40" s="1339"/>
      <c r="Y40" s="1339"/>
      <c r="Z40" s="1264"/>
    </row>
    <row r="41" spans="1:26" s="1337" customFormat="1" ht="31.5" customHeight="1" thickBot="1" x14ac:dyDescent="0.2">
      <c r="A41" s="1576" t="s">
        <v>1931</v>
      </c>
      <c r="B41" s="1577"/>
      <c r="C41" s="1577"/>
      <c r="D41" s="1577"/>
      <c r="E41" s="1578"/>
      <c r="F41" s="1126" t="s">
        <v>1932</v>
      </c>
      <c r="G41" s="1126"/>
      <c r="H41" s="1544" t="s">
        <v>34</v>
      </c>
      <c r="I41" s="1545"/>
      <c r="J41" s="1545"/>
      <c r="K41" s="1127" t="s">
        <v>9</v>
      </c>
      <c r="L41" s="1655" t="s">
        <v>1933</v>
      </c>
      <c r="M41" s="1655"/>
      <c r="N41" s="1656"/>
      <c r="O41" s="1126"/>
      <c r="P41" s="1128"/>
      <c r="Q41" s="1128"/>
      <c r="R41" s="1128"/>
      <c r="S41" s="1126"/>
      <c r="T41" s="1532" t="s">
        <v>1934</v>
      </c>
      <c r="U41" s="1533"/>
      <c r="V41" s="1114">
        <f>V43/V48</f>
        <v>7.1527777777777779E-3</v>
      </c>
      <c r="W41" s="1114">
        <f>W43/W48</f>
        <v>7.2569444444444461E-3</v>
      </c>
      <c r="X41" s="1114">
        <f>AVERAGE(V41,W41)</f>
        <v>7.2048611111111115E-3</v>
      </c>
      <c r="Y41" s="1283" t="s">
        <v>1935</v>
      </c>
      <c r="Z41" s="1284">
        <f>ROUND(X41*1440,0)/1440</f>
        <v>6.9444444444444441E-3</v>
      </c>
    </row>
    <row r="42" spans="1:26" s="1337" customFormat="1" ht="9" customHeight="1" thickBot="1" x14ac:dyDescent="0.2">
      <c r="A42" s="1126"/>
      <c r="B42" s="1126"/>
      <c r="C42" s="1126"/>
      <c r="D42" s="1126"/>
      <c r="E42" s="1126"/>
      <c r="F42" s="1126"/>
      <c r="G42" s="1126"/>
      <c r="H42" s="1126"/>
      <c r="I42" s="1126"/>
      <c r="J42" s="1126"/>
      <c r="K42" s="1126"/>
      <c r="L42" s="1126"/>
      <c r="M42" s="1126"/>
      <c r="N42" s="1126"/>
      <c r="O42" s="1126"/>
      <c r="P42" s="1126"/>
      <c r="Q42" s="1126"/>
      <c r="R42" s="1126"/>
      <c r="S42" s="1126"/>
      <c r="T42" s="1095"/>
      <c r="U42" s="1095"/>
      <c r="V42" s="1114">
        <f>B49</f>
        <v>0.22569444444444445</v>
      </c>
      <c r="W42" s="1114">
        <f>C47</f>
        <v>0.23958333333333334</v>
      </c>
      <c r="X42" s="1339"/>
      <c r="Y42" s="1339"/>
      <c r="Z42" s="1264"/>
    </row>
    <row r="43" spans="1:26" s="1337" customFormat="1" ht="20.100000000000001" customHeight="1" thickBot="1" x14ac:dyDescent="0.2">
      <c r="A43" s="1546" t="s">
        <v>12</v>
      </c>
      <c r="B43" s="1547"/>
      <c r="C43" s="1483" t="s">
        <v>1936</v>
      </c>
      <c r="D43" s="1483"/>
      <c r="E43" s="1484"/>
      <c r="F43" s="1453"/>
      <c r="G43" s="1454"/>
      <c r="H43" s="1454"/>
      <c r="I43" s="1454"/>
      <c r="J43" s="1454"/>
      <c r="K43" s="1339"/>
      <c r="L43" s="1339"/>
      <c r="M43" s="1126"/>
      <c r="N43" s="1463" t="s">
        <v>1937</v>
      </c>
      <c r="O43" s="1464"/>
      <c r="P43" s="1503">
        <f>Z41</f>
        <v>6.9444444444444441E-3</v>
      </c>
      <c r="Q43" s="1504"/>
      <c r="R43" s="1126"/>
      <c r="S43" s="1130" t="s">
        <v>14</v>
      </c>
      <c r="T43" s="1528">
        <v>3.3333333333333333E-2</v>
      </c>
      <c r="U43" s="1529"/>
      <c r="V43" s="1114">
        <f>V44-V42</f>
        <v>0.71527777777777779</v>
      </c>
      <c r="W43" s="1114">
        <f>W44-W42</f>
        <v>0.72569444444444464</v>
      </c>
      <c r="X43" s="1339"/>
      <c r="Y43" s="1339"/>
      <c r="Z43" s="1264"/>
    </row>
    <row r="44" spans="1:26" s="1337" customFormat="1" ht="9" customHeight="1" thickBot="1" x14ac:dyDescent="0.2">
      <c r="A44" s="1126"/>
      <c r="B44" s="1126"/>
      <c r="C44" s="1126"/>
      <c r="D44" s="1126"/>
      <c r="E44" s="1126"/>
      <c r="F44" s="1126"/>
      <c r="G44" s="1126"/>
      <c r="H44" s="1126"/>
      <c r="I44" s="1126"/>
      <c r="J44" s="1126"/>
      <c r="K44" s="1126"/>
      <c r="L44" s="1126"/>
      <c r="M44" s="1126"/>
      <c r="N44" s="1126"/>
      <c r="O44" s="1126"/>
      <c r="P44" s="1126"/>
      <c r="Q44" s="1126"/>
      <c r="R44" s="1126"/>
      <c r="S44" s="1126"/>
      <c r="T44" s="1095"/>
      <c r="U44" s="1095"/>
      <c r="V44" s="1114">
        <f>P56</f>
        <v>0.94097222222222221</v>
      </c>
      <c r="W44" s="1114">
        <f>Q55</f>
        <v>0.96527777777777801</v>
      </c>
      <c r="X44" s="1339"/>
      <c r="Y44" s="1339"/>
      <c r="Z44" s="1264"/>
    </row>
    <row r="45" spans="1:26" s="1337" customFormat="1" ht="20.100000000000001" customHeight="1" x14ac:dyDescent="0.15">
      <c r="A45" s="1530" t="s">
        <v>15</v>
      </c>
      <c r="B45" s="1515">
        <v>1</v>
      </c>
      <c r="C45" s="1515"/>
      <c r="D45" s="1515">
        <v>2</v>
      </c>
      <c r="E45" s="1515"/>
      <c r="F45" s="1515">
        <v>3</v>
      </c>
      <c r="G45" s="1515"/>
      <c r="H45" s="1515">
        <v>4</v>
      </c>
      <c r="I45" s="1515"/>
      <c r="J45" s="1515">
        <v>5</v>
      </c>
      <c r="K45" s="1515"/>
      <c r="L45" s="1515">
        <v>6</v>
      </c>
      <c r="M45" s="1515"/>
      <c r="N45" s="1515">
        <v>7</v>
      </c>
      <c r="O45" s="1515"/>
      <c r="P45" s="1515">
        <v>8</v>
      </c>
      <c r="Q45" s="1515"/>
      <c r="R45" s="1515">
        <v>9</v>
      </c>
      <c r="S45" s="1515"/>
      <c r="T45" s="1516">
        <v>10</v>
      </c>
      <c r="U45" s="1517"/>
      <c r="V45" s="1114"/>
      <c r="W45" s="1114"/>
      <c r="X45" s="1339"/>
      <c r="Y45" s="1339"/>
      <c r="Z45" s="1264"/>
    </row>
    <row r="46" spans="1:26" s="1337" customFormat="1" ht="20.100000000000001" customHeight="1" x14ac:dyDescent="0.15">
      <c r="A46" s="1531"/>
      <c r="B46" s="1104" t="s">
        <v>36</v>
      </c>
      <c r="C46" s="1104" t="s">
        <v>1933</v>
      </c>
      <c r="D46" s="1104" t="s">
        <v>36</v>
      </c>
      <c r="E46" s="1104" t="s">
        <v>1933</v>
      </c>
      <c r="F46" s="1104" t="s">
        <v>36</v>
      </c>
      <c r="G46" s="1104" t="s">
        <v>1933</v>
      </c>
      <c r="H46" s="1104" t="s">
        <v>36</v>
      </c>
      <c r="I46" s="1104" t="s">
        <v>1933</v>
      </c>
      <c r="J46" s="1104" t="s">
        <v>36</v>
      </c>
      <c r="K46" s="1104" t="s">
        <v>1933</v>
      </c>
      <c r="L46" s="1104" t="s">
        <v>36</v>
      </c>
      <c r="M46" s="1104" t="s">
        <v>1933</v>
      </c>
      <c r="N46" s="1104" t="s">
        <v>36</v>
      </c>
      <c r="O46" s="1104" t="s">
        <v>1933</v>
      </c>
      <c r="P46" s="1104" t="s">
        <v>36</v>
      </c>
      <c r="Q46" s="1104" t="s">
        <v>1933</v>
      </c>
      <c r="R46" s="1104"/>
      <c r="S46" s="1104"/>
      <c r="T46" s="1096"/>
      <c r="U46" s="1097"/>
      <c r="V46" s="1339"/>
      <c r="W46" s="1339"/>
      <c r="X46" s="1339"/>
      <c r="Y46" s="1339"/>
      <c r="Z46" s="1264"/>
    </row>
    <row r="47" spans="1:26" s="1337" customFormat="1" ht="24.75" customHeight="1" x14ac:dyDescent="0.15">
      <c r="A47" s="1098">
        <v>1</v>
      </c>
      <c r="B47" s="180"/>
      <c r="C47" s="1257">
        <v>0.23958333333333334</v>
      </c>
      <c r="D47" s="1275">
        <v>0.30277777777777776</v>
      </c>
      <c r="E47" s="1257">
        <v>0.33680555555555558</v>
      </c>
      <c r="F47" s="49">
        <v>0.39652777777777781</v>
      </c>
      <c r="G47" s="1257">
        <v>0.43055555555555558</v>
      </c>
      <c r="H47" s="1257">
        <v>0.49027777777777781</v>
      </c>
      <c r="I47" s="1257">
        <v>0.52430555555555558</v>
      </c>
      <c r="J47" s="1257">
        <v>0.58958333333333335</v>
      </c>
      <c r="K47" s="1257">
        <v>0.62361111111111112</v>
      </c>
      <c r="L47" s="1257">
        <v>0.68888888888888899</v>
      </c>
      <c r="M47" s="1257">
        <v>0.72291666666666665</v>
      </c>
      <c r="N47" s="1275">
        <v>0.78680555555555554</v>
      </c>
      <c r="O47" s="1257">
        <v>0.82013888888888886</v>
      </c>
      <c r="P47" s="1257">
        <v>0.87708333333333333</v>
      </c>
      <c r="Q47" s="1257">
        <v>0.90972222222222221</v>
      </c>
      <c r="R47" s="1101"/>
      <c r="S47" s="1101"/>
      <c r="T47" s="1101"/>
      <c r="U47" s="1102"/>
      <c r="V47" s="383">
        <f>COUNTA(B47:U79)</f>
        <v>200</v>
      </c>
      <c r="W47" s="384">
        <f>V47/13/2</f>
        <v>7.6923076923076925</v>
      </c>
      <c r="X47" s="1339"/>
      <c r="Y47" s="1339"/>
      <c r="Z47" s="1120"/>
    </row>
    <row r="48" spans="1:26" s="1337" customFormat="1" ht="24.75" customHeight="1" x14ac:dyDescent="0.15">
      <c r="A48" s="1103">
        <v>2</v>
      </c>
      <c r="B48" s="1345" t="s">
        <v>26</v>
      </c>
      <c r="C48" s="1257">
        <v>0.24861111111111112</v>
      </c>
      <c r="D48" s="1275">
        <v>0.31041666666666667</v>
      </c>
      <c r="E48" s="1257">
        <v>0.34444444444444444</v>
      </c>
      <c r="F48" s="49">
        <v>0.40416666666666662</v>
      </c>
      <c r="G48" s="1257">
        <v>0.43819444444444444</v>
      </c>
      <c r="H48" s="1257">
        <v>0.49791666666666662</v>
      </c>
      <c r="I48" s="1257">
        <v>0.53194444444444444</v>
      </c>
      <c r="J48" s="1257">
        <v>0.59722222222222221</v>
      </c>
      <c r="K48" s="1257">
        <v>0.63124999999999998</v>
      </c>
      <c r="L48" s="1257">
        <v>0.69652777777777775</v>
      </c>
      <c r="M48" s="1257">
        <v>0.73055555555555551</v>
      </c>
      <c r="N48" s="1275">
        <v>0.79375000000000007</v>
      </c>
      <c r="O48" s="1257">
        <v>0.82638888888888884</v>
      </c>
      <c r="P48" s="1257">
        <v>0.88402777777777775</v>
      </c>
      <c r="Q48" s="1257">
        <v>0.91666666666666663</v>
      </c>
      <c r="R48" s="1101"/>
      <c r="S48" s="1101"/>
      <c r="T48" s="1101"/>
      <c r="U48" s="1102"/>
      <c r="V48" s="1119">
        <f>COUNTA(B47:B79,D47:D79,F47:F79,H47:H79,J47:J79,L47:L79,N47:N79,P47:P79,R47:R79,T47:T79)</f>
        <v>100</v>
      </c>
      <c r="W48" s="1119">
        <f>COUNTA(C47:C79,E47:E79,G47:G79,I47:I79,K47:K79,M47:M79,O47:O79,Q47:Q79,S47:S79,U47:U79)</f>
        <v>100</v>
      </c>
      <c r="X48" s="1339"/>
      <c r="Y48" s="1339">
        <f>(V48+W48)/2</f>
        <v>100</v>
      </c>
      <c r="Z48" s="1264"/>
    </row>
    <row r="49" spans="1:26" s="1337" customFormat="1" ht="24.75" customHeight="1" x14ac:dyDescent="0.15">
      <c r="A49" s="1098">
        <v>3</v>
      </c>
      <c r="B49" s="1257">
        <v>0.22569444444444445</v>
      </c>
      <c r="C49" s="1257">
        <v>0.25763888888888897</v>
      </c>
      <c r="D49" s="1275">
        <v>0.31805555555555598</v>
      </c>
      <c r="E49" s="1257">
        <v>0.35208333333333303</v>
      </c>
      <c r="F49" s="49">
        <v>0.41180555555555498</v>
      </c>
      <c r="G49" s="1257">
        <v>0.44583333333333303</v>
      </c>
      <c r="H49" s="1257">
        <v>0.50555555555555498</v>
      </c>
      <c r="I49" s="1257">
        <v>0.53958333333333297</v>
      </c>
      <c r="J49" s="1257">
        <v>0.60486111111111096</v>
      </c>
      <c r="K49" s="1257">
        <v>0.63888888888888895</v>
      </c>
      <c r="L49" s="1257">
        <v>0.70416666666666605</v>
      </c>
      <c r="M49" s="1257">
        <v>0.73819444444444404</v>
      </c>
      <c r="N49" s="1275">
        <v>0.80069444444444504</v>
      </c>
      <c r="O49" s="1257">
        <v>0.83333333333333304</v>
      </c>
      <c r="P49" s="1257">
        <v>0.89097222222222205</v>
      </c>
      <c r="Q49" s="1257">
        <v>0.92361111111111105</v>
      </c>
      <c r="R49" s="1101"/>
      <c r="S49" s="1101"/>
      <c r="T49" s="1101"/>
      <c r="U49" s="1102"/>
      <c r="V49" s="1339"/>
      <c r="W49" s="1339"/>
      <c r="X49" s="1339"/>
      <c r="Y49" s="1339" t="s">
        <v>1938</v>
      </c>
      <c r="Z49" s="1264"/>
    </row>
    <row r="50" spans="1:26" s="1337" customFormat="1" ht="24.75" customHeight="1" x14ac:dyDescent="0.15">
      <c r="A50" s="1103">
        <v>4</v>
      </c>
      <c r="B50" s="1257">
        <v>0.23263888888888887</v>
      </c>
      <c r="C50" s="1257">
        <v>0.26527777777777778</v>
      </c>
      <c r="D50" s="1275">
        <v>0.32569444444444501</v>
      </c>
      <c r="E50" s="1257">
        <v>0.359722222222222</v>
      </c>
      <c r="F50" s="49">
        <v>0.41944444444444401</v>
      </c>
      <c r="G50" s="1257">
        <v>0.453472222222222</v>
      </c>
      <c r="H50" s="1257">
        <v>0.51319444444444395</v>
      </c>
      <c r="I50" s="1257">
        <v>0.54722222222222205</v>
      </c>
      <c r="J50" s="1257">
        <v>0.61250000000000004</v>
      </c>
      <c r="K50" s="1257">
        <v>0.64652777777777803</v>
      </c>
      <c r="L50" s="1257">
        <v>0.71180555555555503</v>
      </c>
      <c r="M50" s="1257">
        <v>0.74583333333333302</v>
      </c>
      <c r="N50" s="1275">
        <v>0.80763888888888902</v>
      </c>
      <c r="O50" s="1257">
        <v>0.84027777777777701</v>
      </c>
      <c r="P50" s="1257">
        <v>0.89791666666666703</v>
      </c>
      <c r="Q50" s="1257">
        <v>0.93055555555555503</v>
      </c>
      <c r="R50" s="1101"/>
      <c r="S50" s="1101"/>
      <c r="T50" s="1101"/>
      <c r="U50" s="1102"/>
      <c r="V50" s="1125">
        <f>P47-N59</f>
        <v>6.9444444444433095E-3</v>
      </c>
      <c r="W50" s="1125">
        <f>O55-O54</f>
        <v>6.9444444444439757E-3</v>
      </c>
      <c r="X50" s="1339"/>
      <c r="Y50" s="1339"/>
      <c r="Z50" s="1264"/>
    </row>
    <row r="51" spans="1:26" s="1337" customFormat="1" ht="24.75" customHeight="1" x14ac:dyDescent="0.15">
      <c r="A51" s="1098">
        <v>5</v>
      </c>
      <c r="B51" s="1257">
        <v>0.23958333333333301</v>
      </c>
      <c r="C51" s="1257">
        <v>0.27291666666666664</v>
      </c>
      <c r="D51" s="1275">
        <v>0.33333333333333298</v>
      </c>
      <c r="E51" s="1257">
        <v>0.36736111111111103</v>
      </c>
      <c r="F51" s="49">
        <v>0.42708333333333298</v>
      </c>
      <c r="G51" s="1257">
        <v>0.46111111111111103</v>
      </c>
      <c r="H51" s="1257">
        <v>0.52083333333333304</v>
      </c>
      <c r="I51" s="1257">
        <v>0.55486111111111103</v>
      </c>
      <c r="J51" s="1257">
        <v>0.62013888888888902</v>
      </c>
      <c r="K51" s="1257">
        <v>0.65416666666666701</v>
      </c>
      <c r="L51" s="1257">
        <v>0.719444444444444</v>
      </c>
      <c r="M51" s="1257">
        <v>0.75347222222222199</v>
      </c>
      <c r="N51" s="1275">
        <v>0.81458333333333399</v>
      </c>
      <c r="O51" s="1257">
        <v>0.84722222222222199</v>
      </c>
      <c r="P51" s="1257">
        <v>0.90486111111111101</v>
      </c>
      <c r="Q51" s="1257">
        <v>0.9375</v>
      </c>
      <c r="R51" s="1101"/>
      <c r="S51" s="1101"/>
      <c r="T51" s="1101"/>
      <c r="U51" s="1102"/>
      <c r="V51" s="1125">
        <f>P48-P47</f>
        <v>6.9444444444444198E-3</v>
      </c>
      <c r="W51" s="1125">
        <f>O56-O55</f>
        <v>6.9444444444439757E-3</v>
      </c>
      <c r="X51" s="1339"/>
      <c r="Y51" s="1339"/>
      <c r="Z51" s="1264"/>
    </row>
    <row r="52" spans="1:26" s="1337" customFormat="1" ht="24.75" customHeight="1" x14ac:dyDescent="0.15">
      <c r="A52" s="1103">
        <v>6</v>
      </c>
      <c r="B52" s="1257">
        <v>0.24652777777777801</v>
      </c>
      <c r="C52" s="1257">
        <v>0.280555555555556</v>
      </c>
      <c r="D52" s="1275">
        <v>0.34027777777777773</v>
      </c>
      <c r="E52" s="1257">
        <v>0.37430555555555556</v>
      </c>
      <c r="F52" s="49">
        <v>0.43402777777777773</v>
      </c>
      <c r="G52" s="1257">
        <v>0.46805555555555556</v>
      </c>
      <c r="H52" s="1257">
        <v>0.52847222222222201</v>
      </c>
      <c r="I52" s="1257">
        <v>0.5625</v>
      </c>
      <c r="J52" s="1257">
        <v>0.62777777777777799</v>
      </c>
      <c r="K52" s="1257">
        <v>0.66180555555555498</v>
      </c>
      <c r="L52" s="1257">
        <v>0.72708333333333297</v>
      </c>
      <c r="M52" s="1257">
        <v>0.76111111111111096</v>
      </c>
      <c r="N52" s="1275">
        <v>0.82152777777777797</v>
      </c>
      <c r="O52" s="1257">
        <v>0.85416666666666596</v>
      </c>
      <c r="P52" s="1257">
        <v>0.91180555555555498</v>
      </c>
      <c r="Q52" s="1257">
        <v>0.94444444444444398</v>
      </c>
      <c r="R52" s="1101"/>
      <c r="S52" s="1101"/>
      <c r="T52" s="1101"/>
      <c r="U52" s="1102"/>
      <c r="V52" s="1125">
        <f t="shared" ref="V52:V59" si="2">P49-P48</f>
        <v>6.9444444444443088E-3</v>
      </c>
      <c r="W52" s="1125">
        <f>O57-O56</f>
        <v>6.9444444444449749E-3</v>
      </c>
      <c r="X52" s="1339"/>
      <c r="Y52" s="1339"/>
      <c r="Z52" s="1264"/>
    </row>
    <row r="53" spans="1:26" s="1337" customFormat="1" ht="24.75" customHeight="1" x14ac:dyDescent="0.15">
      <c r="A53" s="1098">
        <v>7</v>
      </c>
      <c r="B53" s="1257">
        <v>0.25347222222222199</v>
      </c>
      <c r="C53" s="1257">
        <v>0.28749999999999998</v>
      </c>
      <c r="D53" s="1275">
        <v>0.34722222222222199</v>
      </c>
      <c r="E53" s="1257">
        <v>0.38124999999999998</v>
      </c>
      <c r="F53" s="49">
        <v>0.44097222222222199</v>
      </c>
      <c r="G53" s="1257">
        <v>0.47499999999999998</v>
      </c>
      <c r="H53" s="1257">
        <v>0.53611111111111098</v>
      </c>
      <c r="I53" s="1257">
        <v>0.57013888888888897</v>
      </c>
      <c r="J53" s="1257">
        <v>0.63541666666666696</v>
      </c>
      <c r="K53" s="1257">
        <v>0.66944444444444395</v>
      </c>
      <c r="L53" s="1257">
        <v>0.73472222222222106</v>
      </c>
      <c r="M53" s="1257">
        <v>0.76875000000000004</v>
      </c>
      <c r="N53" s="1275">
        <v>0.82847222222222305</v>
      </c>
      <c r="O53" s="1257">
        <v>0.86111111111111005</v>
      </c>
      <c r="P53" s="1257">
        <v>0.91874999999999996</v>
      </c>
      <c r="Q53" s="1257">
        <v>0.95138888888888895</v>
      </c>
      <c r="R53" s="1101"/>
      <c r="S53" s="1101"/>
      <c r="T53" s="1101"/>
      <c r="U53" s="1102"/>
      <c r="V53" s="1125">
        <f t="shared" si="2"/>
        <v>6.9444444444449749E-3</v>
      </c>
      <c r="W53" s="1125">
        <f>O58-O57</f>
        <v>6.9444444444440867E-3</v>
      </c>
      <c r="X53" s="1339"/>
      <c r="Y53" s="1339"/>
      <c r="Z53" s="1264"/>
    </row>
    <row r="54" spans="1:26" s="1337" customFormat="1" ht="24.75" customHeight="1" x14ac:dyDescent="0.15">
      <c r="A54" s="1103">
        <v>8</v>
      </c>
      <c r="B54" s="1257">
        <v>0.26041666666666702</v>
      </c>
      <c r="C54" s="1257">
        <v>0.29444444444444401</v>
      </c>
      <c r="D54" s="1275">
        <v>0.35416666666666702</v>
      </c>
      <c r="E54" s="1257">
        <v>0.38819444444444501</v>
      </c>
      <c r="F54" s="49">
        <v>0.44791666666666702</v>
      </c>
      <c r="G54" s="1257">
        <v>0.48194444444444501</v>
      </c>
      <c r="H54" s="1257">
        <v>0.54374999999999896</v>
      </c>
      <c r="I54" s="1257">
        <v>0.57777777777777795</v>
      </c>
      <c r="J54" s="1257">
        <v>0.64305555555555505</v>
      </c>
      <c r="K54" s="1257">
        <v>0.67708333333333304</v>
      </c>
      <c r="L54" s="1257">
        <v>0.74236111111111003</v>
      </c>
      <c r="M54" s="1257">
        <v>0.77638888888888902</v>
      </c>
      <c r="N54" s="1275">
        <v>0.83541666666666703</v>
      </c>
      <c r="O54" s="1257">
        <v>0.86805555555555503</v>
      </c>
      <c r="P54" s="1257">
        <v>0.92569444444444404</v>
      </c>
      <c r="Q54" s="1257">
        <v>0.95833333333333304</v>
      </c>
      <c r="R54" s="1101"/>
      <c r="S54" s="1101"/>
      <c r="T54" s="1101"/>
      <c r="U54" s="1102"/>
      <c r="V54" s="1125">
        <f t="shared" si="2"/>
        <v>6.9444444444439757E-3</v>
      </c>
      <c r="W54" s="1125">
        <f>O59-O58</f>
        <v>6.9444444444439757E-3</v>
      </c>
      <c r="X54" s="1339"/>
      <c r="Y54" s="1339"/>
      <c r="Z54" s="1264"/>
    </row>
    <row r="55" spans="1:26" s="1337" customFormat="1" ht="24.75" customHeight="1" x14ac:dyDescent="0.15">
      <c r="A55" s="1098">
        <v>9</v>
      </c>
      <c r="B55" s="1257">
        <v>0.26736111111111099</v>
      </c>
      <c r="C55" s="1257">
        <v>0.30138888888888798</v>
      </c>
      <c r="D55" s="1275">
        <v>0.36111111111111199</v>
      </c>
      <c r="E55" s="1257">
        <v>0.39513888888888898</v>
      </c>
      <c r="F55" s="49">
        <v>0.45486111111111199</v>
      </c>
      <c r="G55" s="1257">
        <v>0.48888888888888898</v>
      </c>
      <c r="H55" s="1257">
        <v>0.55138888888888804</v>
      </c>
      <c r="I55" s="1257">
        <v>0.58541666666666603</v>
      </c>
      <c r="J55" s="1257">
        <v>0.65069444444444402</v>
      </c>
      <c r="K55" s="1257">
        <v>0.68472222222222201</v>
      </c>
      <c r="L55" s="1257">
        <v>0.749999999999999</v>
      </c>
      <c r="M55" s="1257">
        <v>0.78402777777777799</v>
      </c>
      <c r="N55" s="1275">
        <v>0.842361111111112</v>
      </c>
      <c r="O55" s="1257">
        <v>0.874999999999999</v>
      </c>
      <c r="P55" s="1257">
        <v>0.93333333333333324</v>
      </c>
      <c r="Q55" s="1257">
        <v>0.96527777777777801</v>
      </c>
      <c r="R55" s="1101"/>
      <c r="S55" s="1101"/>
      <c r="T55" s="1101"/>
      <c r="U55" s="1102"/>
      <c r="V55" s="1125">
        <f t="shared" si="2"/>
        <v>6.9444444444439757E-3</v>
      </c>
      <c r="W55" s="1125">
        <f>Q47-O59</f>
        <v>6.9444444444461961E-3</v>
      </c>
      <c r="X55" s="1339"/>
      <c r="Y55" s="1339"/>
      <c r="Z55" s="1264"/>
    </row>
    <row r="56" spans="1:26" s="1337" customFormat="1" ht="24.75" customHeight="1" x14ac:dyDescent="0.15">
      <c r="A56" s="1103">
        <v>10</v>
      </c>
      <c r="B56" s="1257">
        <v>0.27430555555555503</v>
      </c>
      <c r="C56" s="1257">
        <v>0.30833333333333202</v>
      </c>
      <c r="D56" s="1275">
        <v>0.36805555555555702</v>
      </c>
      <c r="E56" s="1257">
        <v>0.40208333333333401</v>
      </c>
      <c r="F56" s="49">
        <v>0.46180555555555702</v>
      </c>
      <c r="G56" s="1257">
        <v>0.49583333333333401</v>
      </c>
      <c r="H56" s="1257">
        <v>0.55902777777777701</v>
      </c>
      <c r="I56" s="1257">
        <v>0.593055555555555</v>
      </c>
      <c r="J56" s="1257">
        <v>0.65833333333333299</v>
      </c>
      <c r="K56" s="1257">
        <v>0.69236111111111098</v>
      </c>
      <c r="L56" s="1257">
        <v>0.75763888888888797</v>
      </c>
      <c r="M56" s="1257">
        <v>0.79166666666666596</v>
      </c>
      <c r="N56" s="1275">
        <v>0.84930555555555598</v>
      </c>
      <c r="O56" s="1257">
        <v>0.88194444444444298</v>
      </c>
      <c r="P56" s="1257">
        <v>0.94097222222222221</v>
      </c>
      <c r="Q56" s="1257"/>
      <c r="R56" s="1101"/>
      <c r="S56" s="1101"/>
      <c r="T56" s="1101"/>
      <c r="U56" s="1102"/>
      <c r="V56" s="1125">
        <f t="shared" si="2"/>
        <v>6.9444444444449749E-3</v>
      </c>
      <c r="W56" s="1125">
        <f>Q48-Q47</f>
        <v>6.9444444444444198E-3</v>
      </c>
      <c r="X56" s="1339"/>
      <c r="Y56" s="1339"/>
    </row>
    <row r="57" spans="1:26" s="1337" customFormat="1" ht="24.75" customHeight="1" x14ac:dyDescent="0.15">
      <c r="A57" s="1098">
        <v>11</v>
      </c>
      <c r="B57" s="1257">
        <v>0.28125</v>
      </c>
      <c r="C57" s="1257">
        <v>0.31527777777777599</v>
      </c>
      <c r="D57" s="1275">
        <v>0.375000000000001</v>
      </c>
      <c r="E57" s="1257">
        <v>0.40902777777777799</v>
      </c>
      <c r="F57" s="49">
        <v>0.468750000000001</v>
      </c>
      <c r="G57" s="1257">
        <v>0.50277777777777799</v>
      </c>
      <c r="H57" s="1257">
        <v>0.56666666666666599</v>
      </c>
      <c r="I57" s="1257">
        <v>0.60069444444444398</v>
      </c>
      <c r="J57" s="1257">
        <v>0.66597222222222197</v>
      </c>
      <c r="K57" s="1257">
        <v>0.7</v>
      </c>
      <c r="L57" s="1257">
        <v>0.76527777777777695</v>
      </c>
      <c r="M57" s="1257">
        <v>0.79930555555555505</v>
      </c>
      <c r="N57" s="1275">
        <v>0.85625000000000095</v>
      </c>
      <c r="O57" s="1257">
        <v>0.88888888888888795</v>
      </c>
      <c r="P57" s="1257"/>
      <c r="Q57" s="1257"/>
      <c r="R57" s="1101"/>
      <c r="S57" s="1101"/>
      <c r="T57" s="1101"/>
      <c r="U57" s="1102"/>
      <c r="V57" s="1125">
        <f t="shared" si="2"/>
        <v>6.9444444444440867E-3</v>
      </c>
      <c r="W57" s="1125">
        <f t="shared" ref="W57:W63" si="3">Q49-Q48</f>
        <v>6.9444444444444198E-3</v>
      </c>
      <c r="X57" s="1339"/>
      <c r="Y57" s="1339"/>
      <c r="Z57" s="1264"/>
    </row>
    <row r="58" spans="1:26" s="1337" customFormat="1" ht="24.75" customHeight="1" x14ac:dyDescent="0.15">
      <c r="A58" s="1103">
        <v>12</v>
      </c>
      <c r="B58" s="1257">
        <v>0.28819444444444398</v>
      </c>
      <c r="C58" s="1257">
        <v>0.32222222222222002</v>
      </c>
      <c r="D58" s="1275">
        <v>0.38194444444444597</v>
      </c>
      <c r="E58" s="1257">
        <v>0.41597222222222302</v>
      </c>
      <c r="F58" s="49">
        <v>0.47569444444444597</v>
      </c>
      <c r="G58" s="1257">
        <v>0.50972222222222296</v>
      </c>
      <c r="H58" s="1257">
        <v>0.57430555555555496</v>
      </c>
      <c r="I58" s="1257">
        <v>0.60833333333333295</v>
      </c>
      <c r="J58" s="1257">
        <v>0.67361111111111105</v>
      </c>
      <c r="K58" s="1257">
        <v>0.70763888888888904</v>
      </c>
      <c r="L58" s="1257">
        <v>0.77291666666666503</v>
      </c>
      <c r="M58" s="1257">
        <v>0.80694444444444402</v>
      </c>
      <c r="N58" s="1275">
        <v>0.86319444444444504</v>
      </c>
      <c r="O58" s="1257">
        <v>0.89583333333333204</v>
      </c>
      <c r="P58" s="1257"/>
      <c r="Q58" s="1257"/>
      <c r="R58" s="1101"/>
      <c r="S58" s="1101"/>
      <c r="T58" s="1101"/>
      <c r="U58" s="1102"/>
      <c r="V58" s="1125">
        <f t="shared" si="2"/>
        <v>7.6388888888891948E-3</v>
      </c>
      <c r="W58" s="1125">
        <f t="shared" si="3"/>
        <v>6.9444444444439757E-3</v>
      </c>
      <c r="X58" s="1339"/>
      <c r="Y58" s="1339"/>
      <c r="Z58" s="1264"/>
    </row>
    <row r="59" spans="1:26" s="1337" customFormat="1" ht="24.75" customHeight="1" x14ac:dyDescent="0.15">
      <c r="A59" s="1098">
        <v>13</v>
      </c>
      <c r="B59" s="1257">
        <v>0.29513888888888801</v>
      </c>
      <c r="C59" s="1257">
        <v>0.329166666666664</v>
      </c>
      <c r="D59" s="1275">
        <v>0.388888888888891</v>
      </c>
      <c r="E59" s="1257">
        <v>0.422916666666667</v>
      </c>
      <c r="F59" s="49">
        <v>0.482638888888891</v>
      </c>
      <c r="G59" s="1257">
        <v>0.51666666666666705</v>
      </c>
      <c r="H59" s="1257">
        <v>0.58194444444444304</v>
      </c>
      <c r="I59" s="1257">
        <v>0.61597222222222203</v>
      </c>
      <c r="J59" s="1257">
        <v>0.68125000000000002</v>
      </c>
      <c r="K59" s="1257">
        <v>0.71527777777777701</v>
      </c>
      <c r="L59" s="1257">
        <v>0.77986111111111101</v>
      </c>
      <c r="M59" s="1257">
        <v>0.81388888888888888</v>
      </c>
      <c r="N59" s="1275">
        <v>0.87013888888889002</v>
      </c>
      <c r="O59" s="1257">
        <v>0.90277777777777601</v>
      </c>
      <c r="P59" s="1257"/>
      <c r="Q59" s="1257"/>
      <c r="R59" s="1101"/>
      <c r="S59" s="1101"/>
      <c r="T59" s="1101"/>
      <c r="U59" s="1102"/>
      <c r="V59" s="1125">
        <f t="shared" si="2"/>
        <v>7.6388888888889728E-3</v>
      </c>
      <c r="W59" s="1125">
        <f t="shared" si="3"/>
        <v>6.9444444444449749E-3</v>
      </c>
      <c r="X59" s="1339"/>
      <c r="Y59" s="1339"/>
      <c r="Z59" s="1264"/>
    </row>
    <row r="60" spans="1:26" s="1337" customFormat="1" ht="24.75" customHeight="1" x14ac:dyDescent="0.15">
      <c r="A60" s="1103">
        <v>14</v>
      </c>
      <c r="B60" s="1257"/>
      <c r="C60" s="1257"/>
      <c r="D60" s="1275"/>
      <c r="E60" s="1257"/>
      <c r="F60" s="49"/>
      <c r="G60" s="1257"/>
      <c r="H60" s="1257"/>
      <c r="I60" s="1257"/>
      <c r="J60" s="1257"/>
      <c r="K60" s="1257"/>
      <c r="L60" s="1257"/>
      <c r="M60" s="1257"/>
      <c r="N60" s="1275"/>
      <c r="O60" s="1257"/>
      <c r="P60" s="1257"/>
      <c r="Q60" s="1257"/>
      <c r="R60" s="1101"/>
      <c r="S60" s="1101"/>
      <c r="T60" s="1101"/>
      <c r="U60" s="1102"/>
      <c r="V60" s="1125"/>
      <c r="W60" s="1125">
        <f t="shared" si="3"/>
        <v>6.9444444444439757E-3</v>
      </c>
      <c r="X60" s="1339"/>
      <c r="Y60" s="1339"/>
      <c r="Z60" s="1264"/>
    </row>
    <row r="61" spans="1:26" s="1337" customFormat="1" ht="24.75" customHeight="1" x14ac:dyDescent="0.15">
      <c r="A61" s="1098">
        <v>15</v>
      </c>
      <c r="B61" s="1257"/>
      <c r="C61" s="1257"/>
      <c r="D61" s="1275"/>
      <c r="E61" s="1257"/>
      <c r="F61" s="49"/>
      <c r="G61" s="1257"/>
      <c r="H61" s="1257"/>
      <c r="I61" s="1257"/>
      <c r="J61" s="1257"/>
      <c r="K61" s="1257"/>
      <c r="L61" s="1257"/>
      <c r="M61" s="1257"/>
      <c r="N61" s="1275"/>
      <c r="O61" s="1257"/>
      <c r="P61" s="1257"/>
      <c r="Q61" s="1257"/>
      <c r="R61" s="1101"/>
      <c r="S61" s="1101"/>
      <c r="T61" s="1101"/>
      <c r="U61" s="1102"/>
      <c r="V61" s="1125"/>
      <c r="W61" s="1125">
        <f t="shared" si="3"/>
        <v>6.9444444444449749E-3</v>
      </c>
      <c r="X61" s="1339"/>
      <c r="Y61" s="1339"/>
      <c r="Z61" s="1264"/>
    </row>
    <row r="62" spans="1:26" s="1337" customFormat="1" ht="24.75" customHeight="1" x14ac:dyDescent="0.15">
      <c r="A62" s="1103">
        <v>16</v>
      </c>
      <c r="B62" s="1101"/>
      <c r="C62" s="219"/>
      <c r="D62" s="1101"/>
      <c r="E62" s="219"/>
      <c r="F62" s="1101"/>
      <c r="G62" s="219"/>
      <c r="H62" s="1101"/>
      <c r="I62" s="219"/>
      <c r="J62" s="1099"/>
      <c r="K62" s="1099"/>
      <c r="L62" s="1101"/>
      <c r="M62" s="1101"/>
      <c r="N62" s="1101"/>
      <c r="O62" s="1101"/>
      <c r="P62" s="1101"/>
      <c r="Q62" s="1101"/>
      <c r="R62" s="1101"/>
      <c r="S62" s="1101"/>
      <c r="T62" s="1101"/>
      <c r="U62" s="1102"/>
      <c r="V62" s="1339"/>
      <c r="W62" s="1125">
        <f t="shared" si="3"/>
        <v>6.9444444444440867E-3</v>
      </c>
      <c r="X62" s="1339"/>
      <c r="Y62" s="1339"/>
      <c r="Z62" s="1264"/>
    </row>
    <row r="63" spans="1:26" s="1337" customFormat="1" ht="24.75" customHeight="1" x14ac:dyDescent="0.15">
      <c r="A63" s="1098">
        <v>17</v>
      </c>
      <c r="B63" s="1353"/>
      <c r="C63" s="219"/>
      <c r="D63" s="1101"/>
      <c r="E63" s="219"/>
      <c r="F63" s="1101"/>
      <c r="G63" s="219"/>
      <c r="H63" s="1101"/>
      <c r="I63" s="219"/>
      <c r="J63" s="1099"/>
      <c r="K63" s="1099"/>
      <c r="L63" s="1101"/>
      <c r="M63" s="1101"/>
      <c r="N63" s="1101"/>
      <c r="O63" s="1101"/>
      <c r="P63" s="1101"/>
      <c r="Q63" s="1101"/>
      <c r="R63" s="1101"/>
      <c r="S63" s="1101"/>
      <c r="T63" s="1101"/>
      <c r="U63" s="1102"/>
      <c r="V63" s="1339"/>
      <c r="W63" s="1125">
        <f t="shared" si="3"/>
        <v>6.9444444444449749E-3</v>
      </c>
      <c r="X63" s="1339"/>
      <c r="Y63" s="1339"/>
      <c r="Z63" s="1339"/>
    </row>
    <row r="64" spans="1:26" s="1337" customFormat="1" ht="24.75" customHeight="1" x14ac:dyDescent="0.15">
      <c r="A64" s="1103">
        <v>18</v>
      </c>
      <c r="B64" s="1353"/>
      <c r="C64" s="219"/>
      <c r="D64" s="1101"/>
      <c r="E64" s="219"/>
      <c r="F64" s="1101"/>
      <c r="G64" s="219"/>
      <c r="H64" s="1101"/>
      <c r="I64" s="219"/>
      <c r="J64" s="1099"/>
      <c r="K64" s="1099"/>
      <c r="L64" s="1101"/>
      <c r="M64" s="1101"/>
      <c r="N64" s="1101"/>
      <c r="O64" s="1101"/>
      <c r="P64" s="1101"/>
      <c r="Q64" s="1101"/>
      <c r="R64" s="1101"/>
      <c r="S64" s="1101"/>
      <c r="T64" s="1101"/>
      <c r="U64" s="1102"/>
      <c r="V64" s="1339"/>
      <c r="W64" s="1125"/>
      <c r="X64" s="1339"/>
      <c r="Y64" s="1339"/>
      <c r="Z64" s="1264"/>
    </row>
    <row r="65" spans="1:26" s="1337" customFormat="1" ht="24.75" customHeight="1" x14ac:dyDescent="0.15">
      <c r="A65" s="1098">
        <v>19</v>
      </c>
      <c r="B65" s="1101"/>
      <c r="C65" s="1100"/>
      <c r="D65" s="1099"/>
      <c r="E65" s="1100"/>
      <c r="F65" s="1101"/>
      <c r="G65" s="1100"/>
      <c r="H65" s="1101"/>
      <c r="I65" s="1100"/>
      <c r="J65" s="1099"/>
      <c r="K65" s="1099"/>
      <c r="L65" s="1101"/>
      <c r="M65" s="1101"/>
      <c r="N65" s="1101"/>
      <c r="O65" s="1101"/>
      <c r="P65" s="1101"/>
      <c r="Q65" s="1101"/>
      <c r="R65" s="1101"/>
      <c r="S65" s="1101"/>
      <c r="T65" s="1101"/>
      <c r="U65" s="1102"/>
      <c r="V65" s="1339"/>
      <c r="W65" s="1125"/>
      <c r="X65" s="1339"/>
      <c r="Y65" s="1339"/>
      <c r="Z65" s="1264"/>
    </row>
    <row r="66" spans="1:26" s="1337" customFormat="1" ht="24.75" customHeight="1" x14ac:dyDescent="0.15">
      <c r="A66" s="1103">
        <v>20</v>
      </c>
      <c r="B66" s="1101"/>
      <c r="C66" s="1100"/>
      <c r="D66" s="1099"/>
      <c r="E66" s="1100"/>
      <c r="F66" s="1101"/>
      <c r="G66" s="1100"/>
      <c r="H66" s="1101"/>
      <c r="I66" s="1100"/>
      <c r="J66" s="1099"/>
      <c r="K66" s="1099"/>
      <c r="L66" s="1101"/>
      <c r="M66" s="1101"/>
      <c r="N66" s="1101"/>
      <c r="O66" s="1101"/>
      <c r="P66" s="1101"/>
      <c r="Q66" s="1101"/>
      <c r="R66" s="1101"/>
      <c r="S66" s="1101"/>
      <c r="T66" s="1101"/>
      <c r="U66" s="1102"/>
      <c r="V66" s="1339"/>
      <c r="W66" s="1125"/>
      <c r="X66" s="1339"/>
      <c r="Y66" s="1339"/>
      <c r="Z66" s="1264"/>
    </row>
    <row r="67" spans="1:26" s="1337" customFormat="1" ht="24.75" customHeight="1" x14ac:dyDescent="0.15">
      <c r="A67" s="1098">
        <v>21</v>
      </c>
      <c r="B67" s="1101"/>
      <c r="C67" s="1100"/>
      <c r="D67" s="1099"/>
      <c r="E67" s="1100"/>
      <c r="F67" s="1101"/>
      <c r="G67" s="1100"/>
      <c r="H67" s="1101"/>
      <c r="I67" s="1100"/>
      <c r="J67" s="1099"/>
      <c r="K67" s="1099"/>
      <c r="L67" s="1101"/>
      <c r="M67" s="1101"/>
      <c r="N67" s="1101"/>
      <c r="O67" s="1101"/>
      <c r="P67" s="1101"/>
      <c r="Q67" s="1101"/>
      <c r="R67" s="1101"/>
      <c r="S67" s="1101"/>
      <c r="T67" s="1101"/>
      <c r="U67" s="1102"/>
      <c r="V67" s="1339"/>
      <c r="W67" s="1125"/>
      <c r="X67" s="1339"/>
      <c r="Y67" s="1339"/>
      <c r="Z67" s="1264"/>
    </row>
    <row r="68" spans="1:26" s="1337" customFormat="1" ht="24.75" customHeight="1" x14ac:dyDescent="0.15">
      <c r="A68" s="1103">
        <v>22</v>
      </c>
      <c r="B68" s="1101"/>
      <c r="C68" s="1100"/>
      <c r="D68" s="1099"/>
      <c r="E68" s="1100"/>
      <c r="F68" s="1101"/>
      <c r="G68" s="1100"/>
      <c r="H68" s="1101"/>
      <c r="I68" s="1100"/>
      <c r="J68" s="1099"/>
      <c r="K68" s="1099"/>
      <c r="L68" s="1101"/>
      <c r="M68" s="1101"/>
      <c r="N68" s="1101"/>
      <c r="O68" s="1101"/>
      <c r="P68" s="1101"/>
      <c r="Q68" s="1101"/>
      <c r="R68" s="1101"/>
      <c r="S68" s="1101"/>
      <c r="T68" s="1101"/>
      <c r="U68" s="1102"/>
      <c r="V68" s="1339"/>
      <c r="W68" s="1339"/>
      <c r="X68" s="1339"/>
      <c r="Y68" s="1339"/>
      <c r="Z68" s="1264"/>
    </row>
    <row r="69" spans="1:26" s="1337" customFormat="1" ht="24.75" customHeight="1" x14ac:dyDescent="0.15">
      <c r="A69" s="1098">
        <v>23</v>
      </c>
      <c r="B69" s="1101"/>
      <c r="C69" s="1100"/>
      <c r="D69" s="1099"/>
      <c r="E69" s="1100"/>
      <c r="F69" s="1101"/>
      <c r="G69" s="1100"/>
      <c r="H69" s="1101"/>
      <c r="I69" s="1100"/>
      <c r="J69" s="1099"/>
      <c r="K69" s="1099"/>
      <c r="L69" s="1101"/>
      <c r="M69" s="1101"/>
      <c r="N69" s="1101"/>
      <c r="O69" s="1101"/>
      <c r="P69" s="1101"/>
      <c r="Q69" s="1101"/>
      <c r="R69" s="1101"/>
      <c r="S69" s="1101"/>
      <c r="T69" s="1101"/>
      <c r="U69" s="1102"/>
      <c r="V69" s="1339"/>
      <c r="W69" s="1339"/>
      <c r="X69" s="1339"/>
      <c r="Y69" s="1339"/>
      <c r="Z69" s="1264"/>
    </row>
    <row r="70" spans="1:26" s="1337" customFormat="1" ht="24.75" customHeight="1" x14ac:dyDescent="0.15">
      <c r="A70" s="1103">
        <v>24</v>
      </c>
      <c r="B70" s="1131"/>
      <c r="C70" s="1100"/>
      <c r="D70" s="1101"/>
      <c r="E70" s="1100"/>
      <c r="F70" s="1099"/>
      <c r="G70" s="1100"/>
      <c r="H70" s="1101"/>
      <c r="I70" s="1100"/>
      <c r="J70" s="1131"/>
      <c r="K70" s="1131"/>
      <c r="L70" s="1131"/>
      <c r="M70" s="1131"/>
      <c r="N70" s="1131"/>
      <c r="O70" s="1131"/>
      <c r="P70" s="1131"/>
      <c r="Q70" s="1131"/>
      <c r="R70" s="1131"/>
      <c r="S70" s="1131"/>
      <c r="T70" s="1105"/>
      <c r="U70" s="1106"/>
      <c r="V70" s="1339"/>
      <c r="W70" s="1339"/>
      <c r="X70" s="1339"/>
      <c r="Y70" s="1339"/>
      <c r="Z70" s="1264"/>
    </row>
    <row r="71" spans="1:26" s="1337" customFormat="1" ht="24.75" customHeight="1" x14ac:dyDescent="0.15">
      <c r="A71" s="1098">
        <v>25</v>
      </c>
      <c r="B71" s="1131"/>
      <c r="C71" s="1100"/>
      <c r="D71" s="1099"/>
      <c r="E71" s="1100"/>
      <c r="F71" s="1101"/>
      <c r="G71" s="1100"/>
      <c r="H71" s="1101"/>
      <c r="I71" s="1100"/>
      <c r="J71" s="1131"/>
      <c r="K71" s="1131"/>
      <c r="L71" s="1131"/>
      <c r="M71" s="1131"/>
      <c r="N71" s="1131"/>
      <c r="O71" s="1131"/>
      <c r="P71" s="1131"/>
      <c r="Q71" s="1131"/>
      <c r="R71" s="1131"/>
      <c r="S71" s="1131"/>
      <c r="T71" s="1105"/>
      <c r="U71" s="1106"/>
      <c r="V71" s="1339"/>
      <c r="W71" s="1339"/>
      <c r="X71" s="1339"/>
      <c r="Y71" s="1339"/>
      <c r="Z71" s="1264"/>
    </row>
    <row r="72" spans="1:26" s="1337" customFormat="1" ht="24.75" customHeight="1" x14ac:dyDescent="0.15">
      <c r="A72" s="1103">
        <v>26</v>
      </c>
      <c r="B72" s="1131"/>
      <c r="C72" s="1100"/>
      <c r="D72" s="1099"/>
      <c r="E72" s="1100"/>
      <c r="F72" s="1101"/>
      <c r="G72" s="1100"/>
      <c r="H72" s="1101"/>
      <c r="I72" s="1100"/>
      <c r="J72" s="1131"/>
      <c r="K72" s="1131"/>
      <c r="L72" s="1131"/>
      <c r="M72" s="1131"/>
      <c r="N72" s="1131"/>
      <c r="O72" s="1131"/>
      <c r="P72" s="1131"/>
      <c r="Q72" s="1131"/>
      <c r="R72" s="1131"/>
      <c r="S72" s="1131"/>
      <c r="T72" s="1105"/>
      <c r="U72" s="1106"/>
      <c r="V72" s="1339"/>
      <c r="W72" s="1339"/>
      <c r="X72" s="1339"/>
      <c r="Y72" s="1339"/>
      <c r="Z72" s="1264"/>
    </row>
    <row r="73" spans="1:26" s="1337" customFormat="1" ht="24.75" customHeight="1" x14ac:dyDescent="0.15">
      <c r="A73" s="1098">
        <v>27</v>
      </c>
      <c r="B73" s="1131"/>
      <c r="C73" s="1131"/>
      <c r="D73" s="1131"/>
      <c r="E73" s="1131"/>
      <c r="F73" s="1131"/>
      <c r="G73" s="1131"/>
      <c r="H73" s="1131"/>
      <c r="I73" s="1100"/>
      <c r="J73" s="1131"/>
      <c r="K73" s="1131"/>
      <c r="L73" s="1131"/>
      <c r="M73" s="1131"/>
      <c r="N73" s="1131"/>
      <c r="O73" s="1131"/>
      <c r="P73" s="1131"/>
      <c r="Q73" s="1131"/>
      <c r="R73" s="1131"/>
      <c r="S73" s="1131"/>
      <c r="T73" s="1105"/>
      <c r="U73" s="1106"/>
      <c r="V73" s="1339"/>
      <c r="W73" s="1339"/>
      <c r="X73" s="1339"/>
      <c r="Y73" s="1339"/>
      <c r="Z73" s="1264"/>
    </row>
    <row r="74" spans="1:26" s="1337" customFormat="1" ht="24.75" customHeight="1" x14ac:dyDescent="0.15">
      <c r="A74" s="1103">
        <v>28</v>
      </c>
      <c r="B74" s="1131"/>
      <c r="C74" s="1131"/>
      <c r="D74" s="1131"/>
      <c r="E74" s="1131"/>
      <c r="F74" s="1131"/>
      <c r="G74" s="1131"/>
      <c r="H74" s="1131"/>
      <c r="I74" s="1131"/>
      <c r="J74" s="1131"/>
      <c r="K74" s="1131"/>
      <c r="L74" s="1131"/>
      <c r="M74" s="1131"/>
      <c r="N74" s="1131"/>
      <c r="O74" s="1131"/>
      <c r="P74" s="1131"/>
      <c r="Q74" s="1131"/>
      <c r="R74" s="1131"/>
      <c r="S74" s="1131"/>
      <c r="T74" s="1105"/>
      <c r="U74" s="1106"/>
      <c r="V74" s="1339"/>
      <c r="W74" s="1339"/>
      <c r="X74" s="1339"/>
      <c r="Y74" s="1339"/>
      <c r="Z74" s="1264"/>
    </row>
    <row r="75" spans="1:26" s="1337" customFormat="1" ht="24.75" customHeight="1" x14ac:dyDescent="0.15">
      <c r="A75" s="1098">
        <v>29</v>
      </c>
      <c r="B75" s="1131"/>
      <c r="C75" s="1131"/>
      <c r="D75" s="1131"/>
      <c r="E75" s="1131"/>
      <c r="F75" s="1131"/>
      <c r="G75" s="1131"/>
      <c r="H75" s="1131"/>
      <c r="I75" s="1131"/>
      <c r="J75" s="1131"/>
      <c r="K75" s="1131"/>
      <c r="L75" s="1131"/>
      <c r="M75" s="1131"/>
      <c r="N75" s="1131"/>
      <c r="O75" s="1131"/>
      <c r="P75" s="1131"/>
      <c r="Q75" s="1131"/>
      <c r="R75" s="1131"/>
      <c r="S75" s="1131"/>
      <c r="T75" s="1105"/>
      <c r="U75" s="1106"/>
      <c r="V75" s="1339"/>
      <c r="W75" s="1339"/>
      <c r="X75" s="1339"/>
      <c r="Y75" s="1339"/>
      <c r="Z75" s="1264"/>
    </row>
    <row r="76" spans="1:26" s="1337" customFormat="1" ht="24.75" customHeight="1" x14ac:dyDescent="0.15">
      <c r="A76" s="1103">
        <v>30</v>
      </c>
      <c r="B76" s="1131"/>
      <c r="C76" s="1131"/>
      <c r="D76" s="1131"/>
      <c r="E76" s="1131"/>
      <c r="F76" s="1131"/>
      <c r="G76" s="1131"/>
      <c r="H76" s="1131"/>
      <c r="I76" s="1131"/>
      <c r="J76" s="1131"/>
      <c r="K76" s="1131"/>
      <c r="L76" s="1131"/>
      <c r="M76" s="1131"/>
      <c r="N76" s="1131"/>
      <c r="O76" s="1131"/>
      <c r="P76" s="1131"/>
      <c r="Q76" s="1131"/>
      <c r="R76" s="1131"/>
      <c r="S76" s="1131"/>
      <c r="T76" s="1105"/>
      <c r="U76" s="1106"/>
      <c r="V76" s="1339"/>
      <c r="W76" s="1339"/>
      <c r="X76" s="1339"/>
      <c r="Y76" s="1339"/>
      <c r="Z76" s="1264"/>
    </row>
    <row r="77" spans="1:26" s="1337" customFormat="1" ht="24.75" customHeight="1" x14ac:dyDescent="0.15">
      <c r="A77" s="1098">
        <v>31</v>
      </c>
      <c r="B77" s="1132"/>
      <c r="C77" s="1132"/>
      <c r="D77" s="1132"/>
      <c r="E77" s="1132"/>
      <c r="F77" s="1132"/>
      <c r="G77" s="1132"/>
      <c r="H77" s="1132"/>
      <c r="I77" s="1132"/>
      <c r="J77" s="1132"/>
      <c r="K77" s="1132"/>
      <c r="L77" s="1132"/>
      <c r="M77" s="1132"/>
      <c r="N77" s="1132"/>
      <c r="O77" s="1132"/>
      <c r="P77" s="1132"/>
      <c r="Q77" s="1132"/>
      <c r="R77" s="1132"/>
      <c r="S77" s="1132"/>
      <c r="T77" s="1107"/>
      <c r="U77" s="1108"/>
      <c r="V77" s="1339"/>
      <c r="W77" s="1339"/>
      <c r="X77" s="1339"/>
      <c r="Y77" s="1339"/>
      <c r="Z77" s="1264"/>
    </row>
    <row r="78" spans="1:26" s="1337" customFormat="1" ht="24.75" customHeight="1" x14ac:dyDescent="0.15">
      <c r="A78" s="1103">
        <v>32</v>
      </c>
      <c r="B78" s="1132"/>
      <c r="C78" s="1132"/>
      <c r="D78" s="1132"/>
      <c r="E78" s="1132"/>
      <c r="F78" s="1132"/>
      <c r="G78" s="1132"/>
      <c r="H78" s="1132"/>
      <c r="I78" s="1132"/>
      <c r="J78" s="1132"/>
      <c r="K78" s="1132"/>
      <c r="L78" s="1132"/>
      <c r="M78" s="1132"/>
      <c r="N78" s="1132"/>
      <c r="O78" s="1132"/>
      <c r="P78" s="1132"/>
      <c r="Q78" s="1132"/>
      <c r="R78" s="1132"/>
      <c r="S78" s="1132"/>
      <c r="T78" s="1107"/>
      <c r="U78" s="1108"/>
      <c r="V78" s="1339"/>
      <c r="W78" s="1339"/>
      <c r="X78" s="1339"/>
      <c r="Y78" s="1339"/>
      <c r="Z78" s="1264"/>
    </row>
    <row r="79" spans="1:26" s="1337" customFormat="1" ht="24.75" customHeight="1" thickBot="1" x14ac:dyDescent="0.2">
      <c r="A79" s="1121">
        <v>33</v>
      </c>
      <c r="B79" s="1133"/>
      <c r="C79" s="1133"/>
      <c r="D79" s="1133"/>
      <c r="E79" s="1133"/>
      <c r="F79" s="1133"/>
      <c r="G79" s="1133"/>
      <c r="H79" s="1133"/>
      <c r="I79" s="1133"/>
      <c r="J79" s="1133"/>
      <c r="K79" s="1133"/>
      <c r="L79" s="1133"/>
      <c r="M79" s="1133"/>
      <c r="N79" s="1133"/>
      <c r="O79" s="1133"/>
      <c r="P79" s="1133"/>
      <c r="Q79" s="1133"/>
      <c r="R79" s="1133"/>
      <c r="S79" s="1133"/>
      <c r="T79" s="1092"/>
      <c r="U79" s="1093"/>
      <c r="V79" s="1339"/>
      <c r="W79" s="1339"/>
      <c r="X79" s="1339"/>
      <c r="Y79" s="1339"/>
      <c r="Z79" s="1264"/>
    </row>
    <row r="80" spans="1:26" s="1337" customFormat="1" ht="19.5" customHeight="1" thickBot="1" x14ac:dyDescent="0.2">
      <c r="A80" s="1559" t="s">
        <v>20</v>
      </c>
      <c r="B80" s="1560"/>
      <c r="C80" s="1448" t="s">
        <v>1930</v>
      </c>
      <c r="D80" s="1448"/>
      <c r="E80" s="1448"/>
      <c r="F80" s="1449"/>
      <c r="G80" s="1134"/>
      <c r="H80" s="1134"/>
      <c r="I80" s="1134"/>
      <c r="J80" s="1134"/>
      <c r="K80" s="1134"/>
      <c r="L80" s="1134"/>
      <c r="M80" s="1134"/>
      <c r="N80" s="1134"/>
      <c r="O80" s="1134"/>
      <c r="P80" s="1134"/>
      <c r="Q80" s="1134"/>
      <c r="R80" s="1134"/>
      <c r="S80" s="1134"/>
      <c r="T80" s="1109"/>
      <c r="U80" s="1109"/>
      <c r="V80" s="1339"/>
      <c r="W80" s="1339"/>
      <c r="X80" s="1339"/>
      <c r="Y80" s="1339"/>
      <c r="Z80" s="1264"/>
    </row>
    <row r="81" spans="1:26" s="1337" customFormat="1" ht="31.5" customHeight="1" thickBot="1" x14ac:dyDescent="0.2">
      <c r="A81" s="1576" t="s">
        <v>1931</v>
      </c>
      <c r="B81" s="1577"/>
      <c r="C81" s="1577"/>
      <c r="D81" s="1577"/>
      <c r="E81" s="1578"/>
      <c r="F81" s="1126" t="s">
        <v>1939</v>
      </c>
      <c r="G81" s="1126"/>
      <c r="H81" s="1544" t="s">
        <v>34</v>
      </c>
      <c r="I81" s="1545"/>
      <c r="J81" s="1545"/>
      <c r="K81" s="1127" t="s">
        <v>9</v>
      </c>
      <c r="L81" s="1655" t="s">
        <v>1933</v>
      </c>
      <c r="M81" s="1655"/>
      <c r="N81" s="1656"/>
      <c r="O81" s="1126"/>
      <c r="P81" s="1128"/>
      <c r="Q81" s="1128"/>
      <c r="R81" s="1128"/>
      <c r="S81" s="1126"/>
      <c r="T81" s="1532" t="s">
        <v>1940</v>
      </c>
      <c r="U81" s="1533"/>
      <c r="V81" s="1114">
        <f>V83/V88</f>
        <v>6.2198067632850242E-3</v>
      </c>
      <c r="W81" s="1114">
        <f>W83/W88</f>
        <v>6.2559865900383141E-3</v>
      </c>
      <c r="X81" s="1114">
        <f>AVERAGE(V81,W81)</f>
        <v>6.2378966766616691E-3</v>
      </c>
      <c r="Y81" s="1283" t="s">
        <v>1935</v>
      </c>
      <c r="Z81" s="1284">
        <f>ROUND(X81*1440,0)/1440</f>
        <v>6.2500000000000003E-3</v>
      </c>
    </row>
    <row r="82" spans="1:26" s="1337" customFormat="1" ht="9" customHeight="1" thickBot="1" x14ac:dyDescent="0.2">
      <c r="A82" s="1126"/>
      <c r="B82" s="1126"/>
      <c r="C82" s="1126"/>
      <c r="D82" s="1126"/>
      <c r="E82" s="1126"/>
      <c r="F82" s="1126"/>
      <c r="G82" s="1126"/>
      <c r="H82" s="1126"/>
      <c r="I82" s="1126"/>
      <c r="J82" s="1126"/>
      <c r="K82" s="1126"/>
      <c r="L82" s="1126"/>
      <c r="M82" s="1126"/>
      <c r="N82" s="1126"/>
      <c r="O82" s="1126"/>
      <c r="P82" s="1126"/>
      <c r="Q82" s="1126"/>
      <c r="R82" s="1126"/>
      <c r="S82" s="1126"/>
      <c r="T82" s="1095"/>
      <c r="U82" s="1095"/>
      <c r="V82" s="1114">
        <f>B89</f>
        <v>0.22569444444444445</v>
      </c>
      <c r="W82" s="1114">
        <f>C87</f>
        <v>0.23958333333333334</v>
      </c>
      <c r="X82" s="1339"/>
      <c r="Y82" s="1339"/>
      <c r="Z82" s="1264"/>
    </row>
    <row r="83" spans="1:26" s="1337" customFormat="1" ht="20.100000000000001" customHeight="1" thickBot="1" x14ac:dyDescent="0.2">
      <c r="A83" s="1546" t="s">
        <v>12</v>
      </c>
      <c r="B83" s="1547"/>
      <c r="C83" s="1483" t="s">
        <v>1936</v>
      </c>
      <c r="D83" s="1483"/>
      <c r="E83" s="1484"/>
      <c r="F83" s="1453"/>
      <c r="G83" s="1454"/>
      <c r="H83" s="1454"/>
      <c r="I83" s="1454"/>
      <c r="J83" s="1454"/>
      <c r="K83" s="1339"/>
      <c r="L83" s="1339"/>
      <c r="M83" s="1126"/>
      <c r="N83" s="1463" t="s">
        <v>1937</v>
      </c>
      <c r="O83" s="1464"/>
      <c r="P83" s="1859">
        <f>Z81</f>
        <v>6.2500000000000003E-3</v>
      </c>
      <c r="Q83" s="1860"/>
      <c r="R83" s="1126"/>
      <c r="S83" s="1130" t="s">
        <v>14</v>
      </c>
      <c r="T83" s="1528">
        <v>3.3333333333333333E-2</v>
      </c>
      <c r="U83" s="1529"/>
      <c r="V83" s="1114">
        <f>V84-V82</f>
        <v>0.71527777777777779</v>
      </c>
      <c r="W83" s="1114">
        <f>W84-W82</f>
        <v>0.72569444444444442</v>
      </c>
      <c r="X83" s="1339"/>
      <c r="Y83" s="1339"/>
      <c r="Z83" s="1264"/>
    </row>
    <row r="84" spans="1:26" s="1337" customFormat="1" ht="9" customHeight="1" thickBot="1" x14ac:dyDescent="0.2">
      <c r="A84" s="1126"/>
      <c r="B84" s="1126"/>
      <c r="C84" s="1126"/>
      <c r="D84" s="1126"/>
      <c r="E84" s="1126"/>
      <c r="F84" s="1126"/>
      <c r="G84" s="1126"/>
      <c r="H84" s="1126"/>
      <c r="I84" s="1126"/>
      <c r="J84" s="1126"/>
      <c r="K84" s="1126"/>
      <c r="L84" s="1126"/>
      <c r="M84" s="1126"/>
      <c r="N84" s="1126"/>
      <c r="O84" s="1126"/>
      <c r="P84" s="1126"/>
      <c r="Q84" s="1126"/>
      <c r="R84" s="1126"/>
      <c r="S84" s="1126"/>
      <c r="T84" s="1095"/>
      <c r="U84" s="1095"/>
      <c r="V84" s="1114">
        <f>P97</f>
        <v>0.94097222222222221</v>
      </c>
      <c r="W84" s="1114">
        <f>Q97</f>
        <v>0.96527777777777779</v>
      </c>
      <c r="X84" s="1339"/>
      <c r="Y84" s="1339"/>
      <c r="Z84" s="1264"/>
    </row>
    <row r="85" spans="1:26" s="1337" customFormat="1" ht="20.100000000000001" customHeight="1" x14ac:dyDescent="0.15">
      <c r="A85" s="1530" t="s">
        <v>15</v>
      </c>
      <c r="B85" s="1515">
        <v>1</v>
      </c>
      <c r="C85" s="1515"/>
      <c r="D85" s="1515">
        <v>2</v>
      </c>
      <c r="E85" s="1515"/>
      <c r="F85" s="1515">
        <v>3</v>
      </c>
      <c r="G85" s="1515"/>
      <c r="H85" s="1515">
        <v>4</v>
      </c>
      <c r="I85" s="1515"/>
      <c r="J85" s="1515">
        <v>5</v>
      </c>
      <c r="K85" s="1515"/>
      <c r="L85" s="1515">
        <v>6</v>
      </c>
      <c r="M85" s="1515"/>
      <c r="N85" s="1515">
        <v>7</v>
      </c>
      <c r="O85" s="1515"/>
      <c r="P85" s="1515">
        <v>8</v>
      </c>
      <c r="Q85" s="1515"/>
      <c r="R85" s="1515">
        <v>9</v>
      </c>
      <c r="S85" s="1515"/>
      <c r="T85" s="1516">
        <v>10</v>
      </c>
      <c r="U85" s="1517"/>
      <c r="V85" s="1114"/>
      <c r="W85" s="1114"/>
      <c r="X85" s="1339"/>
      <c r="Y85" s="1339"/>
      <c r="Z85" s="1264"/>
    </row>
    <row r="86" spans="1:26" s="1337" customFormat="1" ht="20.100000000000001" customHeight="1" x14ac:dyDescent="0.15">
      <c r="A86" s="1531"/>
      <c r="B86" s="1104" t="s">
        <v>36</v>
      </c>
      <c r="C86" s="1104" t="s">
        <v>1933</v>
      </c>
      <c r="D86" s="1104" t="s">
        <v>36</v>
      </c>
      <c r="E86" s="1104" t="s">
        <v>1933</v>
      </c>
      <c r="F86" s="1104" t="s">
        <v>36</v>
      </c>
      <c r="G86" s="1104" t="s">
        <v>1933</v>
      </c>
      <c r="H86" s="1104" t="s">
        <v>36</v>
      </c>
      <c r="I86" s="1104" t="s">
        <v>1933</v>
      </c>
      <c r="J86" s="1104" t="s">
        <v>36</v>
      </c>
      <c r="K86" s="1104" t="s">
        <v>1933</v>
      </c>
      <c r="L86" s="1104" t="s">
        <v>36</v>
      </c>
      <c r="M86" s="1104" t="s">
        <v>1933</v>
      </c>
      <c r="N86" s="1104" t="s">
        <v>36</v>
      </c>
      <c r="O86" s="1104" t="s">
        <v>1933</v>
      </c>
      <c r="P86" s="1104" t="s">
        <v>36</v>
      </c>
      <c r="Q86" s="1104" t="s">
        <v>1933</v>
      </c>
      <c r="R86" s="1104"/>
      <c r="S86" s="1104"/>
      <c r="T86" s="1096"/>
      <c r="U86" s="1097"/>
      <c r="V86" s="1339"/>
      <c r="W86" s="1339"/>
      <c r="X86" s="1339"/>
      <c r="Y86" s="1339"/>
      <c r="Z86" s="1264"/>
    </row>
    <row r="87" spans="1:26" s="1337" customFormat="1" ht="24.75" customHeight="1" x14ac:dyDescent="0.15">
      <c r="A87" s="1098">
        <v>1</v>
      </c>
      <c r="B87" s="51"/>
      <c r="C87" s="1275">
        <v>0.23958333333333334</v>
      </c>
      <c r="D87" s="1275">
        <v>0.30833333333333335</v>
      </c>
      <c r="E87" s="1275">
        <v>0.34236111111111112</v>
      </c>
      <c r="F87" s="177">
        <v>0.40208333333333335</v>
      </c>
      <c r="G87" s="1275">
        <v>0.43611111111111112</v>
      </c>
      <c r="H87" s="1275">
        <v>0.49652777777777773</v>
      </c>
      <c r="I87" s="1275">
        <v>0.53055555555555556</v>
      </c>
      <c r="J87" s="1275">
        <v>0.59027777777777779</v>
      </c>
      <c r="K87" s="1275">
        <v>0.62430555555555556</v>
      </c>
      <c r="L87" s="1275">
        <v>0.68402777777777779</v>
      </c>
      <c r="M87" s="1275">
        <v>0.71805555555555556</v>
      </c>
      <c r="N87" s="1275">
        <v>0.77777777777777779</v>
      </c>
      <c r="O87" s="1275">
        <v>0.81180555555555556</v>
      </c>
      <c r="P87" s="1275">
        <v>0.86944444444444446</v>
      </c>
      <c r="Q87" s="1275">
        <v>0.90277777777777701</v>
      </c>
      <c r="R87" s="1101"/>
      <c r="S87" s="1101"/>
      <c r="T87" s="1101"/>
      <c r="U87" s="1102"/>
      <c r="V87" s="383">
        <f>COUNTA(B87:U119)</f>
        <v>231</v>
      </c>
      <c r="W87" s="384">
        <f>V87/15/2</f>
        <v>7.7</v>
      </c>
      <c r="X87" s="1339"/>
      <c r="Y87" s="1339"/>
      <c r="Z87" s="1120"/>
    </row>
    <row r="88" spans="1:26" s="1337" customFormat="1" ht="24.75" customHeight="1" x14ac:dyDescent="0.15">
      <c r="A88" s="1103">
        <v>2</v>
      </c>
      <c r="B88" s="52" t="s">
        <v>26</v>
      </c>
      <c r="C88" s="1275">
        <v>0.24583333333333335</v>
      </c>
      <c r="D88" s="1275">
        <v>0.31458333333333333</v>
      </c>
      <c r="E88" s="1275">
        <v>0.34861111111111109</v>
      </c>
      <c r="F88" s="177">
        <v>0.40833333333333338</v>
      </c>
      <c r="G88" s="1275">
        <v>0.44236111111111115</v>
      </c>
      <c r="H88" s="1275">
        <v>0.50277777777777777</v>
      </c>
      <c r="I88" s="1275">
        <v>0.53680555555555554</v>
      </c>
      <c r="J88" s="1275">
        <v>0.59652777777777777</v>
      </c>
      <c r="K88" s="1275">
        <v>0.63055555555555554</v>
      </c>
      <c r="L88" s="1275">
        <v>0.69027777777777777</v>
      </c>
      <c r="M88" s="1275">
        <v>0.72430555555555554</v>
      </c>
      <c r="N88" s="1275">
        <v>0.78402777777777777</v>
      </c>
      <c r="O88" s="1275">
        <v>0.81805555555555554</v>
      </c>
      <c r="P88" s="1275">
        <v>0.87638888888888888</v>
      </c>
      <c r="Q88" s="1275">
        <v>0.90902777777777699</v>
      </c>
      <c r="R88" s="1101"/>
      <c r="S88" s="1101"/>
      <c r="T88" s="1101"/>
      <c r="U88" s="1102"/>
      <c r="V88" s="1119">
        <f>COUNTA(B87:B119,D87:D119,F87:F119,H87:H119,J87:J119,L87:L119,N87:N119,P87:P119,R87:R119,T87:T119)</f>
        <v>115</v>
      </c>
      <c r="W88" s="1119">
        <f>COUNTA(C87:C119,E87:E119,G87:G119,I87:I119,K87:K119,M87:M119,O87:O119,Q87:Q119,S87:S119,U87:U119)</f>
        <v>116</v>
      </c>
      <c r="X88" s="1339"/>
      <c r="Y88" s="1339">
        <f>(V88+W88)/2</f>
        <v>115.5</v>
      </c>
      <c r="Z88" s="1264"/>
    </row>
    <row r="89" spans="1:26" s="1337" customFormat="1" ht="24.75" customHeight="1" x14ac:dyDescent="0.15">
      <c r="A89" s="1098">
        <v>3</v>
      </c>
      <c r="B89" s="1275">
        <v>0.22569444444444445</v>
      </c>
      <c r="C89" s="1275">
        <v>0.25277777777777777</v>
      </c>
      <c r="D89" s="1275">
        <v>0.32083333333333303</v>
      </c>
      <c r="E89" s="1275">
        <v>0.35486111111111102</v>
      </c>
      <c r="F89" s="177">
        <v>0.41458333333333303</v>
      </c>
      <c r="G89" s="1275">
        <v>0.44861111111111102</v>
      </c>
      <c r="H89" s="1275">
        <v>0.50902777777777797</v>
      </c>
      <c r="I89" s="1275">
        <v>0.54305555555555596</v>
      </c>
      <c r="J89" s="1275">
        <v>0.60277777777777797</v>
      </c>
      <c r="K89" s="1275">
        <v>0.63680555555555596</v>
      </c>
      <c r="L89" s="1275">
        <v>0.69652777777777797</v>
      </c>
      <c r="M89" s="1275">
        <v>0.73055555555555596</v>
      </c>
      <c r="N89" s="1275">
        <v>0.79027777777777797</v>
      </c>
      <c r="O89" s="1275">
        <v>0.82430555555555596</v>
      </c>
      <c r="P89" s="1275">
        <v>0.88333333333333297</v>
      </c>
      <c r="Q89" s="1275">
        <v>0.91527777777777697</v>
      </c>
      <c r="R89" s="1101"/>
      <c r="S89" s="1101"/>
      <c r="T89" s="1101"/>
      <c r="U89" s="1102"/>
      <c r="V89" s="1339"/>
      <c r="W89" s="1339"/>
      <c r="X89" s="1339"/>
      <c r="Y89" s="1339" t="s">
        <v>1938</v>
      </c>
      <c r="Z89" s="1264"/>
    </row>
    <row r="90" spans="1:26" s="1337" customFormat="1" ht="24.75" customHeight="1" x14ac:dyDescent="0.15">
      <c r="A90" s="1103">
        <v>4</v>
      </c>
      <c r="B90" s="1275">
        <v>0.23263888888888887</v>
      </c>
      <c r="C90" s="1275">
        <v>0.25972222222222202</v>
      </c>
      <c r="D90" s="1275">
        <v>0.327083333333333</v>
      </c>
      <c r="E90" s="1275">
        <v>0.36111111111111099</v>
      </c>
      <c r="F90" s="177">
        <v>0.420833333333333</v>
      </c>
      <c r="G90" s="1275">
        <v>0.45486111111111099</v>
      </c>
      <c r="H90" s="1275">
        <v>0.51527777777777795</v>
      </c>
      <c r="I90" s="1275">
        <v>0.54930555555555505</v>
      </c>
      <c r="J90" s="1275">
        <v>0.60902777777777795</v>
      </c>
      <c r="K90" s="1275">
        <v>0.64305555555555505</v>
      </c>
      <c r="L90" s="1275">
        <v>0.70277777777777795</v>
      </c>
      <c r="M90" s="1275">
        <v>0.73680555555555505</v>
      </c>
      <c r="N90" s="1275">
        <v>0.79652777777777795</v>
      </c>
      <c r="O90" s="1275">
        <v>0.83055555555555505</v>
      </c>
      <c r="P90" s="1275">
        <v>0.89027777777777795</v>
      </c>
      <c r="Q90" s="1275">
        <v>0.92152777777777695</v>
      </c>
      <c r="R90" s="1101"/>
      <c r="S90" s="1101"/>
      <c r="T90" s="1101"/>
      <c r="U90" s="1102"/>
      <c r="V90" s="1125">
        <f>P88-P87</f>
        <v>6.9444444444444198E-3</v>
      </c>
      <c r="W90" s="1125">
        <f>O98-O97</f>
        <v>5.5555555555559799E-3</v>
      </c>
      <c r="X90" s="1339"/>
      <c r="Y90" s="1339"/>
      <c r="Z90" s="1264"/>
    </row>
    <row r="91" spans="1:26" s="1337" customFormat="1" ht="24.75" customHeight="1" x14ac:dyDescent="0.15">
      <c r="A91" s="1098">
        <v>5</v>
      </c>
      <c r="B91" s="1275">
        <v>0.23958333333333334</v>
      </c>
      <c r="C91" s="1275">
        <v>0.266666666666667</v>
      </c>
      <c r="D91" s="1275">
        <v>0.33333333333333298</v>
      </c>
      <c r="E91" s="1275">
        <v>0.36736111111111103</v>
      </c>
      <c r="F91" s="177">
        <v>0.42708333333333298</v>
      </c>
      <c r="G91" s="1275">
        <v>0.46111111111111103</v>
      </c>
      <c r="H91" s="1275">
        <v>0.52152777777777803</v>
      </c>
      <c r="I91" s="1275">
        <v>0.55555555555555503</v>
      </c>
      <c r="J91" s="1275">
        <v>0.61527777777777803</v>
      </c>
      <c r="K91" s="1275">
        <v>0.64930555555555503</v>
      </c>
      <c r="L91" s="1275">
        <v>0.70902777777777803</v>
      </c>
      <c r="M91" s="1275">
        <v>0.74305555555555503</v>
      </c>
      <c r="N91" s="1275">
        <v>0.80277777777777803</v>
      </c>
      <c r="O91" s="1275">
        <v>0.83680555555555503</v>
      </c>
      <c r="P91" s="1275">
        <v>0.89722222222222203</v>
      </c>
      <c r="Q91" s="1275">
        <v>0.92777777777777704</v>
      </c>
      <c r="R91" s="1101"/>
      <c r="S91" s="1101"/>
      <c r="T91" s="1101"/>
      <c r="U91" s="1102"/>
      <c r="V91" s="1125">
        <f t="shared" ref="V91:V99" si="4">P89-P88</f>
        <v>6.9444444444440867E-3</v>
      </c>
      <c r="W91" s="1125">
        <f>O99-O98</f>
        <v>5.5555555555559799E-3</v>
      </c>
      <c r="X91" s="1339"/>
      <c r="Y91" s="1339"/>
      <c r="Z91" s="1264"/>
    </row>
    <row r="92" spans="1:26" s="1337" customFormat="1" ht="24.75" customHeight="1" x14ac:dyDescent="0.15">
      <c r="A92" s="1103">
        <v>6</v>
      </c>
      <c r="B92" s="1275">
        <v>0.24583333333333335</v>
      </c>
      <c r="C92" s="1275">
        <v>0.27361111111111103</v>
      </c>
      <c r="D92" s="1275">
        <v>0.33958333333333302</v>
      </c>
      <c r="E92" s="1275">
        <v>0.37361111111111101</v>
      </c>
      <c r="F92" s="177">
        <v>0.43333333333333401</v>
      </c>
      <c r="G92" s="1275">
        <v>0.46736111111111101</v>
      </c>
      <c r="H92" s="1275">
        <v>0.52777777777777801</v>
      </c>
      <c r="I92" s="1275">
        <v>0.561805555555555</v>
      </c>
      <c r="J92" s="1275">
        <v>0.62152777777777801</v>
      </c>
      <c r="K92" s="1275">
        <v>0.655555555555555</v>
      </c>
      <c r="L92" s="1275">
        <v>0.71527777777777801</v>
      </c>
      <c r="M92" s="1275">
        <v>0.749305555555555</v>
      </c>
      <c r="N92" s="1275">
        <v>0.80902777777777801</v>
      </c>
      <c r="O92" s="1275">
        <v>0.843055555555555</v>
      </c>
      <c r="P92" s="1275">
        <v>0.90416666666666701</v>
      </c>
      <c r="Q92" s="1275">
        <v>0.93402777777777701</v>
      </c>
      <c r="R92" s="1101"/>
      <c r="S92" s="1101"/>
      <c r="T92" s="1101"/>
      <c r="U92" s="1102"/>
      <c r="V92" s="1125">
        <f t="shared" si="4"/>
        <v>6.9444444444449749E-3</v>
      </c>
      <c r="W92" s="1125">
        <f>O100-O99</f>
        <v>5.5555555555559799E-3</v>
      </c>
      <c r="X92" s="1339"/>
      <c r="Y92" s="1339"/>
      <c r="Z92" s="1264"/>
    </row>
    <row r="93" spans="1:26" s="1337" customFormat="1" ht="24.75" customHeight="1" x14ac:dyDescent="0.15">
      <c r="A93" s="1098">
        <v>7</v>
      </c>
      <c r="B93" s="1275">
        <v>0.25208333333333299</v>
      </c>
      <c r="C93" s="1275">
        <v>0.280555555555555</v>
      </c>
      <c r="D93" s="1275">
        <v>0.34583333333333299</v>
      </c>
      <c r="E93" s="1275">
        <v>0.37986111111111098</v>
      </c>
      <c r="F93" s="177">
        <v>0.43958333333333399</v>
      </c>
      <c r="G93" s="1275">
        <v>0.47361111111111098</v>
      </c>
      <c r="H93" s="1275">
        <v>0.53402777777777799</v>
      </c>
      <c r="I93" s="1275">
        <v>0.56805555555555498</v>
      </c>
      <c r="J93" s="1275">
        <v>0.62777777777777799</v>
      </c>
      <c r="K93" s="1275">
        <v>0.66180555555555498</v>
      </c>
      <c r="L93" s="1275">
        <v>0.72152777777777799</v>
      </c>
      <c r="M93" s="1275">
        <v>0.75555555555555498</v>
      </c>
      <c r="N93" s="1275">
        <v>0.81527777777777799</v>
      </c>
      <c r="O93" s="1275">
        <v>0.84930555555555498</v>
      </c>
      <c r="P93" s="1275">
        <v>0.91111111111111098</v>
      </c>
      <c r="Q93" s="1275">
        <v>0.94027777777777699</v>
      </c>
      <c r="R93" s="1101"/>
      <c r="S93" s="1101"/>
      <c r="T93" s="1101"/>
      <c r="U93" s="1102"/>
      <c r="V93" s="1125">
        <f t="shared" si="4"/>
        <v>6.9444444444440867E-3</v>
      </c>
      <c r="W93" s="1125">
        <f>O101-O100</f>
        <v>5.5555555555560909E-3</v>
      </c>
      <c r="X93" s="1339"/>
      <c r="Y93" s="1339"/>
      <c r="Z93" s="1264"/>
    </row>
    <row r="94" spans="1:26" s="1337" customFormat="1" ht="24.75" customHeight="1" x14ac:dyDescent="0.15">
      <c r="A94" s="1103">
        <v>8</v>
      </c>
      <c r="B94" s="1275">
        <v>0.25833333333333303</v>
      </c>
      <c r="C94" s="1275">
        <v>0.28749999999999998</v>
      </c>
      <c r="D94" s="1275">
        <v>0.35208333333333303</v>
      </c>
      <c r="E94" s="1275">
        <v>0.38611111111111102</v>
      </c>
      <c r="F94" s="177">
        <v>0.44583333333333403</v>
      </c>
      <c r="G94" s="1275">
        <v>0.47986111111111102</v>
      </c>
      <c r="H94" s="1275">
        <v>0.54027777777777797</v>
      </c>
      <c r="I94" s="1275">
        <v>0.57430555555555496</v>
      </c>
      <c r="J94" s="1275">
        <v>0.63402777777777797</v>
      </c>
      <c r="K94" s="1275">
        <v>0.66805555555555496</v>
      </c>
      <c r="L94" s="1275">
        <v>0.72777777777777797</v>
      </c>
      <c r="M94" s="1275">
        <v>0.76180555555555496</v>
      </c>
      <c r="N94" s="1275">
        <v>0.82152777777777797</v>
      </c>
      <c r="O94" s="1275">
        <v>0.85555555555555496</v>
      </c>
      <c r="P94" s="1275">
        <v>0.91805555555555596</v>
      </c>
      <c r="Q94" s="1275">
        <v>0.94652777777777797</v>
      </c>
      <c r="R94" s="1101"/>
      <c r="S94" s="1101"/>
      <c r="T94" s="1101"/>
      <c r="U94" s="1102"/>
      <c r="V94" s="1125">
        <f t="shared" si="4"/>
        <v>6.9444444444449749E-3</v>
      </c>
      <c r="W94" s="1125">
        <f>Q87-O101</f>
        <v>6.9444444444419773E-3</v>
      </c>
      <c r="X94" s="1339"/>
      <c r="Y94" s="1339"/>
      <c r="Z94" s="1264"/>
    </row>
    <row r="95" spans="1:26" s="1337" customFormat="1" ht="24.75" customHeight="1" x14ac:dyDescent="0.15">
      <c r="A95" s="1098">
        <v>9</v>
      </c>
      <c r="B95" s="1275">
        <v>0.264583333333333</v>
      </c>
      <c r="C95" s="1275">
        <v>0.29444444444444501</v>
      </c>
      <c r="D95" s="1275">
        <v>0.358333333333333</v>
      </c>
      <c r="E95" s="1275">
        <v>0.39236111111111099</v>
      </c>
      <c r="F95" s="177">
        <v>0.452083333333334</v>
      </c>
      <c r="G95" s="1275">
        <v>0.48611111111111099</v>
      </c>
      <c r="H95" s="1275">
        <v>0.54652777777777795</v>
      </c>
      <c r="I95" s="1275">
        <v>0.58055555555555505</v>
      </c>
      <c r="J95" s="1275">
        <v>0.64027777777777795</v>
      </c>
      <c r="K95" s="1275">
        <v>0.67430555555555505</v>
      </c>
      <c r="L95" s="1275">
        <v>0.73402777777777795</v>
      </c>
      <c r="M95" s="1275">
        <v>0.76805555555555505</v>
      </c>
      <c r="N95" s="1275">
        <v>0.82777777777777795</v>
      </c>
      <c r="O95" s="1275">
        <v>0.86180555555555505</v>
      </c>
      <c r="P95" s="1275">
        <v>0.92569444444444404</v>
      </c>
      <c r="Q95" s="1275">
        <v>0.95277777777777795</v>
      </c>
      <c r="R95" s="1101"/>
      <c r="S95" s="1101"/>
      <c r="T95" s="1101"/>
      <c r="U95" s="1102"/>
      <c r="V95" s="1125">
        <f t="shared" si="4"/>
        <v>6.9444444444439757E-3</v>
      </c>
      <c r="W95" s="1125">
        <f>Q88-Q87</f>
        <v>6.2499999999999778E-3</v>
      </c>
      <c r="X95" s="1339"/>
      <c r="Y95" s="1339"/>
      <c r="Z95" s="1264"/>
    </row>
    <row r="96" spans="1:26" s="1337" customFormat="1" ht="24.75" customHeight="1" x14ac:dyDescent="0.15">
      <c r="A96" s="1103">
        <v>10</v>
      </c>
      <c r="B96" s="1275">
        <v>0.27083333333333298</v>
      </c>
      <c r="C96" s="1275">
        <v>0.30138888888888998</v>
      </c>
      <c r="D96" s="1275">
        <v>0.36458333333333298</v>
      </c>
      <c r="E96" s="1275">
        <v>0.39861111111111103</v>
      </c>
      <c r="F96" s="177">
        <v>0.45833333333333398</v>
      </c>
      <c r="G96" s="1275">
        <v>0.49236111111111103</v>
      </c>
      <c r="H96" s="1275">
        <v>0.55277777777777803</v>
      </c>
      <c r="I96" s="1275">
        <v>0.58680555555555503</v>
      </c>
      <c r="J96" s="1275">
        <v>0.64652777777777803</v>
      </c>
      <c r="K96" s="1275">
        <v>0.68055555555555503</v>
      </c>
      <c r="L96" s="1275">
        <v>0.74027777777777803</v>
      </c>
      <c r="M96" s="1275">
        <v>0.77430555555555503</v>
      </c>
      <c r="N96" s="1275">
        <v>0.83402777777777803</v>
      </c>
      <c r="O96" s="1275">
        <v>0.86805555555555503</v>
      </c>
      <c r="P96" s="1275">
        <v>0.93333333333333335</v>
      </c>
      <c r="Q96" s="1275">
        <v>0.9590277777777777</v>
      </c>
      <c r="R96" s="1101"/>
      <c r="S96" s="1101"/>
      <c r="T96" s="1101"/>
      <c r="U96" s="1102"/>
      <c r="V96" s="1125">
        <f t="shared" si="4"/>
        <v>6.9444444444449749E-3</v>
      </c>
      <c r="W96" s="1125">
        <f t="shared" ref="W96:W104" si="5">Q89-Q88</f>
        <v>6.2499999999999778E-3</v>
      </c>
      <c r="X96" s="1339"/>
      <c r="Y96" s="1339"/>
    </row>
    <row r="97" spans="1:26" s="1337" customFormat="1" ht="24.75" customHeight="1" x14ac:dyDescent="0.15">
      <c r="A97" s="1098">
        <v>11</v>
      </c>
      <c r="B97" s="1275">
        <v>0.27708333333333302</v>
      </c>
      <c r="C97" s="1275">
        <v>0.30833333333333501</v>
      </c>
      <c r="D97" s="1275">
        <v>0.37083333333333302</v>
      </c>
      <c r="E97" s="1275">
        <v>0.40486111111111101</v>
      </c>
      <c r="F97" s="177">
        <v>0.46458333333333401</v>
      </c>
      <c r="G97" s="1275">
        <v>0.49861111111111101</v>
      </c>
      <c r="H97" s="1275">
        <v>0.55902777777777801</v>
      </c>
      <c r="I97" s="1275">
        <v>0.593055555555555</v>
      </c>
      <c r="J97" s="1275">
        <v>0.65277777777777801</v>
      </c>
      <c r="K97" s="1275">
        <v>0.686805555555555</v>
      </c>
      <c r="L97" s="1275">
        <v>0.74652777777777801</v>
      </c>
      <c r="M97" s="1275">
        <v>0.780555555555555</v>
      </c>
      <c r="N97" s="1275">
        <v>0.84027777777777801</v>
      </c>
      <c r="O97" s="1275">
        <v>0.87361111111111101</v>
      </c>
      <c r="P97" s="1275">
        <v>0.94097222222222221</v>
      </c>
      <c r="Q97" s="1275">
        <v>0.96527777777777779</v>
      </c>
      <c r="R97" s="1101"/>
      <c r="S97" s="1101"/>
      <c r="T97" s="1101"/>
      <c r="U97" s="1102"/>
      <c r="V97" s="1125">
        <f t="shared" si="4"/>
        <v>7.6388888888880846E-3</v>
      </c>
      <c r="W97" s="1125">
        <f t="shared" si="5"/>
        <v>6.2499999999999778E-3</v>
      </c>
      <c r="X97" s="1339"/>
      <c r="Y97" s="1339"/>
      <c r="Z97" s="1264"/>
    </row>
    <row r="98" spans="1:26" s="1337" customFormat="1" ht="24.75" customHeight="1" x14ac:dyDescent="0.15">
      <c r="A98" s="1103">
        <v>12</v>
      </c>
      <c r="B98" s="1275">
        <v>0.28333333333333299</v>
      </c>
      <c r="C98" s="1275">
        <v>0.31527777777777999</v>
      </c>
      <c r="D98" s="1275">
        <v>0.37708333333333299</v>
      </c>
      <c r="E98" s="1275">
        <v>0.41111111111111098</v>
      </c>
      <c r="F98" s="177">
        <v>0.47083333333333399</v>
      </c>
      <c r="G98" s="1275">
        <v>0.50486111111111198</v>
      </c>
      <c r="H98" s="1275">
        <v>0.56527777777777799</v>
      </c>
      <c r="I98" s="1275">
        <v>0.59930555555555498</v>
      </c>
      <c r="J98" s="1275">
        <v>0.65902777777777799</v>
      </c>
      <c r="K98" s="1275">
        <v>0.69305555555555498</v>
      </c>
      <c r="L98" s="1275">
        <v>0.75277777777777799</v>
      </c>
      <c r="M98" s="1275">
        <v>0.78680555555555498</v>
      </c>
      <c r="N98" s="1275">
        <v>0.84583333333333333</v>
      </c>
      <c r="O98" s="1275">
        <v>0.87916666666666698</v>
      </c>
      <c r="P98" s="1275"/>
      <c r="Q98" s="1275"/>
      <c r="R98" s="1101"/>
      <c r="S98" s="1101"/>
      <c r="T98" s="1101"/>
      <c r="U98" s="1102"/>
      <c r="V98" s="1125">
        <f t="shared" si="4"/>
        <v>7.6388888888893058E-3</v>
      </c>
      <c r="W98" s="1125">
        <f t="shared" si="5"/>
        <v>6.2500000000000888E-3</v>
      </c>
      <c r="X98" s="1339"/>
      <c r="Y98" s="1339"/>
      <c r="Z98" s="1264"/>
    </row>
    <row r="99" spans="1:26" s="1337" customFormat="1" ht="24.75" customHeight="1" x14ac:dyDescent="0.15">
      <c r="A99" s="1098">
        <v>13</v>
      </c>
      <c r="B99" s="1275">
        <v>0.28958333333333303</v>
      </c>
      <c r="C99" s="1275">
        <v>0.32222222222222502</v>
      </c>
      <c r="D99" s="1275">
        <v>0.38333333333333303</v>
      </c>
      <c r="E99" s="1275">
        <v>0.41736111111111102</v>
      </c>
      <c r="F99" s="177">
        <v>0.47708333333333403</v>
      </c>
      <c r="G99" s="1275">
        <v>0.51111111111111196</v>
      </c>
      <c r="H99" s="1275">
        <v>0.57152777777777797</v>
      </c>
      <c r="I99" s="1275">
        <v>0.60555555555555496</v>
      </c>
      <c r="J99" s="1275">
        <v>0.66527777777777797</v>
      </c>
      <c r="K99" s="1275">
        <v>0.69930555555555496</v>
      </c>
      <c r="L99" s="1275">
        <v>0.75902777777777797</v>
      </c>
      <c r="M99" s="1275">
        <v>0.79305555555555496</v>
      </c>
      <c r="N99" s="1275">
        <v>0.85138888888888897</v>
      </c>
      <c r="O99" s="1275">
        <v>0.88472222222222296</v>
      </c>
      <c r="P99" s="1275"/>
      <c r="Q99" s="1275"/>
      <c r="R99" s="1101"/>
      <c r="S99" s="1101"/>
      <c r="T99" s="1101"/>
      <c r="U99" s="1102"/>
      <c r="V99" s="1125">
        <f t="shared" si="4"/>
        <v>7.6388888888888618E-3</v>
      </c>
      <c r="W99" s="1125">
        <f t="shared" si="5"/>
        <v>6.2499999999999778E-3</v>
      </c>
      <c r="X99" s="1339"/>
      <c r="Y99" s="1339"/>
      <c r="Z99" s="1264"/>
    </row>
    <row r="100" spans="1:26" s="1337" customFormat="1" ht="24.75" customHeight="1" x14ac:dyDescent="0.15">
      <c r="A100" s="1103">
        <v>14</v>
      </c>
      <c r="B100" s="1275">
        <v>0.295833333333333</v>
      </c>
      <c r="C100" s="1275">
        <v>0.32916666666666999</v>
      </c>
      <c r="D100" s="1275">
        <v>0.389583333333333</v>
      </c>
      <c r="E100" s="1275">
        <v>0.42361111111111099</v>
      </c>
      <c r="F100" s="177">
        <v>0.483333333333334</v>
      </c>
      <c r="G100" s="1275">
        <v>0.51736111111111105</v>
      </c>
      <c r="H100" s="1275">
        <v>0.57777777777777795</v>
      </c>
      <c r="I100" s="1275">
        <v>0.61180555555555505</v>
      </c>
      <c r="J100" s="1275">
        <v>0.67152777777777795</v>
      </c>
      <c r="K100" s="1275">
        <v>0.70555555555555505</v>
      </c>
      <c r="L100" s="1275">
        <v>0.76527777777777795</v>
      </c>
      <c r="M100" s="1275">
        <v>0.79930555555555505</v>
      </c>
      <c r="N100" s="1275">
        <v>0.85694444444444395</v>
      </c>
      <c r="O100" s="1275">
        <v>0.89027777777777894</v>
      </c>
      <c r="P100" s="1275"/>
      <c r="Q100" s="1275"/>
      <c r="R100" s="1101"/>
      <c r="S100" s="1101"/>
      <c r="T100" s="1101"/>
      <c r="U100" s="1102"/>
      <c r="V100" s="1125"/>
      <c r="W100" s="1125">
        <f t="shared" si="5"/>
        <v>6.2499999999999778E-3</v>
      </c>
      <c r="X100" s="1339"/>
      <c r="Y100" s="1339"/>
      <c r="Z100" s="1264"/>
    </row>
    <row r="101" spans="1:26" s="1337" customFormat="1" ht="24.75" customHeight="1" x14ac:dyDescent="0.15">
      <c r="A101" s="1098">
        <v>15</v>
      </c>
      <c r="B101" s="1275">
        <v>0.30208333333333298</v>
      </c>
      <c r="C101" s="1275">
        <v>0.33611111111111502</v>
      </c>
      <c r="D101" s="1275">
        <v>0.39583333333333298</v>
      </c>
      <c r="E101" s="1275">
        <v>0.42986111111111103</v>
      </c>
      <c r="F101" s="177">
        <v>0.48958333333333398</v>
      </c>
      <c r="G101" s="1275">
        <v>0.52361111111111203</v>
      </c>
      <c r="H101" s="1275">
        <v>0.58402777777777803</v>
      </c>
      <c r="I101" s="1275">
        <v>0.61805555555555503</v>
      </c>
      <c r="J101" s="1275">
        <v>0.67777777777777704</v>
      </c>
      <c r="K101" s="1275">
        <v>0.71180555555555503</v>
      </c>
      <c r="L101" s="1275">
        <v>0.77152777777777704</v>
      </c>
      <c r="M101" s="1275">
        <v>0.80555555555555503</v>
      </c>
      <c r="N101" s="1275">
        <v>0.86249999999999905</v>
      </c>
      <c r="O101" s="1275">
        <v>0.89583333333333504</v>
      </c>
      <c r="P101" s="1275"/>
      <c r="Q101" s="1275"/>
      <c r="R101" s="1101"/>
      <c r="S101" s="1101"/>
      <c r="T101" s="1101"/>
      <c r="U101" s="1102"/>
      <c r="V101" s="1125"/>
      <c r="W101" s="1125">
        <f t="shared" si="5"/>
        <v>6.250000000000977E-3</v>
      </c>
      <c r="X101" s="1339"/>
      <c r="Y101" s="1339"/>
      <c r="Z101" s="1264"/>
    </row>
    <row r="102" spans="1:26" s="1337" customFormat="1" ht="24.75" customHeight="1" x14ac:dyDescent="0.15">
      <c r="A102" s="1103">
        <v>16</v>
      </c>
      <c r="B102" s="1101"/>
      <c r="C102" s="219"/>
      <c r="D102" s="1101"/>
      <c r="E102" s="219"/>
      <c r="F102" s="1101"/>
      <c r="G102" s="219"/>
      <c r="H102" s="1101"/>
      <c r="I102" s="219"/>
      <c r="J102" s="1099"/>
      <c r="K102" s="1099"/>
      <c r="L102" s="1101"/>
      <c r="M102" s="1101"/>
      <c r="N102" s="1101"/>
      <c r="O102" s="1101"/>
      <c r="P102" s="1101"/>
      <c r="Q102" s="1101"/>
      <c r="R102" s="1101"/>
      <c r="S102" s="1101"/>
      <c r="T102" s="1101"/>
      <c r="U102" s="1102"/>
      <c r="V102" s="1339"/>
      <c r="W102" s="1125">
        <f t="shared" si="5"/>
        <v>6.2499999999999778E-3</v>
      </c>
      <c r="X102" s="1339"/>
      <c r="Y102" s="1339"/>
      <c r="Z102" s="1264"/>
    </row>
    <row r="103" spans="1:26" s="1337" customFormat="1" ht="24.75" customHeight="1" x14ac:dyDescent="0.15">
      <c r="A103" s="1098">
        <v>17</v>
      </c>
      <c r="B103" s="1353"/>
      <c r="C103" s="219"/>
      <c r="D103" s="1101"/>
      <c r="E103" s="219"/>
      <c r="F103" s="1101"/>
      <c r="G103" s="219"/>
      <c r="H103" s="1101"/>
      <c r="I103" s="219"/>
      <c r="J103" s="1099"/>
      <c r="K103" s="1099"/>
      <c r="L103" s="1101"/>
      <c r="M103" s="1101"/>
      <c r="N103" s="1101"/>
      <c r="O103" s="1101"/>
      <c r="P103" s="1101"/>
      <c r="Q103" s="1101"/>
      <c r="R103" s="1101"/>
      <c r="S103" s="1101"/>
      <c r="T103" s="1101"/>
      <c r="U103" s="1102"/>
      <c r="V103" s="1339"/>
      <c r="W103" s="1125">
        <f t="shared" si="5"/>
        <v>6.2499999999997558E-3</v>
      </c>
      <c r="X103" s="1339"/>
      <c r="Y103" s="1339"/>
      <c r="Z103" s="1339"/>
    </row>
    <row r="104" spans="1:26" s="1337" customFormat="1" ht="24.75" customHeight="1" x14ac:dyDescent="0.15">
      <c r="A104" s="1103">
        <v>18</v>
      </c>
      <c r="B104" s="1353"/>
      <c r="C104" s="219"/>
      <c r="D104" s="1101"/>
      <c r="E104" s="219"/>
      <c r="F104" s="1101"/>
      <c r="G104" s="219"/>
      <c r="H104" s="1101"/>
      <c r="I104" s="219"/>
      <c r="J104" s="1099"/>
      <c r="K104" s="1099"/>
      <c r="L104" s="1101"/>
      <c r="M104" s="1101"/>
      <c r="N104" s="1101"/>
      <c r="O104" s="1101"/>
      <c r="P104" s="1101"/>
      <c r="Q104" s="1101"/>
      <c r="R104" s="1101"/>
      <c r="S104" s="1101"/>
      <c r="T104" s="1101"/>
      <c r="U104" s="1102"/>
      <c r="V104" s="1339"/>
      <c r="W104" s="1125">
        <f t="shared" si="5"/>
        <v>6.2500000000000888E-3</v>
      </c>
      <c r="X104" s="1339"/>
      <c r="Y104" s="1339"/>
      <c r="Z104" s="1264"/>
    </row>
    <row r="105" spans="1:26" s="1337" customFormat="1" ht="24.75" customHeight="1" x14ac:dyDescent="0.15">
      <c r="A105" s="1098">
        <v>19</v>
      </c>
      <c r="B105" s="1101"/>
      <c r="C105" s="1100"/>
      <c r="D105" s="1099"/>
      <c r="E105" s="1100"/>
      <c r="F105" s="1101"/>
      <c r="G105" s="1100"/>
      <c r="H105" s="1101"/>
      <c r="I105" s="1100"/>
      <c r="J105" s="1099"/>
      <c r="K105" s="1099"/>
      <c r="L105" s="1101"/>
      <c r="M105" s="1101"/>
      <c r="N105" s="1101"/>
      <c r="O105" s="1101"/>
      <c r="P105" s="1101"/>
      <c r="Q105" s="1101"/>
      <c r="R105" s="1101"/>
      <c r="S105" s="1101"/>
      <c r="T105" s="1101"/>
      <c r="U105" s="1102"/>
      <c r="V105" s="1339"/>
      <c r="W105" s="1125"/>
      <c r="X105" s="1339"/>
      <c r="Y105" s="1339"/>
      <c r="Z105" s="1264"/>
    </row>
    <row r="106" spans="1:26" s="1337" customFormat="1" ht="24.75" customHeight="1" x14ac:dyDescent="0.15">
      <c r="A106" s="1103">
        <v>20</v>
      </c>
      <c r="B106" s="1101"/>
      <c r="C106" s="1100"/>
      <c r="D106" s="1099"/>
      <c r="E106" s="1100"/>
      <c r="F106" s="1101"/>
      <c r="G106" s="1100"/>
      <c r="H106" s="1101"/>
      <c r="I106" s="1100"/>
      <c r="J106" s="1099"/>
      <c r="K106" s="1099"/>
      <c r="L106" s="1101"/>
      <c r="M106" s="1101"/>
      <c r="N106" s="1101"/>
      <c r="O106" s="1101"/>
      <c r="P106" s="1101"/>
      <c r="Q106" s="1101"/>
      <c r="R106" s="1101"/>
      <c r="S106" s="1101"/>
      <c r="T106" s="1101"/>
      <c r="U106" s="1102"/>
      <c r="V106" s="1339"/>
      <c r="W106" s="1125"/>
      <c r="X106" s="1339"/>
      <c r="Y106" s="1339"/>
      <c r="Z106" s="1264"/>
    </row>
    <row r="107" spans="1:26" s="1337" customFormat="1" ht="24.75" customHeight="1" x14ac:dyDescent="0.15">
      <c r="A107" s="1098">
        <v>21</v>
      </c>
      <c r="B107" s="1101"/>
      <c r="C107" s="1100"/>
      <c r="D107" s="1099"/>
      <c r="E107" s="1100"/>
      <c r="F107" s="1101"/>
      <c r="G107" s="1100"/>
      <c r="H107" s="1101"/>
      <c r="I107" s="1100"/>
      <c r="J107" s="1099"/>
      <c r="K107" s="1099"/>
      <c r="L107" s="1101"/>
      <c r="M107" s="1101"/>
      <c r="N107" s="1101"/>
      <c r="O107" s="1101"/>
      <c r="P107" s="1101"/>
      <c r="Q107" s="1101"/>
      <c r="R107" s="1101"/>
      <c r="S107" s="1101"/>
      <c r="T107" s="1101"/>
      <c r="U107" s="1102"/>
      <c r="V107" s="1339"/>
      <c r="W107" s="1339"/>
      <c r="X107" s="1339"/>
      <c r="Y107" s="1339"/>
      <c r="Z107" s="1264"/>
    </row>
    <row r="108" spans="1:26" s="1337" customFormat="1" ht="24.75" customHeight="1" x14ac:dyDescent="0.15">
      <c r="A108" s="1103">
        <v>22</v>
      </c>
      <c r="B108" s="1101"/>
      <c r="C108" s="1100"/>
      <c r="D108" s="1099"/>
      <c r="E108" s="1100"/>
      <c r="F108" s="1101"/>
      <c r="G108" s="1100"/>
      <c r="H108" s="1101"/>
      <c r="I108" s="1100"/>
      <c r="J108" s="1099"/>
      <c r="K108" s="1099"/>
      <c r="L108" s="1101"/>
      <c r="M108" s="1101"/>
      <c r="N108" s="1101"/>
      <c r="O108" s="1101"/>
      <c r="P108" s="1101"/>
      <c r="Q108" s="1101"/>
      <c r="R108" s="1101"/>
      <c r="S108" s="1101"/>
      <c r="T108" s="1101"/>
      <c r="U108" s="1102"/>
      <c r="V108" s="1339"/>
      <c r="W108" s="1339"/>
      <c r="X108" s="1339"/>
      <c r="Y108" s="1339"/>
      <c r="Z108" s="1264"/>
    </row>
    <row r="109" spans="1:26" s="1337" customFormat="1" ht="24.75" customHeight="1" x14ac:dyDescent="0.15">
      <c r="A109" s="1098">
        <v>23</v>
      </c>
      <c r="B109" s="1101"/>
      <c r="C109" s="1100"/>
      <c r="D109" s="1099"/>
      <c r="E109" s="1100"/>
      <c r="F109" s="1101"/>
      <c r="G109" s="1100"/>
      <c r="H109" s="1101"/>
      <c r="I109" s="1100"/>
      <c r="J109" s="1099"/>
      <c r="K109" s="1099"/>
      <c r="L109" s="1101"/>
      <c r="M109" s="1101"/>
      <c r="N109" s="1101"/>
      <c r="O109" s="1101"/>
      <c r="P109" s="1101"/>
      <c r="Q109" s="1101"/>
      <c r="R109" s="1101"/>
      <c r="S109" s="1101"/>
      <c r="T109" s="1101"/>
      <c r="U109" s="1102"/>
      <c r="V109" s="1339"/>
      <c r="W109" s="1339"/>
      <c r="X109" s="1339"/>
      <c r="Y109" s="1339"/>
      <c r="Z109" s="1264"/>
    </row>
    <row r="110" spans="1:26" s="1337" customFormat="1" ht="24.75" customHeight="1" x14ac:dyDescent="0.15">
      <c r="A110" s="1103">
        <v>24</v>
      </c>
      <c r="B110" s="1131"/>
      <c r="C110" s="1100"/>
      <c r="D110" s="1101"/>
      <c r="E110" s="1100"/>
      <c r="F110" s="1099"/>
      <c r="G110" s="1100"/>
      <c r="H110" s="1101"/>
      <c r="I110" s="1100"/>
      <c r="J110" s="1131"/>
      <c r="K110" s="1131"/>
      <c r="L110" s="1131"/>
      <c r="M110" s="1131"/>
      <c r="N110" s="1131"/>
      <c r="O110" s="1131"/>
      <c r="P110" s="1131"/>
      <c r="Q110" s="1131"/>
      <c r="R110" s="1131"/>
      <c r="S110" s="1131"/>
      <c r="T110" s="1105"/>
      <c r="U110" s="1106"/>
      <c r="V110" s="1339"/>
      <c r="W110" s="1339"/>
      <c r="X110" s="1339"/>
      <c r="Y110" s="1339"/>
      <c r="Z110" s="1264"/>
    </row>
    <row r="111" spans="1:26" s="1337" customFormat="1" ht="24.75" customHeight="1" x14ac:dyDescent="0.15">
      <c r="A111" s="1098">
        <v>25</v>
      </c>
      <c r="B111" s="1131"/>
      <c r="C111" s="1100"/>
      <c r="D111" s="1099"/>
      <c r="E111" s="1100"/>
      <c r="F111" s="1101"/>
      <c r="G111" s="1100"/>
      <c r="H111" s="1101"/>
      <c r="I111" s="1100"/>
      <c r="J111" s="1131"/>
      <c r="K111" s="1131"/>
      <c r="L111" s="1131"/>
      <c r="M111" s="1131"/>
      <c r="N111" s="1131"/>
      <c r="O111" s="1131"/>
      <c r="P111" s="1131"/>
      <c r="Q111" s="1131"/>
      <c r="R111" s="1131"/>
      <c r="S111" s="1131"/>
      <c r="T111" s="1105"/>
      <c r="U111" s="1106"/>
      <c r="V111" s="1339"/>
      <c r="W111" s="1339"/>
      <c r="X111" s="1339"/>
      <c r="Y111" s="1339"/>
      <c r="Z111" s="1264"/>
    </row>
    <row r="112" spans="1:26" s="1337" customFormat="1" ht="24.75" customHeight="1" x14ac:dyDescent="0.15">
      <c r="A112" s="1103">
        <v>26</v>
      </c>
      <c r="B112" s="1131"/>
      <c r="C112" s="1100"/>
      <c r="D112" s="1099"/>
      <c r="E112" s="1100"/>
      <c r="F112" s="1101"/>
      <c r="G112" s="1100"/>
      <c r="H112" s="1101"/>
      <c r="I112" s="1100"/>
      <c r="J112" s="1131"/>
      <c r="K112" s="1131"/>
      <c r="L112" s="1131"/>
      <c r="M112" s="1131"/>
      <c r="N112" s="1131"/>
      <c r="O112" s="1131"/>
      <c r="P112" s="1131"/>
      <c r="Q112" s="1131"/>
      <c r="R112" s="1131"/>
      <c r="S112" s="1131"/>
      <c r="T112" s="1105"/>
      <c r="U112" s="1106"/>
      <c r="V112" s="1339"/>
      <c r="W112" s="1339"/>
      <c r="X112" s="1339"/>
      <c r="Y112" s="1339"/>
      <c r="Z112" s="1264"/>
    </row>
    <row r="113" spans="1:31" s="1337" customFormat="1" ht="24.75" customHeight="1" x14ac:dyDescent="0.15">
      <c r="A113" s="1098">
        <v>27</v>
      </c>
      <c r="B113" s="1131"/>
      <c r="C113" s="1131"/>
      <c r="D113" s="1131"/>
      <c r="E113" s="1131"/>
      <c r="F113" s="1131"/>
      <c r="G113" s="1131"/>
      <c r="H113" s="1131"/>
      <c r="I113" s="1100"/>
      <c r="J113" s="1131"/>
      <c r="K113" s="1131"/>
      <c r="L113" s="1131"/>
      <c r="M113" s="1131"/>
      <c r="N113" s="1131"/>
      <c r="O113" s="1131"/>
      <c r="P113" s="1131"/>
      <c r="Q113" s="1131"/>
      <c r="R113" s="1131"/>
      <c r="S113" s="1131"/>
      <c r="T113" s="1105"/>
      <c r="U113" s="1106"/>
      <c r="V113" s="1339"/>
      <c r="W113" s="1339"/>
      <c r="X113" s="1339"/>
      <c r="Y113" s="1339"/>
      <c r="Z113" s="1264"/>
    </row>
    <row r="114" spans="1:31" s="1337" customFormat="1" ht="24.75" customHeight="1" x14ac:dyDescent="0.15">
      <c r="A114" s="1103">
        <v>28</v>
      </c>
      <c r="B114" s="1131"/>
      <c r="C114" s="1131"/>
      <c r="D114" s="1131"/>
      <c r="E114" s="1131"/>
      <c r="F114" s="1131"/>
      <c r="G114" s="1131"/>
      <c r="H114" s="1131"/>
      <c r="I114" s="1131"/>
      <c r="J114" s="1131"/>
      <c r="K114" s="1131"/>
      <c r="L114" s="1131"/>
      <c r="M114" s="1131"/>
      <c r="N114" s="1131"/>
      <c r="O114" s="1131"/>
      <c r="P114" s="1131"/>
      <c r="Q114" s="1131"/>
      <c r="R114" s="1131"/>
      <c r="S114" s="1131"/>
      <c r="T114" s="1105"/>
      <c r="U114" s="1106"/>
      <c r="V114" s="1339"/>
      <c r="W114" s="1339"/>
      <c r="X114" s="1339"/>
      <c r="Y114" s="1339"/>
      <c r="Z114" s="1264"/>
    </row>
    <row r="115" spans="1:31" s="1337" customFormat="1" ht="24.75" customHeight="1" x14ac:dyDescent="0.15">
      <c r="A115" s="1098">
        <v>29</v>
      </c>
      <c r="B115" s="1131"/>
      <c r="C115" s="1131"/>
      <c r="D115" s="1131"/>
      <c r="E115" s="1131"/>
      <c r="F115" s="1131"/>
      <c r="G115" s="1131"/>
      <c r="H115" s="1131"/>
      <c r="I115" s="1131"/>
      <c r="J115" s="1131"/>
      <c r="K115" s="1131"/>
      <c r="L115" s="1131"/>
      <c r="M115" s="1131"/>
      <c r="N115" s="1131"/>
      <c r="O115" s="1131"/>
      <c r="P115" s="1131"/>
      <c r="Q115" s="1131"/>
      <c r="R115" s="1131"/>
      <c r="S115" s="1131"/>
      <c r="T115" s="1105"/>
      <c r="U115" s="1106"/>
      <c r="V115" s="1339"/>
      <c r="W115" s="1339"/>
      <c r="X115" s="1339"/>
      <c r="Y115" s="1339"/>
      <c r="Z115" s="1264"/>
    </row>
    <row r="116" spans="1:31" s="1337" customFormat="1" ht="24.75" customHeight="1" x14ac:dyDescent="0.15">
      <c r="A116" s="1103">
        <v>30</v>
      </c>
      <c r="B116" s="1131"/>
      <c r="C116" s="1131"/>
      <c r="D116" s="1131"/>
      <c r="E116" s="1131"/>
      <c r="F116" s="1131"/>
      <c r="G116" s="1131"/>
      <c r="H116" s="1131"/>
      <c r="I116" s="1131"/>
      <c r="J116" s="1131"/>
      <c r="K116" s="1131"/>
      <c r="L116" s="1131"/>
      <c r="M116" s="1131"/>
      <c r="N116" s="1131"/>
      <c r="O116" s="1131"/>
      <c r="P116" s="1131"/>
      <c r="Q116" s="1131"/>
      <c r="R116" s="1131"/>
      <c r="S116" s="1131"/>
      <c r="T116" s="1105"/>
      <c r="U116" s="1106"/>
      <c r="V116" s="1339"/>
      <c r="W116" s="1339"/>
      <c r="X116" s="1339"/>
      <c r="Y116" s="1339"/>
      <c r="Z116" s="1264"/>
    </row>
    <row r="117" spans="1:31" s="1337" customFormat="1" ht="24.75" customHeight="1" x14ac:dyDescent="0.15">
      <c r="A117" s="1098">
        <v>31</v>
      </c>
      <c r="B117" s="1132"/>
      <c r="C117" s="1132"/>
      <c r="D117" s="1132"/>
      <c r="E117" s="1132"/>
      <c r="F117" s="1132"/>
      <c r="G117" s="1132"/>
      <c r="H117" s="1132"/>
      <c r="I117" s="1132"/>
      <c r="J117" s="1132"/>
      <c r="K117" s="1132"/>
      <c r="L117" s="1132"/>
      <c r="M117" s="1132"/>
      <c r="N117" s="1132"/>
      <c r="O117" s="1132"/>
      <c r="P117" s="1132"/>
      <c r="Q117" s="1132"/>
      <c r="R117" s="1132"/>
      <c r="S117" s="1132"/>
      <c r="T117" s="1107"/>
      <c r="U117" s="1108"/>
      <c r="V117" s="1339"/>
      <c r="W117" s="1339"/>
      <c r="X117" s="1339"/>
      <c r="Y117" s="1339"/>
      <c r="Z117" s="1264"/>
    </row>
    <row r="118" spans="1:31" s="1337" customFormat="1" ht="24.75" customHeight="1" x14ac:dyDescent="0.15">
      <c r="A118" s="1103">
        <v>32</v>
      </c>
      <c r="B118" s="1132"/>
      <c r="C118" s="1132"/>
      <c r="D118" s="1132"/>
      <c r="E118" s="1132"/>
      <c r="F118" s="1132"/>
      <c r="G118" s="1132"/>
      <c r="H118" s="1132"/>
      <c r="I118" s="1132"/>
      <c r="J118" s="1132"/>
      <c r="K118" s="1132"/>
      <c r="L118" s="1132"/>
      <c r="M118" s="1132"/>
      <c r="N118" s="1132"/>
      <c r="O118" s="1132"/>
      <c r="P118" s="1132"/>
      <c r="Q118" s="1132"/>
      <c r="R118" s="1132"/>
      <c r="S118" s="1132"/>
      <c r="T118" s="1107"/>
      <c r="U118" s="1108"/>
      <c r="V118" s="1339"/>
      <c r="W118" s="1339"/>
      <c r="X118" s="1339"/>
      <c r="Y118" s="1339"/>
      <c r="Z118" s="1264"/>
    </row>
    <row r="119" spans="1:31" s="1337" customFormat="1" ht="24.75" customHeight="1" thickBot="1" x14ac:dyDescent="0.2">
      <c r="A119" s="1121">
        <v>33</v>
      </c>
      <c r="B119" s="1133"/>
      <c r="C119" s="1133"/>
      <c r="D119" s="1133"/>
      <c r="E119" s="1133"/>
      <c r="F119" s="1133"/>
      <c r="G119" s="1133"/>
      <c r="H119" s="1133"/>
      <c r="I119" s="1133"/>
      <c r="J119" s="1133"/>
      <c r="K119" s="1133"/>
      <c r="L119" s="1133"/>
      <c r="M119" s="1133"/>
      <c r="N119" s="1133"/>
      <c r="O119" s="1133"/>
      <c r="P119" s="1133"/>
      <c r="Q119" s="1133"/>
      <c r="R119" s="1133"/>
      <c r="S119" s="1133"/>
      <c r="T119" s="1092"/>
      <c r="U119" s="1093"/>
      <c r="V119" s="1339"/>
      <c r="W119" s="1339"/>
      <c r="X119" s="1339"/>
      <c r="Y119" s="1339"/>
      <c r="Z119" s="1264"/>
    </row>
    <row r="120" spans="1:31" s="1337" customFormat="1" ht="19.5" customHeight="1" thickBot="1" x14ac:dyDescent="0.2">
      <c r="A120" s="1559" t="s">
        <v>20</v>
      </c>
      <c r="B120" s="1560"/>
      <c r="C120" s="1448" t="s">
        <v>1941</v>
      </c>
      <c r="D120" s="1448"/>
      <c r="E120" s="1448"/>
      <c r="F120" s="1449"/>
      <c r="G120" s="1134"/>
      <c r="H120" s="1134"/>
      <c r="I120" s="1134"/>
      <c r="J120" s="1134"/>
      <c r="K120" s="1134"/>
      <c r="L120" s="1134"/>
      <c r="M120" s="1134"/>
      <c r="N120" s="1134"/>
      <c r="O120" s="1134"/>
      <c r="P120" s="1134"/>
      <c r="Q120" s="1134"/>
      <c r="R120" s="1134"/>
      <c r="S120" s="1134"/>
      <c r="T120" s="1109"/>
      <c r="U120" s="1109"/>
      <c r="V120" s="1339"/>
      <c r="W120" s="1339"/>
      <c r="X120" s="1339"/>
      <c r="Y120" s="1339"/>
      <c r="Z120" s="1264"/>
    </row>
    <row r="121" spans="1:31" s="1256" customFormat="1" ht="31.5" customHeight="1" thickBot="1" x14ac:dyDescent="0.2">
      <c r="A121" s="1576" t="s">
        <v>41</v>
      </c>
      <c r="B121" s="1577"/>
      <c r="C121" s="1577"/>
      <c r="D121" s="1577"/>
      <c r="E121" s="1578"/>
      <c r="F121" s="1126" t="s">
        <v>1942</v>
      </c>
      <c r="G121" s="1339"/>
      <c r="H121" s="1479" t="s">
        <v>42</v>
      </c>
      <c r="I121" s="1480"/>
      <c r="J121" s="1480"/>
      <c r="K121" s="1343" t="s">
        <v>9</v>
      </c>
      <c r="L121" s="1457" t="s">
        <v>149</v>
      </c>
      <c r="M121" s="1457"/>
      <c r="N121" s="1458"/>
      <c r="O121" s="1339"/>
      <c r="P121" s="6"/>
      <c r="Q121" s="6"/>
      <c r="R121" s="6"/>
      <c r="S121" s="1339"/>
      <c r="T121" s="1467" t="s">
        <v>11</v>
      </c>
      <c r="U121" s="1468"/>
      <c r="V121" s="1274">
        <f>V123/V128</f>
        <v>8.4086345381525918E-3</v>
      </c>
      <c r="W121" s="1274">
        <f>W123/W128</f>
        <v>8.515211640211625E-3</v>
      </c>
      <c r="X121" s="1302">
        <f>AVERAGE(V121,W121)</f>
        <v>8.4619230891821093E-3</v>
      </c>
      <c r="Y121" s="637" t="s">
        <v>1943</v>
      </c>
      <c r="Z121" s="679">
        <f>ROUND(X121*1440,0)/1440</f>
        <v>8.3333333333333332E-3</v>
      </c>
    </row>
    <row r="122" spans="1:31" s="1256" customFormat="1" ht="9" customHeight="1" thickBot="1" x14ac:dyDescent="0.2">
      <c r="A122" s="1339"/>
      <c r="B122" s="1339"/>
      <c r="C122" s="1339"/>
      <c r="D122" s="1339"/>
      <c r="E122" s="1339"/>
      <c r="F122" s="1339"/>
      <c r="G122" s="1339"/>
      <c r="H122" s="1339"/>
      <c r="I122" s="1339"/>
      <c r="J122" s="1339"/>
      <c r="K122" s="1339"/>
      <c r="L122" s="1339"/>
      <c r="M122" s="1339"/>
      <c r="N122" s="1339"/>
      <c r="O122" s="1339"/>
      <c r="P122" s="1339"/>
      <c r="Q122" s="1339"/>
      <c r="R122" s="1339"/>
      <c r="S122" s="1339"/>
      <c r="T122" s="1347"/>
      <c r="U122" s="1347"/>
      <c r="V122" s="1274">
        <f>B133</f>
        <v>0.23958333333333334</v>
      </c>
      <c r="W122" s="1274">
        <f>C127</f>
        <v>0.23958333333333334</v>
      </c>
      <c r="Z122" s="1280"/>
    </row>
    <row r="123" spans="1:31" s="1337" customFormat="1" ht="20.100000000000001" customHeight="1" thickBot="1" x14ac:dyDescent="0.2">
      <c r="A123" s="1481" t="s">
        <v>12</v>
      </c>
      <c r="B123" s="1482"/>
      <c r="C123" s="1450" t="s">
        <v>43</v>
      </c>
      <c r="D123" s="1451"/>
      <c r="E123" s="1452"/>
      <c r="F123" s="1487" t="s">
        <v>427</v>
      </c>
      <c r="G123" s="1488"/>
      <c r="H123" s="1488"/>
      <c r="I123" s="1488"/>
      <c r="J123" s="1488"/>
      <c r="K123" s="1339"/>
      <c r="L123" s="1339"/>
      <c r="M123" s="1339"/>
      <c r="N123" s="1463" t="s">
        <v>3</v>
      </c>
      <c r="O123" s="1464"/>
      <c r="P123" s="1503">
        <f>Z121</f>
        <v>8.3333333333333332E-3</v>
      </c>
      <c r="Q123" s="1504"/>
      <c r="R123" s="1339"/>
      <c r="S123" s="1260" t="s">
        <v>14</v>
      </c>
      <c r="T123" s="1459">
        <v>6.0416666666666667E-2</v>
      </c>
      <c r="U123" s="1460"/>
      <c r="V123" s="1274">
        <f>V124-V122</f>
        <v>0.69791666666666519</v>
      </c>
      <c r="W123" s="1274">
        <f>W124-W122</f>
        <v>0.71527777777777657</v>
      </c>
      <c r="X123" s="1256"/>
      <c r="Y123" s="1256"/>
      <c r="Z123" s="1280"/>
      <c r="AA123" s="1256"/>
      <c r="AB123" s="1256"/>
      <c r="AC123" s="1256"/>
      <c r="AD123" s="1256"/>
      <c r="AE123" s="1256"/>
    </row>
    <row r="124" spans="1:31" s="1256" customFormat="1" ht="9" customHeight="1" thickBot="1" x14ac:dyDescent="0.2">
      <c r="A124" s="1339"/>
      <c r="B124" s="1339"/>
      <c r="C124" s="1339"/>
      <c r="D124" s="1339"/>
      <c r="E124" s="1339"/>
      <c r="F124" s="1339"/>
      <c r="G124" s="1339"/>
      <c r="H124" s="1339"/>
      <c r="I124" s="1339"/>
      <c r="J124" s="1339"/>
      <c r="K124" s="1339"/>
      <c r="L124" s="1339"/>
      <c r="M124" s="1339"/>
      <c r="N124" s="1339"/>
      <c r="O124" s="1339"/>
      <c r="P124" s="1339"/>
      <c r="Q124" s="1339"/>
      <c r="R124" s="1339"/>
      <c r="S124" s="1339"/>
      <c r="T124" s="1347"/>
      <c r="U124" s="1347"/>
      <c r="V124" s="1274">
        <f>J144</f>
        <v>0.93749999999999856</v>
      </c>
      <c r="W124" s="1274">
        <f>K140</f>
        <v>0.95486111111110994</v>
      </c>
      <c r="Z124" s="1280"/>
    </row>
    <row r="125" spans="1:31" s="1256" customFormat="1" ht="20.100000000000001" customHeight="1" x14ac:dyDescent="0.15">
      <c r="A125" s="1572" t="s">
        <v>15</v>
      </c>
      <c r="B125" s="1461">
        <v>1</v>
      </c>
      <c r="C125" s="1540"/>
      <c r="D125" s="1461">
        <v>2</v>
      </c>
      <c r="E125" s="1540"/>
      <c r="F125" s="1461">
        <v>3</v>
      </c>
      <c r="G125" s="1540"/>
      <c r="H125" s="1461">
        <v>4</v>
      </c>
      <c r="I125" s="1540"/>
      <c r="J125" s="1461">
        <v>5</v>
      </c>
      <c r="K125" s="1540"/>
      <c r="L125" s="1461">
        <v>6</v>
      </c>
      <c r="M125" s="1540"/>
      <c r="N125" s="1461">
        <v>7</v>
      </c>
      <c r="O125" s="1540"/>
      <c r="P125" s="1461">
        <v>8</v>
      </c>
      <c r="Q125" s="1540"/>
      <c r="R125" s="1461">
        <v>9</v>
      </c>
      <c r="S125" s="1540"/>
      <c r="T125" s="1570">
        <v>10</v>
      </c>
      <c r="U125" s="1571"/>
      <c r="V125" s="1347"/>
      <c r="W125" s="1347"/>
      <c r="Y125" s="1280"/>
    </row>
    <row r="126" spans="1:31" s="1256" customFormat="1" ht="20.100000000000001" customHeight="1" x14ac:dyDescent="0.15">
      <c r="A126" s="1573"/>
      <c r="B126" s="1261" t="s">
        <v>42</v>
      </c>
      <c r="C126" s="272" t="s">
        <v>1944</v>
      </c>
      <c r="D126" s="1261" t="s">
        <v>42</v>
      </c>
      <c r="E126" s="272" t="s">
        <v>1945</v>
      </c>
      <c r="F126" s="1261" t="s">
        <v>42</v>
      </c>
      <c r="G126" s="272" t="s">
        <v>1945</v>
      </c>
      <c r="H126" s="1261" t="s">
        <v>42</v>
      </c>
      <c r="I126" s="272" t="s">
        <v>1945</v>
      </c>
      <c r="J126" s="1261" t="s">
        <v>42</v>
      </c>
      <c r="K126" s="272" t="s">
        <v>1945</v>
      </c>
      <c r="L126" s="1261" t="s">
        <v>42</v>
      </c>
      <c r="M126" s="272" t="s">
        <v>149</v>
      </c>
      <c r="N126" s="1261"/>
      <c r="O126" s="1261"/>
      <c r="P126" s="1261"/>
      <c r="Q126" s="1261"/>
      <c r="R126" s="1261"/>
      <c r="S126" s="1261"/>
      <c r="T126" s="1262"/>
      <c r="U126" s="1266"/>
      <c r="V126" s="1347" t="s">
        <v>1946</v>
      </c>
      <c r="W126" s="516" t="s">
        <v>1947</v>
      </c>
      <c r="Y126" s="1280"/>
    </row>
    <row r="127" spans="1:31" s="1256" customFormat="1" ht="23.85" customHeight="1" x14ac:dyDescent="0.15">
      <c r="A127" s="1338">
        <v>1</v>
      </c>
      <c r="B127" s="1345"/>
      <c r="C127" s="913">
        <v>0.23958333333333334</v>
      </c>
      <c r="D127" s="50">
        <v>0.3291666666666665</v>
      </c>
      <c r="E127" s="50">
        <v>0.39791666666666692</v>
      </c>
      <c r="F127" s="50">
        <v>0.48125000000000007</v>
      </c>
      <c r="G127" s="50">
        <v>0.54375000000000029</v>
      </c>
      <c r="H127" s="50"/>
      <c r="I127" s="50"/>
      <c r="J127" s="50"/>
      <c r="K127" s="50"/>
      <c r="L127" s="1257"/>
      <c r="M127" s="1275"/>
      <c r="N127" s="1275"/>
      <c r="O127" s="1275"/>
      <c r="P127" s="1345"/>
      <c r="Q127" s="1345"/>
      <c r="R127" s="1261"/>
      <c r="S127" s="1261"/>
      <c r="T127" s="1261"/>
      <c r="U127" s="1269"/>
      <c r="V127" s="633">
        <f>COUNTA(B127:U159)</f>
        <v>167</v>
      </c>
      <c r="W127" s="817">
        <f>V127/27/2</f>
        <v>3.0925925925925926</v>
      </c>
      <c r="AA127" s="1280" t="s">
        <v>44</v>
      </c>
    </row>
    <row r="128" spans="1:31" s="1256" customFormat="1" ht="23.85" customHeight="1" x14ac:dyDescent="0.15">
      <c r="A128" s="1338">
        <v>2</v>
      </c>
      <c r="B128" s="264"/>
      <c r="C128" s="822">
        <v>0.25</v>
      </c>
      <c r="D128" s="105">
        <v>0.33611111111111092</v>
      </c>
      <c r="E128" s="105">
        <v>0.40486111111111134</v>
      </c>
      <c r="F128" s="105">
        <v>0.48958333333333343</v>
      </c>
      <c r="G128" s="105">
        <v>0.55208333333333359</v>
      </c>
      <c r="H128" s="105">
        <v>0.63472222222222185</v>
      </c>
      <c r="I128" s="105">
        <v>0.69999999999999973</v>
      </c>
      <c r="J128" s="105">
        <v>0.78541666666666576</v>
      </c>
      <c r="K128" s="105">
        <v>0.84583333333333255</v>
      </c>
      <c r="L128" s="1257"/>
      <c r="M128" s="1257"/>
      <c r="N128" s="1257"/>
      <c r="O128" s="1275"/>
      <c r="P128" s="1345"/>
      <c r="Q128" s="1345"/>
      <c r="R128" s="1261"/>
      <c r="S128" s="1261"/>
      <c r="T128" s="1261"/>
      <c r="U128" s="1269"/>
      <c r="V128" s="1270">
        <f>COUNTA(B127:B159,D127:D159,F127:F159,H127:H159,J127:J159,L127:L159,N127:N159,P127:P159,R127:R159,T127:T159)</f>
        <v>83</v>
      </c>
      <c r="W128" s="1270">
        <f>COUNTA(C127:C159,E127:E159,G127:G159,I127:I159,K127:K159,M127:M159,O127:O159,Q127:Q159,S127:S159,U127:U159)</f>
        <v>84</v>
      </c>
      <c r="Y128" s="1256">
        <f>(V128+W128)/2</f>
        <v>83.5</v>
      </c>
      <c r="AA128" s="1280" t="s">
        <v>45</v>
      </c>
    </row>
    <row r="129" spans="1:27" s="1256" customFormat="1" ht="23.85" customHeight="1" x14ac:dyDescent="0.15">
      <c r="A129" s="1338">
        <v>3</v>
      </c>
      <c r="B129" s="106"/>
      <c r="C129" s="105">
        <v>0.26041666666666669</v>
      </c>
      <c r="D129" s="105">
        <v>0.34513888888888872</v>
      </c>
      <c r="E129" s="105">
        <v>0.4131944444444447</v>
      </c>
      <c r="F129" s="105">
        <v>0.49791666666666679</v>
      </c>
      <c r="G129" s="105">
        <v>0.5604166666666669</v>
      </c>
      <c r="H129" s="105">
        <v>0.64444444444444404</v>
      </c>
      <c r="I129" s="105">
        <v>0.71041666666666636</v>
      </c>
      <c r="J129" s="105">
        <v>0.79583333333333239</v>
      </c>
      <c r="K129" s="105">
        <v>0.85624999999999918</v>
      </c>
      <c r="L129" s="1257"/>
      <c r="M129" s="1257"/>
      <c r="N129" s="1257"/>
      <c r="O129" s="1275"/>
      <c r="P129" s="1257"/>
      <c r="Q129" s="1257"/>
      <c r="R129" s="1261"/>
      <c r="S129" s="1261"/>
      <c r="T129" s="1261"/>
      <c r="U129" s="1269"/>
      <c r="V129" s="1347" t="s">
        <v>143</v>
      </c>
      <c r="W129" s="1347" t="s">
        <v>1948</v>
      </c>
      <c r="Y129" s="1256" t="s">
        <v>1938</v>
      </c>
      <c r="AA129" s="1280" t="s">
        <v>45</v>
      </c>
    </row>
    <row r="130" spans="1:27" s="1256" customFormat="1" ht="23.85" customHeight="1" x14ac:dyDescent="0.15">
      <c r="A130" s="1338">
        <v>4</v>
      </c>
      <c r="B130" s="106"/>
      <c r="C130" s="105">
        <v>0.27083333333333337</v>
      </c>
      <c r="D130" s="105">
        <v>0.35416666666666652</v>
      </c>
      <c r="E130" s="105">
        <v>0.42083333333333356</v>
      </c>
      <c r="F130" s="105">
        <v>0.50625000000000009</v>
      </c>
      <c r="G130" s="105">
        <v>0.5687500000000002</v>
      </c>
      <c r="H130" s="105">
        <v>0.65416666666666623</v>
      </c>
      <c r="I130" s="105">
        <v>0.72083333333333299</v>
      </c>
      <c r="J130" s="105">
        <v>0.80624999999999902</v>
      </c>
      <c r="K130" s="105">
        <v>0.86666666666666581</v>
      </c>
      <c r="L130" s="1257"/>
      <c r="M130" s="1275"/>
      <c r="N130" s="1275"/>
      <c r="O130" s="1275"/>
      <c r="P130" s="1257"/>
      <c r="Q130" s="1257"/>
      <c r="R130" s="1261"/>
      <c r="S130" s="1261"/>
      <c r="T130" s="1261"/>
      <c r="U130" s="1269"/>
      <c r="V130" s="1347"/>
      <c r="W130" s="1347"/>
      <c r="AA130" s="1280" t="s">
        <v>45</v>
      </c>
    </row>
    <row r="131" spans="1:27" s="1256" customFormat="1" ht="23.85" customHeight="1" x14ac:dyDescent="0.15">
      <c r="A131" s="1338">
        <v>5</v>
      </c>
      <c r="B131" s="106"/>
      <c r="C131" s="105">
        <v>0.28125000000000006</v>
      </c>
      <c r="D131" s="105">
        <v>0.36388888888888876</v>
      </c>
      <c r="E131" s="105">
        <v>0.42847222222222242</v>
      </c>
      <c r="F131" s="105">
        <v>0.51458333333333339</v>
      </c>
      <c r="G131" s="105">
        <v>0.5770833333333335</v>
      </c>
      <c r="H131" s="105">
        <v>0.66388888888888842</v>
      </c>
      <c r="I131" s="105">
        <v>0.73124999999999962</v>
      </c>
      <c r="J131" s="105">
        <v>0.81597222222222121</v>
      </c>
      <c r="K131" s="105">
        <v>0.876388888888888</v>
      </c>
      <c r="L131" s="1257"/>
      <c r="M131" s="1275"/>
      <c r="N131" s="1275"/>
      <c r="O131" s="1275"/>
      <c r="P131" s="1257"/>
      <c r="Q131" s="1257"/>
      <c r="R131" s="1261"/>
      <c r="S131" s="1261"/>
      <c r="T131" s="1261"/>
      <c r="U131" s="1269"/>
      <c r="V131" s="1347"/>
      <c r="W131" s="1347"/>
      <c r="AA131" s="1280" t="s">
        <v>45</v>
      </c>
    </row>
    <row r="132" spans="1:27" s="1256" customFormat="1" ht="23.85" customHeight="1" x14ac:dyDescent="0.15">
      <c r="A132" s="1338">
        <v>6</v>
      </c>
      <c r="B132" s="264" t="s">
        <v>663</v>
      </c>
      <c r="C132" s="105">
        <v>0.2909722222222223</v>
      </c>
      <c r="D132" s="105">
        <v>0.37361111111111101</v>
      </c>
      <c r="E132" s="105">
        <v>0.43680555555555578</v>
      </c>
      <c r="F132" s="105">
        <v>0.5229166666666667</v>
      </c>
      <c r="G132" s="105">
        <v>0.58541666666666681</v>
      </c>
      <c r="H132" s="105">
        <v>0.67361111111111061</v>
      </c>
      <c r="I132" s="105">
        <v>0.74166666666666625</v>
      </c>
      <c r="J132" s="105">
        <v>0.8256944444444434</v>
      </c>
      <c r="K132" s="105">
        <v>0.88611111111111018</v>
      </c>
      <c r="L132" s="1257"/>
      <c r="M132" s="1275"/>
      <c r="N132" s="1275"/>
      <c r="O132" s="1275"/>
      <c r="P132" s="1345"/>
      <c r="Q132" s="1257"/>
      <c r="R132" s="1261"/>
      <c r="S132" s="1345"/>
      <c r="T132" s="1261"/>
      <c r="U132" s="1269"/>
      <c r="V132" s="1279">
        <f t="shared" ref="V132:V138" si="6">J139-J138</f>
        <v>9.7222222222221877E-3</v>
      </c>
      <c r="W132" s="1279">
        <f>K132-K131</f>
        <v>9.7222222222221877E-3</v>
      </c>
      <c r="AA132" s="1280" t="s">
        <v>45</v>
      </c>
    </row>
    <row r="133" spans="1:27" s="1256" customFormat="1" ht="23.85" customHeight="1" x14ac:dyDescent="0.15">
      <c r="A133" s="1338">
        <v>7</v>
      </c>
      <c r="B133" s="264">
        <v>0.23958333333333334</v>
      </c>
      <c r="C133" s="105">
        <v>0.29930555555555566</v>
      </c>
      <c r="D133" s="105">
        <v>0.38333333333333325</v>
      </c>
      <c r="E133" s="105">
        <v>0.44583333333333358</v>
      </c>
      <c r="F133" s="105">
        <v>0.53125</v>
      </c>
      <c r="G133" s="105">
        <v>0.59375000000000011</v>
      </c>
      <c r="H133" s="105">
        <v>0.68333333333333279</v>
      </c>
      <c r="I133" s="105">
        <v>0.75208333333333288</v>
      </c>
      <c r="J133" s="105">
        <v>0.83541666666666559</v>
      </c>
      <c r="K133" s="105">
        <v>0.89583333333333237</v>
      </c>
      <c r="L133" s="1257"/>
      <c r="M133" s="1275"/>
      <c r="N133" s="1275"/>
      <c r="O133" s="1275"/>
      <c r="P133" s="1257"/>
      <c r="Q133" s="1345"/>
      <c r="R133" s="1261"/>
      <c r="S133" s="1261"/>
      <c r="T133" s="1261"/>
      <c r="U133" s="1269"/>
      <c r="V133" s="1279">
        <f t="shared" si="6"/>
        <v>9.7222222222221877E-3</v>
      </c>
      <c r="W133" s="1279">
        <f t="shared" ref="W133:W139" si="7">K133-K132</f>
        <v>9.7222222222221877E-3</v>
      </c>
      <c r="AA133" s="1280" t="s">
        <v>45</v>
      </c>
    </row>
    <row r="134" spans="1:27" s="1256" customFormat="1" ht="23.85" customHeight="1" x14ac:dyDescent="0.15">
      <c r="A134" s="1338">
        <v>8</v>
      </c>
      <c r="B134" s="106">
        <v>0.24861111111111112</v>
      </c>
      <c r="C134" s="105">
        <v>0.30763888888888902</v>
      </c>
      <c r="D134" s="105">
        <v>0.39166666666666661</v>
      </c>
      <c r="E134" s="105">
        <v>0.45416666666666694</v>
      </c>
      <c r="F134" s="105">
        <v>0.5395833333333333</v>
      </c>
      <c r="G134" s="105">
        <v>0.60208333333333341</v>
      </c>
      <c r="H134" s="105">
        <v>0.69305555555555498</v>
      </c>
      <c r="I134" s="105">
        <v>0.76249999999999951</v>
      </c>
      <c r="J134" s="105">
        <v>0.84444444444444333</v>
      </c>
      <c r="K134" s="105">
        <v>0.90486111111111012</v>
      </c>
      <c r="L134" s="1257"/>
      <c r="M134" s="1275"/>
      <c r="N134" s="1275"/>
      <c r="O134" s="264"/>
      <c r="P134" s="1257"/>
      <c r="Q134" s="1257"/>
      <c r="R134" s="1261"/>
      <c r="S134" s="1261"/>
      <c r="T134" s="1261"/>
      <c r="U134" s="1269"/>
      <c r="V134" s="1279">
        <f t="shared" si="6"/>
        <v>9.7222222222221877E-3</v>
      </c>
      <c r="W134" s="1279">
        <f t="shared" si="7"/>
        <v>9.0277777777777457E-3</v>
      </c>
      <c r="AA134" s="1280" t="s">
        <v>45</v>
      </c>
    </row>
    <row r="135" spans="1:27" s="1256" customFormat="1" ht="23.85" customHeight="1" x14ac:dyDescent="0.15">
      <c r="A135" s="1338">
        <v>9</v>
      </c>
      <c r="B135" s="106">
        <v>0.25763888888888892</v>
      </c>
      <c r="C135" s="105">
        <v>0.31597222222222238</v>
      </c>
      <c r="D135" s="105">
        <v>0.39999999999999997</v>
      </c>
      <c r="E135" s="105">
        <v>0.4625000000000003</v>
      </c>
      <c r="F135" s="105">
        <v>0.54791666666666661</v>
      </c>
      <c r="G135" s="105">
        <v>0.61041666666666672</v>
      </c>
      <c r="H135" s="105">
        <v>0.70277777777777717</v>
      </c>
      <c r="I135" s="105">
        <v>0.77291666666666614</v>
      </c>
      <c r="J135" s="105">
        <v>0.85277777777777664</v>
      </c>
      <c r="K135" s="105">
        <v>0.91319444444444342</v>
      </c>
      <c r="L135" s="1257"/>
      <c r="M135" s="1275"/>
      <c r="N135" s="1275"/>
      <c r="O135" s="1275"/>
      <c r="P135" s="1257"/>
      <c r="Q135" s="1257"/>
      <c r="R135" s="1261"/>
      <c r="S135" s="1261"/>
      <c r="T135" s="1261"/>
      <c r="U135" s="1269"/>
      <c r="V135" s="1279">
        <f t="shared" si="6"/>
        <v>9.7222222222221877E-3</v>
      </c>
      <c r="W135" s="1279">
        <f t="shared" si="7"/>
        <v>8.3333333333333037E-3</v>
      </c>
      <c r="AA135" s="1280" t="s">
        <v>45</v>
      </c>
    </row>
    <row r="136" spans="1:27" s="1256" customFormat="1" ht="23.85" customHeight="1" x14ac:dyDescent="0.15">
      <c r="A136" s="1338">
        <v>10</v>
      </c>
      <c r="B136" s="106">
        <v>0.26666666666666672</v>
      </c>
      <c r="C136" s="105">
        <v>0.32430555555555574</v>
      </c>
      <c r="D136" s="105">
        <v>0.40833333333333333</v>
      </c>
      <c r="E136" s="105">
        <v>0.47083333333333366</v>
      </c>
      <c r="F136" s="105">
        <v>0.55624999999999991</v>
      </c>
      <c r="G136" s="105">
        <v>0.61875000000000002</v>
      </c>
      <c r="H136" s="671">
        <v>0.70972222222222159</v>
      </c>
      <c r="I136" s="105">
        <v>0.78263888888888833</v>
      </c>
      <c r="J136" s="105">
        <v>0.86111111111110994</v>
      </c>
      <c r="K136" s="105">
        <v>0.92152777777777672</v>
      </c>
      <c r="L136" s="1257"/>
      <c r="M136" s="1275"/>
      <c r="N136" s="1275"/>
      <c r="O136" s="1275"/>
      <c r="P136" s="1257"/>
      <c r="Q136" s="1257"/>
      <c r="R136" s="1261"/>
      <c r="S136" s="1261"/>
      <c r="T136" s="1261"/>
      <c r="U136" s="1269"/>
      <c r="V136" s="1279">
        <f t="shared" si="6"/>
        <v>1.041666666666663E-2</v>
      </c>
      <c r="W136" s="1279">
        <f t="shared" si="7"/>
        <v>8.3333333333333037E-3</v>
      </c>
      <c r="AA136" s="1280" t="s">
        <v>45</v>
      </c>
    </row>
    <row r="137" spans="1:27" s="1256" customFormat="1" ht="23.85" customHeight="1" x14ac:dyDescent="0.15">
      <c r="A137" s="1338">
        <v>11</v>
      </c>
      <c r="B137" s="106">
        <v>0.27361111111111114</v>
      </c>
      <c r="C137" s="105">
        <v>0.33263888888888909</v>
      </c>
      <c r="D137" s="105">
        <v>0.41666666666666669</v>
      </c>
      <c r="E137" s="105">
        <v>0.47916666666666702</v>
      </c>
      <c r="F137" s="105">
        <v>0.56458333333333321</v>
      </c>
      <c r="G137" s="105">
        <v>0.62708333333333333</v>
      </c>
      <c r="H137" s="671">
        <v>0.71666666666666601</v>
      </c>
      <c r="I137" s="105">
        <v>0.78958333333333275</v>
      </c>
      <c r="J137" s="105">
        <v>0.86944444444444324</v>
      </c>
      <c r="K137" s="105">
        <v>0.92986111111111003</v>
      </c>
      <c r="L137" s="1257"/>
      <c r="M137" s="1275"/>
      <c r="N137" s="1275"/>
      <c r="O137" s="1275"/>
      <c r="P137" s="1257"/>
      <c r="Q137" s="1257"/>
      <c r="R137" s="1261"/>
      <c r="S137" s="1261"/>
      <c r="T137" s="1261"/>
      <c r="U137" s="1269"/>
      <c r="V137" s="1279">
        <f t="shared" si="6"/>
        <v>1.041666666666663E-2</v>
      </c>
      <c r="W137" s="1279">
        <f t="shared" si="7"/>
        <v>8.3333333333333037E-3</v>
      </c>
      <c r="AA137" s="1280" t="s">
        <v>45</v>
      </c>
    </row>
    <row r="138" spans="1:27" s="1256" customFormat="1" ht="23.85" customHeight="1" x14ac:dyDescent="0.15">
      <c r="A138" s="1338">
        <v>12</v>
      </c>
      <c r="B138" s="829">
        <v>0.28055555555555556</v>
      </c>
      <c r="C138" s="105">
        <v>0.34097222222222245</v>
      </c>
      <c r="D138" s="105">
        <v>0.42500000000000004</v>
      </c>
      <c r="E138" s="105">
        <v>0.48750000000000038</v>
      </c>
      <c r="F138" s="105">
        <v>0.57291666666666652</v>
      </c>
      <c r="G138" s="105">
        <v>0.63541666666666663</v>
      </c>
      <c r="H138" s="671">
        <v>0.72361111111111043</v>
      </c>
      <c r="I138" s="105">
        <v>0.79652777777777717</v>
      </c>
      <c r="J138" s="105">
        <v>0.87777777777777655</v>
      </c>
      <c r="K138" s="105">
        <v>0.93819444444444333</v>
      </c>
      <c r="L138" s="1257"/>
      <c r="M138" s="1275"/>
      <c r="N138" s="1275"/>
      <c r="O138" s="1275"/>
      <c r="P138" s="1257"/>
      <c r="Q138" s="1257"/>
      <c r="R138" s="1261"/>
      <c r="S138" s="1261"/>
      <c r="T138" s="1261"/>
      <c r="U138" s="1269"/>
      <c r="V138" s="1279">
        <f t="shared" si="6"/>
        <v>-0.93749999999999856</v>
      </c>
      <c r="W138" s="1279">
        <f t="shared" si="7"/>
        <v>8.3333333333333037E-3</v>
      </c>
      <c r="X138" s="1246"/>
      <c r="AA138" s="1280" t="s">
        <v>45</v>
      </c>
    </row>
    <row r="139" spans="1:27" s="1256" customFormat="1" ht="23.85" customHeight="1" x14ac:dyDescent="0.15">
      <c r="A139" s="1338">
        <v>13</v>
      </c>
      <c r="B139" s="829">
        <v>0.28749999999999998</v>
      </c>
      <c r="C139" s="105">
        <v>0.34930555555555581</v>
      </c>
      <c r="D139" s="105">
        <v>0.4333333333333334</v>
      </c>
      <c r="E139" s="105">
        <v>0.49583333333333374</v>
      </c>
      <c r="F139" s="105">
        <v>0.58124999999999982</v>
      </c>
      <c r="G139" s="105">
        <v>0.64374999999999993</v>
      </c>
      <c r="H139" s="671">
        <v>0.73055555555555485</v>
      </c>
      <c r="I139" s="105">
        <v>0.80347222222222159</v>
      </c>
      <c r="J139" s="105">
        <v>0.88749999999999873</v>
      </c>
      <c r="K139" s="105">
        <v>0.94652777777777664</v>
      </c>
      <c r="L139" s="1257"/>
      <c r="M139" s="1275"/>
      <c r="N139" s="1275"/>
      <c r="O139" s="1275"/>
      <c r="P139" s="1257"/>
      <c r="Q139" s="1345"/>
      <c r="R139" s="1261"/>
      <c r="S139" s="1345"/>
      <c r="T139" s="1258"/>
      <c r="U139" s="1269"/>
      <c r="V139" s="1279"/>
      <c r="W139" s="1279">
        <f t="shared" si="7"/>
        <v>8.3333333333333037E-3</v>
      </c>
      <c r="AA139" s="1280" t="s">
        <v>45</v>
      </c>
    </row>
    <row r="140" spans="1:27" s="1256" customFormat="1" ht="23.85" customHeight="1" x14ac:dyDescent="0.15">
      <c r="A140" s="1338">
        <v>14</v>
      </c>
      <c r="B140" s="829">
        <v>0.2944444444444444</v>
      </c>
      <c r="C140" s="105">
        <v>0.35763888888888917</v>
      </c>
      <c r="D140" s="105">
        <v>0.44166666666666676</v>
      </c>
      <c r="E140" s="105">
        <v>0.5041666666666671</v>
      </c>
      <c r="F140" s="105">
        <v>0.58958333333333313</v>
      </c>
      <c r="G140" s="105">
        <v>0.65208333333333324</v>
      </c>
      <c r="H140" s="671">
        <v>0.73749999999999927</v>
      </c>
      <c r="I140" s="105">
        <v>0.80972222222222157</v>
      </c>
      <c r="J140" s="105">
        <v>0.89722222222222092</v>
      </c>
      <c r="K140" s="105">
        <v>0.95486111111110994</v>
      </c>
      <c r="L140" s="1257"/>
      <c r="M140" s="1275"/>
      <c r="N140" s="1275"/>
      <c r="O140" s="1275"/>
      <c r="P140" s="1257"/>
      <c r="Q140" s="1345"/>
      <c r="R140" s="1261"/>
      <c r="S140" s="1257"/>
      <c r="T140" s="1345"/>
      <c r="U140" s="1269"/>
      <c r="V140" s="1279"/>
      <c r="W140" s="1279">
        <f>K140-K139</f>
        <v>8.3333333333333037E-3</v>
      </c>
      <c r="AA140" s="1280" t="s">
        <v>45</v>
      </c>
    </row>
    <row r="141" spans="1:27" s="1256" customFormat="1" ht="23.85" customHeight="1" x14ac:dyDescent="0.15">
      <c r="A141" s="1338">
        <v>15</v>
      </c>
      <c r="B141" s="830">
        <v>0.30138888888888882</v>
      </c>
      <c r="C141" s="105">
        <v>0.36736111111111142</v>
      </c>
      <c r="D141" s="105">
        <v>0.45000000000000012</v>
      </c>
      <c r="E141" s="105">
        <v>0.5125000000000004</v>
      </c>
      <c r="F141" s="105">
        <v>0.59791666666666643</v>
      </c>
      <c r="G141" s="105">
        <v>0.66041666666666654</v>
      </c>
      <c r="H141" s="671">
        <v>0.74444444444444369</v>
      </c>
      <c r="I141" s="105">
        <v>0.81597222222222154</v>
      </c>
      <c r="J141" s="105">
        <v>0.90694444444444311</v>
      </c>
      <c r="K141" s="921"/>
      <c r="L141" s="1257"/>
      <c r="M141" s="1275"/>
      <c r="N141" s="1275"/>
      <c r="O141" s="1275"/>
      <c r="P141" s="1257"/>
      <c r="Q141" s="1257"/>
      <c r="R141" s="1257"/>
      <c r="S141" s="1257"/>
      <c r="T141" s="1258"/>
      <c r="U141" s="1269"/>
      <c r="V141" s="1279"/>
      <c r="W141" s="1279">
        <f>K141-K140</f>
        <v>-0.95486111111110994</v>
      </c>
      <c r="AA141" s="1280"/>
    </row>
    <row r="142" spans="1:27" s="1256" customFormat="1" ht="23.85" customHeight="1" x14ac:dyDescent="0.15">
      <c r="A142" s="1338">
        <v>16</v>
      </c>
      <c r="B142" s="830">
        <v>0.30833333333333324</v>
      </c>
      <c r="C142" s="105">
        <v>0.37708333333333366</v>
      </c>
      <c r="D142" s="105">
        <v>0.45763888888888898</v>
      </c>
      <c r="E142" s="105">
        <v>0.52013888888888926</v>
      </c>
      <c r="F142" s="105">
        <v>0.60694444444444418</v>
      </c>
      <c r="G142" s="105">
        <v>0.67013888888888873</v>
      </c>
      <c r="H142" s="105">
        <v>0.75416666666666587</v>
      </c>
      <c r="I142" s="105">
        <v>0.82222222222222152</v>
      </c>
      <c r="J142" s="105">
        <v>0.9166666666666653</v>
      </c>
      <c r="K142" s="105"/>
      <c r="L142" s="1257"/>
      <c r="M142" s="1275"/>
      <c r="N142" s="1275"/>
      <c r="O142" s="1275"/>
      <c r="P142" s="1257"/>
      <c r="Q142" s="1257"/>
      <c r="R142" s="1257"/>
      <c r="S142" s="1257"/>
      <c r="T142" s="1258"/>
      <c r="U142" s="1269"/>
      <c r="V142" s="1279"/>
      <c r="W142" s="1279"/>
      <c r="AA142" s="1280"/>
    </row>
    <row r="143" spans="1:27" s="1256" customFormat="1" ht="23.85" customHeight="1" x14ac:dyDescent="0.15">
      <c r="A143" s="1338">
        <v>17</v>
      </c>
      <c r="B143" s="830">
        <v>0.31527777777777766</v>
      </c>
      <c r="C143" s="105">
        <v>0.38402777777777808</v>
      </c>
      <c r="D143" s="105">
        <v>0.46527777777777785</v>
      </c>
      <c r="E143" s="105">
        <v>0.52777777777777812</v>
      </c>
      <c r="F143" s="105">
        <v>0.61597222222222192</v>
      </c>
      <c r="G143" s="105">
        <v>0.67986111111111092</v>
      </c>
      <c r="H143" s="105">
        <v>0.7645833333333325</v>
      </c>
      <c r="I143" s="105">
        <v>0.8284722222222215</v>
      </c>
      <c r="J143" s="105">
        <v>0.92708333333333193</v>
      </c>
      <c r="K143" s="105"/>
      <c r="L143" s="1257"/>
      <c r="M143" s="1275"/>
      <c r="N143" s="1275"/>
      <c r="O143" s="1275"/>
      <c r="P143" s="1257"/>
      <c r="Q143" s="1257"/>
      <c r="R143" s="275"/>
      <c r="S143" s="1258"/>
      <c r="T143" s="1258"/>
      <c r="U143" s="1269"/>
      <c r="V143" s="1279"/>
      <c r="W143" s="1279"/>
      <c r="AA143" s="1280"/>
    </row>
    <row r="144" spans="1:27" s="1256" customFormat="1" ht="23.85" customHeight="1" x14ac:dyDescent="0.15">
      <c r="A144" s="1338">
        <v>18</v>
      </c>
      <c r="B144" s="830">
        <v>0.32222222222222208</v>
      </c>
      <c r="C144" s="105">
        <v>0.3909722222222225</v>
      </c>
      <c r="D144" s="105">
        <v>0.47291666666666671</v>
      </c>
      <c r="E144" s="105">
        <v>0.53541666666666698</v>
      </c>
      <c r="F144" s="105">
        <v>0.62499999999999967</v>
      </c>
      <c r="G144" s="105">
        <v>0.6895833333333331</v>
      </c>
      <c r="H144" s="105">
        <v>0.77499999999999913</v>
      </c>
      <c r="I144" s="105">
        <v>0.83541666666666592</v>
      </c>
      <c r="J144" s="105">
        <v>0.93749999999999856</v>
      </c>
      <c r="K144" s="105"/>
      <c r="L144" s="1257"/>
      <c r="M144" s="1275"/>
      <c r="N144" s="1275"/>
      <c r="O144" s="1275"/>
      <c r="P144" s="1257"/>
      <c r="Q144" s="1257"/>
      <c r="R144" s="275"/>
      <c r="S144" s="1258"/>
      <c r="T144" s="1258"/>
      <c r="U144" s="1269"/>
      <c r="V144" s="1279"/>
      <c r="W144" s="1279"/>
      <c r="Z144" s="1280"/>
      <c r="AA144" s="1280"/>
    </row>
    <row r="145" spans="1:27" s="1256" customFormat="1" ht="23.85" customHeight="1" x14ac:dyDescent="0.15">
      <c r="A145" s="1338">
        <v>19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257"/>
      <c r="N145" s="1275"/>
      <c r="O145" s="1275"/>
      <c r="P145" s="1275"/>
      <c r="Q145" s="1275"/>
      <c r="R145" s="1262"/>
      <c r="S145" s="1268"/>
      <c r="T145" s="1265"/>
      <c r="U145" s="1269"/>
      <c r="V145" s="1279"/>
      <c r="W145" s="1279"/>
      <c r="AA145" s="1280"/>
    </row>
    <row r="146" spans="1:27" s="1256" customFormat="1" ht="23.85" customHeight="1" x14ac:dyDescent="0.15">
      <c r="A146" s="1338">
        <v>20</v>
      </c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257"/>
      <c r="N146" s="1257"/>
      <c r="O146" s="1257"/>
      <c r="P146" s="1257"/>
      <c r="Q146" s="1257"/>
      <c r="R146" s="1261"/>
      <c r="S146" s="1258"/>
      <c r="T146" s="1265"/>
      <c r="U146" s="1269"/>
      <c r="V146" s="1279"/>
      <c r="W146" s="1279"/>
      <c r="Y146" s="1280"/>
      <c r="AA146" s="1280"/>
    </row>
    <row r="147" spans="1:27" s="1256" customFormat="1" ht="23.85" customHeight="1" x14ac:dyDescent="0.15">
      <c r="A147" s="1338">
        <v>21</v>
      </c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258"/>
      <c r="N147" s="1258"/>
      <c r="O147" s="1258"/>
      <c r="P147" s="1258"/>
      <c r="Q147" s="1258"/>
      <c r="R147" s="1258"/>
      <c r="S147" s="1258"/>
      <c r="T147" s="1265"/>
      <c r="U147" s="1269"/>
      <c r="V147" s="1347"/>
      <c r="W147" s="1279"/>
      <c r="Y147" s="1280"/>
      <c r="AA147" s="1280"/>
    </row>
    <row r="148" spans="1:27" s="1256" customFormat="1" ht="23.85" customHeight="1" x14ac:dyDescent="0.15">
      <c r="A148" s="1338">
        <v>22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258"/>
      <c r="N148" s="1258"/>
      <c r="O148" s="1258"/>
      <c r="P148" s="1258"/>
      <c r="Q148" s="1258"/>
      <c r="R148" s="1258"/>
      <c r="S148" s="1258"/>
      <c r="T148" s="1265"/>
      <c r="U148" s="1269"/>
      <c r="V148" s="1347"/>
      <c r="W148" s="1347"/>
      <c r="Y148" s="1280"/>
      <c r="AA148" s="1280"/>
    </row>
    <row r="149" spans="1:27" s="1256" customFormat="1" ht="23.85" customHeight="1" x14ac:dyDescent="0.15">
      <c r="A149" s="1338">
        <v>23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258"/>
      <c r="N149" s="1258"/>
      <c r="O149" s="1258"/>
      <c r="P149" s="1258"/>
      <c r="Q149" s="1258"/>
      <c r="R149" s="1258"/>
      <c r="S149" s="1258"/>
      <c r="T149" s="1265"/>
      <c r="U149" s="1269"/>
      <c r="V149" s="1347"/>
      <c r="W149" s="1347"/>
      <c r="Y149" s="1280"/>
      <c r="AA149" s="1280"/>
    </row>
    <row r="150" spans="1:27" s="1256" customFormat="1" ht="23.85" customHeight="1" x14ac:dyDescent="0.15">
      <c r="A150" s="1338">
        <v>24</v>
      </c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258"/>
      <c r="N150" s="1258"/>
      <c r="O150" s="1258"/>
      <c r="P150" s="1258"/>
      <c r="Q150" s="1258"/>
      <c r="R150" s="1258"/>
      <c r="S150" s="1258"/>
      <c r="T150" s="1265"/>
      <c r="U150" s="1269"/>
      <c r="V150" s="1347"/>
      <c r="W150" s="1347"/>
      <c r="Y150" s="1280"/>
      <c r="AA150" s="1280"/>
    </row>
    <row r="151" spans="1:27" s="1256" customFormat="1" ht="23.85" customHeight="1" x14ac:dyDescent="0.15">
      <c r="A151" s="1338">
        <v>25</v>
      </c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258"/>
      <c r="N151" s="1258"/>
      <c r="O151" s="1258"/>
      <c r="P151" s="1258"/>
      <c r="Q151" s="1258"/>
      <c r="R151" s="1258"/>
      <c r="S151" s="1258"/>
      <c r="T151" s="1265"/>
      <c r="U151" s="1269"/>
      <c r="V151" s="1347"/>
      <c r="W151" s="1347"/>
      <c r="Y151" s="1280"/>
      <c r="AA151" s="1280"/>
    </row>
    <row r="152" spans="1:27" s="1256" customFormat="1" ht="23.85" customHeight="1" x14ac:dyDescent="0.15">
      <c r="A152" s="1338">
        <v>26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258"/>
      <c r="N152" s="1258"/>
      <c r="O152" s="1258"/>
      <c r="P152" s="1258"/>
      <c r="Q152" s="1258"/>
      <c r="R152" s="1258"/>
      <c r="S152" s="1258"/>
      <c r="T152" s="1265"/>
      <c r="U152" s="1269"/>
      <c r="V152" s="1347"/>
      <c r="W152" s="1347"/>
      <c r="Y152" s="1280"/>
      <c r="AA152" s="1280"/>
    </row>
    <row r="153" spans="1:27" s="1256" customFormat="1" ht="23.85" customHeight="1" x14ac:dyDescent="0.15">
      <c r="A153" s="1338">
        <v>27</v>
      </c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258"/>
      <c r="N153" s="1258"/>
      <c r="O153" s="1258"/>
      <c r="P153" s="1258"/>
      <c r="Q153" s="1258"/>
      <c r="R153" s="1258"/>
      <c r="S153" s="1258"/>
      <c r="T153" s="1265"/>
      <c r="U153" s="1269"/>
      <c r="V153" s="1347"/>
      <c r="W153" s="1347"/>
      <c r="Y153" s="1280"/>
      <c r="AA153" s="1280"/>
    </row>
    <row r="154" spans="1:27" s="1256" customFormat="1" ht="23.85" customHeight="1" x14ac:dyDescent="0.15">
      <c r="A154" s="1338">
        <v>28</v>
      </c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258"/>
      <c r="N154" s="1258"/>
      <c r="O154" s="1258"/>
      <c r="P154" s="1275"/>
      <c r="Q154" s="1258"/>
      <c r="R154" s="1258"/>
      <c r="S154" s="1258"/>
      <c r="T154" s="1265"/>
      <c r="U154" s="1269"/>
      <c r="V154" s="1347"/>
      <c r="W154" s="1347"/>
      <c r="AA154" s="1280"/>
    </row>
    <row r="155" spans="1:27" s="1256" customFormat="1" ht="23.85" customHeight="1" x14ac:dyDescent="0.15">
      <c r="A155" s="1338">
        <v>29</v>
      </c>
      <c r="B155" s="106"/>
      <c r="C155" s="106"/>
      <c r="D155" s="106"/>
      <c r="E155" s="106"/>
      <c r="F155" s="106"/>
      <c r="G155" s="264"/>
      <c r="H155" s="106"/>
      <c r="I155" s="106"/>
      <c r="J155" s="106"/>
      <c r="K155" s="106"/>
      <c r="L155" s="106"/>
      <c r="M155" s="1258"/>
      <c r="N155" s="1258"/>
      <c r="O155" s="1258"/>
      <c r="P155" s="1275"/>
      <c r="Q155" s="1258"/>
      <c r="R155" s="1258"/>
      <c r="S155" s="1258"/>
      <c r="T155" s="1265"/>
      <c r="U155" s="1269"/>
      <c r="V155" s="1347"/>
      <c r="W155" s="1347"/>
      <c r="AA155" s="1280"/>
    </row>
    <row r="156" spans="1:27" s="1256" customFormat="1" ht="23.85" customHeight="1" x14ac:dyDescent="0.15">
      <c r="A156" s="1338">
        <v>30</v>
      </c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258"/>
      <c r="N156" s="1258"/>
      <c r="O156" s="1258"/>
      <c r="P156" s="1275"/>
      <c r="Q156" s="1258"/>
      <c r="R156" s="1258"/>
      <c r="S156" s="1258"/>
      <c r="T156" s="1265"/>
      <c r="U156" s="1269"/>
      <c r="V156" s="1347"/>
      <c r="W156" s="1347"/>
      <c r="Y156" s="1280"/>
      <c r="AA156" s="1280"/>
    </row>
    <row r="157" spans="1:27" s="1256" customFormat="1" ht="23.85" customHeight="1" x14ac:dyDescent="0.15">
      <c r="A157" s="1338">
        <v>31</v>
      </c>
      <c r="B157" s="269"/>
      <c r="C157" s="266"/>
      <c r="D157" s="266"/>
      <c r="E157" s="266"/>
      <c r="F157" s="266"/>
      <c r="G157" s="266"/>
      <c r="H157" s="266"/>
      <c r="I157" s="266"/>
      <c r="J157" s="266"/>
      <c r="K157" s="266"/>
      <c r="L157" s="1258"/>
      <c r="M157" s="1258"/>
      <c r="N157" s="1258"/>
      <c r="O157" s="1258"/>
      <c r="P157" s="1275"/>
      <c r="Q157" s="1258"/>
      <c r="R157" s="1258"/>
      <c r="S157" s="1258"/>
      <c r="T157" s="1265"/>
      <c r="U157" s="1269"/>
      <c r="V157" s="1347"/>
      <c r="W157" s="1347"/>
      <c r="Y157" s="1280"/>
    </row>
    <row r="158" spans="1:27" s="1256" customFormat="1" ht="23.85" customHeight="1" x14ac:dyDescent="0.15">
      <c r="A158" s="1338">
        <v>32</v>
      </c>
      <c r="B158" s="269"/>
      <c r="C158" s="266"/>
      <c r="D158" s="266"/>
      <c r="E158" s="266"/>
      <c r="F158" s="266"/>
      <c r="G158" s="266"/>
      <c r="H158" s="266"/>
      <c r="I158" s="266"/>
      <c r="J158" s="266"/>
      <c r="K158" s="266"/>
      <c r="L158" s="1258"/>
      <c r="M158" s="1258"/>
      <c r="N158" s="1258"/>
      <c r="O158" s="1258"/>
      <c r="P158" s="1275"/>
      <c r="Q158" s="1258"/>
      <c r="R158" s="1258"/>
      <c r="S158" s="1258"/>
      <c r="T158" s="1265"/>
      <c r="U158" s="1269"/>
      <c r="V158" s="1347"/>
      <c r="W158" s="1347"/>
      <c r="Y158" s="1280"/>
    </row>
    <row r="159" spans="1:27" s="1256" customFormat="1" ht="23.85" customHeight="1" thickBot="1" x14ac:dyDescent="0.2">
      <c r="A159" s="11">
        <v>33</v>
      </c>
      <c r="B159" s="1263"/>
      <c r="C159" s="1263"/>
      <c r="D159" s="1263"/>
      <c r="E159" s="1263"/>
      <c r="F159" s="1263"/>
      <c r="G159" s="1263"/>
      <c r="H159" s="1263"/>
      <c r="I159" s="1263"/>
      <c r="J159" s="1263"/>
      <c r="K159" s="1263"/>
      <c r="L159" s="1263"/>
      <c r="M159" s="1263"/>
      <c r="N159" s="1263"/>
      <c r="O159" s="1263"/>
      <c r="P159" s="1263"/>
      <c r="Q159" s="1263"/>
      <c r="R159" s="1263"/>
      <c r="S159" s="1263"/>
      <c r="T159" s="1271"/>
      <c r="U159" s="1272"/>
      <c r="V159" s="1347"/>
      <c r="W159" s="1347"/>
      <c r="Y159" s="1280"/>
    </row>
    <row r="160" spans="1:27" s="1256" customFormat="1" ht="20.100000000000001" customHeight="1" thickBot="1" x14ac:dyDescent="0.2">
      <c r="A160" s="1489" t="s">
        <v>20</v>
      </c>
      <c r="B160" s="1490"/>
      <c r="C160" s="1491" t="s">
        <v>1949</v>
      </c>
      <c r="D160" s="1492"/>
      <c r="E160" s="1492"/>
      <c r="F160" s="1493"/>
      <c r="G160" s="1264"/>
      <c r="H160" s="1264"/>
      <c r="I160" s="1264"/>
      <c r="J160" s="1264"/>
      <c r="K160" s="1264"/>
      <c r="L160" s="1264"/>
      <c r="M160" s="1264"/>
      <c r="N160" s="1264"/>
      <c r="O160" s="1264"/>
      <c r="P160" s="1264"/>
      <c r="Q160" s="1264"/>
      <c r="R160" s="1264"/>
      <c r="S160" s="1264"/>
      <c r="T160" s="1340"/>
      <c r="U160" s="1340"/>
      <c r="V160" s="1347"/>
      <c r="W160" s="1347"/>
      <c r="Y160" s="1280"/>
    </row>
    <row r="161" spans="1:27" s="2" customFormat="1" ht="31.5" customHeight="1" thickBot="1" x14ac:dyDescent="0.2">
      <c r="A161" s="1576" t="s">
        <v>41</v>
      </c>
      <c r="B161" s="1577"/>
      <c r="C161" s="1577"/>
      <c r="D161" s="1577"/>
      <c r="E161" s="1578"/>
      <c r="F161" s="203" t="s">
        <v>1764</v>
      </c>
      <c r="G161" s="1"/>
      <c r="H161" s="1479" t="s">
        <v>42</v>
      </c>
      <c r="I161" s="1480"/>
      <c r="J161" s="1480"/>
      <c r="K161" s="5" t="s">
        <v>9</v>
      </c>
      <c r="L161" s="1457" t="s">
        <v>662</v>
      </c>
      <c r="M161" s="1457"/>
      <c r="N161" s="1458"/>
      <c r="O161" s="1"/>
      <c r="P161" s="6"/>
      <c r="Q161" s="6"/>
      <c r="R161" s="6"/>
      <c r="S161" s="1"/>
      <c r="T161" s="1467" t="s">
        <v>579</v>
      </c>
      <c r="U161" s="1468"/>
      <c r="V161" s="610">
        <f>V163/V168</f>
        <v>1.0574494949494933E-2</v>
      </c>
      <c r="W161" s="610">
        <f>W163/W168</f>
        <v>1.0675787728026515E-2</v>
      </c>
      <c r="X161" s="678">
        <f>AVERAGE(V161,W161)</f>
        <v>1.0625141338760724E-2</v>
      </c>
      <c r="Y161" s="637" t="s">
        <v>655</v>
      </c>
      <c r="Z161" s="679">
        <f>ROUND(X161*1440,0)/1440</f>
        <v>1.0416666666666666E-2</v>
      </c>
    </row>
    <row r="162" spans="1:27" s="2" customFormat="1" ht="9" customHeight="1" thickBo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534"/>
      <c r="U162" s="534"/>
      <c r="V162" s="610">
        <f>B172</f>
        <v>0.23958333333333334</v>
      </c>
      <c r="W162" s="610">
        <f>C167</f>
        <v>0.23958333333333334</v>
      </c>
      <c r="Z162" s="104"/>
    </row>
    <row r="163" spans="1:27" s="2" customFormat="1" ht="20.100000000000001" customHeight="1" thickBot="1" x14ac:dyDescent="0.2">
      <c r="A163" s="1481" t="s">
        <v>12</v>
      </c>
      <c r="B163" s="1482"/>
      <c r="C163" s="1450" t="s">
        <v>43</v>
      </c>
      <c r="D163" s="1451"/>
      <c r="E163" s="1452"/>
      <c r="F163" s="1487" t="s">
        <v>665</v>
      </c>
      <c r="G163" s="1488"/>
      <c r="H163" s="1488"/>
      <c r="I163" s="1488"/>
      <c r="J163" s="1488"/>
      <c r="K163" s="1"/>
      <c r="L163" s="1"/>
      <c r="M163" s="1"/>
      <c r="N163" s="1463" t="s">
        <v>656</v>
      </c>
      <c r="O163" s="1464"/>
      <c r="P163" s="1503">
        <f>Z161</f>
        <v>1.0416666666666666E-2</v>
      </c>
      <c r="Q163" s="1504"/>
      <c r="R163" s="1"/>
      <c r="S163" s="7" t="s">
        <v>14</v>
      </c>
      <c r="T163" s="1459">
        <v>6.0416666666666667E-2</v>
      </c>
      <c r="U163" s="1460"/>
      <c r="V163" s="610">
        <f>V164-V162</f>
        <v>0.69791666666666552</v>
      </c>
      <c r="W163" s="610">
        <f>W164-W162</f>
        <v>0.71527777777777646</v>
      </c>
      <c r="Z163" s="104"/>
    </row>
    <row r="164" spans="1:27" s="2" customFormat="1" ht="9" customHeight="1" thickBo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534"/>
      <c r="U164" s="534"/>
      <c r="V164" s="610">
        <f>J180</f>
        <v>0.93749999999999889</v>
      </c>
      <c r="W164" s="610">
        <f>K177</f>
        <v>0.95486111111110983</v>
      </c>
      <c r="Z164" s="104"/>
    </row>
    <row r="165" spans="1:27" s="2" customFormat="1" ht="20.100000000000001" customHeight="1" x14ac:dyDescent="0.15">
      <c r="A165" s="1572" t="s">
        <v>15</v>
      </c>
      <c r="B165" s="1461">
        <v>1</v>
      </c>
      <c r="C165" s="1540"/>
      <c r="D165" s="1461">
        <v>2</v>
      </c>
      <c r="E165" s="1540"/>
      <c r="F165" s="1461">
        <v>3</v>
      </c>
      <c r="G165" s="1540"/>
      <c r="H165" s="1461">
        <v>4</v>
      </c>
      <c r="I165" s="1540"/>
      <c r="J165" s="1461">
        <v>5</v>
      </c>
      <c r="K165" s="1540"/>
      <c r="L165" s="1461">
        <v>6</v>
      </c>
      <c r="M165" s="1540"/>
      <c r="N165" s="1461">
        <v>7</v>
      </c>
      <c r="O165" s="1540"/>
      <c r="P165" s="1461">
        <v>8</v>
      </c>
      <c r="Q165" s="1540"/>
      <c r="R165" s="1461">
        <v>9</v>
      </c>
      <c r="S165" s="1540"/>
      <c r="T165" s="1570">
        <v>10</v>
      </c>
      <c r="U165" s="1571"/>
      <c r="V165" s="534"/>
      <c r="W165" s="534"/>
      <c r="Y165" s="104"/>
    </row>
    <row r="166" spans="1:27" s="2" customFormat="1" ht="20.100000000000001" customHeight="1" x14ac:dyDescent="0.15">
      <c r="A166" s="1573"/>
      <c r="B166" s="9" t="s">
        <v>42</v>
      </c>
      <c r="C166" s="272" t="s">
        <v>662</v>
      </c>
      <c r="D166" s="9" t="s">
        <v>42</v>
      </c>
      <c r="E166" s="272" t="s">
        <v>662</v>
      </c>
      <c r="F166" s="9" t="s">
        <v>42</v>
      </c>
      <c r="G166" s="272" t="s">
        <v>662</v>
      </c>
      <c r="H166" s="9" t="s">
        <v>42</v>
      </c>
      <c r="I166" s="272" t="s">
        <v>662</v>
      </c>
      <c r="J166" s="9" t="s">
        <v>42</v>
      </c>
      <c r="K166" s="272" t="s">
        <v>662</v>
      </c>
      <c r="L166" s="9" t="s">
        <v>42</v>
      </c>
      <c r="M166" s="272" t="s">
        <v>662</v>
      </c>
      <c r="N166" s="9"/>
      <c r="O166" s="9"/>
      <c r="P166" s="9"/>
      <c r="Q166" s="9"/>
      <c r="R166" s="9"/>
      <c r="S166" s="9"/>
      <c r="T166" s="10"/>
      <c r="U166" s="16"/>
      <c r="V166" s="534" t="s">
        <v>657</v>
      </c>
      <c r="W166" s="516" t="s">
        <v>658</v>
      </c>
      <c r="Y166" s="104"/>
    </row>
    <row r="167" spans="1:27" s="2" customFormat="1" ht="23.65" customHeight="1" x14ac:dyDescent="0.15">
      <c r="A167" s="8">
        <v>1</v>
      </c>
      <c r="B167" s="39"/>
      <c r="C167" s="52">
        <v>0.23958333333333334</v>
      </c>
      <c r="D167" s="40">
        <v>0.33611111111111125</v>
      </c>
      <c r="E167" s="3">
        <v>0.39722222222222242</v>
      </c>
      <c r="F167" s="49">
        <v>0.48541666666666705</v>
      </c>
      <c r="G167" s="3">
        <v>0.55000000000000016</v>
      </c>
      <c r="H167" s="50">
        <v>0.63124999999999998</v>
      </c>
      <c r="I167" s="3">
        <v>0.69583333333333297</v>
      </c>
      <c r="J167" s="3">
        <v>0.78611111111111054</v>
      </c>
      <c r="K167" s="3">
        <v>0.84791666666666576</v>
      </c>
      <c r="L167" s="3"/>
      <c r="M167" s="3"/>
      <c r="N167" s="3"/>
      <c r="O167" s="3"/>
      <c r="P167" s="52"/>
      <c r="Q167" s="52"/>
      <c r="R167" s="52"/>
      <c r="S167" s="19"/>
      <c r="T167" s="14"/>
      <c r="U167" s="20"/>
      <c r="V167" s="633">
        <f>COUNTA(B167:U199)</f>
        <v>133</v>
      </c>
      <c r="W167" s="817">
        <f>V167/23/2</f>
        <v>2.8913043478260869</v>
      </c>
      <c r="AA167" s="104" t="s">
        <v>45</v>
      </c>
    </row>
    <row r="168" spans="1:27" s="2" customFormat="1" ht="23.65" customHeight="1" x14ac:dyDescent="0.15">
      <c r="A168" s="8">
        <v>2</v>
      </c>
      <c r="B168" s="39"/>
      <c r="C168" s="3">
        <v>0.25138888888888888</v>
      </c>
      <c r="D168" s="40">
        <v>0.34652777777777793</v>
      </c>
      <c r="E168" s="3">
        <v>0.40833333333333355</v>
      </c>
      <c r="F168" s="49">
        <v>0.49583333333333374</v>
      </c>
      <c r="G168" s="3">
        <v>0.56041666666666679</v>
      </c>
      <c r="H168" s="50">
        <v>0.64166666666666661</v>
      </c>
      <c r="I168" s="3">
        <v>0.7062499999999996</v>
      </c>
      <c r="J168" s="3">
        <v>0.79722222222222161</v>
      </c>
      <c r="K168" s="3">
        <v>0.85833333333333239</v>
      </c>
      <c r="L168" s="3"/>
      <c r="M168" s="3"/>
      <c r="N168" s="3"/>
      <c r="O168" s="3"/>
      <c r="P168" s="3"/>
      <c r="Q168" s="3"/>
      <c r="R168" s="3"/>
      <c r="S168" s="19"/>
      <c r="T168" s="14"/>
      <c r="U168" s="20"/>
      <c r="V168" s="114">
        <f>COUNTA(B167:B199,D167:D199,F167:F199,H167:H199,J167:J199,L167:L199,N167:N199,P167:P199,R167:R199,T167:T199)</f>
        <v>66</v>
      </c>
      <c r="W168" s="114">
        <f>COUNTA(C167:C199,E167:E199,G167:G199,I167:I199,K167:K199,M167:M199,O167:O199,Q167:Q199,S167:S199,U167:U199)</f>
        <v>67</v>
      </c>
      <c r="Y168" s="2">
        <f>(V168+W168)/2</f>
        <v>66.5</v>
      </c>
      <c r="AA168" s="104" t="s">
        <v>45</v>
      </c>
    </row>
    <row r="169" spans="1:27" s="2" customFormat="1" ht="23.65" customHeight="1" x14ac:dyDescent="0.15">
      <c r="A169" s="8">
        <v>3</v>
      </c>
      <c r="B169" s="3"/>
      <c r="C169" s="3">
        <v>0.26319444444444445</v>
      </c>
      <c r="D169" s="40">
        <v>0.35694444444444462</v>
      </c>
      <c r="E169" s="3">
        <v>0.41944444444444468</v>
      </c>
      <c r="F169" s="49">
        <v>0.50625000000000042</v>
      </c>
      <c r="G169" s="3">
        <v>0.57083333333333341</v>
      </c>
      <c r="H169" s="50">
        <v>0.65277777777777768</v>
      </c>
      <c r="I169" s="3">
        <v>0.71736111111111067</v>
      </c>
      <c r="J169" s="3">
        <v>0.80833333333333268</v>
      </c>
      <c r="K169" s="3">
        <v>0.86874999999999902</v>
      </c>
      <c r="L169" s="3"/>
      <c r="M169" s="3"/>
      <c r="N169" s="3"/>
      <c r="O169" s="3"/>
      <c r="P169" s="3"/>
      <c r="Q169" s="3"/>
      <c r="R169" s="18"/>
      <c r="S169" s="19"/>
      <c r="T169" s="14"/>
      <c r="U169" s="20"/>
      <c r="V169" s="534" t="s">
        <v>659</v>
      </c>
      <c r="W169" s="534" t="s">
        <v>660</v>
      </c>
      <c r="Y169" s="2" t="s">
        <v>661</v>
      </c>
      <c r="AA169" s="104" t="s">
        <v>45</v>
      </c>
    </row>
    <row r="170" spans="1:27" s="2" customFormat="1" ht="23.65" customHeight="1" x14ac:dyDescent="0.15">
      <c r="A170" s="8">
        <v>4</v>
      </c>
      <c r="B170" s="3"/>
      <c r="C170" s="3">
        <v>0.27500000000000002</v>
      </c>
      <c r="D170" s="40">
        <v>0.36805555555555575</v>
      </c>
      <c r="E170" s="3">
        <v>0.4305555555555558</v>
      </c>
      <c r="F170" s="49">
        <v>0.51666666666666705</v>
      </c>
      <c r="G170" s="3">
        <v>0.58125000000000004</v>
      </c>
      <c r="H170" s="50">
        <v>0.66388888888888875</v>
      </c>
      <c r="I170" s="3">
        <v>0.72847222222222174</v>
      </c>
      <c r="J170" s="3">
        <v>0.81944444444444375</v>
      </c>
      <c r="K170" s="3">
        <v>0.87916666666666565</v>
      </c>
      <c r="L170" s="3"/>
      <c r="M170" s="3"/>
      <c r="N170" s="3"/>
      <c r="O170" s="3"/>
      <c r="P170" s="3"/>
      <c r="Q170" s="3"/>
      <c r="R170" s="18"/>
      <c r="S170" s="19"/>
      <c r="T170" s="14"/>
      <c r="U170" s="20"/>
      <c r="V170" s="534"/>
      <c r="W170" s="534"/>
      <c r="AA170" s="104" t="s">
        <v>45</v>
      </c>
    </row>
    <row r="171" spans="1:27" s="2" customFormat="1" ht="23.65" customHeight="1" x14ac:dyDescent="0.15">
      <c r="A171" s="8">
        <v>5</v>
      </c>
      <c r="B171" s="264" t="s">
        <v>663</v>
      </c>
      <c r="C171" s="3">
        <v>0.28611111111111115</v>
      </c>
      <c r="D171" s="40">
        <v>0.37916666666666687</v>
      </c>
      <c r="E171" s="3">
        <v>0.44166666666666693</v>
      </c>
      <c r="F171" s="49">
        <v>0.52708333333333368</v>
      </c>
      <c r="G171" s="3">
        <v>0.59166666666666667</v>
      </c>
      <c r="H171" s="50">
        <v>0.67499999999999982</v>
      </c>
      <c r="I171" s="3">
        <v>0.73958333333333282</v>
      </c>
      <c r="J171" s="3">
        <v>0.83124999999999927</v>
      </c>
      <c r="K171" s="3">
        <v>0.88958333333333228</v>
      </c>
      <c r="L171" s="3"/>
      <c r="M171" s="3"/>
      <c r="N171" s="3"/>
      <c r="O171" s="3"/>
      <c r="P171" s="3"/>
      <c r="Q171" s="3"/>
      <c r="R171" s="18"/>
      <c r="S171" s="19"/>
      <c r="T171" s="14"/>
      <c r="U171" s="20"/>
      <c r="V171" s="534"/>
      <c r="W171" s="534"/>
      <c r="AA171" s="104" t="s">
        <v>45</v>
      </c>
    </row>
    <row r="172" spans="1:27" s="2" customFormat="1" ht="23.65" customHeight="1" x14ac:dyDescent="0.15">
      <c r="A172" s="8">
        <v>6</v>
      </c>
      <c r="B172" s="3">
        <v>0.23958333333333334</v>
      </c>
      <c r="C172" s="3">
        <v>0.29722222222222228</v>
      </c>
      <c r="D172" s="40">
        <v>0.390277777777778</v>
      </c>
      <c r="E172" s="3">
        <v>0.45277777777777806</v>
      </c>
      <c r="F172" s="49">
        <v>0.53750000000000031</v>
      </c>
      <c r="G172" s="3">
        <v>0.6020833333333333</v>
      </c>
      <c r="H172" s="50">
        <v>0.68611111111111089</v>
      </c>
      <c r="I172" s="3">
        <v>0.75069444444444389</v>
      </c>
      <c r="J172" s="3">
        <v>0.84305555555555478</v>
      </c>
      <c r="K172" s="3">
        <v>0.89999999999999891</v>
      </c>
      <c r="L172" s="3"/>
      <c r="M172" s="3"/>
      <c r="N172" s="3"/>
      <c r="O172" s="3"/>
      <c r="P172" s="3"/>
      <c r="Q172" s="264"/>
      <c r="R172" s="18"/>
      <c r="S172" s="19"/>
      <c r="T172" s="14"/>
      <c r="U172" s="20"/>
      <c r="V172" s="61">
        <f t="shared" ref="V172:V177" si="8">J176-J175</f>
        <v>1.1805555555555514E-2</v>
      </c>
      <c r="W172" s="61">
        <f>K171-K170</f>
        <v>1.041666666666663E-2</v>
      </c>
      <c r="AA172" s="104" t="s">
        <v>45</v>
      </c>
    </row>
    <row r="173" spans="1:27" s="2" customFormat="1" ht="23.65" customHeight="1" x14ac:dyDescent="0.15">
      <c r="A173" s="8">
        <v>7</v>
      </c>
      <c r="B173" s="3">
        <v>0.25069444444444444</v>
      </c>
      <c r="C173" s="3">
        <v>0.3083333333333334</v>
      </c>
      <c r="D173" s="40">
        <v>0.40138888888888913</v>
      </c>
      <c r="E173" s="3">
        <v>0.46388888888888918</v>
      </c>
      <c r="F173" s="49">
        <v>0.54791666666666694</v>
      </c>
      <c r="G173" s="3">
        <v>0.61249999999999993</v>
      </c>
      <c r="H173" s="50">
        <v>0.69722222222222197</v>
      </c>
      <c r="I173" s="3">
        <v>0.76180555555555496</v>
      </c>
      <c r="J173" s="3">
        <v>0.85486111111111029</v>
      </c>
      <c r="K173" s="3">
        <v>0.91041666666666554</v>
      </c>
      <c r="L173" s="3"/>
      <c r="M173" s="3"/>
      <c r="N173" s="3"/>
      <c r="O173" s="3"/>
      <c r="P173" s="3"/>
      <c r="Q173" s="3"/>
      <c r="R173" s="18"/>
      <c r="S173" s="19"/>
      <c r="T173" s="14"/>
      <c r="U173" s="20"/>
      <c r="V173" s="61">
        <f t="shared" si="8"/>
        <v>1.1805555555555514E-2</v>
      </c>
      <c r="W173" s="61">
        <f t="shared" ref="W173:W179" si="9">K172-K171</f>
        <v>1.041666666666663E-2</v>
      </c>
      <c r="AA173" s="104" t="s">
        <v>45</v>
      </c>
    </row>
    <row r="174" spans="1:27" s="2" customFormat="1" ht="23.65" customHeight="1" x14ac:dyDescent="0.15">
      <c r="A174" s="8">
        <v>8</v>
      </c>
      <c r="B174" s="3">
        <v>0.26180555555555557</v>
      </c>
      <c r="C174" s="3">
        <v>0.31944444444444453</v>
      </c>
      <c r="D174" s="40">
        <v>0.41250000000000026</v>
      </c>
      <c r="E174" s="3">
        <v>0.47500000000000031</v>
      </c>
      <c r="F174" s="49">
        <v>0.55833333333333357</v>
      </c>
      <c r="G174" s="3">
        <v>0.62291666666666656</v>
      </c>
      <c r="H174" s="50">
        <v>0.70833333333333304</v>
      </c>
      <c r="I174" s="3">
        <v>0.77291666666666603</v>
      </c>
      <c r="J174" s="3">
        <v>0.86666666666666581</v>
      </c>
      <c r="K174" s="3">
        <v>0.92152777777777661</v>
      </c>
      <c r="L174" s="3"/>
      <c r="M174" s="3"/>
      <c r="N174" s="3"/>
      <c r="O174" s="3"/>
      <c r="P174" s="3"/>
      <c r="Q174" s="3"/>
      <c r="R174" s="18"/>
      <c r="S174" s="19"/>
      <c r="T174" s="14"/>
      <c r="U174" s="20"/>
      <c r="V174" s="61">
        <f t="shared" si="8"/>
        <v>1.1805555555555514E-2</v>
      </c>
      <c r="W174" s="61">
        <f t="shared" si="9"/>
        <v>1.041666666666663E-2</v>
      </c>
      <c r="AA174" s="104" t="s">
        <v>45</v>
      </c>
    </row>
    <row r="175" spans="1:27" s="2" customFormat="1" ht="23.65" customHeight="1" x14ac:dyDescent="0.15">
      <c r="A175" s="8">
        <v>9</v>
      </c>
      <c r="B175" s="3">
        <v>0.2729166666666667</v>
      </c>
      <c r="C175" s="3">
        <v>0.33055555555555566</v>
      </c>
      <c r="D175" s="40">
        <v>0.42291666666666694</v>
      </c>
      <c r="E175" s="3">
        <v>0.48611111111111144</v>
      </c>
      <c r="F175" s="49">
        <v>0.5687500000000002</v>
      </c>
      <c r="G175" s="3">
        <v>0.63333333333333319</v>
      </c>
      <c r="H175" s="50">
        <v>0.71944444444444411</v>
      </c>
      <c r="I175" s="3">
        <v>0.7840277777777771</v>
      </c>
      <c r="J175" s="3">
        <v>0.87847222222222132</v>
      </c>
      <c r="K175" s="3">
        <v>0.93263888888888768</v>
      </c>
      <c r="L175" s="3"/>
      <c r="M175" s="3"/>
      <c r="N175" s="3"/>
      <c r="O175" s="3"/>
      <c r="P175" s="3"/>
      <c r="Q175" s="39"/>
      <c r="R175" s="39"/>
      <c r="S175" s="19"/>
      <c r="T175" s="14"/>
      <c r="U175" s="20"/>
      <c r="V175" s="61">
        <f t="shared" si="8"/>
        <v>1.1805555555555514E-2</v>
      </c>
      <c r="W175" s="61">
        <f t="shared" si="9"/>
        <v>1.1111111111111072E-2</v>
      </c>
      <c r="AA175" s="104" t="s">
        <v>45</v>
      </c>
    </row>
    <row r="176" spans="1:27" s="2" customFormat="1" ht="23.65" customHeight="1" x14ac:dyDescent="0.15">
      <c r="A176" s="8">
        <v>10</v>
      </c>
      <c r="B176" s="39">
        <v>0.28402777777777782</v>
      </c>
      <c r="C176" s="3">
        <v>0.34166666666666679</v>
      </c>
      <c r="D176" s="40">
        <v>0.43333333333333363</v>
      </c>
      <c r="E176" s="3">
        <v>0.49722222222222257</v>
      </c>
      <c r="F176" s="49">
        <v>0.57916666666666683</v>
      </c>
      <c r="G176" s="3">
        <v>0.64374999999999982</v>
      </c>
      <c r="H176" s="50">
        <v>0.73055555555555518</v>
      </c>
      <c r="I176" s="3">
        <v>0.79444444444444373</v>
      </c>
      <c r="J176" s="3">
        <v>0.89027777777777684</v>
      </c>
      <c r="K176" s="3">
        <v>0.94374999999999876</v>
      </c>
      <c r="L176" s="3"/>
      <c r="M176" s="3"/>
      <c r="N176" s="3"/>
      <c r="O176" s="3"/>
      <c r="P176" s="39"/>
      <c r="Q176" s="39"/>
      <c r="R176" s="39"/>
      <c r="S176" s="19"/>
      <c r="T176" s="14"/>
      <c r="U176" s="20"/>
      <c r="V176" s="61">
        <f t="shared" si="8"/>
        <v>1.1805555555555514E-2</v>
      </c>
      <c r="W176" s="61">
        <f t="shared" si="9"/>
        <v>1.1111111111111072E-2</v>
      </c>
      <c r="AA176" s="104" t="s">
        <v>45</v>
      </c>
    </row>
    <row r="177" spans="1:27" s="2" customFormat="1" ht="23.65" customHeight="1" x14ac:dyDescent="0.15">
      <c r="A177" s="8">
        <v>11</v>
      </c>
      <c r="B177" s="3">
        <v>0.29444444444444451</v>
      </c>
      <c r="C177" s="3">
        <v>0.35277777777777791</v>
      </c>
      <c r="D177" s="40">
        <v>0.44375000000000031</v>
      </c>
      <c r="E177" s="3">
        <v>0.50833333333333364</v>
      </c>
      <c r="F177" s="49">
        <v>0.58958333333333346</v>
      </c>
      <c r="G177" s="3">
        <v>0.65416666666666645</v>
      </c>
      <c r="H177" s="50">
        <v>0.74166666666666625</v>
      </c>
      <c r="I177" s="3">
        <v>0.80486111111111036</v>
      </c>
      <c r="J177" s="3">
        <v>0.90208333333333235</v>
      </c>
      <c r="K177" s="3">
        <v>0.95486111111110983</v>
      </c>
      <c r="L177" s="3"/>
      <c r="M177" s="3"/>
      <c r="N177" s="3"/>
      <c r="O177" s="3"/>
      <c r="P177" s="3"/>
      <c r="Q177" s="3"/>
      <c r="R177" s="3"/>
      <c r="S177" s="39"/>
      <c r="T177" s="14"/>
      <c r="U177" s="20"/>
      <c r="V177" s="61">
        <f t="shared" si="8"/>
        <v>-0.93749999999999889</v>
      </c>
      <c r="W177" s="61">
        <f t="shared" si="9"/>
        <v>1.1111111111111072E-2</v>
      </c>
      <c r="AA177" s="104" t="s">
        <v>45</v>
      </c>
    </row>
    <row r="178" spans="1:27" s="2" customFormat="1" ht="23.65" customHeight="1" x14ac:dyDescent="0.15">
      <c r="A178" s="8">
        <v>12</v>
      </c>
      <c r="B178" s="39">
        <v>0.30486111111111119</v>
      </c>
      <c r="C178" s="3">
        <v>0.36388888888888904</v>
      </c>
      <c r="D178" s="3">
        <v>0.454166666666667</v>
      </c>
      <c r="E178" s="3">
        <v>0.51875000000000027</v>
      </c>
      <c r="F178" s="49">
        <v>0.60000000000000009</v>
      </c>
      <c r="G178" s="3">
        <v>0.66458333333333308</v>
      </c>
      <c r="H178" s="50">
        <v>0.75277777777777732</v>
      </c>
      <c r="I178" s="3">
        <v>0.81527777777777699</v>
      </c>
      <c r="J178" s="3">
        <v>0.91388888888888786</v>
      </c>
      <c r="K178" s="3"/>
      <c r="L178" s="3"/>
      <c r="M178" s="3"/>
      <c r="N178" s="3"/>
      <c r="O178" s="3"/>
      <c r="P178" s="3"/>
      <c r="Q178" s="3"/>
      <c r="R178" s="18"/>
      <c r="S178" s="19"/>
      <c r="T178" s="14"/>
      <c r="U178" s="20"/>
      <c r="V178" s="61"/>
      <c r="W178" s="61">
        <f t="shared" si="9"/>
        <v>1.1111111111111072E-2</v>
      </c>
      <c r="X178" s="638"/>
      <c r="AA178" s="104"/>
    </row>
    <row r="179" spans="1:27" s="2" customFormat="1" ht="23.65" customHeight="1" x14ac:dyDescent="0.15">
      <c r="A179" s="8">
        <v>13</v>
      </c>
      <c r="B179" s="3">
        <v>0.31527777777777788</v>
      </c>
      <c r="C179" s="3">
        <v>0.37500000000000017</v>
      </c>
      <c r="D179" s="3">
        <v>0.46458333333333368</v>
      </c>
      <c r="E179" s="3">
        <v>0.5291666666666669</v>
      </c>
      <c r="F179" s="49">
        <v>0.61041666666666672</v>
      </c>
      <c r="G179" s="3">
        <v>0.67499999999999971</v>
      </c>
      <c r="H179" s="50">
        <v>0.7638888888888884</v>
      </c>
      <c r="I179" s="3">
        <v>0.82638888888888806</v>
      </c>
      <c r="J179" s="3">
        <v>0.92569444444444338</v>
      </c>
      <c r="K179" s="3"/>
      <c r="L179" s="3"/>
      <c r="M179" s="3"/>
      <c r="N179" s="3"/>
      <c r="O179" s="3"/>
      <c r="P179" s="3"/>
      <c r="Q179" s="3"/>
      <c r="R179" s="18"/>
      <c r="S179" s="19"/>
      <c r="T179" s="14"/>
      <c r="U179" s="20"/>
      <c r="V179" s="61"/>
      <c r="W179" s="61">
        <f t="shared" si="9"/>
        <v>-0.95486111111110983</v>
      </c>
      <c r="AA179" s="104"/>
    </row>
    <row r="180" spans="1:27" s="2" customFormat="1" ht="23.65" customHeight="1" x14ac:dyDescent="0.15">
      <c r="A180" s="8">
        <v>14</v>
      </c>
      <c r="B180" s="3">
        <v>0.32569444444444456</v>
      </c>
      <c r="C180" s="3">
        <v>0.38611111111111129</v>
      </c>
      <c r="D180" s="3">
        <v>0.47500000000000037</v>
      </c>
      <c r="E180" s="3">
        <v>0.53958333333333353</v>
      </c>
      <c r="F180" s="49">
        <v>0.62083333333333335</v>
      </c>
      <c r="G180" s="3">
        <v>0.68541666666666634</v>
      </c>
      <c r="H180" s="50">
        <v>0.77499999999999947</v>
      </c>
      <c r="I180" s="3">
        <v>0.83749999999999913</v>
      </c>
      <c r="J180" s="3">
        <v>0.93749999999999889</v>
      </c>
      <c r="K180" s="3"/>
      <c r="L180" s="3"/>
      <c r="M180" s="3"/>
      <c r="N180" s="3"/>
      <c r="O180" s="3"/>
      <c r="P180" s="3"/>
      <c r="Q180" s="3"/>
      <c r="R180" s="18"/>
      <c r="S180" s="19"/>
      <c r="T180" s="14"/>
      <c r="U180" s="20"/>
      <c r="V180" s="61"/>
      <c r="W180" s="61"/>
      <c r="AA180" s="104"/>
    </row>
    <row r="181" spans="1:27" s="2" customFormat="1" ht="23.65" customHeight="1" x14ac:dyDescent="0.15">
      <c r="A181" s="8">
        <v>15</v>
      </c>
      <c r="B181" s="3"/>
      <c r="C181" s="3"/>
      <c r="D181" s="3"/>
      <c r="E181" s="3"/>
      <c r="F181" s="49"/>
      <c r="G181" s="3"/>
      <c r="H181" s="50"/>
      <c r="I181" s="3"/>
      <c r="J181" s="3"/>
      <c r="K181" s="3"/>
      <c r="L181" s="3"/>
      <c r="M181" s="3"/>
      <c r="N181" s="3"/>
      <c r="O181" s="3"/>
      <c r="P181" s="3"/>
      <c r="Q181" s="3"/>
      <c r="R181" s="18"/>
      <c r="S181" s="19"/>
      <c r="T181" s="14"/>
      <c r="U181" s="20"/>
      <c r="V181" s="61"/>
      <c r="W181" s="61"/>
      <c r="AA181" s="104"/>
    </row>
    <row r="182" spans="1:27" s="2" customFormat="1" ht="23.65" customHeight="1" x14ac:dyDescent="0.15">
      <c r="A182" s="8">
        <v>16</v>
      </c>
      <c r="B182" s="3"/>
      <c r="C182" s="3"/>
      <c r="D182" s="3"/>
      <c r="E182" s="3"/>
      <c r="F182" s="49"/>
      <c r="G182" s="3"/>
      <c r="H182" s="50"/>
      <c r="I182" s="3"/>
      <c r="J182" s="3"/>
      <c r="K182" s="3"/>
      <c r="L182" s="3"/>
      <c r="M182" s="40"/>
      <c r="N182" s="40"/>
      <c r="O182" s="40"/>
      <c r="P182" s="40"/>
      <c r="Q182" s="40"/>
      <c r="R182" s="18"/>
      <c r="S182" s="19"/>
      <c r="T182" s="14"/>
      <c r="U182" s="20"/>
      <c r="V182" s="61"/>
      <c r="W182" s="61"/>
      <c r="AA182" s="104"/>
    </row>
    <row r="183" spans="1:27" s="2" customFormat="1" ht="23.65" customHeight="1" x14ac:dyDescent="0.15">
      <c r="A183" s="8">
        <v>17</v>
      </c>
      <c r="B183" s="3"/>
      <c r="C183" s="3"/>
      <c r="D183" s="3"/>
      <c r="E183" s="3"/>
      <c r="F183" s="49"/>
      <c r="G183" s="3"/>
      <c r="H183" s="50"/>
      <c r="I183" s="3"/>
      <c r="J183" s="3"/>
      <c r="K183" s="3"/>
      <c r="L183" s="3"/>
      <c r="M183" s="40"/>
      <c r="N183" s="40"/>
      <c r="O183" s="40"/>
      <c r="P183" s="40"/>
      <c r="Q183" s="40"/>
      <c r="R183" s="18"/>
      <c r="S183" s="19"/>
      <c r="T183" s="14"/>
      <c r="U183" s="20"/>
      <c r="V183" s="61"/>
      <c r="W183" s="61"/>
      <c r="AA183" s="104"/>
    </row>
    <row r="184" spans="1:27" s="2" customFormat="1" ht="23.65" customHeight="1" x14ac:dyDescent="0.15">
      <c r="A184" s="8">
        <v>18</v>
      </c>
      <c r="B184" s="3"/>
      <c r="C184" s="3"/>
      <c r="D184" s="3"/>
      <c r="E184" s="3"/>
      <c r="F184" s="49"/>
      <c r="G184" s="3"/>
      <c r="H184" s="50"/>
      <c r="I184" s="3"/>
      <c r="J184" s="3"/>
      <c r="K184" s="3"/>
      <c r="L184" s="3"/>
      <c r="M184" s="40"/>
      <c r="N184" s="40"/>
      <c r="O184" s="40"/>
      <c r="P184" s="40"/>
      <c r="Q184" s="40"/>
      <c r="R184" s="18"/>
      <c r="S184" s="19"/>
      <c r="T184" s="14"/>
      <c r="U184" s="20"/>
      <c r="V184" s="61"/>
      <c r="W184" s="61"/>
      <c r="AA184" s="104"/>
    </row>
    <row r="185" spans="1:27" s="2" customFormat="1" ht="23.65" customHeight="1" x14ac:dyDescent="0.15">
      <c r="A185" s="8">
        <v>19</v>
      </c>
      <c r="B185" s="3"/>
      <c r="C185" s="3"/>
      <c r="D185" s="3"/>
      <c r="E185" s="3"/>
      <c r="F185" s="49"/>
      <c r="G185" s="3"/>
      <c r="H185" s="50"/>
      <c r="I185" s="3"/>
      <c r="J185" s="3"/>
      <c r="K185" s="3"/>
      <c r="L185" s="3"/>
      <c r="M185" s="40"/>
      <c r="N185" s="40"/>
      <c r="O185" s="40"/>
      <c r="P185" s="40"/>
      <c r="Q185" s="40"/>
      <c r="R185" s="10"/>
      <c r="S185" s="19"/>
      <c r="T185" s="14"/>
      <c r="U185" s="20"/>
      <c r="V185" s="61"/>
      <c r="W185" s="534"/>
      <c r="AA185" s="104"/>
    </row>
    <row r="186" spans="1:27" s="2" customFormat="1" ht="23.65" customHeight="1" x14ac:dyDescent="0.15">
      <c r="A186" s="8">
        <v>20</v>
      </c>
      <c r="B186" s="3"/>
      <c r="C186" s="3"/>
      <c r="D186" s="3"/>
      <c r="E186" s="3"/>
      <c r="F186" s="49"/>
      <c r="G186" s="3"/>
      <c r="H186" s="50"/>
      <c r="I186" s="3"/>
      <c r="J186" s="3"/>
      <c r="K186" s="3"/>
      <c r="L186" s="3"/>
      <c r="M186" s="3"/>
      <c r="N186" s="3"/>
      <c r="O186" s="3"/>
      <c r="P186" s="3"/>
      <c r="Q186" s="3"/>
      <c r="R186" s="9"/>
      <c r="S186" s="4"/>
      <c r="T186" s="14"/>
      <c r="U186" s="20"/>
      <c r="V186" s="61"/>
      <c r="W186" s="534"/>
      <c r="Y186" s="104"/>
      <c r="AA186" s="104"/>
    </row>
    <row r="187" spans="1:27" s="2" customFormat="1" ht="23.65" customHeight="1" x14ac:dyDescent="0.15">
      <c r="A187" s="8">
        <v>21</v>
      </c>
      <c r="B187" s="3"/>
      <c r="C187" s="3"/>
      <c r="D187" s="3"/>
      <c r="E187" s="3"/>
      <c r="F187" s="49"/>
      <c r="G187" s="3"/>
      <c r="H187" s="50"/>
      <c r="I187" s="3"/>
      <c r="J187" s="3"/>
      <c r="K187" s="3"/>
      <c r="L187" s="4"/>
      <c r="M187" s="4"/>
      <c r="N187" s="4"/>
      <c r="O187" s="4"/>
      <c r="P187" s="3"/>
      <c r="Q187" s="4"/>
      <c r="R187" s="4"/>
      <c r="S187" s="4"/>
      <c r="T187" s="14"/>
      <c r="U187" s="20"/>
      <c r="V187" s="534"/>
      <c r="W187" s="534"/>
      <c r="Y187" s="104"/>
      <c r="AA187" s="104"/>
    </row>
    <row r="188" spans="1:27" s="2" customFormat="1" ht="23.65" customHeight="1" x14ac:dyDescent="0.15">
      <c r="A188" s="8">
        <v>22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0"/>
      <c r="Q188" s="4"/>
      <c r="R188" s="4"/>
      <c r="S188" s="4"/>
      <c r="T188" s="14"/>
      <c r="U188" s="20"/>
      <c r="V188" s="534"/>
      <c r="W188" s="534"/>
      <c r="Y188" s="104"/>
      <c r="AA188" s="104"/>
    </row>
    <row r="189" spans="1:27" s="2" customFormat="1" ht="23.65" customHeight="1" x14ac:dyDescent="0.15">
      <c r="A189" s="8">
        <v>23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0"/>
      <c r="Q189" s="4"/>
      <c r="R189" s="4"/>
      <c r="S189" s="4"/>
      <c r="T189" s="14"/>
      <c r="U189" s="20"/>
      <c r="V189" s="534"/>
      <c r="W189" s="534"/>
      <c r="Y189" s="104"/>
      <c r="AA189" s="104"/>
    </row>
    <row r="190" spans="1:27" s="2" customFormat="1" ht="23.65" customHeight="1" x14ac:dyDescent="0.15">
      <c r="A190" s="8">
        <v>24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14"/>
      <c r="U190" s="20"/>
      <c r="V190" s="534"/>
      <c r="W190" s="534"/>
      <c r="Y190" s="104"/>
    </row>
    <row r="191" spans="1:27" s="2" customFormat="1" ht="23.65" customHeight="1" x14ac:dyDescent="0.15">
      <c r="A191" s="8">
        <v>25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14"/>
      <c r="U191" s="20"/>
      <c r="V191" s="534"/>
      <c r="W191" s="534"/>
      <c r="Y191" s="104"/>
    </row>
    <row r="192" spans="1:27" s="2" customFormat="1" ht="23.65" customHeight="1" x14ac:dyDescent="0.15">
      <c r="A192" s="728">
        <v>26</v>
      </c>
      <c r="B192" s="4"/>
      <c r="C192" s="4"/>
      <c r="D192" s="14"/>
      <c r="E192" s="14"/>
      <c r="F192" s="1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14"/>
      <c r="U192" s="20"/>
      <c r="V192" s="534"/>
      <c r="W192" s="534"/>
      <c r="Y192" s="104"/>
    </row>
    <row r="193" spans="1:31" s="2" customFormat="1" ht="23.65" customHeight="1" x14ac:dyDescent="0.15">
      <c r="A193" s="728">
        <v>27</v>
      </c>
      <c r="B193" s="4"/>
      <c r="C193" s="4"/>
      <c r="D193" s="14"/>
      <c r="E193" s="14"/>
      <c r="F193" s="1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14"/>
      <c r="U193" s="20"/>
      <c r="V193" s="534"/>
      <c r="W193" s="534"/>
      <c r="Y193" s="104"/>
    </row>
    <row r="194" spans="1:31" s="2" customFormat="1" ht="23.65" customHeight="1" x14ac:dyDescent="0.15">
      <c r="A194" s="728">
        <v>28</v>
      </c>
      <c r="B194" s="4"/>
      <c r="C194" s="4"/>
      <c r="D194" s="14"/>
      <c r="E194" s="14"/>
      <c r="F194" s="1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14"/>
      <c r="U194" s="20"/>
      <c r="V194" s="534"/>
      <c r="W194" s="534"/>
    </row>
    <row r="195" spans="1:31" s="2" customFormat="1" ht="23.65" customHeight="1" x14ac:dyDescent="0.15">
      <c r="A195" s="728">
        <v>29</v>
      </c>
      <c r="B195" s="4"/>
      <c r="C195" s="4"/>
      <c r="D195" s="14"/>
      <c r="E195" s="14"/>
      <c r="F195" s="1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14"/>
      <c r="U195" s="20"/>
      <c r="V195" s="534"/>
      <c r="W195" s="534"/>
    </row>
    <row r="196" spans="1:31" s="2" customFormat="1" ht="23.65" customHeight="1" x14ac:dyDescent="0.15">
      <c r="A196" s="728">
        <v>30</v>
      </c>
      <c r="B196" s="4"/>
      <c r="C196" s="4"/>
      <c r="D196" s="14"/>
      <c r="E196" s="14"/>
      <c r="F196" s="1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14"/>
      <c r="U196" s="20"/>
      <c r="V196" s="534"/>
      <c r="W196" s="534"/>
      <c r="Y196" s="104"/>
    </row>
    <row r="197" spans="1:31" s="2" customFormat="1" ht="23.65" customHeight="1" x14ac:dyDescent="0.15">
      <c r="A197" s="728">
        <v>31</v>
      </c>
      <c r="B197" s="4"/>
      <c r="C197" s="4"/>
      <c r="D197" s="14"/>
      <c r="E197" s="14"/>
      <c r="F197" s="1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14"/>
      <c r="U197" s="20"/>
      <c r="V197" s="534"/>
      <c r="W197" s="534"/>
      <c r="Y197" s="104"/>
    </row>
    <row r="198" spans="1:31" s="2" customFormat="1" ht="23.65" customHeight="1" x14ac:dyDescent="0.15">
      <c r="A198" s="728">
        <v>32</v>
      </c>
      <c r="B198" s="269"/>
      <c r="C198" s="266"/>
      <c r="D198" s="266"/>
      <c r="E198" s="266"/>
      <c r="F198" s="266"/>
      <c r="G198" s="266"/>
      <c r="H198" s="266"/>
      <c r="I198" s="266"/>
      <c r="J198" s="266"/>
      <c r="K198" s="266"/>
      <c r="L198" s="4"/>
      <c r="M198" s="4"/>
      <c r="N198" s="4"/>
      <c r="O198" s="4"/>
      <c r="P198" s="40"/>
      <c r="Q198" s="4"/>
      <c r="R198" s="4"/>
      <c r="S198" s="4"/>
      <c r="T198" s="14"/>
      <c r="U198" s="20"/>
      <c r="V198" s="534"/>
      <c r="W198" s="534"/>
      <c r="Y198" s="104"/>
    </row>
    <row r="199" spans="1:31" s="2" customFormat="1" ht="23.65" customHeight="1" thickBot="1" x14ac:dyDescent="0.2">
      <c r="A199" s="11">
        <v>33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31"/>
      <c r="U199" s="32"/>
      <c r="V199" s="534"/>
      <c r="W199" s="534"/>
      <c r="Y199" s="104"/>
    </row>
    <row r="200" spans="1:31" s="2" customFormat="1" ht="20.100000000000001" customHeight="1" thickBot="1" x14ac:dyDescent="0.2">
      <c r="A200" s="1489" t="s">
        <v>20</v>
      </c>
      <c r="B200" s="1490"/>
      <c r="C200" s="1491" t="s">
        <v>664</v>
      </c>
      <c r="D200" s="1492"/>
      <c r="E200" s="1492"/>
      <c r="F200" s="149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467"/>
      <c r="U200" s="467"/>
      <c r="V200" s="534"/>
      <c r="W200" s="534"/>
      <c r="Y200" s="104"/>
    </row>
    <row r="201" spans="1:31" s="1256" customFormat="1" ht="31.5" customHeight="1" thickBot="1" x14ac:dyDescent="0.2">
      <c r="A201" s="1576" t="s">
        <v>41</v>
      </c>
      <c r="B201" s="1577"/>
      <c r="C201" s="1577"/>
      <c r="D201" s="1577"/>
      <c r="E201" s="1578"/>
      <c r="F201" s="1339" t="s">
        <v>1764</v>
      </c>
      <c r="G201" s="1339"/>
      <c r="H201" s="1479" t="s">
        <v>42</v>
      </c>
      <c r="I201" s="1480"/>
      <c r="J201" s="1480"/>
      <c r="K201" s="1343" t="s">
        <v>9</v>
      </c>
      <c r="L201" s="1457" t="s">
        <v>149</v>
      </c>
      <c r="M201" s="1457"/>
      <c r="N201" s="1458"/>
      <c r="O201" s="1339"/>
      <c r="P201" s="6"/>
      <c r="Q201" s="6"/>
      <c r="R201" s="6"/>
      <c r="S201" s="1339"/>
      <c r="T201" s="1467" t="s">
        <v>559</v>
      </c>
      <c r="U201" s="1468"/>
      <c r="V201" s="610">
        <f>V203/V208</f>
        <v>8.4086345381525918E-3</v>
      </c>
      <c r="W201" s="610">
        <f>W203/W208</f>
        <v>8.515211640211625E-3</v>
      </c>
      <c r="X201" s="35">
        <f>AVERAGE(V201,W201)</f>
        <v>8.4619230891821093E-3</v>
      </c>
      <c r="Y201" s="637" t="s">
        <v>136</v>
      </c>
      <c r="Z201" s="37">
        <f>ROUND(X201*1440,0)/1440</f>
        <v>8.3333333333333332E-3</v>
      </c>
    </row>
    <row r="202" spans="1:31" s="1256" customFormat="1" ht="9" customHeight="1" thickBot="1" x14ac:dyDescent="0.2">
      <c r="A202" s="1339"/>
      <c r="B202" s="1339"/>
      <c r="C202" s="1339"/>
      <c r="D202" s="1339"/>
      <c r="E202" s="1339"/>
      <c r="F202" s="1339"/>
      <c r="G202" s="1339"/>
      <c r="H202" s="1339"/>
      <c r="I202" s="1339"/>
      <c r="J202" s="1339"/>
      <c r="K202" s="1339"/>
      <c r="L202" s="1339"/>
      <c r="M202" s="1339"/>
      <c r="N202" s="1339"/>
      <c r="O202" s="1339"/>
      <c r="P202" s="1339"/>
      <c r="Q202" s="1339"/>
      <c r="R202" s="1339"/>
      <c r="S202" s="1339"/>
      <c r="T202" s="1347"/>
      <c r="U202" s="1347"/>
      <c r="V202" s="610">
        <f>B213</f>
        <v>0.23958333333333334</v>
      </c>
      <c r="W202" s="610">
        <f>C207</f>
        <v>0.23958333333333334</v>
      </c>
      <c r="Z202" s="38"/>
    </row>
    <row r="203" spans="1:31" s="1337" customFormat="1" ht="20.100000000000001" customHeight="1" thickBot="1" x14ac:dyDescent="0.2">
      <c r="A203" s="1481" t="s">
        <v>12</v>
      </c>
      <c r="B203" s="1482"/>
      <c r="C203" s="1450" t="s">
        <v>43</v>
      </c>
      <c r="D203" s="1451"/>
      <c r="E203" s="1452"/>
      <c r="F203" s="1487" t="s">
        <v>427</v>
      </c>
      <c r="G203" s="1488"/>
      <c r="H203" s="1488"/>
      <c r="I203" s="1488"/>
      <c r="J203" s="1488"/>
      <c r="K203" s="1339"/>
      <c r="L203" s="1339"/>
      <c r="M203" s="1339"/>
      <c r="N203" s="1463" t="s">
        <v>1937</v>
      </c>
      <c r="O203" s="1464"/>
      <c r="P203" s="1503">
        <f>Z201</f>
        <v>8.3333333333333332E-3</v>
      </c>
      <c r="Q203" s="1504"/>
      <c r="R203" s="1339"/>
      <c r="S203" s="1260" t="s">
        <v>14</v>
      </c>
      <c r="T203" s="1459">
        <v>6.0416666666666667E-2</v>
      </c>
      <c r="U203" s="1460"/>
      <c r="V203" s="610">
        <f>V204-V202</f>
        <v>0.69791666666666519</v>
      </c>
      <c r="W203" s="610">
        <f>W204-W202</f>
        <v>0.71527777777777657</v>
      </c>
      <c r="X203" s="1256"/>
      <c r="Y203" s="1256"/>
      <c r="Z203" s="38"/>
      <c r="AA203" s="1256"/>
      <c r="AB203" s="1256"/>
      <c r="AC203" s="1256"/>
      <c r="AD203" s="1256"/>
      <c r="AE203" s="1256"/>
    </row>
    <row r="204" spans="1:31" s="1256" customFormat="1" ht="9" customHeight="1" thickBot="1" x14ac:dyDescent="0.2">
      <c r="A204" s="1339"/>
      <c r="B204" s="1339"/>
      <c r="C204" s="1339"/>
      <c r="D204" s="1339"/>
      <c r="E204" s="1339"/>
      <c r="F204" s="1339"/>
      <c r="G204" s="1339"/>
      <c r="H204" s="1339"/>
      <c r="I204" s="1339"/>
      <c r="J204" s="1339"/>
      <c r="K204" s="1339"/>
      <c r="L204" s="1339"/>
      <c r="M204" s="1339"/>
      <c r="N204" s="1339"/>
      <c r="O204" s="1339"/>
      <c r="P204" s="1339"/>
      <c r="Q204" s="1339"/>
      <c r="R204" s="1339"/>
      <c r="S204" s="1339"/>
      <c r="T204" s="1347"/>
      <c r="U204" s="1347"/>
      <c r="V204" s="610">
        <f>J224</f>
        <v>0.93749999999999856</v>
      </c>
      <c r="W204" s="610">
        <f>K220</f>
        <v>0.95486111111110994</v>
      </c>
      <c r="Z204" s="38"/>
    </row>
    <row r="205" spans="1:31" s="1256" customFormat="1" ht="20.100000000000001" customHeight="1" x14ac:dyDescent="0.15">
      <c r="A205" s="1572" t="s">
        <v>15</v>
      </c>
      <c r="B205" s="1461">
        <v>1</v>
      </c>
      <c r="C205" s="1540"/>
      <c r="D205" s="1461">
        <v>2</v>
      </c>
      <c r="E205" s="1540"/>
      <c r="F205" s="1461">
        <v>3</v>
      </c>
      <c r="G205" s="1540"/>
      <c r="H205" s="1461">
        <v>4</v>
      </c>
      <c r="I205" s="1540"/>
      <c r="J205" s="1461">
        <v>5</v>
      </c>
      <c r="K205" s="1540"/>
      <c r="L205" s="1461">
        <v>6</v>
      </c>
      <c r="M205" s="1540"/>
      <c r="N205" s="1461">
        <v>7</v>
      </c>
      <c r="O205" s="1540"/>
      <c r="P205" s="1461">
        <v>8</v>
      </c>
      <c r="Q205" s="1540"/>
      <c r="R205" s="1461">
        <v>9</v>
      </c>
      <c r="S205" s="1540"/>
      <c r="T205" s="1570">
        <v>10</v>
      </c>
      <c r="U205" s="1571"/>
      <c r="V205" s="1347"/>
      <c r="W205" s="1347"/>
      <c r="Y205" s="38"/>
    </row>
    <row r="206" spans="1:31" s="1256" customFormat="1" ht="20.100000000000001" customHeight="1" x14ac:dyDescent="0.15">
      <c r="A206" s="1573"/>
      <c r="B206" s="1261" t="s">
        <v>42</v>
      </c>
      <c r="C206" s="272" t="s">
        <v>1945</v>
      </c>
      <c r="D206" s="1261" t="s">
        <v>42</v>
      </c>
      <c r="E206" s="272" t="s">
        <v>149</v>
      </c>
      <c r="F206" s="1261" t="s">
        <v>42</v>
      </c>
      <c r="G206" s="272" t="s">
        <v>1945</v>
      </c>
      <c r="H206" s="1261" t="s">
        <v>42</v>
      </c>
      <c r="I206" s="272" t="s">
        <v>1945</v>
      </c>
      <c r="J206" s="1261" t="s">
        <v>42</v>
      </c>
      <c r="K206" s="272" t="s">
        <v>149</v>
      </c>
      <c r="L206" s="1261" t="s">
        <v>42</v>
      </c>
      <c r="M206" s="272" t="s">
        <v>149</v>
      </c>
      <c r="N206" s="1261"/>
      <c r="O206" s="1261"/>
      <c r="P206" s="1261"/>
      <c r="Q206" s="1261"/>
      <c r="R206" s="1261"/>
      <c r="S206" s="1261"/>
      <c r="T206" s="1262"/>
      <c r="U206" s="1266"/>
      <c r="V206" s="1347" t="s">
        <v>141</v>
      </c>
      <c r="W206" s="516" t="s">
        <v>1950</v>
      </c>
      <c r="Y206" s="38"/>
    </row>
    <row r="207" spans="1:31" s="1256" customFormat="1" ht="23.85" customHeight="1" x14ac:dyDescent="0.15">
      <c r="A207" s="1338">
        <v>1</v>
      </c>
      <c r="B207" s="1345"/>
      <c r="C207" s="913">
        <v>0.23958333333333334</v>
      </c>
      <c r="D207" s="50">
        <v>0.3291666666666665</v>
      </c>
      <c r="E207" s="50">
        <v>0.39791666666666692</v>
      </c>
      <c r="F207" s="50">
        <v>0.48125000000000007</v>
      </c>
      <c r="G207" s="50">
        <v>0.54375000000000029</v>
      </c>
      <c r="H207" s="50"/>
      <c r="I207" s="50"/>
      <c r="J207" s="50"/>
      <c r="K207" s="50"/>
      <c r="L207" s="1257"/>
      <c r="M207" s="1275"/>
      <c r="N207" s="1275"/>
      <c r="O207" s="1275"/>
      <c r="P207" s="1345"/>
      <c r="Q207" s="1345"/>
      <c r="R207" s="1261"/>
      <c r="S207" s="1261"/>
      <c r="T207" s="1261"/>
      <c r="U207" s="1269"/>
      <c r="V207" s="1085">
        <f>COUNTA(B207:U239)</f>
        <v>167</v>
      </c>
      <c r="W207" s="817">
        <f>V207/27/2</f>
        <v>3.0925925925925926</v>
      </c>
      <c r="AA207" s="38" t="s">
        <v>44</v>
      </c>
    </row>
    <row r="208" spans="1:31" s="1256" customFormat="1" ht="23.85" customHeight="1" x14ac:dyDescent="0.15">
      <c r="A208" s="1338">
        <v>2</v>
      </c>
      <c r="B208" s="264"/>
      <c r="C208" s="822">
        <v>0.25</v>
      </c>
      <c r="D208" s="105">
        <v>0.33611111111111092</v>
      </c>
      <c r="E208" s="105">
        <v>0.40486111111111134</v>
      </c>
      <c r="F208" s="105">
        <v>0.48958333333333343</v>
      </c>
      <c r="G208" s="105">
        <v>0.55208333333333359</v>
      </c>
      <c r="H208" s="105">
        <v>0.63472222222222185</v>
      </c>
      <c r="I208" s="105">
        <v>0.69999999999999973</v>
      </c>
      <c r="J208" s="105">
        <v>0.78541666666666576</v>
      </c>
      <c r="K208" s="105">
        <v>0.84583333333333255</v>
      </c>
      <c r="L208" s="1257"/>
      <c r="M208" s="1257"/>
      <c r="N208" s="1257"/>
      <c r="O208" s="1275"/>
      <c r="P208" s="1345"/>
      <c r="Q208" s="1345"/>
      <c r="R208" s="1261"/>
      <c r="S208" s="1261"/>
      <c r="T208" s="1261"/>
      <c r="U208" s="1269"/>
      <c r="V208" s="114">
        <f>COUNTA(B207:B239,D207:D239,F207:F239,H207:H239,J207:J239,L207:L239,N207:N239,P207:P239,R207:R239,T207:T239)</f>
        <v>83</v>
      </c>
      <c r="W208" s="114">
        <f>COUNTA(C207:C239,E207:E239,G207:G239,I207:I239,K207:K239,M207:M239,O207:O239,Q207:Q239,S207:S239,U207:U239)</f>
        <v>84</v>
      </c>
      <c r="Y208" s="1256">
        <f>(V208+W208)/2</f>
        <v>83.5</v>
      </c>
      <c r="AA208" s="38" t="s">
        <v>45</v>
      </c>
    </row>
    <row r="209" spans="1:27" s="1256" customFormat="1" ht="23.85" customHeight="1" x14ac:dyDescent="0.15">
      <c r="A209" s="1338">
        <v>3</v>
      </c>
      <c r="B209" s="106"/>
      <c r="C209" s="105">
        <v>0.26041666666666669</v>
      </c>
      <c r="D209" s="105">
        <v>0.34513888888888872</v>
      </c>
      <c r="E209" s="105">
        <v>0.4131944444444447</v>
      </c>
      <c r="F209" s="105">
        <v>0.49791666666666679</v>
      </c>
      <c r="G209" s="105">
        <v>0.5604166666666669</v>
      </c>
      <c r="H209" s="105">
        <v>0.64444444444444404</v>
      </c>
      <c r="I209" s="105">
        <v>0.71041666666666636</v>
      </c>
      <c r="J209" s="105">
        <v>0.79583333333333239</v>
      </c>
      <c r="K209" s="105">
        <v>0.85624999999999918</v>
      </c>
      <c r="L209" s="1257"/>
      <c r="M209" s="1257"/>
      <c r="N209" s="1257"/>
      <c r="O209" s="1275"/>
      <c r="P209" s="1257"/>
      <c r="Q209" s="1257"/>
      <c r="R209" s="1261"/>
      <c r="S209" s="1261"/>
      <c r="T209" s="1261"/>
      <c r="U209" s="1269"/>
      <c r="V209" s="1347" t="s">
        <v>143</v>
      </c>
      <c r="W209" s="1347" t="s">
        <v>1951</v>
      </c>
      <c r="Y209" s="1256" t="s">
        <v>1952</v>
      </c>
      <c r="AA209" s="38" t="s">
        <v>45</v>
      </c>
    </row>
    <row r="210" spans="1:27" s="1256" customFormat="1" ht="23.85" customHeight="1" x14ac:dyDescent="0.15">
      <c r="A210" s="1338">
        <v>4</v>
      </c>
      <c r="B210" s="106"/>
      <c r="C210" s="105">
        <v>0.27083333333333337</v>
      </c>
      <c r="D210" s="105">
        <v>0.35416666666666652</v>
      </c>
      <c r="E210" s="105">
        <v>0.42083333333333356</v>
      </c>
      <c r="F210" s="105">
        <v>0.50625000000000009</v>
      </c>
      <c r="G210" s="105">
        <v>0.5687500000000002</v>
      </c>
      <c r="H210" s="105">
        <v>0.65416666666666623</v>
      </c>
      <c r="I210" s="105">
        <v>0.72083333333333299</v>
      </c>
      <c r="J210" s="105">
        <v>0.80624999999999902</v>
      </c>
      <c r="K210" s="105">
        <v>0.86666666666666581</v>
      </c>
      <c r="L210" s="1257"/>
      <c r="M210" s="1275"/>
      <c r="N210" s="1275"/>
      <c r="O210" s="1275"/>
      <c r="P210" s="1257"/>
      <c r="Q210" s="1257"/>
      <c r="R210" s="1261"/>
      <c r="S210" s="1261"/>
      <c r="T210" s="1261"/>
      <c r="U210" s="1269"/>
      <c r="V210" s="1347"/>
      <c r="W210" s="1347"/>
      <c r="AA210" s="38" t="s">
        <v>45</v>
      </c>
    </row>
    <row r="211" spans="1:27" s="1256" customFormat="1" ht="23.85" customHeight="1" x14ac:dyDescent="0.15">
      <c r="A211" s="1338">
        <v>5</v>
      </c>
      <c r="B211" s="106"/>
      <c r="C211" s="105">
        <v>0.28125000000000006</v>
      </c>
      <c r="D211" s="105">
        <v>0.36388888888888876</v>
      </c>
      <c r="E211" s="105">
        <v>0.42847222222222242</v>
      </c>
      <c r="F211" s="105">
        <v>0.51458333333333339</v>
      </c>
      <c r="G211" s="105">
        <v>0.5770833333333335</v>
      </c>
      <c r="H211" s="105">
        <v>0.66388888888888842</v>
      </c>
      <c r="I211" s="105">
        <v>0.73124999999999962</v>
      </c>
      <c r="J211" s="105">
        <v>0.81597222222222121</v>
      </c>
      <c r="K211" s="105">
        <v>0.876388888888888</v>
      </c>
      <c r="L211" s="1257"/>
      <c r="M211" s="1275"/>
      <c r="N211" s="1275"/>
      <c r="O211" s="1275"/>
      <c r="P211" s="1257"/>
      <c r="Q211" s="1257"/>
      <c r="R211" s="1261"/>
      <c r="S211" s="1261"/>
      <c r="T211" s="1261"/>
      <c r="U211" s="1269"/>
      <c r="V211" s="1347"/>
      <c r="W211" s="1347"/>
      <c r="AA211" s="38" t="s">
        <v>45</v>
      </c>
    </row>
    <row r="212" spans="1:27" s="1256" customFormat="1" ht="23.85" customHeight="1" x14ac:dyDescent="0.15">
      <c r="A212" s="1338">
        <v>6</v>
      </c>
      <c r="B212" s="264" t="s">
        <v>663</v>
      </c>
      <c r="C212" s="105">
        <v>0.2909722222222223</v>
      </c>
      <c r="D212" s="105">
        <v>0.37361111111111101</v>
      </c>
      <c r="E212" s="105">
        <v>0.43680555555555578</v>
      </c>
      <c r="F212" s="105">
        <v>0.5229166666666667</v>
      </c>
      <c r="G212" s="105">
        <v>0.58541666666666681</v>
      </c>
      <c r="H212" s="105">
        <v>0.67361111111111061</v>
      </c>
      <c r="I212" s="105">
        <v>0.74166666666666625</v>
      </c>
      <c r="J212" s="105">
        <v>0.8256944444444434</v>
      </c>
      <c r="K212" s="105">
        <v>0.88611111111111018</v>
      </c>
      <c r="L212" s="1257"/>
      <c r="M212" s="1275"/>
      <c r="N212" s="1275"/>
      <c r="O212" s="1275"/>
      <c r="P212" s="1345"/>
      <c r="Q212" s="1257"/>
      <c r="R212" s="1261"/>
      <c r="S212" s="1345"/>
      <c r="T212" s="1261"/>
      <c r="U212" s="1269"/>
      <c r="V212" s="1279">
        <f t="shared" ref="V212:V218" si="10">J219-J218</f>
        <v>9.7222222222221877E-3</v>
      </c>
      <c r="W212" s="1279">
        <f>K212-K211</f>
        <v>9.7222222222221877E-3</v>
      </c>
      <c r="AA212" s="38" t="s">
        <v>45</v>
      </c>
    </row>
    <row r="213" spans="1:27" s="1256" customFormat="1" ht="23.85" customHeight="1" x14ac:dyDescent="0.15">
      <c r="A213" s="1338">
        <v>7</v>
      </c>
      <c r="B213" s="264">
        <v>0.23958333333333334</v>
      </c>
      <c r="C213" s="105">
        <v>0.29930555555555566</v>
      </c>
      <c r="D213" s="105">
        <v>0.38333333333333325</v>
      </c>
      <c r="E213" s="105">
        <v>0.44583333333333358</v>
      </c>
      <c r="F213" s="105">
        <v>0.53125</v>
      </c>
      <c r="G213" s="105">
        <v>0.59375000000000011</v>
      </c>
      <c r="H213" s="105">
        <v>0.68333333333333279</v>
      </c>
      <c r="I213" s="105">
        <v>0.75208333333333288</v>
      </c>
      <c r="J213" s="105">
        <v>0.83541666666666559</v>
      </c>
      <c r="K213" s="105">
        <v>0.89583333333333237</v>
      </c>
      <c r="L213" s="1257"/>
      <c r="M213" s="1275"/>
      <c r="N213" s="1275"/>
      <c r="O213" s="1275"/>
      <c r="P213" s="1257"/>
      <c r="Q213" s="1345"/>
      <c r="R213" s="1261"/>
      <c r="S213" s="1261"/>
      <c r="T213" s="1261"/>
      <c r="U213" s="1269"/>
      <c r="V213" s="1279">
        <f t="shared" si="10"/>
        <v>9.7222222222221877E-3</v>
      </c>
      <c r="W213" s="1279">
        <f t="shared" ref="W213:W219" si="11">K213-K212</f>
        <v>9.7222222222221877E-3</v>
      </c>
      <c r="AA213" s="38" t="s">
        <v>45</v>
      </c>
    </row>
    <row r="214" spans="1:27" s="1256" customFormat="1" ht="23.85" customHeight="1" x14ac:dyDescent="0.15">
      <c r="A214" s="1338">
        <v>8</v>
      </c>
      <c r="B214" s="106">
        <v>0.24861111111111112</v>
      </c>
      <c r="C214" s="105">
        <v>0.30763888888888902</v>
      </c>
      <c r="D214" s="105">
        <v>0.39166666666666661</v>
      </c>
      <c r="E214" s="105">
        <v>0.45416666666666694</v>
      </c>
      <c r="F214" s="105">
        <v>0.5395833333333333</v>
      </c>
      <c r="G214" s="105">
        <v>0.60208333333333341</v>
      </c>
      <c r="H214" s="105">
        <v>0.69305555555555498</v>
      </c>
      <c r="I214" s="105">
        <v>0.76249999999999951</v>
      </c>
      <c r="J214" s="105">
        <v>0.84444444444444333</v>
      </c>
      <c r="K214" s="105">
        <v>0.90486111111111012</v>
      </c>
      <c r="L214" s="1257"/>
      <c r="M214" s="1275"/>
      <c r="N214" s="1275"/>
      <c r="O214" s="264"/>
      <c r="P214" s="1257"/>
      <c r="Q214" s="1257"/>
      <c r="R214" s="1261"/>
      <c r="S214" s="1261"/>
      <c r="T214" s="1261"/>
      <c r="U214" s="1269"/>
      <c r="V214" s="1279">
        <f t="shared" si="10"/>
        <v>9.7222222222221877E-3</v>
      </c>
      <c r="W214" s="1279">
        <f t="shared" si="11"/>
        <v>9.0277777777777457E-3</v>
      </c>
      <c r="AA214" s="38" t="s">
        <v>45</v>
      </c>
    </row>
    <row r="215" spans="1:27" s="1256" customFormat="1" ht="23.85" customHeight="1" x14ac:dyDescent="0.15">
      <c r="A215" s="1338">
        <v>9</v>
      </c>
      <c r="B215" s="106">
        <v>0.25763888888888892</v>
      </c>
      <c r="C215" s="105">
        <v>0.31597222222222238</v>
      </c>
      <c r="D215" s="105">
        <v>0.39999999999999997</v>
      </c>
      <c r="E215" s="105">
        <v>0.4625000000000003</v>
      </c>
      <c r="F215" s="105">
        <v>0.54791666666666661</v>
      </c>
      <c r="G215" s="105">
        <v>0.61041666666666672</v>
      </c>
      <c r="H215" s="105">
        <v>0.70277777777777717</v>
      </c>
      <c r="I215" s="105">
        <v>0.77291666666666614</v>
      </c>
      <c r="J215" s="105">
        <v>0.85277777777777664</v>
      </c>
      <c r="K215" s="105">
        <v>0.91319444444444342</v>
      </c>
      <c r="L215" s="1257"/>
      <c r="M215" s="1275"/>
      <c r="N215" s="1275"/>
      <c r="O215" s="1275"/>
      <c r="P215" s="1257"/>
      <c r="Q215" s="1257"/>
      <c r="R215" s="1261"/>
      <c r="S215" s="1261"/>
      <c r="T215" s="1261"/>
      <c r="U215" s="1269"/>
      <c r="V215" s="1279">
        <f t="shared" si="10"/>
        <v>9.7222222222221877E-3</v>
      </c>
      <c r="W215" s="1279">
        <f t="shared" si="11"/>
        <v>8.3333333333333037E-3</v>
      </c>
      <c r="AA215" s="38" t="s">
        <v>45</v>
      </c>
    </row>
    <row r="216" spans="1:27" s="1256" customFormat="1" ht="23.85" customHeight="1" x14ac:dyDescent="0.15">
      <c r="A216" s="1338">
        <v>10</v>
      </c>
      <c r="B216" s="106">
        <v>0.26666666666666672</v>
      </c>
      <c r="C216" s="105">
        <v>0.32430555555555574</v>
      </c>
      <c r="D216" s="105">
        <v>0.40833333333333333</v>
      </c>
      <c r="E216" s="105">
        <v>0.47083333333333366</v>
      </c>
      <c r="F216" s="105">
        <v>0.55624999999999991</v>
      </c>
      <c r="G216" s="105">
        <v>0.61875000000000002</v>
      </c>
      <c r="H216" s="671">
        <v>0.70972222222222159</v>
      </c>
      <c r="I216" s="105">
        <v>0.78263888888888833</v>
      </c>
      <c r="J216" s="105">
        <v>0.86111111111110994</v>
      </c>
      <c r="K216" s="105">
        <v>0.92152777777777672</v>
      </c>
      <c r="L216" s="1257"/>
      <c r="M216" s="1275"/>
      <c r="N216" s="1275"/>
      <c r="O216" s="1275"/>
      <c r="P216" s="1257"/>
      <c r="Q216" s="1257"/>
      <c r="R216" s="1261"/>
      <c r="S216" s="1261"/>
      <c r="T216" s="1261"/>
      <c r="U216" s="1269"/>
      <c r="V216" s="1279">
        <f t="shared" si="10"/>
        <v>1.041666666666663E-2</v>
      </c>
      <c r="W216" s="1279">
        <f t="shared" si="11"/>
        <v>8.3333333333333037E-3</v>
      </c>
      <c r="AA216" s="38" t="s">
        <v>45</v>
      </c>
    </row>
    <row r="217" spans="1:27" s="1256" customFormat="1" ht="23.85" customHeight="1" x14ac:dyDescent="0.15">
      <c r="A217" s="1338">
        <v>11</v>
      </c>
      <c r="B217" s="106">
        <v>0.27361111111111114</v>
      </c>
      <c r="C217" s="105">
        <v>0.33263888888888909</v>
      </c>
      <c r="D217" s="105">
        <v>0.41666666666666669</v>
      </c>
      <c r="E217" s="105">
        <v>0.47916666666666702</v>
      </c>
      <c r="F217" s="105">
        <v>0.56458333333333321</v>
      </c>
      <c r="G217" s="105">
        <v>0.62708333333333333</v>
      </c>
      <c r="H217" s="671">
        <v>0.71666666666666601</v>
      </c>
      <c r="I217" s="105">
        <v>0.78958333333333275</v>
      </c>
      <c r="J217" s="105">
        <v>0.86944444444444324</v>
      </c>
      <c r="K217" s="105">
        <v>0.92986111111111003</v>
      </c>
      <c r="L217" s="1257"/>
      <c r="M217" s="1275"/>
      <c r="N217" s="1275"/>
      <c r="O217" s="1275"/>
      <c r="P217" s="1257"/>
      <c r="Q217" s="1257"/>
      <c r="R217" s="1261"/>
      <c r="S217" s="1261"/>
      <c r="T217" s="1261"/>
      <c r="U217" s="1269"/>
      <c r="V217" s="1279">
        <f t="shared" si="10"/>
        <v>1.041666666666663E-2</v>
      </c>
      <c r="W217" s="1279">
        <f t="shared" si="11"/>
        <v>8.3333333333333037E-3</v>
      </c>
      <c r="AA217" s="38" t="s">
        <v>45</v>
      </c>
    </row>
    <row r="218" spans="1:27" s="1256" customFormat="1" ht="23.85" customHeight="1" x14ac:dyDescent="0.15">
      <c r="A218" s="1338">
        <v>12</v>
      </c>
      <c r="B218" s="829">
        <v>0.28055555555555556</v>
      </c>
      <c r="C218" s="105">
        <v>0.34097222222222245</v>
      </c>
      <c r="D218" s="105">
        <v>0.42500000000000004</v>
      </c>
      <c r="E218" s="105">
        <v>0.48750000000000038</v>
      </c>
      <c r="F218" s="105">
        <v>0.57291666666666652</v>
      </c>
      <c r="G218" s="105">
        <v>0.63541666666666663</v>
      </c>
      <c r="H218" s="671">
        <v>0.72361111111111043</v>
      </c>
      <c r="I218" s="105">
        <v>0.79652777777777717</v>
      </c>
      <c r="J218" s="105">
        <v>0.87777777777777655</v>
      </c>
      <c r="K218" s="105">
        <v>0.93819444444444333</v>
      </c>
      <c r="L218" s="1257"/>
      <c r="M218" s="1275"/>
      <c r="N218" s="1275"/>
      <c r="O218" s="1275"/>
      <c r="P218" s="1257"/>
      <c r="Q218" s="1257"/>
      <c r="R218" s="1261"/>
      <c r="S218" s="1261"/>
      <c r="T218" s="1261"/>
      <c r="U218" s="1269"/>
      <c r="V218" s="1279">
        <f t="shared" si="10"/>
        <v>-0.93749999999999856</v>
      </c>
      <c r="W218" s="1279">
        <f t="shared" si="11"/>
        <v>8.3333333333333037E-3</v>
      </c>
      <c r="X218" s="1246"/>
      <c r="AA218" s="38" t="s">
        <v>45</v>
      </c>
    </row>
    <row r="219" spans="1:27" s="1256" customFormat="1" ht="23.85" customHeight="1" x14ac:dyDescent="0.15">
      <c r="A219" s="1338">
        <v>13</v>
      </c>
      <c r="B219" s="829">
        <v>0.28749999999999998</v>
      </c>
      <c r="C219" s="105">
        <v>0.34930555555555581</v>
      </c>
      <c r="D219" s="105">
        <v>0.4333333333333334</v>
      </c>
      <c r="E219" s="105">
        <v>0.49583333333333374</v>
      </c>
      <c r="F219" s="105">
        <v>0.58124999999999982</v>
      </c>
      <c r="G219" s="105">
        <v>0.64374999999999993</v>
      </c>
      <c r="H219" s="671">
        <v>0.73055555555555485</v>
      </c>
      <c r="I219" s="105">
        <v>0.80347222222222159</v>
      </c>
      <c r="J219" s="105">
        <v>0.88749999999999873</v>
      </c>
      <c r="K219" s="105">
        <v>0.94652777777777664</v>
      </c>
      <c r="L219" s="1257"/>
      <c r="M219" s="1275"/>
      <c r="N219" s="1275"/>
      <c r="O219" s="1275"/>
      <c r="P219" s="1257"/>
      <c r="Q219" s="1345"/>
      <c r="R219" s="1261"/>
      <c r="S219" s="1345"/>
      <c r="T219" s="1258"/>
      <c r="U219" s="1269"/>
      <c r="V219" s="1279"/>
      <c r="W219" s="1279">
        <f t="shared" si="11"/>
        <v>8.3333333333333037E-3</v>
      </c>
      <c r="AA219" s="38" t="s">
        <v>45</v>
      </c>
    </row>
    <row r="220" spans="1:27" s="1256" customFormat="1" ht="23.85" customHeight="1" x14ac:dyDescent="0.15">
      <c r="A220" s="1338">
        <v>14</v>
      </c>
      <c r="B220" s="829">
        <v>0.2944444444444444</v>
      </c>
      <c r="C220" s="105">
        <v>0.35763888888888917</v>
      </c>
      <c r="D220" s="105">
        <v>0.44166666666666676</v>
      </c>
      <c r="E220" s="105">
        <v>0.5041666666666671</v>
      </c>
      <c r="F220" s="105">
        <v>0.58958333333333313</v>
      </c>
      <c r="G220" s="105">
        <v>0.65208333333333324</v>
      </c>
      <c r="H220" s="671">
        <v>0.73749999999999927</v>
      </c>
      <c r="I220" s="105">
        <v>0.80972222222222157</v>
      </c>
      <c r="J220" s="105">
        <v>0.89722222222222092</v>
      </c>
      <c r="K220" s="105">
        <v>0.95486111111110994</v>
      </c>
      <c r="L220" s="1257"/>
      <c r="M220" s="1275"/>
      <c r="N220" s="1275"/>
      <c r="O220" s="1275"/>
      <c r="P220" s="1257"/>
      <c r="Q220" s="1345"/>
      <c r="R220" s="1261"/>
      <c r="S220" s="1257"/>
      <c r="T220" s="1345"/>
      <c r="U220" s="1269"/>
      <c r="V220" s="1279"/>
      <c r="W220" s="1279">
        <f>K220-K219</f>
        <v>8.3333333333333037E-3</v>
      </c>
      <c r="AA220" s="38" t="s">
        <v>45</v>
      </c>
    </row>
    <row r="221" spans="1:27" s="1256" customFormat="1" ht="23.85" customHeight="1" x14ac:dyDescent="0.15">
      <c r="A221" s="1338">
        <v>15</v>
      </c>
      <c r="B221" s="830">
        <v>0.30138888888888882</v>
      </c>
      <c r="C221" s="105">
        <v>0.36736111111111142</v>
      </c>
      <c r="D221" s="105">
        <v>0.45000000000000012</v>
      </c>
      <c r="E221" s="105">
        <v>0.5125000000000004</v>
      </c>
      <c r="F221" s="105">
        <v>0.59791666666666643</v>
      </c>
      <c r="G221" s="105">
        <v>0.66041666666666654</v>
      </c>
      <c r="H221" s="671">
        <v>0.74444444444444369</v>
      </c>
      <c r="I221" s="105">
        <v>0.81597222222222154</v>
      </c>
      <c r="J221" s="105">
        <v>0.90694444444444311</v>
      </c>
      <c r="K221" s="914"/>
      <c r="L221" s="1257"/>
      <c r="M221" s="1275"/>
      <c r="N221" s="1275"/>
      <c r="O221" s="1275"/>
      <c r="P221" s="1257"/>
      <c r="Q221" s="1257"/>
      <c r="R221" s="1257"/>
      <c r="S221" s="1257"/>
      <c r="T221" s="1258"/>
      <c r="U221" s="1269"/>
      <c r="V221" s="1279"/>
      <c r="W221" s="1279">
        <f>K221-K220</f>
        <v>-0.95486111111110994</v>
      </c>
      <c r="AA221" s="38"/>
    </row>
    <row r="222" spans="1:27" s="1256" customFormat="1" ht="23.85" customHeight="1" x14ac:dyDescent="0.15">
      <c r="A222" s="1338">
        <v>16</v>
      </c>
      <c r="B222" s="830">
        <v>0.30833333333333324</v>
      </c>
      <c r="C222" s="105">
        <v>0.37708333333333366</v>
      </c>
      <c r="D222" s="105">
        <v>0.45763888888888898</v>
      </c>
      <c r="E222" s="105">
        <v>0.52013888888888926</v>
      </c>
      <c r="F222" s="105">
        <v>0.60694444444444418</v>
      </c>
      <c r="G222" s="105">
        <v>0.67013888888888873</v>
      </c>
      <c r="H222" s="105">
        <v>0.75416666666666587</v>
      </c>
      <c r="I222" s="105">
        <v>0.82222222222222152</v>
      </c>
      <c r="J222" s="105">
        <v>0.9166666666666653</v>
      </c>
      <c r="K222" s="105"/>
      <c r="L222" s="1257"/>
      <c r="M222" s="1275"/>
      <c r="N222" s="1275"/>
      <c r="O222" s="1275"/>
      <c r="P222" s="1257"/>
      <c r="Q222" s="1257"/>
      <c r="R222" s="1257"/>
      <c r="S222" s="1257"/>
      <c r="T222" s="1258"/>
      <c r="U222" s="1269"/>
      <c r="V222" s="1279"/>
      <c r="W222" s="1279"/>
      <c r="AA222" s="38"/>
    </row>
    <row r="223" spans="1:27" s="1256" customFormat="1" ht="23.85" customHeight="1" x14ac:dyDescent="0.15">
      <c r="A223" s="1338">
        <v>17</v>
      </c>
      <c r="B223" s="830">
        <v>0.31527777777777766</v>
      </c>
      <c r="C223" s="105">
        <v>0.38402777777777808</v>
      </c>
      <c r="D223" s="105">
        <v>0.46527777777777785</v>
      </c>
      <c r="E223" s="105">
        <v>0.52777777777777812</v>
      </c>
      <c r="F223" s="105">
        <v>0.61597222222222192</v>
      </c>
      <c r="G223" s="105">
        <v>0.67986111111111092</v>
      </c>
      <c r="H223" s="105">
        <v>0.7645833333333325</v>
      </c>
      <c r="I223" s="105">
        <v>0.8284722222222215</v>
      </c>
      <c r="J223" s="105">
        <v>0.92708333333333193</v>
      </c>
      <c r="K223" s="105"/>
      <c r="L223" s="1257"/>
      <c r="M223" s="1275"/>
      <c r="N223" s="1275"/>
      <c r="O223" s="1275"/>
      <c r="P223" s="1257"/>
      <c r="Q223" s="1257"/>
      <c r="R223" s="275"/>
      <c r="S223" s="1258"/>
      <c r="T223" s="1258"/>
      <c r="U223" s="1269"/>
      <c r="V223" s="1279"/>
      <c r="W223" s="1279"/>
      <c r="AA223" s="38"/>
    </row>
    <row r="224" spans="1:27" s="1256" customFormat="1" ht="23.85" customHeight="1" x14ac:dyDescent="0.15">
      <c r="A224" s="1338">
        <v>18</v>
      </c>
      <c r="B224" s="830">
        <v>0.32222222222222208</v>
      </c>
      <c r="C224" s="105">
        <v>0.3909722222222225</v>
      </c>
      <c r="D224" s="105">
        <v>0.47291666666666671</v>
      </c>
      <c r="E224" s="105">
        <v>0.53541666666666698</v>
      </c>
      <c r="F224" s="105">
        <v>0.62499999999999967</v>
      </c>
      <c r="G224" s="105">
        <v>0.6895833333333331</v>
      </c>
      <c r="H224" s="105">
        <v>0.77499999999999913</v>
      </c>
      <c r="I224" s="105">
        <v>0.83541666666666592</v>
      </c>
      <c r="J224" s="105">
        <v>0.93749999999999856</v>
      </c>
      <c r="K224" s="105"/>
      <c r="L224" s="1257"/>
      <c r="M224" s="1275"/>
      <c r="N224" s="1275"/>
      <c r="O224" s="1275"/>
      <c r="P224" s="1257"/>
      <c r="Q224" s="1257"/>
      <c r="R224" s="275"/>
      <c r="S224" s="1258"/>
      <c r="T224" s="1258"/>
      <c r="U224" s="1269"/>
      <c r="V224" s="1279"/>
      <c r="W224" s="1279"/>
      <c r="Z224" s="38"/>
      <c r="AA224" s="38"/>
    </row>
    <row r="225" spans="1:27" s="1256" customFormat="1" ht="23.85" customHeight="1" x14ac:dyDescent="0.15">
      <c r="A225" s="1338">
        <v>19</v>
      </c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257"/>
      <c r="N225" s="1275"/>
      <c r="O225" s="1275"/>
      <c r="P225" s="1275"/>
      <c r="Q225" s="1275"/>
      <c r="R225" s="1262"/>
      <c r="S225" s="1268"/>
      <c r="T225" s="1265"/>
      <c r="U225" s="1269"/>
      <c r="V225" s="1279"/>
      <c r="W225" s="1279"/>
      <c r="AA225" s="38"/>
    </row>
    <row r="226" spans="1:27" s="1256" customFormat="1" ht="23.85" customHeight="1" x14ac:dyDescent="0.15">
      <c r="A226" s="1338">
        <v>20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257"/>
      <c r="N226" s="1257"/>
      <c r="O226" s="1257"/>
      <c r="P226" s="1257"/>
      <c r="Q226" s="1257"/>
      <c r="R226" s="1261"/>
      <c r="S226" s="1258"/>
      <c r="T226" s="1265"/>
      <c r="U226" s="1269"/>
      <c r="V226" s="1279"/>
      <c r="W226" s="1279"/>
      <c r="Y226" s="38"/>
      <c r="AA226" s="38"/>
    </row>
    <row r="227" spans="1:27" s="1256" customFormat="1" ht="23.85" customHeight="1" x14ac:dyDescent="0.15">
      <c r="A227" s="1338">
        <v>21</v>
      </c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258"/>
      <c r="N227" s="1258"/>
      <c r="O227" s="1258"/>
      <c r="P227" s="1258"/>
      <c r="Q227" s="1258"/>
      <c r="R227" s="1258"/>
      <c r="S227" s="1258"/>
      <c r="T227" s="1265"/>
      <c r="U227" s="1269"/>
      <c r="V227" s="1347"/>
      <c r="W227" s="1279"/>
      <c r="Y227" s="38"/>
      <c r="AA227" s="38"/>
    </row>
    <row r="228" spans="1:27" s="1256" customFormat="1" ht="23.85" customHeight="1" x14ac:dyDescent="0.15">
      <c r="A228" s="1338">
        <v>22</v>
      </c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258"/>
      <c r="N228" s="1258"/>
      <c r="O228" s="1258"/>
      <c r="P228" s="1258"/>
      <c r="Q228" s="1258"/>
      <c r="R228" s="1258"/>
      <c r="S228" s="1258"/>
      <c r="T228" s="1265"/>
      <c r="U228" s="1269"/>
      <c r="V228" s="1347"/>
      <c r="W228" s="1347"/>
      <c r="Y228" s="38"/>
      <c r="AA228" s="38"/>
    </row>
    <row r="229" spans="1:27" s="1256" customFormat="1" ht="23.85" customHeight="1" x14ac:dyDescent="0.15">
      <c r="A229" s="1338">
        <v>23</v>
      </c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258"/>
      <c r="N229" s="1258"/>
      <c r="O229" s="1258"/>
      <c r="P229" s="1258"/>
      <c r="Q229" s="1258"/>
      <c r="R229" s="1258"/>
      <c r="S229" s="1258"/>
      <c r="T229" s="1265"/>
      <c r="U229" s="1269"/>
      <c r="V229" s="1347"/>
      <c r="W229" s="1347"/>
      <c r="Y229" s="38"/>
      <c r="AA229" s="38"/>
    </row>
    <row r="230" spans="1:27" s="1256" customFormat="1" ht="23.85" customHeight="1" x14ac:dyDescent="0.15">
      <c r="A230" s="1338">
        <v>24</v>
      </c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258"/>
      <c r="N230" s="1258"/>
      <c r="O230" s="1258"/>
      <c r="P230" s="1258"/>
      <c r="Q230" s="1258"/>
      <c r="R230" s="1258"/>
      <c r="S230" s="1258"/>
      <c r="T230" s="1265"/>
      <c r="U230" s="1269"/>
      <c r="V230" s="1347"/>
      <c r="W230" s="1347"/>
      <c r="Y230" s="38"/>
      <c r="AA230" s="38"/>
    </row>
    <row r="231" spans="1:27" s="1256" customFormat="1" ht="23.85" customHeight="1" x14ac:dyDescent="0.15">
      <c r="A231" s="1338">
        <v>25</v>
      </c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258"/>
      <c r="N231" s="1258"/>
      <c r="O231" s="1258"/>
      <c r="P231" s="1258"/>
      <c r="Q231" s="1258"/>
      <c r="R231" s="1258"/>
      <c r="S231" s="1258"/>
      <c r="T231" s="1265"/>
      <c r="U231" s="1269"/>
      <c r="V231" s="1347"/>
      <c r="W231" s="1347"/>
      <c r="Y231" s="38"/>
      <c r="AA231" s="38"/>
    </row>
    <row r="232" spans="1:27" s="1256" customFormat="1" ht="23.85" customHeight="1" x14ac:dyDescent="0.15">
      <c r="A232" s="1338">
        <v>26</v>
      </c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258"/>
      <c r="N232" s="1258"/>
      <c r="O232" s="1258"/>
      <c r="P232" s="1258"/>
      <c r="Q232" s="1258"/>
      <c r="R232" s="1258"/>
      <c r="S232" s="1258"/>
      <c r="T232" s="1265"/>
      <c r="U232" s="1269"/>
      <c r="V232" s="1347"/>
      <c r="W232" s="1347"/>
      <c r="Y232" s="38"/>
      <c r="AA232" s="38"/>
    </row>
    <row r="233" spans="1:27" s="1256" customFormat="1" ht="23.85" customHeight="1" x14ac:dyDescent="0.15">
      <c r="A233" s="1338">
        <v>27</v>
      </c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258"/>
      <c r="N233" s="1258"/>
      <c r="O233" s="1258"/>
      <c r="P233" s="1258"/>
      <c r="Q233" s="1258"/>
      <c r="R233" s="1258"/>
      <c r="S233" s="1258"/>
      <c r="T233" s="1265"/>
      <c r="U233" s="1269"/>
      <c r="V233" s="1347"/>
      <c r="W233" s="1347"/>
      <c r="Y233" s="38"/>
      <c r="AA233" s="38"/>
    </row>
    <row r="234" spans="1:27" s="1256" customFormat="1" ht="23.85" customHeight="1" x14ac:dyDescent="0.15">
      <c r="A234" s="1338">
        <v>28</v>
      </c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258"/>
      <c r="N234" s="1258"/>
      <c r="O234" s="1258"/>
      <c r="P234" s="1275"/>
      <c r="Q234" s="1258"/>
      <c r="R234" s="1258"/>
      <c r="S234" s="1258"/>
      <c r="T234" s="1265"/>
      <c r="U234" s="1269"/>
      <c r="V234" s="1347"/>
      <c r="W234" s="1347"/>
      <c r="AA234" s="38"/>
    </row>
    <row r="235" spans="1:27" s="1256" customFormat="1" ht="23.85" customHeight="1" x14ac:dyDescent="0.15">
      <c r="A235" s="1338">
        <v>29</v>
      </c>
      <c r="B235" s="106"/>
      <c r="C235" s="106"/>
      <c r="D235" s="106"/>
      <c r="E235" s="106"/>
      <c r="F235" s="106"/>
      <c r="G235" s="264"/>
      <c r="H235" s="106"/>
      <c r="I235" s="106"/>
      <c r="J235" s="106"/>
      <c r="K235" s="106"/>
      <c r="L235" s="106"/>
      <c r="M235" s="1258"/>
      <c r="N235" s="1258"/>
      <c r="O235" s="1258"/>
      <c r="P235" s="1275"/>
      <c r="Q235" s="1258"/>
      <c r="R235" s="1258"/>
      <c r="S235" s="1258"/>
      <c r="T235" s="1265"/>
      <c r="U235" s="1269"/>
      <c r="V235" s="1347"/>
      <c r="W235" s="1347"/>
      <c r="AA235" s="38"/>
    </row>
    <row r="236" spans="1:27" s="1256" customFormat="1" ht="23.85" customHeight="1" x14ac:dyDescent="0.15">
      <c r="A236" s="1338">
        <v>30</v>
      </c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258"/>
      <c r="N236" s="1258"/>
      <c r="O236" s="1258"/>
      <c r="P236" s="1275"/>
      <c r="Q236" s="1258"/>
      <c r="R236" s="1258"/>
      <c r="S236" s="1258"/>
      <c r="T236" s="1265"/>
      <c r="U236" s="1269"/>
      <c r="V236" s="1347"/>
      <c r="W236" s="1347"/>
      <c r="Y236" s="38"/>
      <c r="AA236" s="38"/>
    </row>
    <row r="237" spans="1:27" s="1256" customFormat="1" ht="23.85" customHeight="1" x14ac:dyDescent="0.15">
      <c r="A237" s="1338">
        <v>31</v>
      </c>
      <c r="B237" s="269"/>
      <c r="C237" s="266"/>
      <c r="D237" s="266"/>
      <c r="E237" s="266"/>
      <c r="F237" s="266"/>
      <c r="G237" s="266"/>
      <c r="H237" s="266"/>
      <c r="I237" s="266"/>
      <c r="J237" s="266"/>
      <c r="K237" s="266"/>
      <c r="L237" s="1258"/>
      <c r="M237" s="1258"/>
      <c r="N237" s="1258"/>
      <c r="O237" s="1258"/>
      <c r="P237" s="1275"/>
      <c r="Q237" s="1258"/>
      <c r="R237" s="1258"/>
      <c r="S237" s="1258"/>
      <c r="T237" s="1265"/>
      <c r="U237" s="1269"/>
      <c r="V237" s="1347"/>
      <c r="W237" s="1347"/>
      <c r="Y237" s="38"/>
    </row>
    <row r="238" spans="1:27" s="1256" customFormat="1" ht="23.85" customHeight="1" x14ac:dyDescent="0.15">
      <c r="A238" s="1338">
        <v>32</v>
      </c>
      <c r="B238" s="269"/>
      <c r="C238" s="266"/>
      <c r="D238" s="266"/>
      <c r="E238" s="266"/>
      <c r="F238" s="266"/>
      <c r="G238" s="266"/>
      <c r="H238" s="266"/>
      <c r="I238" s="266"/>
      <c r="J238" s="266"/>
      <c r="K238" s="266"/>
      <c r="L238" s="1258"/>
      <c r="M238" s="1258"/>
      <c r="N238" s="1258"/>
      <c r="O238" s="1258"/>
      <c r="P238" s="1275"/>
      <c r="Q238" s="1258"/>
      <c r="R238" s="1258"/>
      <c r="S238" s="1258"/>
      <c r="T238" s="1265"/>
      <c r="U238" s="1269"/>
      <c r="V238" s="1347"/>
      <c r="W238" s="1347"/>
      <c r="Y238" s="38"/>
    </row>
    <row r="239" spans="1:27" s="1256" customFormat="1" ht="23.85" customHeight="1" thickBot="1" x14ac:dyDescent="0.2">
      <c r="A239" s="11">
        <v>33</v>
      </c>
      <c r="B239" s="1263"/>
      <c r="C239" s="1263"/>
      <c r="D239" s="1263"/>
      <c r="E239" s="1263"/>
      <c r="F239" s="1263"/>
      <c r="G239" s="1263"/>
      <c r="H239" s="1263"/>
      <c r="I239" s="1263"/>
      <c r="J239" s="1263"/>
      <c r="K239" s="1263"/>
      <c r="L239" s="1263"/>
      <c r="M239" s="1263"/>
      <c r="N239" s="1263"/>
      <c r="O239" s="1263"/>
      <c r="P239" s="1263"/>
      <c r="Q239" s="1263"/>
      <c r="R239" s="1263"/>
      <c r="S239" s="1263"/>
      <c r="T239" s="1271"/>
      <c r="U239" s="1272"/>
      <c r="V239" s="1347"/>
      <c r="W239" s="1347"/>
      <c r="Y239" s="38"/>
    </row>
    <row r="240" spans="1:27" s="1256" customFormat="1" ht="20.100000000000001" customHeight="1" thickBot="1" x14ac:dyDescent="0.2">
      <c r="A240" s="1489" t="s">
        <v>20</v>
      </c>
      <c r="B240" s="1490"/>
      <c r="C240" s="1491" t="s">
        <v>1930</v>
      </c>
      <c r="D240" s="1492"/>
      <c r="E240" s="1492"/>
      <c r="F240" s="1493"/>
      <c r="G240" s="1264"/>
      <c r="H240" s="1264"/>
      <c r="I240" s="1264"/>
      <c r="J240" s="1264"/>
      <c r="K240" s="1264"/>
      <c r="L240" s="1264"/>
      <c r="M240" s="1264"/>
      <c r="N240" s="1264"/>
      <c r="O240" s="1264"/>
      <c r="P240" s="1264"/>
      <c r="Q240" s="1264"/>
      <c r="R240" s="1264"/>
      <c r="S240" s="1264"/>
      <c r="T240" s="1340"/>
      <c r="U240" s="1340"/>
      <c r="V240" s="1347"/>
      <c r="W240" s="1347"/>
      <c r="Y240" s="38"/>
    </row>
    <row r="241" spans="1:26" s="1256" customFormat="1" ht="31.5" customHeight="1" thickBot="1" x14ac:dyDescent="0.2">
      <c r="A241" s="1576" t="s">
        <v>1953</v>
      </c>
      <c r="B241" s="1577"/>
      <c r="C241" s="1577"/>
      <c r="D241" s="1577"/>
      <c r="E241" s="1578"/>
      <c r="F241" s="1126" t="s">
        <v>1954</v>
      </c>
      <c r="G241" s="1339"/>
      <c r="H241" s="1479" t="s">
        <v>1955</v>
      </c>
      <c r="I241" s="1480"/>
      <c r="J241" s="1480"/>
      <c r="K241" s="1343" t="s">
        <v>1956</v>
      </c>
      <c r="L241" s="1457" t="s">
        <v>1957</v>
      </c>
      <c r="M241" s="1457"/>
      <c r="N241" s="1458"/>
      <c r="O241" s="1339"/>
      <c r="P241" s="6"/>
      <c r="Q241" s="6"/>
      <c r="R241" s="6"/>
      <c r="S241" s="1339"/>
      <c r="T241" s="1467" t="s">
        <v>1958</v>
      </c>
      <c r="U241" s="1468"/>
      <c r="V241" s="1114">
        <f>V243/V248</f>
        <v>8.7228997289972923E-3</v>
      </c>
      <c r="W241" s="1114">
        <f>W243/W248</f>
        <v>8.6596385542168763E-3</v>
      </c>
      <c r="X241" s="1114">
        <f>AVERAGE(V241,W241)</f>
        <v>8.6912691416070852E-3</v>
      </c>
      <c r="Y241" s="1283" t="s">
        <v>1959</v>
      </c>
      <c r="Z241" s="1284">
        <f>ROUND(X241*1440,0)/1440</f>
        <v>9.0277777777777769E-3</v>
      </c>
    </row>
    <row r="242" spans="1:26" s="1256" customFormat="1" ht="9" customHeight="1" thickBot="1" x14ac:dyDescent="0.2">
      <c r="A242" s="1339"/>
      <c r="B242" s="1339"/>
      <c r="C242" s="1339"/>
      <c r="D242" s="1339"/>
      <c r="E242" s="1339"/>
      <c r="F242" s="1339"/>
      <c r="G242" s="1339"/>
      <c r="H242" s="1339"/>
      <c r="I242" s="1339"/>
      <c r="J242" s="1339"/>
      <c r="K242" s="1339"/>
      <c r="L242" s="1339"/>
      <c r="M242" s="1339"/>
      <c r="N242" s="1339"/>
      <c r="O242" s="1339"/>
      <c r="P242" s="1339"/>
      <c r="Q242" s="1339"/>
      <c r="R242" s="1339"/>
      <c r="S242" s="1339"/>
      <c r="T242" s="1347"/>
      <c r="U242" s="1347"/>
      <c r="V242" s="1114">
        <f>B251</f>
        <v>0.22916666666666666</v>
      </c>
      <c r="W242" s="1114">
        <f>C247</f>
        <v>0.23958333333333334</v>
      </c>
      <c r="X242" s="1339"/>
      <c r="Y242" s="1339"/>
      <c r="Z242" s="1264"/>
    </row>
    <row r="243" spans="1:26" s="1256" customFormat="1" ht="20.100000000000001" customHeight="1" thickBot="1" x14ac:dyDescent="0.2">
      <c r="A243" s="1481" t="s">
        <v>1960</v>
      </c>
      <c r="B243" s="1482"/>
      <c r="C243" s="1450" t="s">
        <v>1961</v>
      </c>
      <c r="D243" s="1451"/>
      <c r="E243" s="1452"/>
      <c r="F243" s="1453"/>
      <c r="G243" s="1454"/>
      <c r="H243" s="1454"/>
      <c r="I243" s="1454"/>
      <c r="J243" s="1454"/>
      <c r="K243" s="1339"/>
      <c r="L243" s="1339"/>
      <c r="M243" s="1339"/>
      <c r="N243" s="1463" t="s">
        <v>1962</v>
      </c>
      <c r="O243" s="1464"/>
      <c r="P243" s="1536">
        <f>MINUTE(Z241)</f>
        <v>13</v>
      </c>
      <c r="Q243" s="1537"/>
      <c r="R243" s="1339"/>
      <c r="S243" s="1260" t="s">
        <v>139</v>
      </c>
      <c r="T243" s="1459">
        <v>3.8194444444444441E-2</v>
      </c>
      <c r="U243" s="1460"/>
      <c r="V243" s="1114">
        <f>V244-V242</f>
        <v>0.7152777777777779</v>
      </c>
      <c r="W243" s="1114">
        <f>W244-W242</f>
        <v>0.71875000000000067</v>
      </c>
      <c r="X243" s="1339"/>
      <c r="Y243" s="1339"/>
      <c r="Z243" s="1264"/>
    </row>
    <row r="244" spans="1:26" s="1256" customFormat="1" ht="9" customHeight="1" thickBot="1" x14ac:dyDescent="0.2">
      <c r="A244" s="1339"/>
      <c r="B244" s="1339"/>
      <c r="C244" s="1339"/>
      <c r="D244" s="1339"/>
      <c r="E244" s="1339"/>
      <c r="F244" s="1339"/>
      <c r="G244" s="1339"/>
      <c r="H244" s="1339"/>
      <c r="I244" s="1339"/>
      <c r="J244" s="1339"/>
      <c r="K244" s="1339"/>
      <c r="L244" s="1339"/>
      <c r="M244" s="1339"/>
      <c r="N244" s="1339"/>
      <c r="O244" s="1339"/>
      <c r="P244" s="1339"/>
      <c r="Q244" s="1339"/>
      <c r="R244" s="1339"/>
      <c r="S244" s="1339"/>
      <c r="T244" s="1347"/>
      <c r="U244" s="1347"/>
      <c r="V244" s="1114">
        <f>P248</f>
        <v>0.94444444444444453</v>
      </c>
      <c r="W244" s="1114">
        <f>O257</f>
        <v>0.95833333333333404</v>
      </c>
      <c r="X244" s="1339"/>
      <c r="Y244" s="1339"/>
      <c r="Z244" s="1264"/>
    </row>
    <row r="245" spans="1:26" s="1256" customFormat="1" ht="20.100000000000001" customHeight="1" x14ac:dyDescent="0.15">
      <c r="A245" s="1499" t="s">
        <v>1963</v>
      </c>
      <c r="B245" s="1494">
        <v>1</v>
      </c>
      <c r="C245" s="1494"/>
      <c r="D245" s="1494">
        <v>2</v>
      </c>
      <c r="E245" s="1494"/>
      <c r="F245" s="1494">
        <v>3</v>
      </c>
      <c r="G245" s="1494"/>
      <c r="H245" s="1494">
        <v>4</v>
      </c>
      <c r="I245" s="1494"/>
      <c r="J245" s="1494">
        <v>5</v>
      </c>
      <c r="K245" s="1494"/>
      <c r="L245" s="1494">
        <v>6</v>
      </c>
      <c r="M245" s="1494"/>
      <c r="N245" s="1494">
        <v>7</v>
      </c>
      <c r="O245" s="1494"/>
      <c r="P245" s="1494">
        <v>8</v>
      </c>
      <c r="Q245" s="1494"/>
      <c r="R245" s="1494">
        <v>9</v>
      </c>
      <c r="S245" s="1494"/>
      <c r="T245" s="1501">
        <v>10</v>
      </c>
      <c r="U245" s="1502"/>
      <c r="V245" s="1339"/>
      <c r="W245" s="1339"/>
      <c r="X245" s="1339"/>
      <c r="Y245" s="1339"/>
      <c r="Z245" s="1264"/>
    </row>
    <row r="246" spans="1:26" s="1256" customFormat="1" ht="20.100000000000001" customHeight="1" x14ac:dyDescent="0.15">
      <c r="A246" s="1500"/>
      <c r="B246" s="1261" t="s">
        <v>474</v>
      </c>
      <c r="C246" s="1261" t="s">
        <v>1964</v>
      </c>
      <c r="D246" s="1261" t="s">
        <v>474</v>
      </c>
      <c r="E246" s="1261" t="s">
        <v>1964</v>
      </c>
      <c r="F246" s="1261" t="s">
        <v>474</v>
      </c>
      <c r="G246" s="1261" t="s">
        <v>1965</v>
      </c>
      <c r="H246" s="1261" t="s">
        <v>474</v>
      </c>
      <c r="I246" s="1261" t="s">
        <v>1965</v>
      </c>
      <c r="J246" s="1261" t="s">
        <v>474</v>
      </c>
      <c r="K246" s="1261" t="s">
        <v>1966</v>
      </c>
      <c r="L246" s="1261" t="s">
        <v>474</v>
      </c>
      <c r="M246" s="1261" t="s">
        <v>330</v>
      </c>
      <c r="N246" s="1261" t="s">
        <v>474</v>
      </c>
      <c r="O246" s="1261" t="s">
        <v>330</v>
      </c>
      <c r="P246" s="1261" t="s">
        <v>1967</v>
      </c>
      <c r="Q246" s="1261"/>
      <c r="R246" s="1261"/>
      <c r="S246" s="1261"/>
      <c r="T246" s="1262"/>
      <c r="U246" s="1266"/>
      <c r="V246" s="1339"/>
      <c r="W246" s="1339"/>
      <c r="X246" s="1339"/>
      <c r="Y246" s="1339"/>
      <c r="Z246" s="1264"/>
    </row>
    <row r="247" spans="1:26" s="1256" customFormat="1" ht="24.75" customHeight="1" x14ac:dyDescent="0.15">
      <c r="A247" s="27">
        <v>1</v>
      </c>
      <c r="B247" s="1257"/>
      <c r="C247" s="1257">
        <v>0.23958333333333334</v>
      </c>
      <c r="D247" s="181">
        <v>0.29583333333333334</v>
      </c>
      <c r="E247" s="1257">
        <v>0.33611111111111108</v>
      </c>
      <c r="F247" s="182">
        <v>0.39097222222222222</v>
      </c>
      <c r="G247" s="1257">
        <v>0.43124999999999997</v>
      </c>
      <c r="H247" s="182">
        <v>0.50347222222222221</v>
      </c>
      <c r="I247" s="1257">
        <v>0.54375000000000007</v>
      </c>
      <c r="J247" s="182">
        <v>0.6118055555555556</v>
      </c>
      <c r="K247" s="1257">
        <v>0.65208333333333335</v>
      </c>
      <c r="L247" s="182">
        <v>0.72013888888888899</v>
      </c>
      <c r="M247" s="1257">
        <v>0.76041666666666663</v>
      </c>
      <c r="N247" s="183">
        <v>0.82638888888888884</v>
      </c>
      <c r="O247" s="28">
        <v>0.86805555555555547</v>
      </c>
      <c r="P247" s="182">
        <v>0.93472222222222223</v>
      </c>
      <c r="Q247" s="1257"/>
      <c r="R247" s="181"/>
      <c r="S247" s="1257"/>
      <c r="T247" s="183"/>
      <c r="U247" s="1275"/>
      <c r="V247" s="383">
        <f>COUNTA(B247:U279)</f>
        <v>165</v>
      </c>
      <c r="W247" s="389">
        <f>V247/12/2</f>
        <v>6.875</v>
      </c>
      <c r="X247" s="1339"/>
      <c r="Y247" s="1339"/>
      <c r="Z247" s="1264"/>
    </row>
    <row r="248" spans="1:26" s="1256" customFormat="1" ht="24.75" customHeight="1" x14ac:dyDescent="0.15">
      <c r="A248" s="27">
        <v>2</v>
      </c>
      <c r="B248" s="1257"/>
      <c r="C248" s="1257">
        <v>0.24722222222222223</v>
      </c>
      <c r="D248" s="639">
        <v>0.3034722222222222</v>
      </c>
      <c r="E248" s="1257">
        <v>0.3444444444444445</v>
      </c>
      <c r="F248" s="182">
        <v>0.40069444444444446</v>
      </c>
      <c r="G248" s="1257">
        <v>0.44097222222222227</v>
      </c>
      <c r="H248" s="182">
        <v>0.51250000000000007</v>
      </c>
      <c r="I248" s="1257">
        <v>0.55277777777777781</v>
      </c>
      <c r="J248" s="182">
        <v>0.62083333333333335</v>
      </c>
      <c r="K248" s="1257">
        <v>0.66111111111111109</v>
      </c>
      <c r="L248" s="182">
        <v>0.72916666666666663</v>
      </c>
      <c r="M248" s="1257">
        <v>0.76944444444444438</v>
      </c>
      <c r="N248" s="183">
        <v>0.8354166666666667</v>
      </c>
      <c r="O248" s="28">
        <v>0.87708333333333333</v>
      </c>
      <c r="P248" s="182">
        <v>0.94444444444444453</v>
      </c>
      <c r="Q248" s="1257"/>
      <c r="R248" s="181"/>
      <c r="S248" s="1257"/>
      <c r="T248" s="183"/>
      <c r="U248" s="1275"/>
      <c r="V248" s="1119">
        <f>COUNTA(B247:B279,D247:D279,F247:F279,H247:H279,J247:J279,L247:L279,N247:N279,P247:P279,R247:R279,T247:T279)</f>
        <v>82</v>
      </c>
      <c r="W248" s="1119">
        <f>COUNTA(C247:C279,E247:E279,G247:G279,I247:I279,K247:K279,M247:M279,O247:O279,Q247:Q279,S247:S279,U247:U279)</f>
        <v>83</v>
      </c>
      <c r="X248" s="1339"/>
      <c r="Y248" s="1339">
        <f>(V248+W248)/2</f>
        <v>82.5</v>
      </c>
      <c r="Z248" s="1264"/>
    </row>
    <row r="249" spans="1:26" s="1256" customFormat="1" ht="24.75" customHeight="1" x14ac:dyDescent="0.15">
      <c r="A249" s="27">
        <v>3</v>
      </c>
      <c r="B249" s="1257"/>
      <c r="C249" s="1257">
        <v>0.25486111111111098</v>
      </c>
      <c r="D249" s="639">
        <v>0.31041666666666667</v>
      </c>
      <c r="E249" s="28">
        <v>0.35277777777777802</v>
      </c>
      <c r="F249" s="181">
        <v>0.41041666666666698</v>
      </c>
      <c r="G249" s="28">
        <v>0.45069444444444501</v>
      </c>
      <c r="H249" s="181">
        <v>0.52152777777777803</v>
      </c>
      <c r="I249" s="28">
        <v>0.561805555555556</v>
      </c>
      <c r="J249" s="181">
        <v>0.62986111111111098</v>
      </c>
      <c r="K249" s="28">
        <v>0.67013888888888895</v>
      </c>
      <c r="L249" s="181">
        <v>0.73819444444444404</v>
      </c>
      <c r="M249" s="28">
        <v>0.77847222222222201</v>
      </c>
      <c r="N249" s="183">
        <v>0.844444444444445</v>
      </c>
      <c r="O249" s="28">
        <v>0.88611111111111096</v>
      </c>
      <c r="P249" s="182"/>
      <c r="Q249" s="1257"/>
      <c r="R249" s="181"/>
      <c r="S249" s="28"/>
      <c r="T249" s="183"/>
      <c r="U249" s="1275"/>
      <c r="V249" s="1339"/>
      <c r="W249" s="1339"/>
      <c r="X249" s="1339"/>
      <c r="Y249" s="1339" t="s">
        <v>145</v>
      </c>
      <c r="Z249" s="1264"/>
    </row>
    <row r="250" spans="1:26" s="1256" customFormat="1" ht="24.75" customHeight="1" x14ac:dyDescent="0.15">
      <c r="A250" s="27">
        <v>4</v>
      </c>
      <c r="B250" s="1257"/>
      <c r="C250" s="182">
        <v>0.26250000000000001</v>
      </c>
      <c r="D250" s="639">
        <v>0.31736111111111098</v>
      </c>
      <c r="E250" s="1257">
        <v>0.36111111111111099</v>
      </c>
      <c r="F250" s="182">
        <v>0.42013888888888901</v>
      </c>
      <c r="G250" s="1257">
        <v>0.46041666666666697</v>
      </c>
      <c r="H250" s="182">
        <v>0.530555555555556</v>
      </c>
      <c r="I250" s="1257">
        <v>0.57083333333333297</v>
      </c>
      <c r="J250" s="182">
        <v>0.63888888888888895</v>
      </c>
      <c r="K250" s="1257">
        <v>0.67916666666666703</v>
      </c>
      <c r="L250" s="182">
        <v>0.74722222222222201</v>
      </c>
      <c r="M250" s="1257">
        <v>0.78749999999999998</v>
      </c>
      <c r="N250" s="183">
        <v>0.85347222222222197</v>
      </c>
      <c r="O250" s="28">
        <v>0.89513888888888904</v>
      </c>
      <c r="P250" s="182"/>
      <c r="Q250" s="1257"/>
      <c r="R250" s="181"/>
      <c r="S250" s="1257"/>
      <c r="T250" s="183"/>
      <c r="U250" s="1275"/>
      <c r="V250" s="1339" t="s">
        <v>18</v>
      </c>
      <c r="W250" s="1339" t="s">
        <v>19</v>
      </c>
      <c r="X250" s="1339"/>
      <c r="Y250" s="1339"/>
      <c r="Z250" s="1264"/>
    </row>
    <row r="251" spans="1:26" s="1256" customFormat="1" ht="24.75" customHeight="1" x14ac:dyDescent="0.15">
      <c r="A251" s="27">
        <v>5</v>
      </c>
      <c r="B251" s="1257">
        <v>0.22916666666666666</v>
      </c>
      <c r="C251" s="1257">
        <v>0.27013888888888898</v>
      </c>
      <c r="D251" s="639">
        <v>0.32430555555555601</v>
      </c>
      <c r="E251" s="1257">
        <v>0.36944444444444502</v>
      </c>
      <c r="F251" s="182">
        <v>0.42986111111111103</v>
      </c>
      <c r="G251" s="1257">
        <v>0.47013888888888899</v>
      </c>
      <c r="H251" s="182">
        <v>0.53958333333333397</v>
      </c>
      <c r="I251" s="1257">
        <v>0.57986111111111105</v>
      </c>
      <c r="J251" s="182">
        <v>0.64791666666666703</v>
      </c>
      <c r="K251" s="1257">
        <v>0.688194444444444</v>
      </c>
      <c r="L251" s="181">
        <v>0.75555555555555554</v>
      </c>
      <c r="M251" s="1257">
        <v>0.79652777777777795</v>
      </c>
      <c r="N251" s="183">
        <v>0.86250000000000004</v>
      </c>
      <c r="O251" s="28">
        <v>0.90416666666666701</v>
      </c>
      <c r="P251" s="182"/>
      <c r="Q251" s="1257"/>
      <c r="R251" s="181"/>
      <c r="S251" s="1257"/>
      <c r="T251" s="183"/>
      <c r="U251" s="1275"/>
      <c r="V251" s="391">
        <f t="shared" ref="V251:V256" si="12">N253-N252</f>
        <v>9.0277777777779677E-3</v>
      </c>
      <c r="W251" s="1125">
        <f>O248-O247</f>
        <v>9.0277777777778567E-3</v>
      </c>
      <c r="X251" s="391"/>
      <c r="Y251" s="1339"/>
      <c r="Z251" s="1264"/>
    </row>
    <row r="252" spans="1:26" s="1256" customFormat="1" ht="24.75" customHeight="1" x14ac:dyDescent="0.15">
      <c r="A252" s="27">
        <v>6</v>
      </c>
      <c r="B252" s="1345">
        <v>0.23750000000000002</v>
      </c>
      <c r="C252" s="182">
        <v>0.27777777777777801</v>
      </c>
      <c r="D252" s="639">
        <v>0.33124999999999999</v>
      </c>
      <c r="E252" s="1257">
        <v>0.37638888888888888</v>
      </c>
      <c r="F252" s="182">
        <v>0.43958333333333299</v>
      </c>
      <c r="G252" s="1257">
        <v>0.47986111111111102</v>
      </c>
      <c r="H252" s="182">
        <v>0.54861111111111105</v>
      </c>
      <c r="I252" s="1257">
        <v>0.58888888888888902</v>
      </c>
      <c r="J252" s="182">
        <v>0.656944444444444</v>
      </c>
      <c r="K252" s="1257">
        <v>0.69722222222222197</v>
      </c>
      <c r="L252" s="182">
        <v>0.76388888888888895</v>
      </c>
      <c r="M252" s="1257">
        <v>0.80555555555555503</v>
      </c>
      <c r="N252" s="183">
        <v>0.87152777777777801</v>
      </c>
      <c r="O252" s="28">
        <v>0.91319444444444497</v>
      </c>
      <c r="P252" s="182"/>
      <c r="Q252" s="1257"/>
      <c r="R252" s="181"/>
      <c r="S252" s="1257"/>
      <c r="T252" s="183"/>
      <c r="U252" s="1275"/>
      <c r="V252" s="391">
        <f t="shared" si="12"/>
        <v>9.0277777777779677E-3</v>
      </c>
      <c r="W252" s="1125">
        <f t="shared" ref="W252:W260" si="13">O249-O248</f>
        <v>9.0277777777776347E-3</v>
      </c>
      <c r="X252" s="391"/>
      <c r="Y252" s="1339"/>
      <c r="Z252" s="1264"/>
    </row>
    <row r="253" spans="1:26" s="1256" customFormat="1" ht="24.75" customHeight="1" x14ac:dyDescent="0.15">
      <c r="A253" s="27">
        <v>7</v>
      </c>
      <c r="B253" s="42">
        <v>0.24583333333333299</v>
      </c>
      <c r="C253" s="1257">
        <v>0.28541666666666698</v>
      </c>
      <c r="D253" s="639">
        <v>0.33819444444444502</v>
      </c>
      <c r="E253" s="1257">
        <v>0.38333333333333303</v>
      </c>
      <c r="F253" s="182">
        <v>0.44930555555555601</v>
      </c>
      <c r="G253" s="1257">
        <v>0.48958333333333398</v>
      </c>
      <c r="H253" s="182">
        <v>0.55763888888888902</v>
      </c>
      <c r="I253" s="1257">
        <v>0.59791666666666698</v>
      </c>
      <c r="J253" s="182">
        <v>0.66597222222222197</v>
      </c>
      <c r="K253" s="1257">
        <v>0.70625000000000004</v>
      </c>
      <c r="L253" s="181">
        <v>0.77222222222222303</v>
      </c>
      <c r="M253" s="1257">
        <v>0.81458333333333299</v>
      </c>
      <c r="N253" s="183">
        <v>0.88055555555555598</v>
      </c>
      <c r="O253" s="28">
        <v>0.92222222222222305</v>
      </c>
      <c r="P253" s="182"/>
      <c r="Q253" s="1257"/>
      <c r="R253" s="181"/>
      <c r="S253" s="1257"/>
      <c r="T253" s="183"/>
      <c r="U253" s="183"/>
      <c r="V253" s="391">
        <f t="shared" si="12"/>
        <v>9.0277777777780788E-3</v>
      </c>
      <c r="W253" s="1125">
        <f t="shared" si="13"/>
        <v>9.0277777777780788E-3</v>
      </c>
      <c r="X253" s="391"/>
      <c r="Y253" s="1339"/>
      <c r="Z253" s="1264"/>
    </row>
    <row r="254" spans="1:26" s="1256" customFormat="1" ht="24.75" customHeight="1" x14ac:dyDescent="0.15">
      <c r="A254" s="27">
        <v>8</v>
      </c>
      <c r="B254" s="1345">
        <v>0.25416666666666698</v>
      </c>
      <c r="C254" s="182">
        <v>0.29375000000000001</v>
      </c>
      <c r="D254" s="639">
        <v>0.34513888888888899</v>
      </c>
      <c r="E254" s="1257">
        <v>0.390277777777777</v>
      </c>
      <c r="F254" s="182">
        <v>0.45833333333333331</v>
      </c>
      <c r="G254" s="1257">
        <v>0.49861111111111112</v>
      </c>
      <c r="H254" s="182">
        <v>0.56666666666666698</v>
      </c>
      <c r="I254" s="1257">
        <v>0.60694444444444395</v>
      </c>
      <c r="J254" s="182">
        <v>0.67500000000000004</v>
      </c>
      <c r="K254" s="1257">
        <v>0.71527777777777801</v>
      </c>
      <c r="L254" s="182">
        <v>0.78125</v>
      </c>
      <c r="M254" s="1257">
        <v>0.82361111111111096</v>
      </c>
      <c r="N254" s="183">
        <v>0.88958333333333395</v>
      </c>
      <c r="O254" s="28">
        <v>0.93125000000000002</v>
      </c>
      <c r="P254" s="182"/>
      <c r="Q254" s="1257"/>
      <c r="R254" s="181"/>
      <c r="S254" s="1257"/>
      <c r="T254" s="183"/>
      <c r="U254" s="183"/>
      <c r="V254" s="391">
        <f t="shared" si="12"/>
        <v>9.0277777777779677E-3</v>
      </c>
      <c r="W254" s="1125">
        <f t="shared" si="13"/>
        <v>9.0277777777779677E-3</v>
      </c>
      <c r="X254" s="391"/>
      <c r="Y254" s="1339"/>
      <c r="Z254" s="1264"/>
    </row>
    <row r="255" spans="1:26" s="1256" customFormat="1" ht="24.75" customHeight="1" x14ac:dyDescent="0.15">
      <c r="A255" s="27">
        <v>9</v>
      </c>
      <c r="B255" s="42">
        <v>0.26250000000000001</v>
      </c>
      <c r="C255" s="1257">
        <v>0.30208333333333298</v>
      </c>
      <c r="D255" s="183">
        <v>0.35416666666666669</v>
      </c>
      <c r="E255" s="1257">
        <v>0.39722222222222098</v>
      </c>
      <c r="F255" s="182">
        <v>0.46736111111111101</v>
      </c>
      <c r="G255" s="1257">
        <v>0.50763888888888797</v>
      </c>
      <c r="H255" s="182">
        <v>0.57569444444444495</v>
      </c>
      <c r="I255" s="1257">
        <v>0.61597222222222203</v>
      </c>
      <c r="J255" s="182">
        <v>0.68402777777777801</v>
      </c>
      <c r="K255" s="1257">
        <v>0.72430555555555498</v>
      </c>
      <c r="L255" s="181">
        <v>0.79027777777777697</v>
      </c>
      <c r="M255" s="1257">
        <v>0.83263888888888904</v>
      </c>
      <c r="N255" s="181">
        <v>0.89861111111111203</v>
      </c>
      <c r="O255" s="28">
        <v>0.94027777777777799</v>
      </c>
      <c r="P255" s="182"/>
      <c r="Q255" s="1257"/>
      <c r="R255" s="181"/>
      <c r="S255" s="1257"/>
      <c r="T255" s="183"/>
      <c r="U255" s="183"/>
      <c r="V255" s="391">
        <f t="shared" si="12"/>
        <v>9.0277777777769685E-3</v>
      </c>
      <c r="W255" s="1125">
        <f t="shared" si="13"/>
        <v>9.0277777777779677E-3</v>
      </c>
      <c r="X255" s="391"/>
      <c r="Y255" s="1339"/>
      <c r="Z255" s="1264"/>
    </row>
    <row r="256" spans="1:26" s="1256" customFormat="1" ht="24.75" customHeight="1" x14ac:dyDescent="0.15">
      <c r="A256" s="27">
        <v>10</v>
      </c>
      <c r="B256" s="52">
        <v>0.27083333333333298</v>
      </c>
      <c r="C256" s="181">
        <v>0.31041666666666601</v>
      </c>
      <c r="D256" s="183">
        <v>0.36319444444444443</v>
      </c>
      <c r="E256" s="28">
        <v>0.40486111111111112</v>
      </c>
      <c r="F256" s="181">
        <v>0.47638888888888797</v>
      </c>
      <c r="G256" s="28">
        <v>0.51666666666666505</v>
      </c>
      <c r="H256" s="181">
        <v>0.58472222222222303</v>
      </c>
      <c r="I256" s="28">
        <v>0.625</v>
      </c>
      <c r="J256" s="181">
        <v>0.69305555555555498</v>
      </c>
      <c r="K256" s="28">
        <v>0.73333333333333295</v>
      </c>
      <c r="L256" s="182">
        <v>0.79930555555555405</v>
      </c>
      <c r="M256" s="1257">
        <v>0.84166666666666601</v>
      </c>
      <c r="N256" s="181">
        <v>0.90763888888888999</v>
      </c>
      <c r="O256" s="28">
        <v>0.94930555555555596</v>
      </c>
      <c r="P256" s="182"/>
      <c r="Q256" s="1257"/>
      <c r="R256" s="181"/>
      <c r="S256" s="1257"/>
      <c r="T256" s="183"/>
      <c r="U256" s="183"/>
      <c r="V256" s="391">
        <f t="shared" si="12"/>
        <v>9.0277777777780788E-3</v>
      </c>
      <c r="W256" s="1125">
        <f t="shared" si="13"/>
        <v>9.0277777777780788E-3</v>
      </c>
      <c r="X256" s="391"/>
      <c r="Y256" s="1339"/>
      <c r="Z256" s="1264"/>
    </row>
    <row r="257" spans="1:26" s="1256" customFormat="1" ht="24.75" customHeight="1" x14ac:dyDescent="0.15">
      <c r="A257" s="27">
        <v>11</v>
      </c>
      <c r="B257" s="42">
        <v>0.27916666666666701</v>
      </c>
      <c r="C257" s="1257">
        <v>0.31874999999999898</v>
      </c>
      <c r="D257" s="181">
        <v>0.37222222222222201</v>
      </c>
      <c r="E257" s="1257">
        <v>0.41319444444444442</v>
      </c>
      <c r="F257" s="182">
        <v>0.485416666666665</v>
      </c>
      <c r="G257" s="1257">
        <v>0.52569444444444202</v>
      </c>
      <c r="H257" s="182">
        <v>0.593750000000001</v>
      </c>
      <c r="I257" s="1257">
        <v>0.63402777777777797</v>
      </c>
      <c r="J257" s="182">
        <v>0.70208333333333295</v>
      </c>
      <c r="K257" s="1257">
        <v>0.74236111111111103</v>
      </c>
      <c r="L257" s="181">
        <v>0.80833333333333102</v>
      </c>
      <c r="M257" s="1257">
        <v>0.85069444444444398</v>
      </c>
      <c r="N257" s="181">
        <v>0.91666666666666696</v>
      </c>
      <c r="O257" s="28">
        <v>0.95833333333333404</v>
      </c>
      <c r="P257" s="182"/>
      <c r="Q257" s="1257"/>
      <c r="R257" s="181"/>
      <c r="S257" s="1257"/>
      <c r="T257" s="1265"/>
      <c r="U257" s="1269"/>
      <c r="V257" s="391">
        <f>P247-N258</f>
        <v>9.0277777777771906E-3</v>
      </c>
      <c r="W257" s="1125">
        <f t="shared" si="13"/>
        <v>9.0277777777769685E-3</v>
      </c>
      <c r="X257" s="1339"/>
      <c r="Y257" s="1339"/>
      <c r="Z257" s="1264"/>
    </row>
    <row r="258" spans="1:26" s="1256" customFormat="1" ht="24.75" customHeight="1" x14ac:dyDescent="0.15">
      <c r="A258" s="27">
        <v>12</v>
      </c>
      <c r="B258" s="1345">
        <v>0.28749999999999998</v>
      </c>
      <c r="C258" s="182">
        <v>0.327083333333332</v>
      </c>
      <c r="D258" s="181">
        <v>0.38124999999999998</v>
      </c>
      <c r="E258" s="1257">
        <v>0.421527777777778</v>
      </c>
      <c r="F258" s="182">
        <v>0.49444444444444302</v>
      </c>
      <c r="G258" s="1257">
        <v>0.53472222222221999</v>
      </c>
      <c r="H258" s="182">
        <v>0.60277777777777897</v>
      </c>
      <c r="I258" s="1257">
        <v>0.64305555555555505</v>
      </c>
      <c r="J258" s="182">
        <v>0.71111111111111103</v>
      </c>
      <c r="K258" s="1257">
        <v>0.75138888888888899</v>
      </c>
      <c r="L258" s="182">
        <v>0.81736111111110799</v>
      </c>
      <c r="M258" s="1257">
        <v>0.85972222222222205</v>
      </c>
      <c r="N258" s="181">
        <v>0.92569444444444504</v>
      </c>
      <c r="O258" s="28"/>
      <c r="P258" s="182"/>
      <c r="Q258" s="1257"/>
      <c r="R258" s="181"/>
      <c r="S258" s="1257"/>
      <c r="T258" s="1265"/>
      <c r="U258" s="1269"/>
      <c r="V258" s="391">
        <f>P248-P247</f>
        <v>9.7222222222222987E-3</v>
      </c>
      <c r="W258" s="1125">
        <f t="shared" si="13"/>
        <v>9.0277777777779677E-3</v>
      </c>
      <c r="X258" s="1339"/>
      <c r="Y258" s="1339"/>
      <c r="Z258" s="1264"/>
    </row>
    <row r="259" spans="1:26" s="1256" customFormat="1" ht="24.75" customHeight="1" x14ac:dyDescent="0.15">
      <c r="A259" s="27">
        <v>13</v>
      </c>
      <c r="B259" s="1257"/>
      <c r="C259" s="1257"/>
      <c r="D259" s="1257"/>
      <c r="E259" s="1257"/>
      <c r="F259" s="1257"/>
      <c r="G259" s="1257"/>
      <c r="H259" s="1257"/>
      <c r="I259" s="1257"/>
      <c r="J259" s="1257"/>
      <c r="K259" s="1257"/>
      <c r="L259" s="1257"/>
      <c r="M259" s="1257"/>
      <c r="N259" s="1257"/>
      <c r="O259" s="1257"/>
      <c r="P259" s="1257"/>
      <c r="Q259" s="1257"/>
      <c r="R259" s="1267"/>
      <c r="S259" s="1265"/>
      <c r="T259" s="1265"/>
      <c r="U259" s="1269"/>
      <c r="V259" s="391"/>
      <c r="W259" s="1125">
        <f t="shared" si="13"/>
        <v>9.0277777777779677E-3</v>
      </c>
      <c r="X259" s="1339"/>
      <c r="Y259" s="1339"/>
      <c r="Z259" s="1264"/>
    </row>
    <row r="260" spans="1:26" s="1256" customFormat="1" ht="24.75" customHeight="1" x14ac:dyDescent="0.15">
      <c r="A260" s="27">
        <v>14</v>
      </c>
      <c r="B260" s="1257"/>
      <c r="C260" s="1257"/>
      <c r="D260" s="1257"/>
      <c r="E260" s="1257"/>
      <c r="F260" s="1257"/>
      <c r="G260" s="1257"/>
      <c r="H260" s="1257"/>
      <c r="I260" s="1257"/>
      <c r="J260" s="1257"/>
      <c r="K260" s="1257"/>
      <c r="L260" s="1257"/>
      <c r="M260" s="1257"/>
      <c r="N260" s="1257"/>
      <c r="O260" s="1257"/>
      <c r="P260" s="1257"/>
      <c r="Q260" s="1257"/>
      <c r="R260" s="1267"/>
      <c r="S260" s="1265"/>
      <c r="T260" s="1265"/>
      <c r="U260" s="1269"/>
      <c r="V260" s="391"/>
      <c r="W260" s="1125">
        <f t="shared" si="13"/>
        <v>9.0277777777780788E-3</v>
      </c>
      <c r="X260" s="1339"/>
      <c r="Y260" s="1339"/>
      <c r="Z260" s="1264"/>
    </row>
    <row r="261" spans="1:26" s="1256" customFormat="1" ht="24.75" customHeight="1" x14ac:dyDescent="0.15">
      <c r="A261" s="27">
        <v>15</v>
      </c>
      <c r="B261" s="1257"/>
      <c r="C261" s="1257"/>
      <c r="D261" s="1257"/>
      <c r="E261" s="1257"/>
      <c r="F261" s="49"/>
      <c r="G261" s="1257"/>
      <c r="H261" s="50"/>
      <c r="I261" s="1257"/>
      <c r="J261" s="1257"/>
      <c r="K261" s="1257"/>
      <c r="L261" s="1257"/>
      <c r="M261" s="1257"/>
      <c r="N261" s="1257"/>
      <c r="O261" s="1257"/>
      <c r="P261" s="1257"/>
      <c r="Q261" s="1257"/>
      <c r="R261" s="1267"/>
      <c r="S261" s="1268"/>
      <c r="T261" s="1265"/>
      <c r="U261" s="1269"/>
      <c r="V261" s="1125"/>
      <c r="W261" s="1125"/>
      <c r="X261" s="1339"/>
      <c r="Y261" s="1339"/>
      <c r="Z261" s="1264"/>
    </row>
    <row r="262" spans="1:26" s="1256" customFormat="1" ht="24.75" customHeight="1" x14ac:dyDescent="0.15">
      <c r="A262" s="27">
        <v>16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1267"/>
      <c r="S262" s="1268"/>
      <c r="T262" s="1265"/>
      <c r="U262" s="1269"/>
      <c r="V262" s="1125"/>
      <c r="W262" s="1125"/>
      <c r="X262" s="1339"/>
      <c r="Y262" s="1339"/>
      <c r="Z262" s="1264"/>
    </row>
    <row r="263" spans="1:26" s="1256" customFormat="1" ht="24.75" customHeight="1" x14ac:dyDescent="0.15">
      <c r="A263" s="27">
        <v>17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1267"/>
      <c r="S263" s="1268"/>
      <c r="T263" s="1265"/>
      <c r="U263" s="1269"/>
      <c r="V263" s="1125"/>
      <c r="W263" s="1125"/>
      <c r="X263" s="1339"/>
      <c r="Y263" s="1339"/>
      <c r="Z263" s="1264"/>
    </row>
    <row r="264" spans="1:26" s="1256" customFormat="1" ht="24.75" customHeight="1" x14ac:dyDescent="0.15">
      <c r="A264" s="27">
        <v>18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1267"/>
      <c r="S264" s="1268"/>
      <c r="T264" s="1265"/>
      <c r="U264" s="1269"/>
      <c r="V264" s="1339"/>
      <c r="W264" s="1125"/>
      <c r="X264" s="1339"/>
      <c r="Y264" s="1339"/>
      <c r="Z264" s="1264"/>
    </row>
    <row r="265" spans="1:26" s="1256" customFormat="1" ht="24.75" customHeight="1" x14ac:dyDescent="0.15">
      <c r="A265" s="1338">
        <v>19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1262"/>
      <c r="S265" s="1268"/>
      <c r="T265" s="1265"/>
      <c r="U265" s="1269"/>
      <c r="V265" s="1339"/>
      <c r="W265" s="1125"/>
      <c r="X265" s="1339"/>
      <c r="Y265" s="1339"/>
      <c r="Z265" s="1264"/>
    </row>
    <row r="266" spans="1:26" s="1256" customFormat="1" ht="24.75" customHeight="1" x14ac:dyDescent="0.15">
      <c r="A266" s="1338">
        <v>20</v>
      </c>
      <c r="B266" s="1257"/>
      <c r="C266" s="1257"/>
      <c r="D266" s="1257"/>
      <c r="E266" s="1257"/>
      <c r="F266" s="1257"/>
      <c r="G266" s="1257"/>
      <c r="H266" s="1257"/>
      <c r="I266" s="1257"/>
      <c r="J266" s="1257"/>
      <c r="K266" s="1257"/>
      <c r="L266" s="1257"/>
      <c r="M266" s="1257"/>
      <c r="N266" s="1257"/>
      <c r="O266" s="1257"/>
      <c r="P266" s="1257"/>
      <c r="Q266" s="1257"/>
      <c r="R266" s="1261"/>
      <c r="S266" s="1258"/>
      <c r="T266" s="1265"/>
      <c r="U266" s="1269"/>
      <c r="V266" s="1339"/>
      <c r="W266" s="1339"/>
      <c r="X266" s="1339"/>
      <c r="Y266" s="1339"/>
      <c r="Z266" s="1264"/>
    </row>
    <row r="267" spans="1:26" s="1256" customFormat="1" ht="24.75" customHeight="1" x14ac:dyDescent="0.15">
      <c r="A267" s="1338">
        <v>21</v>
      </c>
      <c r="B267" s="1258"/>
      <c r="C267" s="1258"/>
      <c r="D267" s="1258"/>
      <c r="E267" s="1258"/>
      <c r="F267" s="1258"/>
      <c r="G267" s="1258"/>
      <c r="H267" s="1258"/>
      <c r="I267" s="1258"/>
      <c r="J267" s="1258"/>
      <c r="K267" s="1258"/>
      <c r="L267" s="1258"/>
      <c r="M267" s="1258"/>
      <c r="N267" s="1258"/>
      <c r="O267" s="1258"/>
      <c r="P267" s="1258"/>
      <c r="Q267" s="1258"/>
      <c r="R267" s="1258"/>
      <c r="S267" s="1258"/>
      <c r="T267" s="1265"/>
      <c r="U267" s="1269"/>
      <c r="V267" s="1339"/>
      <c r="W267" s="1339"/>
      <c r="X267" s="1339"/>
      <c r="Y267" s="1339"/>
      <c r="Z267" s="1264"/>
    </row>
    <row r="268" spans="1:26" s="1256" customFormat="1" ht="24.75" customHeight="1" x14ac:dyDescent="0.15">
      <c r="A268" s="1338">
        <v>22</v>
      </c>
      <c r="B268" s="1258"/>
      <c r="C268" s="1258"/>
      <c r="D268" s="1258"/>
      <c r="E268" s="1258"/>
      <c r="F268" s="1258"/>
      <c r="G268" s="1258"/>
      <c r="H268" s="1258"/>
      <c r="I268" s="1258"/>
      <c r="J268" s="1258"/>
      <c r="K268" s="1258"/>
      <c r="L268" s="1258"/>
      <c r="M268" s="1258"/>
      <c r="N268" s="1258"/>
      <c r="O268" s="1258"/>
      <c r="P268" s="1258"/>
      <c r="Q268" s="1258"/>
      <c r="R268" s="1258"/>
      <c r="S268" s="1258"/>
      <c r="T268" s="1265"/>
      <c r="U268" s="1269"/>
      <c r="V268" s="1339"/>
      <c r="W268" s="1339"/>
      <c r="X268" s="1339"/>
      <c r="Y268" s="1339"/>
      <c r="Z268" s="1264"/>
    </row>
    <row r="269" spans="1:26" s="1256" customFormat="1" ht="24.75" customHeight="1" x14ac:dyDescent="0.15">
      <c r="A269" s="1338">
        <v>23</v>
      </c>
      <c r="B269" s="1258"/>
      <c r="C269" s="1258"/>
      <c r="D269" s="1258"/>
      <c r="E269" s="1258"/>
      <c r="F269" s="1258"/>
      <c r="G269" s="1258"/>
      <c r="H269" s="1258"/>
      <c r="I269" s="1258"/>
      <c r="J269" s="1258"/>
      <c r="K269" s="1258"/>
      <c r="L269" s="1258"/>
      <c r="M269" s="1258"/>
      <c r="N269" s="1258"/>
      <c r="O269" s="1258"/>
      <c r="P269" s="1258"/>
      <c r="Q269" s="1258"/>
      <c r="R269" s="1258"/>
      <c r="S269" s="1258"/>
      <c r="T269" s="1265"/>
      <c r="U269" s="1269"/>
      <c r="V269" s="1339"/>
      <c r="W269" s="1339"/>
      <c r="X269" s="1339"/>
      <c r="Y269" s="1339"/>
      <c r="Z269" s="1264"/>
    </row>
    <row r="270" spans="1:26" s="1256" customFormat="1" ht="24.75" customHeight="1" x14ac:dyDescent="0.15">
      <c r="A270" s="1338">
        <v>24</v>
      </c>
      <c r="B270" s="1258"/>
      <c r="C270" s="1258"/>
      <c r="D270" s="1258"/>
      <c r="E270" s="1258"/>
      <c r="F270" s="1258"/>
      <c r="G270" s="1258"/>
      <c r="H270" s="1258"/>
      <c r="I270" s="1258"/>
      <c r="J270" s="1258"/>
      <c r="K270" s="1258"/>
      <c r="L270" s="1258"/>
      <c r="M270" s="1258"/>
      <c r="N270" s="1258"/>
      <c r="O270" s="1258"/>
      <c r="P270" s="1258"/>
      <c r="Q270" s="1258"/>
      <c r="R270" s="1258"/>
      <c r="S270" s="1258"/>
      <c r="T270" s="1265"/>
      <c r="U270" s="1269"/>
      <c r="V270" s="1339"/>
      <c r="W270" s="1339"/>
      <c r="X270" s="1339"/>
      <c r="Y270" s="1339"/>
      <c r="Z270" s="1264"/>
    </row>
    <row r="271" spans="1:26" s="1256" customFormat="1" ht="24.75" customHeight="1" x14ac:dyDescent="0.15">
      <c r="A271" s="1338">
        <v>25</v>
      </c>
      <c r="B271" s="1258"/>
      <c r="C271" s="1258"/>
      <c r="D271" s="1258"/>
      <c r="E271" s="1258"/>
      <c r="F271" s="1258"/>
      <c r="G271" s="1258"/>
      <c r="H271" s="1258"/>
      <c r="I271" s="1258"/>
      <c r="J271" s="1258"/>
      <c r="K271" s="1258"/>
      <c r="L271" s="1258"/>
      <c r="M271" s="1258"/>
      <c r="N271" s="1258"/>
      <c r="O271" s="1258"/>
      <c r="P271" s="1258"/>
      <c r="Q271" s="1258"/>
      <c r="R271" s="1258"/>
      <c r="S271" s="1258"/>
      <c r="T271" s="1265"/>
      <c r="U271" s="1269"/>
      <c r="V271" s="1339"/>
      <c r="W271" s="1339"/>
      <c r="X271" s="1339"/>
      <c r="Y271" s="1339"/>
      <c r="Z271" s="1264"/>
    </row>
    <row r="272" spans="1:26" s="1256" customFormat="1" ht="24.75" customHeight="1" x14ac:dyDescent="0.15">
      <c r="A272" s="1338">
        <v>26</v>
      </c>
      <c r="B272" s="1258"/>
      <c r="C272" s="1258"/>
      <c r="D272" s="1258"/>
      <c r="E272" s="1258"/>
      <c r="F272" s="1258"/>
      <c r="G272" s="1258"/>
      <c r="H272" s="1258"/>
      <c r="I272" s="1258"/>
      <c r="J272" s="1258"/>
      <c r="K272" s="1258"/>
      <c r="L272" s="1258"/>
      <c r="M272" s="1258"/>
      <c r="N272" s="1258"/>
      <c r="O272" s="1258"/>
      <c r="P272" s="1258"/>
      <c r="Q272" s="1258"/>
      <c r="R272" s="1258"/>
      <c r="S272" s="1258"/>
      <c r="T272" s="1265"/>
      <c r="U272" s="1269"/>
      <c r="V272" s="1339"/>
      <c r="W272" s="1339"/>
      <c r="X272" s="1339"/>
      <c r="Y272" s="1339"/>
      <c r="Z272" s="1264"/>
    </row>
    <row r="273" spans="1:26" s="1256" customFormat="1" ht="24.75" customHeight="1" x14ac:dyDescent="0.15">
      <c r="A273" s="1338">
        <v>27</v>
      </c>
      <c r="B273" s="1258"/>
      <c r="C273" s="1258"/>
      <c r="D273" s="1258"/>
      <c r="E273" s="1258"/>
      <c r="F273" s="1258"/>
      <c r="G273" s="1258"/>
      <c r="H273" s="1258"/>
      <c r="I273" s="1258"/>
      <c r="J273" s="1258"/>
      <c r="K273" s="1258"/>
      <c r="L273" s="1258"/>
      <c r="M273" s="1258"/>
      <c r="N273" s="1258"/>
      <c r="O273" s="1258"/>
      <c r="P273" s="1258"/>
      <c r="Q273" s="1258"/>
      <c r="R273" s="1258"/>
      <c r="S273" s="1258"/>
      <c r="T273" s="1265"/>
      <c r="U273" s="1269"/>
      <c r="V273" s="1339"/>
      <c r="W273" s="1339"/>
      <c r="X273" s="1339"/>
      <c r="Y273" s="1339"/>
      <c r="Z273" s="1264"/>
    </row>
    <row r="274" spans="1:26" s="1256" customFormat="1" ht="24.75" customHeight="1" x14ac:dyDescent="0.15">
      <c r="A274" s="1338">
        <v>28</v>
      </c>
      <c r="B274" s="1258"/>
      <c r="C274" s="1258"/>
      <c r="D274" s="1258"/>
      <c r="E274" s="1258"/>
      <c r="F274" s="1258"/>
      <c r="G274" s="1258"/>
      <c r="H274" s="1258"/>
      <c r="I274" s="1258"/>
      <c r="J274" s="1258"/>
      <c r="K274" s="1258"/>
      <c r="L274" s="1258"/>
      <c r="M274" s="1258"/>
      <c r="N274" s="1258"/>
      <c r="O274" s="1258"/>
      <c r="P274" s="1258"/>
      <c r="Q274" s="1258"/>
      <c r="R274" s="1258"/>
      <c r="S274" s="1258"/>
      <c r="T274" s="1265"/>
      <c r="U274" s="1269"/>
      <c r="V274" s="1339"/>
      <c r="W274" s="1339"/>
      <c r="X274" s="1339"/>
      <c r="Y274" s="1339"/>
      <c r="Z274" s="1264"/>
    </row>
    <row r="275" spans="1:26" s="1256" customFormat="1" ht="24.75" customHeight="1" x14ac:dyDescent="0.15">
      <c r="A275" s="1338">
        <v>29</v>
      </c>
      <c r="B275" s="1258"/>
      <c r="C275" s="1258"/>
      <c r="D275" s="1258"/>
      <c r="E275" s="1258"/>
      <c r="F275" s="1258"/>
      <c r="G275" s="1258"/>
      <c r="H275" s="1258"/>
      <c r="I275" s="1258"/>
      <c r="J275" s="1258"/>
      <c r="K275" s="1258"/>
      <c r="L275" s="1258"/>
      <c r="M275" s="1258"/>
      <c r="N275" s="1258"/>
      <c r="O275" s="1258"/>
      <c r="P275" s="1258"/>
      <c r="Q275" s="1258"/>
      <c r="R275" s="1258"/>
      <c r="S275" s="1258"/>
      <c r="T275" s="1265"/>
      <c r="U275" s="1269"/>
      <c r="V275" s="1339"/>
      <c r="W275" s="1339"/>
      <c r="X275" s="1339"/>
      <c r="Y275" s="1339"/>
      <c r="Z275" s="1264"/>
    </row>
    <row r="276" spans="1:26" s="1256" customFormat="1" ht="24.75" customHeight="1" x14ac:dyDescent="0.15">
      <c r="A276" s="1338">
        <v>30</v>
      </c>
      <c r="B276" s="1276"/>
      <c r="C276" s="1276"/>
      <c r="D276" s="1276"/>
      <c r="E276" s="1276"/>
      <c r="F276" s="1276"/>
      <c r="G276" s="1276"/>
      <c r="H276" s="1276"/>
      <c r="I276" s="1276"/>
      <c r="J276" s="1276"/>
      <c r="K276" s="1276"/>
      <c r="L276" s="1276"/>
      <c r="M276" s="1276"/>
      <c r="N276" s="1276"/>
      <c r="O276" s="1276"/>
      <c r="P276" s="1276"/>
      <c r="Q276" s="1276"/>
      <c r="R276" s="1276"/>
      <c r="S276" s="1276"/>
      <c r="T276" s="1277"/>
      <c r="U276" s="1278"/>
      <c r="V276" s="1339"/>
      <c r="W276" s="1339"/>
      <c r="X276" s="1339"/>
      <c r="Y276" s="1339"/>
      <c r="Z276" s="1264"/>
    </row>
    <row r="277" spans="1:26" s="1256" customFormat="1" ht="24.75" customHeight="1" x14ac:dyDescent="0.15">
      <c r="A277" s="1338">
        <v>31</v>
      </c>
      <c r="B277" s="1276"/>
      <c r="C277" s="1276"/>
      <c r="D277" s="1276"/>
      <c r="E277" s="1276"/>
      <c r="F277" s="1276"/>
      <c r="G277" s="1276"/>
      <c r="H277" s="1276"/>
      <c r="I277" s="1276"/>
      <c r="J277" s="1276"/>
      <c r="K277" s="1276"/>
      <c r="L277" s="1276"/>
      <c r="M277" s="1276"/>
      <c r="N277" s="1276"/>
      <c r="O277" s="1276"/>
      <c r="P277" s="1276"/>
      <c r="Q277" s="1276"/>
      <c r="R277" s="1276"/>
      <c r="S277" s="1276"/>
      <c r="T277" s="1277"/>
      <c r="U277" s="1278"/>
      <c r="V277" s="1339"/>
      <c r="W277" s="1339"/>
      <c r="X277" s="1339"/>
      <c r="Y277" s="1339"/>
      <c r="Z277" s="1264"/>
    </row>
    <row r="278" spans="1:26" s="1256" customFormat="1" ht="24.75" customHeight="1" x14ac:dyDescent="0.15">
      <c r="A278" s="1338">
        <v>32</v>
      </c>
      <c r="B278" s="1276"/>
      <c r="C278" s="1276"/>
      <c r="D278" s="1276"/>
      <c r="E278" s="1276"/>
      <c r="F278" s="1276"/>
      <c r="G278" s="1276"/>
      <c r="H278" s="1276"/>
      <c r="I278" s="1276"/>
      <c r="J278" s="1276"/>
      <c r="K278" s="1276"/>
      <c r="L278" s="1276"/>
      <c r="M278" s="1276"/>
      <c r="N278" s="1276"/>
      <c r="O278" s="1276"/>
      <c r="P278" s="1276"/>
      <c r="Q278" s="1276"/>
      <c r="R278" s="1276"/>
      <c r="S278" s="1276"/>
      <c r="T278" s="1277"/>
      <c r="U278" s="1278"/>
      <c r="V278" s="1339"/>
      <c r="W278" s="1339"/>
      <c r="X278" s="1339"/>
      <c r="Y278" s="1339"/>
      <c r="Z278" s="1264"/>
    </row>
    <row r="279" spans="1:26" s="1256" customFormat="1" ht="24.75" customHeight="1" thickBot="1" x14ac:dyDescent="0.2">
      <c r="A279" s="779">
        <v>33</v>
      </c>
      <c r="B279" s="1276"/>
      <c r="C279" s="1276"/>
      <c r="D279" s="1276"/>
      <c r="E279" s="1276"/>
      <c r="F279" s="1276"/>
      <c r="G279" s="1263"/>
      <c r="H279" s="1263"/>
      <c r="I279" s="1263"/>
      <c r="J279" s="1263"/>
      <c r="K279" s="1263"/>
      <c r="L279" s="1263"/>
      <c r="M279" s="1263"/>
      <c r="N279" s="1263"/>
      <c r="O279" s="1263"/>
      <c r="P279" s="1263"/>
      <c r="Q279" s="1263"/>
      <c r="R279" s="1263"/>
      <c r="S279" s="1263"/>
      <c r="T279" s="1271"/>
      <c r="U279" s="1272"/>
      <c r="V279" s="1339"/>
      <c r="W279" s="1339"/>
      <c r="X279" s="1339"/>
      <c r="Y279" s="1339"/>
      <c r="Z279" s="1264"/>
    </row>
    <row r="280" spans="1:26" s="1256" customFormat="1" ht="20.100000000000001" customHeight="1" thickBot="1" x14ac:dyDescent="0.2">
      <c r="A280" s="1469" t="s">
        <v>1968</v>
      </c>
      <c r="B280" s="1470"/>
      <c r="C280" s="1564" t="s">
        <v>1969</v>
      </c>
      <c r="D280" s="1564"/>
      <c r="E280" s="1564"/>
      <c r="F280" s="1565"/>
      <c r="G280" s="1264"/>
      <c r="H280" s="1264"/>
      <c r="I280" s="1264"/>
      <c r="J280" s="1264"/>
      <c r="K280" s="1264"/>
      <c r="L280" s="1264"/>
      <c r="M280" s="1264"/>
      <c r="N280" s="1264"/>
      <c r="O280" s="1264"/>
      <c r="P280" s="1264"/>
      <c r="Q280" s="1264"/>
      <c r="R280" s="1264"/>
      <c r="S280" s="1264"/>
      <c r="T280" s="1340"/>
      <c r="U280" s="1340"/>
      <c r="V280" s="1339"/>
      <c r="W280" s="1339"/>
      <c r="X280" s="1339"/>
      <c r="Y280" s="1339"/>
      <c r="Z280" s="1264"/>
    </row>
    <row r="281" spans="1:26" s="2" customFormat="1" ht="31.5" customHeight="1" thickBot="1" x14ac:dyDescent="0.2">
      <c r="A281" s="1576" t="s">
        <v>482</v>
      </c>
      <c r="B281" s="1577"/>
      <c r="C281" s="1577"/>
      <c r="D281" s="1577"/>
      <c r="E281" s="1578"/>
      <c r="F281" s="203" t="s">
        <v>1764</v>
      </c>
      <c r="G281" s="1"/>
      <c r="H281" s="1479" t="s">
        <v>483</v>
      </c>
      <c r="I281" s="1480"/>
      <c r="J281" s="1480"/>
      <c r="K281" s="5" t="s">
        <v>484</v>
      </c>
      <c r="L281" s="1457" t="s">
        <v>485</v>
      </c>
      <c r="M281" s="1457"/>
      <c r="N281" s="1458"/>
      <c r="O281" s="1"/>
      <c r="P281" s="6"/>
      <c r="Q281" s="6"/>
      <c r="R281" s="6"/>
      <c r="S281" s="1"/>
      <c r="T281" s="1467" t="s">
        <v>496</v>
      </c>
      <c r="U281" s="1468"/>
      <c r="V281" s="379">
        <f>V283/V288</f>
        <v>1.1536738351254482E-2</v>
      </c>
      <c r="W281" s="379">
        <f>W283/W288</f>
        <v>1.1592741935483871E-2</v>
      </c>
      <c r="X281" s="379">
        <f>AVERAGE(V281,W281)</f>
        <v>1.1564740143369176E-2</v>
      </c>
      <c r="Y281" s="380" t="s">
        <v>486</v>
      </c>
      <c r="Z281" s="381">
        <f>ROUND(X281*1440,0)/1440</f>
        <v>1.1805555555555555E-2</v>
      </c>
    </row>
    <row r="282" spans="1:26" s="2" customFormat="1" ht="9" customHeight="1" thickBo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534"/>
      <c r="U282" s="534"/>
      <c r="V282" s="379">
        <f>B290</f>
        <v>0.22916666666666666</v>
      </c>
      <c r="W282" s="379">
        <f>C287</f>
        <v>0.23958333333333334</v>
      </c>
      <c r="X282" s="1"/>
      <c r="Y282" s="1"/>
      <c r="Z282" s="13"/>
    </row>
    <row r="283" spans="1:26" s="2" customFormat="1" ht="20.100000000000001" customHeight="1" thickBot="1" x14ac:dyDescent="0.2">
      <c r="A283" s="1481" t="s">
        <v>487</v>
      </c>
      <c r="B283" s="1482"/>
      <c r="C283" s="1450" t="s">
        <v>488</v>
      </c>
      <c r="D283" s="1451"/>
      <c r="E283" s="1452"/>
      <c r="F283" s="1453"/>
      <c r="G283" s="1454"/>
      <c r="H283" s="1454"/>
      <c r="I283" s="1454"/>
      <c r="J283" s="1454"/>
      <c r="K283" s="1"/>
      <c r="L283" s="1"/>
      <c r="M283" s="1"/>
      <c r="N283" s="1463" t="s">
        <v>489</v>
      </c>
      <c r="O283" s="1464"/>
      <c r="P283" s="1536">
        <f>MINUTE(Z281)</f>
        <v>17</v>
      </c>
      <c r="Q283" s="1537"/>
      <c r="R283" s="1"/>
      <c r="S283" s="7" t="s">
        <v>490</v>
      </c>
      <c r="T283" s="1459">
        <v>3.8194444444444441E-2</v>
      </c>
      <c r="U283" s="1460"/>
      <c r="V283" s="379">
        <f>V284-V282</f>
        <v>0.7152777777777779</v>
      </c>
      <c r="W283" s="379">
        <f>W284-W282</f>
        <v>0.71875</v>
      </c>
      <c r="X283" s="1"/>
      <c r="Y283" s="1"/>
      <c r="Z283" s="13"/>
    </row>
    <row r="284" spans="1:26" s="2" customFormat="1" ht="9" customHeight="1" thickBo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534"/>
      <c r="U284" s="534"/>
      <c r="V284" s="379">
        <f>P288</f>
        <v>0.94444444444444453</v>
      </c>
      <c r="W284" s="379">
        <f>O294</f>
        <v>0.95833333333333337</v>
      </c>
      <c r="X284" s="1"/>
      <c r="Y284" s="1"/>
      <c r="Z284" s="13"/>
    </row>
    <row r="285" spans="1:26" s="2" customFormat="1" ht="20.100000000000001" customHeight="1" x14ac:dyDescent="0.15">
      <c r="A285" s="1499" t="s">
        <v>491</v>
      </c>
      <c r="B285" s="1494">
        <v>1</v>
      </c>
      <c r="C285" s="1494"/>
      <c r="D285" s="1494">
        <v>2</v>
      </c>
      <c r="E285" s="1494"/>
      <c r="F285" s="1494">
        <v>3</v>
      </c>
      <c r="G285" s="1494"/>
      <c r="H285" s="1494">
        <v>4</v>
      </c>
      <c r="I285" s="1494"/>
      <c r="J285" s="1494">
        <v>5</v>
      </c>
      <c r="K285" s="1494"/>
      <c r="L285" s="1494">
        <v>6</v>
      </c>
      <c r="M285" s="1494"/>
      <c r="N285" s="1494">
        <v>7</v>
      </c>
      <c r="O285" s="1494"/>
      <c r="P285" s="1494">
        <v>8</v>
      </c>
      <c r="Q285" s="1494"/>
      <c r="R285" s="1494">
        <v>9</v>
      </c>
      <c r="S285" s="1494"/>
      <c r="T285" s="1501">
        <v>10</v>
      </c>
      <c r="U285" s="1502"/>
      <c r="V285" s="1"/>
      <c r="W285" s="1"/>
      <c r="X285" s="1"/>
      <c r="Y285" s="1"/>
      <c r="Z285" s="13"/>
    </row>
    <row r="286" spans="1:26" s="2" customFormat="1" ht="20.100000000000001" customHeight="1" x14ac:dyDescent="0.15">
      <c r="A286" s="1500"/>
      <c r="B286" s="9" t="s">
        <v>492</v>
      </c>
      <c r="C286" s="9" t="s">
        <v>485</v>
      </c>
      <c r="D286" s="9" t="s">
        <v>492</v>
      </c>
      <c r="E286" s="9" t="s">
        <v>485</v>
      </c>
      <c r="F286" s="9" t="s">
        <v>492</v>
      </c>
      <c r="G286" s="9" t="s">
        <v>485</v>
      </c>
      <c r="H286" s="9" t="s">
        <v>492</v>
      </c>
      <c r="I286" s="9" t="s">
        <v>485</v>
      </c>
      <c r="J286" s="9" t="s">
        <v>492</v>
      </c>
      <c r="K286" s="9" t="s">
        <v>485</v>
      </c>
      <c r="L286" s="9" t="s">
        <v>492</v>
      </c>
      <c r="M286" s="9" t="s">
        <v>485</v>
      </c>
      <c r="N286" s="9" t="s">
        <v>492</v>
      </c>
      <c r="O286" s="9" t="s">
        <v>485</v>
      </c>
      <c r="P286" s="9" t="s">
        <v>492</v>
      </c>
      <c r="Q286" s="9"/>
      <c r="R286" s="9"/>
      <c r="S286" s="9"/>
      <c r="T286" s="10"/>
      <c r="U286" s="16"/>
      <c r="V286" s="1"/>
      <c r="W286" s="1"/>
      <c r="X286" s="1"/>
      <c r="Y286" s="1"/>
      <c r="Z286" s="13"/>
    </row>
    <row r="287" spans="1:26" s="2" customFormat="1" ht="24.75" customHeight="1" x14ac:dyDescent="0.15">
      <c r="A287" s="27">
        <v>1</v>
      </c>
      <c r="B287" s="3"/>
      <c r="C287" s="3">
        <v>0.23958333333333334</v>
      </c>
      <c r="D287" s="181">
        <v>0.29652777777777778</v>
      </c>
      <c r="E287" s="3">
        <v>0.34027777777777773</v>
      </c>
      <c r="F287" s="182">
        <v>0.40347222222222223</v>
      </c>
      <c r="G287" s="3">
        <v>0.44722222222222219</v>
      </c>
      <c r="H287" s="182">
        <v>0.51111111111111118</v>
      </c>
      <c r="I287" s="3">
        <v>0.55486111111111114</v>
      </c>
      <c r="J287" s="182">
        <v>0.61736111111111114</v>
      </c>
      <c r="K287" s="3">
        <v>0.66111111111111109</v>
      </c>
      <c r="L287" s="182">
        <v>0.72361111111111109</v>
      </c>
      <c r="M287" s="3">
        <v>0.76736111111111116</v>
      </c>
      <c r="N287" s="183">
        <v>0.82916666666666661</v>
      </c>
      <c r="O287" s="28">
        <v>0.87361111111111101</v>
      </c>
      <c r="P287" s="182">
        <v>0.93263888888888891</v>
      </c>
      <c r="Q287" s="3"/>
      <c r="R287" s="181"/>
      <c r="S287" s="3"/>
      <c r="T287" s="183"/>
      <c r="U287" s="40"/>
      <c r="V287" s="383">
        <f>COUNTA(B287:U319)</f>
        <v>124</v>
      </c>
      <c r="W287" s="389">
        <f>V287/9/2</f>
        <v>6.8888888888888893</v>
      </c>
      <c r="X287" s="1"/>
      <c r="Y287" s="1"/>
      <c r="Z287" s="13"/>
    </row>
    <row r="288" spans="1:26" s="2" customFormat="1" ht="24.75" customHeight="1" x14ac:dyDescent="0.15">
      <c r="A288" s="27">
        <v>2</v>
      </c>
      <c r="B288" s="3"/>
      <c r="C288" s="3">
        <v>0.25069444444444444</v>
      </c>
      <c r="D288" s="183">
        <v>0.30833333333333335</v>
      </c>
      <c r="E288" s="3">
        <v>0.3520833333333333</v>
      </c>
      <c r="F288" s="182">
        <v>0.41597222222222219</v>
      </c>
      <c r="G288" s="3">
        <v>0.4597222222222222</v>
      </c>
      <c r="H288" s="182">
        <v>0.5229166666666667</v>
      </c>
      <c r="I288" s="3">
        <v>0.56666666666666665</v>
      </c>
      <c r="J288" s="182">
        <v>0.62916666666666665</v>
      </c>
      <c r="K288" s="3">
        <v>0.67291666666666661</v>
      </c>
      <c r="L288" s="182">
        <v>0.73541666666666661</v>
      </c>
      <c r="M288" s="3">
        <v>0.77916666666666667</v>
      </c>
      <c r="N288" s="183">
        <v>0.84027777777777779</v>
      </c>
      <c r="O288" s="28">
        <v>0.88541666666666663</v>
      </c>
      <c r="P288" s="182">
        <v>0.94444444444444453</v>
      </c>
      <c r="Q288" s="3"/>
      <c r="R288" s="181"/>
      <c r="S288" s="3"/>
      <c r="T288" s="183"/>
      <c r="U288" s="40"/>
      <c r="V288" s="386">
        <f>COUNTA(B287:B319,D287:D319,F287:F319,H287:H319,J287:J319,L287:L319,N287:N319,P287:P319,R287:R319,T287:T319)</f>
        <v>62</v>
      </c>
      <c r="W288" s="386">
        <f>COUNTA(C287:C319,E287:E319,G287:G319,I287:I319,K287:K319,M287:M319,O287:O319,Q287:Q319,S287:S319,U287:U319)</f>
        <v>62</v>
      </c>
      <c r="X288" s="1"/>
      <c r="Y288" s="1">
        <f>(V288+W288)/2</f>
        <v>62</v>
      </c>
      <c r="Z288" s="13"/>
    </row>
    <row r="289" spans="1:26" s="2" customFormat="1" ht="24.75" customHeight="1" x14ac:dyDescent="0.15">
      <c r="A289" s="27">
        <v>3</v>
      </c>
      <c r="B289" s="3"/>
      <c r="C289" s="3">
        <v>0.26180555555555601</v>
      </c>
      <c r="D289" s="183">
        <v>0.32013888888888897</v>
      </c>
      <c r="E289" s="28">
        <v>0.36388888888888898</v>
      </c>
      <c r="F289" s="181">
        <v>0.4284722222222222</v>
      </c>
      <c r="G289" s="28">
        <v>0.47222222222222199</v>
      </c>
      <c r="H289" s="181">
        <v>0.53472222222222199</v>
      </c>
      <c r="I289" s="28">
        <v>0.57847222222222205</v>
      </c>
      <c r="J289" s="181">
        <v>0.64097222222222205</v>
      </c>
      <c r="K289" s="28">
        <v>0.68472222222222201</v>
      </c>
      <c r="L289" s="181">
        <v>0.74722222222222201</v>
      </c>
      <c r="M289" s="28">
        <v>0.79097222222222197</v>
      </c>
      <c r="N289" s="183">
        <v>0.85138888888888886</v>
      </c>
      <c r="O289" s="28">
        <v>0.89791666666666703</v>
      </c>
      <c r="P289" s="182"/>
      <c r="Q289" s="3"/>
      <c r="R289" s="181"/>
      <c r="S289" s="28"/>
      <c r="T289" s="183"/>
      <c r="U289" s="40"/>
      <c r="V289" s="1"/>
      <c r="W289" s="1"/>
      <c r="X289" s="1"/>
      <c r="Y289" s="1" t="s">
        <v>493</v>
      </c>
      <c r="Z289" s="13"/>
    </row>
    <row r="290" spans="1:26" s="2" customFormat="1" ht="24.75" customHeight="1" x14ac:dyDescent="0.15">
      <c r="A290" s="27">
        <v>4</v>
      </c>
      <c r="B290" s="3">
        <v>0.22916666666666666</v>
      </c>
      <c r="C290" s="182">
        <v>0.27291666666666697</v>
      </c>
      <c r="D290" s="183">
        <v>0.33194444444444399</v>
      </c>
      <c r="E290" s="3">
        <v>0.375694444444444</v>
      </c>
      <c r="F290" s="182">
        <v>0.44027777777777777</v>
      </c>
      <c r="G290" s="3">
        <v>0.48402777777777778</v>
      </c>
      <c r="H290" s="182">
        <v>0.54652777777777795</v>
      </c>
      <c r="I290" s="3">
        <v>0.59027777777777801</v>
      </c>
      <c r="J290" s="182">
        <v>0.65277777777777801</v>
      </c>
      <c r="K290" s="3">
        <v>0.69652777777777797</v>
      </c>
      <c r="L290" s="182">
        <v>0.75902777777777797</v>
      </c>
      <c r="M290" s="3">
        <v>0.80277777777777803</v>
      </c>
      <c r="N290" s="183">
        <v>0.86249999999999993</v>
      </c>
      <c r="O290" s="28">
        <v>0.91041666666666698</v>
      </c>
      <c r="P290" s="182"/>
      <c r="Q290" s="3"/>
      <c r="R290" s="181"/>
      <c r="S290" s="3"/>
      <c r="T290" s="183"/>
      <c r="U290" s="40"/>
      <c r="V290" s="1" t="s">
        <v>18</v>
      </c>
      <c r="W290" s="1" t="s">
        <v>19</v>
      </c>
      <c r="X290" s="1"/>
      <c r="Y290" s="1"/>
      <c r="Z290" s="13"/>
    </row>
    <row r="291" spans="1:26" s="2" customFormat="1" ht="24.75" customHeight="1" x14ac:dyDescent="0.15">
      <c r="A291" s="27">
        <v>5</v>
      </c>
      <c r="B291" s="3">
        <v>0.24027777777777778</v>
      </c>
      <c r="C291" s="3">
        <v>0.28402777777777799</v>
      </c>
      <c r="D291" s="183">
        <v>0.34375</v>
      </c>
      <c r="E291" s="3">
        <v>0.38750000000000001</v>
      </c>
      <c r="F291" s="182">
        <v>0.452083333333333</v>
      </c>
      <c r="G291" s="3">
        <v>0.49583333333333401</v>
      </c>
      <c r="H291" s="182">
        <v>0.55833333333333302</v>
      </c>
      <c r="I291" s="3">
        <v>0.60208333333333297</v>
      </c>
      <c r="J291" s="182">
        <v>0.66458333333333297</v>
      </c>
      <c r="K291" s="3">
        <v>0.70833333333333304</v>
      </c>
      <c r="L291" s="181">
        <v>0.77083333333333304</v>
      </c>
      <c r="M291" s="3">
        <v>0.81458333333333299</v>
      </c>
      <c r="N291" s="183">
        <v>0.87361111111111101</v>
      </c>
      <c r="O291" s="28">
        <v>0.92291666666666605</v>
      </c>
      <c r="P291" s="182"/>
      <c r="Q291" s="3"/>
      <c r="R291" s="181"/>
      <c r="S291" s="3"/>
      <c r="T291" s="183"/>
      <c r="U291" s="40"/>
      <c r="V291" s="391">
        <f>N292-N291</f>
        <v>1.1805555555555958E-2</v>
      </c>
      <c r="W291" s="390">
        <f>O288-O287</f>
        <v>1.1805555555555625E-2</v>
      </c>
      <c r="X291" s="391"/>
      <c r="Y291" s="1"/>
      <c r="Z291" s="13"/>
    </row>
    <row r="292" spans="1:26" s="2" customFormat="1" ht="24.75" customHeight="1" x14ac:dyDescent="0.15">
      <c r="A292" s="27">
        <v>6</v>
      </c>
      <c r="B292" s="39">
        <v>0.25138888888888899</v>
      </c>
      <c r="C292" s="182">
        <v>0.29513888888888901</v>
      </c>
      <c r="D292" s="183">
        <v>0.35555555555555601</v>
      </c>
      <c r="E292" s="3">
        <v>0.39930555555555602</v>
      </c>
      <c r="F292" s="182">
        <v>0.46388888888888902</v>
      </c>
      <c r="G292" s="3">
        <v>0.50763888888888897</v>
      </c>
      <c r="H292" s="182">
        <v>0.57013888888888897</v>
      </c>
      <c r="I292" s="3">
        <v>0.61388888888888904</v>
      </c>
      <c r="J292" s="182">
        <v>0.67638888888888904</v>
      </c>
      <c r="K292" s="3">
        <v>0.72013888888888899</v>
      </c>
      <c r="L292" s="182">
        <v>0.78263888888888899</v>
      </c>
      <c r="M292" s="3">
        <v>0.82638888888888895</v>
      </c>
      <c r="N292" s="183">
        <v>0.88541666666666696</v>
      </c>
      <c r="O292" s="28">
        <v>0.93472222222222201</v>
      </c>
      <c r="P292" s="182"/>
      <c r="Q292" s="3"/>
      <c r="R292" s="181"/>
      <c r="S292" s="3"/>
      <c r="T292" s="183"/>
      <c r="U292" s="40"/>
      <c r="V292" s="391">
        <f>N293-N292</f>
        <v>1.180555555555507E-2</v>
      </c>
      <c r="W292" s="390">
        <f t="shared" ref="W292:W297" si="14">O289-O288</f>
        <v>1.25000000000004E-2</v>
      </c>
      <c r="X292" s="391"/>
      <c r="Y292" s="1"/>
      <c r="Z292" s="13"/>
    </row>
    <row r="293" spans="1:26" s="2" customFormat="1" ht="24.75" customHeight="1" x14ac:dyDescent="0.15">
      <c r="A293" s="27">
        <v>7</v>
      </c>
      <c r="B293" s="42">
        <v>0.26250000000000001</v>
      </c>
      <c r="C293" s="3">
        <v>0.30625000000000002</v>
      </c>
      <c r="D293" s="183">
        <v>0.36736111111111103</v>
      </c>
      <c r="E293" s="3">
        <v>0.41111111111111098</v>
      </c>
      <c r="F293" s="182">
        <v>0.47569444444444398</v>
      </c>
      <c r="G293" s="3">
        <v>0.51944444444444504</v>
      </c>
      <c r="H293" s="182">
        <v>0.58194444444444404</v>
      </c>
      <c r="I293" s="3">
        <v>0.625694444444444</v>
      </c>
      <c r="J293" s="182">
        <v>0.688194444444444</v>
      </c>
      <c r="K293" s="3">
        <v>0.73194444444444395</v>
      </c>
      <c r="L293" s="181">
        <v>0.79444444444444395</v>
      </c>
      <c r="M293" s="3">
        <v>0.83819444444444402</v>
      </c>
      <c r="N293" s="183">
        <v>0.89722222222222203</v>
      </c>
      <c r="O293" s="28">
        <v>0.94652777777777775</v>
      </c>
      <c r="P293" s="182"/>
      <c r="Q293" s="3"/>
      <c r="R293" s="181"/>
      <c r="S293" s="3"/>
      <c r="T293" s="183"/>
      <c r="U293" s="183"/>
      <c r="V293" s="391">
        <f>N294-N293</f>
        <v>1.1805555555555736E-2</v>
      </c>
      <c r="W293" s="390">
        <f t="shared" si="14"/>
        <v>1.2499999999999956E-2</v>
      </c>
      <c r="X293" s="391"/>
      <c r="Y293" s="1"/>
      <c r="Z293" s="13"/>
    </row>
    <row r="294" spans="1:26" s="2" customFormat="1" ht="24.75" customHeight="1" x14ac:dyDescent="0.15">
      <c r="A294" s="27">
        <v>8</v>
      </c>
      <c r="B294" s="39">
        <v>0.27361111111111103</v>
      </c>
      <c r="C294" s="182">
        <v>0.31736111111111098</v>
      </c>
      <c r="D294" s="183">
        <v>0.37916666666666698</v>
      </c>
      <c r="E294" s="3">
        <v>0.422916666666667</v>
      </c>
      <c r="F294" s="182">
        <v>0.48749999999999999</v>
      </c>
      <c r="G294" s="3">
        <v>0.531250000000001</v>
      </c>
      <c r="H294" s="182">
        <v>0.59375</v>
      </c>
      <c r="I294" s="3">
        <v>0.63749999999999996</v>
      </c>
      <c r="J294" s="182">
        <v>0.7</v>
      </c>
      <c r="K294" s="3">
        <v>0.74375000000000002</v>
      </c>
      <c r="L294" s="182">
        <v>0.80625000000000002</v>
      </c>
      <c r="M294" s="3">
        <v>0.85</v>
      </c>
      <c r="N294" s="183">
        <v>0.90902777777777777</v>
      </c>
      <c r="O294" s="28">
        <v>0.95833333333333337</v>
      </c>
      <c r="P294" s="182"/>
      <c r="Q294" s="3"/>
      <c r="R294" s="181"/>
      <c r="S294" s="3"/>
      <c r="T294" s="183"/>
      <c r="U294" s="183"/>
      <c r="V294" s="391">
        <f>N295-N294</f>
        <v>1.1805555555555625E-2</v>
      </c>
      <c r="W294" s="390">
        <f t="shared" si="14"/>
        <v>1.2499999999999067E-2</v>
      </c>
      <c r="X294" s="391"/>
      <c r="Y294" s="1"/>
      <c r="Z294" s="13"/>
    </row>
    <row r="295" spans="1:26" s="2" customFormat="1" ht="24.75" customHeight="1" x14ac:dyDescent="0.15">
      <c r="A295" s="27">
        <v>9</v>
      </c>
      <c r="B295" s="42">
        <v>0.28472222222222199</v>
      </c>
      <c r="C295" s="3">
        <v>0.328472222222222</v>
      </c>
      <c r="D295" s="183">
        <v>0.390972222222222</v>
      </c>
      <c r="E295" s="3">
        <v>0.43472222222222201</v>
      </c>
      <c r="F295" s="182">
        <v>0.499305555555556</v>
      </c>
      <c r="G295" s="3">
        <v>0.54305555555555696</v>
      </c>
      <c r="H295" s="182">
        <v>0.60555555555555496</v>
      </c>
      <c r="I295" s="3">
        <v>0.64930555555555503</v>
      </c>
      <c r="J295" s="182">
        <v>0.71180555555555503</v>
      </c>
      <c r="K295" s="3">
        <v>0.75555555555555498</v>
      </c>
      <c r="L295" s="181">
        <v>0.81805555555555498</v>
      </c>
      <c r="M295" s="3">
        <v>0.86180555555555505</v>
      </c>
      <c r="N295" s="181">
        <v>0.92083333333333339</v>
      </c>
      <c r="O295" s="28"/>
      <c r="P295" s="182"/>
      <c r="Q295" s="3"/>
      <c r="R295" s="181"/>
      <c r="S295" s="3"/>
      <c r="T295" s="183"/>
      <c r="U295" s="183"/>
      <c r="V295" s="391">
        <f>P287-N295</f>
        <v>1.1805555555555514E-2</v>
      </c>
      <c r="W295" s="390">
        <f t="shared" si="14"/>
        <v>1.1805555555555958E-2</v>
      </c>
      <c r="X295" s="391"/>
      <c r="Y295" s="1"/>
      <c r="Z295" s="13"/>
    </row>
    <row r="296" spans="1:26" s="2" customFormat="1" ht="24.75" customHeight="1" x14ac:dyDescent="0.15">
      <c r="A296" s="27">
        <v>10</v>
      </c>
      <c r="B296" s="52"/>
      <c r="C296" s="181"/>
      <c r="D296" s="183"/>
      <c r="E296" s="28"/>
      <c r="F296" s="181"/>
      <c r="G296" s="28"/>
      <c r="H296" s="181"/>
      <c r="I296" s="28"/>
      <c r="J296" s="181"/>
      <c r="K296" s="28"/>
      <c r="L296" s="182"/>
      <c r="M296" s="3"/>
      <c r="N296" s="181"/>
      <c r="O296" s="28"/>
      <c r="P296" s="182"/>
      <c r="Q296" s="3"/>
      <c r="R296" s="181"/>
      <c r="S296" s="3"/>
      <c r="T296" s="183"/>
      <c r="U296" s="183"/>
      <c r="V296" s="391">
        <f>P288-P287</f>
        <v>1.1805555555555625E-2</v>
      </c>
      <c r="W296" s="390">
        <f t="shared" si="14"/>
        <v>1.1805555555555736E-2</v>
      </c>
      <c r="X296" s="391"/>
      <c r="Y296" s="1"/>
      <c r="Z296" s="13"/>
    </row>
    <row r="297" spans="1:26" s="2" customFormat="1" ht="24.75" customHeight="1" x14ac:dyDescent="0.15">
      <c r="A297" s="27">
        <v>11</v>
      </c>
      <c r="B297" s="42"/>
      <c r="C297" s="3"/>
      <c r="D297" s="181"/>
      <c r="E297" s="3"/>
      <c r="F297" s="182"/>
      <c r="G297" s="3"/>
      <c r="H297" s="182"/>
      <c r="I297" s="3"/>
      <c r="J297" s="182"/>
      <c r="K297" s="3"/>
      <c r="L297" s="181"/>
      <c r="M297" s="3"/>
      <c r="N297" s="181"/>
      <c r="O297" s="28"/>
      <c r="P297" s="182"/>
      <c r="Q297" s="3"/>
      <c r="R297" s="181"/>
      <c r="S297" s="3"/>
      <c r="T297" s="14"/>
      <c r="U297" s="20"/>
      <c r="V297" s="391"/>
      <c r="W297" s="390">
        <f t="shared" si="14"/>
        <v>1.1805555555555625E-2</v>
      </c>
      <c r="X297" s="1"/>
      <c r="Y297" s="1"/>
      <c r="Z297" s="13"/>
    </row>
    <row r="298" spans="1:26" s="2" customFormat="1" ht="24.75" customHeight="1" x14ac:dyDescent="0.15">
      <c r="A298" s="27">
        <v>12</v>
      </c>
      <c r="B298" s="39"/>
      <c r="C298" s="182"/>
      <c r="D298" s="181"/>
      <c r="E298" s="3"/>
      <c r="F298" s="182"/>
      <c r="G298" s="3"/>
      <c r="H298" s="182"/>
      <c r="I298" s="3"/>
      <c r="J298" s="182"/>
      <c r="K298" s="3"/>
      <c r="L298" s="182"/>
      <c r="M298" s="3"/>
      <c r="N298" s="181"/>
      <c r="O298" s="28"/>
      <c r="P298" s="182"/>
      <c r="Q298" s="3"/>
      <c r="R298" s="181"/>
      <c r="S298" s="3"/>
      <c r="T298" s="14"/>
      <c r="U298" s="20"/>
      <c r="V298" s="391"/>
      <c r="W298" s="390"/>
      <c r="X298" s="1"/>
      <c r="Y298" s="1"/>
      <c r="Z298" s="13"/>
    </row>
    <row r="299" spans="1:26" s="2" customFormat="1" ht="24.75" customHeight="1" x14ac:dyDescent="0.15">
      <c r="A299" s="27">
        <v>13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18"/>
      <c r="S299" s="14"/>
      <c r="T299" s="14"/>
      <c r="U299" s="20"/>
      <c r="V299" s="391"/>
      <c r="W299" s="390"/>
      <c r="X299" s="1"/>
      <c r="Y299" s="1"/>
      <c r="Z299" s="13"/>
    </row>
    <row r="300" spans="1:26" s="2" customFormat="1" ht="24.75" customHeight="1" x14ac:dyDescent="0.15">
      <c r="A300" s="27">
        <v>14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18"/>
      <c r="S300" s="14"/>
      <c r="T300" s="14"/>
      <c r="U300" s="20"/>
      <c r="V300" s="391"/>
      <c r="W300" s="390"/>
      <c r="X300" s="1"/>
      <c r="Y300" s="1"/>
      <c r="Z300" s="13"/>
    </row>
    <row r="301" spans="1:26" s="2" customFormat="1" ht="24.75" customHeight="1" x14ac:dyDescent="0.15">
      <c r="A301" s="27">
        <v>15</v>
      </c>
      <c r="B301" s="3"/>
      <c r="C301" s="3"/>
      <c r="D301" s="3"/>
      <c r="E301" s="3"/>
      <c r="F301" s="49"/>
      <c r="G301" s="3"/>
      <c r="H301" s="50"/>
      <c r="I301" s="3"/>
      <c r="J301" s="3"/>
      <c r="K301" s="3"/>
      <c r="L301" s="3"/>
      <c r="M301" s="3"/>
      <c r="N301" s="3"/>
      <c r="O301" s="3"/>
      <c r="P301" s="3"/>
      <c r="Q301" s="3"/>
      <c r="R301" s="18"/>
      <c r="S301" s="19"/>
      <c r="T301" s="14"/>
      <c r="U301" s="20"/>
      <c r="V301" s="390"/>
      <c r="W301" s="390"/>
      <c r="X301" s="1"/>
      <c r="Y301" s="1"/>
      <c r="Z301" s="13"/>
    </row>
    <row r="302" spans="1:26" s="2" customFormat="1" ht="24.75" customHeight="1" x14ac:dyDescent="0.15">
      <c r="A302" s="27">
        <v>16</v>
      </c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18"/>
      <c r="S302" s="19"/>
      <c r="T302" s="14"/>
      <c r="U302" s="20"/>
      <c r="V302" s="390"/>
      <c r="W302" s="390"/>
      <c r="X302" s="1"/>
      <c r="Y302" s="1"/>
      <c r="Z302" s="13"/>
    </row>
    <row r="303" spans="1:26" s="2" customFormat="1" ht="24.75" customHeight="1" x14ac:dyDescent="0.15">
      <c r="A303" s="27">
        <v>17</v>
      </c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18"/>
      <c r="S303" s="19"/>
      <c r="T303" s="14"/>
      <c r="U303" s="20"/>
      <c r="V303" s="390"/>
      <c r="W303" s="390"/>
      <c r="X303" s="1"/>
      <c r="Y303" s="1"/>
      <c r="Z303" s="13"/>
    </row>
    <row r="304" spans="1:26" s="2" customFormat="1" ht="24.75" customHeight="1" x14ac:dyDescent="0.15">
      <c r="A304" s="27">
        <v>18</v>
      </c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18"/>
      <c r="S304" s="19"/>
      <c r="T304" s="14"/>
      <c r="U304" s="20"/>
      <c r="V304" s="1"/>
      <c r="W304" s="390"/>
      <c r="X304" s="1"/>
      <c r="Y304" s="1"/>
      <c r="Z304" s="13"/>
    </row>
    <row r="305" spans="1:26" s="2" customFormat="1" ht="24.75" customHeight="1" x14ac:dyDescent="0.15">
      <c r="A305" s="8">
        <v>19</v>
      </c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10"/>
      <c r="S305" s="19"/>
      <c r="T305" s="14"/>
      <c r="U305" s="20"/>
      <c r="V305" s="1"/>
      <c r="W305" s="390"/>
      <c r="X305" s="1"/>
      <c r="Y305" s="1"/>
      <c r="Z305" s="13"/>
    </row>
    <row r="306" spans="1:26" s="2" customFormat="1" ht="24.75" customHeight="1" x14ac:dyDescent="0.15">
      <c r="A306" s="8">
        <v>20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9"/>
      <c r="S306" s="4"/>
      <c r="T306" s="14"/>
      <c r="U306" s="20"/>
      <c r="V306" s="1"/>
      <c r="W306" s="1"/>
      <c r="X306" s="1"/>
      <c r="Y306" s="1"/>
      <c r="Z306" s="13"/>
    </row>
    <row r="307" spans="1:26" s="2" customFormat="1" ht="24.75" customHeight="1" x14ac:dyDescent="0.15">
      <c r="A307" s="8">
        <v>21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14"/>
      <c r="U307" s="20"/>
      <c r="V307" s="1"/>
      <c r="W307" s="1"/>
      <c r="X307" s="1"/>
      <c r="Y307" s="1"/>
      <c r="Z307" s="13"/>
    </row>
    <row r="308" spans="1:26" s="2" customFormat="1" ht="24.75" customHeight="1" x14ac:dyDescent="0.15">
      <c r="A308" s="8">
        <v>22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14"/>
      <c r="U308" s="20"/>
      <c r="V308" s="1"/>
      <c r="W308" s="1"/>
      <c r="X308" s="1"/>
      <c r="Y308" s="1"/>
      <c r="Z308" s="13"/>
    </row>
    <row r="309" spans="1:26" s="2" customFormat="1" ht="24.75" customHeight="1" x14ac:dyDescent="0.15">
      <c r="A309" s="8">
        <v>23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14"/>
      <c r="U309" s="20"/>
      <c r="V309" s="1"/>
      <c r="W309" s="1"/>
      <c r="X309" s="1"/>
      <c r="Y309" s="1"/>
      <c r="Z309" s="13"/>
    </row>
    <row r="310" spans="1:26" s="2" customFormat="1" ht="24.75" customHeight="1" x14ac:dyDescent="0.15">
      <c r="A310" s="8">
        <v>24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14"/>
      <c r="U310" s="20"/>
      <c r="V310" s="1"/>
      <c r="W310" s="1"/>
      <c r="X310" s="1"/>
      <c r="Y310" s="1"/>
      <c r="Z310" s="13"/>
    </row>
    <row r="311" spans="1:26" s="2" customFormat="1" ht="24.75" customHeight="1" x14ac:dyDescent="0.15">
      <c r="A311" s="8">
        <v>25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14"/>
      <c r="U311" s="20"/>
      <c r="V311" s="1"/>
      <c r="W311" s="1"/>
      <c r="X311" s="1"/>
      <c r="Y311" s="1"/>
      <c r="Z311" s="13"/>
    </row>
    <row r="312" spans="1:26" s="2" customFormat="1" ht="24.75" customHeight="1" x14ac:dyDescent="0.15">
      <c r="A312" s="8">
        <v>26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14"/>
      <c r="U312" s="20"/>
      <c r="V312" s="1"/>
      <c r="W312" s="1"/>
      <c r="X312" s="1"/>
      <c r="Y312" s="1"/>
      <c r="Z312" s="13"/>
    </row>
    <row r="313" spans="1:26" s="2" customFormat="1" ht="24.75" customHeight="1" x14ac:dyDescent="0.15">
      <c r="A313" s="8">
        <v>27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14"/>
      <c r="U313" s="20"/>
      <c r="V313" s="1"/>
      <c r="W313" s="1"/>
      <c r="X313" s="1"/>
      <c r="Y313" s="1"/>
      <c r="Z313" s="13"/>
    </row>
    <row r="314" spans="1:26" s="2" customFormat="1" ht="24.75" customHeight="1" x14ac:dyDescent="0.15">
      <c r="A314" s="8">
        <v>28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14"/>
      <c r="U314" s="20"/>
      <c r="V314" s="1"/>
      <c r="W314" s="1"/>
      <c r="X314" s="1"/>
      <c r="Y314" s="1"/>
      <c r="Z314" s="13"/>
    </row>
    <row r="315" spans="1:26" s="2" customFormat="1" ht="24.75" customHeight="1" x14ac:dyDescent="0.15">
      <c r="A315" s="8">
        <v>29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14"/>
      <c r="U315" s="20"/>
      <c r="V315" s="1"/>
      <c r="W315" s="1"/>
      <c r="X315" s="1"/>
      <c r="Y315" s="1"/>
      <c r="Z315" s="13"/>
    </row>
    <row r="316" spans="1:26" s="2" customFormat="1" ht="24.75" customHeight="1" x14ac:dyDescent="0.15">
      <c r="A316" s="8">
        <v>30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6"/>
      <c r="U316" s="47"/>
      <c r="V316" s="1"/>
      <c r="W316" s="1"/>
      <c r="X316" s="1"/>
      <c r="Y316" s="1"/>
      <c r="Z316" s="13"/>
    </row>
    <row r="317" spans="1:26" s="2" customFormat="1" ht="24.75" customHeight="1" x14ac:dyDescent="0.15">
      <c r="A317" s="8">
        <v>31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6"/>
      <c r="U317" s="47"/>
      <c r="V317" s="1"/>
      <c r="W317" s="1"/>
      <c r="X317" s="1"/>
      <c r="Y317" s="1"/>
      <c r="Z317" s="13"/>
    </row>
    <row r="318" spans="1:26" s="2" customFormat="1" ht="24.75" customHeight="1" x14ac:dyDescent="0.15">
      <c r="A318" s="8">
        <v>32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6"/>
      <c r="U318" s="47"/>
      <c r="V318" s="1"/>
      <c r="W318" s="1"/>
      <c r="X318" s="1"/>
      <c r="Y318" s="1"/>
      <c r="Z318" s="13"/>
    </row>
    <row r="319" spans="1:26" s="2" customFormat="1" ht="24.75" customHeight="1" thickBot="1" x14ac:dyDescent="0.2">
      <c r="A319" s="779">
        <v>33</v>
      </c>
      <c r="B319" s="45"/>
      <c r="C319" s="45"/>
      <c r="D319" s="45"/>
      <c r="E319" s="45"/>
      <c r="F319" s="45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31"/>
      <c r="U319" s="32"/>
      <c r="V319" s="1"/>
      <c r="W319" s="1"/>
      <c r="X319" s="1"/>
      <c r="Y319" s="1"/>
      <c r="Z319" s="13"/>
    </row>
    <row r="320" spans="1:26" s="2" customFormat="1" ht="20.100000000000001" customHeight="1" thickBot="1" x14ac:dyDescent="0.2">
      <c r="A320" s="1469" t="s">
        <v>494</v>
      </c>
      <c r="B320" s="1470"/>
      <c r="C320" s="1564" t="s">
        <v>495</v>
      </c>
      <c r="D320" s="1564"/>
      <c r="E320" s="1564"/>
      <c r="F320" s="1565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467"/>
      <c r="U320" s="467"/>
      <c r="V320" s="1"/>
      <c r="W320" s="1"/>
      <c r="X320" s="1"/>
      <c r="Y320" s="1"/>
      <c r="Z320" s="13"/>
    </row>
    <row r="321" spans="1:26" s="2" customFormat="1" ht="31.5" customHeight="1" thickBot="1" x14ac:dyDescent="0.2">
      <c r="A321" s="1576" t="s">
        <v>666</v>
      </c>
      <c r="B321" s="1577"/>
      <c r="C321" s="1577"/>
      <c r="D321" s="1577"/>
      <c r="E321" s="1578"/>
      <c r="F321" s="203" t="s">
        <v>1764</v>
      </c>
      <c r="G321" s="1"/>
      <c r="H321" s="1479" t="s">
        <v>157</v>
      </c>
      <c r="I321" s="1480"/>
      <c r="J321" s="1480"/>
      <c r="K321" s="5" t="s">
        <v>135</v>
      </c>
      <c r="L321" s="1457" t="s">
        <v>150</v>
      </c>
      <c r="M321" s="1457"/>
      <c r="N321" s="1458"/>
      <c r="O321" s="1"/>
      <c r="P321" s="6"/>
      <c r="Q321" s="6"/>
      <c r="R321" s="6"/>
      <c r="S321" s="1"/>
      <c r="T321" s="1467" t="s">
        <v>852</v>
      </c>
      <c r="U321" s="1468"/>
      <c r="V321" s="34">
        <f>V323/V328</f>
        <v>9.3019005847953216E-3</v>
      </c>
      <c r="W321" s="34">
        <f>W323/W328</f>
        <v>9.1089466089466081E-3</v>
      </c>
      <c r="X321" s="678">
        <f>AVERAGE(V321,W321)</f>
        <v>9.2054235968709649E-3</v>
      </c>
      <c r="Y321" s="637" t="s">
        <v>136</v>
      </c>
      <c r="Z321" s="679">
        <f>ROUND(X321*1440,0)/1440</f>
        <v>9.0277777777777769E-3</v>
      </c>
    </row>
    <row r="322" spans="1:26" s="2" customFormat="1" ht="9" customHeight="1" thickBo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534"/>
      <c r="U322" s="534"/>
      <c r="V322" s="34">
        <v>0.23750000000000002</v>
      </c>
      <c r="W322" s="34">
        <v>0.23611111111111113</v>
      </c>
      <c r="Z322" s="104"/>
    </row>
    <row r="323" spans="1:26" s="2" customFormat="1" ht="20.100000000000001" customHeight="1" thickBot="1" x14ac:dyDescent="0.2">
      <c r="A323" s="1495" t="s">
        <v>137</v>
      </c>
      <c r="B323" s="1483"/>
      <c r="C323" s="1483" t="s">
        <v>164</v>
      </c>
      <c r="D323" s="1483"/>
      <c r="E323" s="1484"/>
      <c r="F323" s="1453"/>
      <c r="G323" s="1454"/>
      <c r="H323" s="1454"/>
      <c r="I323" s="1454"/>
      <c r="J323" s="1454"/>
      <c r="K323" s="1"/>
      <c r="L323" s="1"/>
      <c r="M323" s="1"/>
      <c r="N323" s="1463" t="s">
        <v>3</v>
      </c>
      <c r="O323" s="1464"/>
      <c r="P323" s="1536">
        <f>MINUTE(Z321)</f>
        <v>13</v>
      </c>
      <c r="Q323" s="1537"/>
      <c r="R323" s="1"/>
      <c r="S323" s="7" t="s">
        <v>139</v>
      </c>
      <c r="T323" s="1459">
        <v>4.027777777777778E-2</v>
      </c>
      <c r="U323" s="1460"/>
      <c r="V323" s="34">
        <f>V324-V322</f>
        <v>0.70694444444444449</v>
      </c>
      <c r="W323" s="34">
        <f>W324-W322</f>
        <v>0.70138888888888884</v>
      </c>
      <c r="Z323" s="104"/>
    </row>
    <row r="324" spans="1:26" s="2" customFormat="1" ht="9" customHeight="1" thickBo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534"/>
      <c r="U324" s="534"/>
      <c r="V324" s="34">
        <v>0.94444444444444453</v>
      </c>
      <c r="W324" s="34">
        <v>0.9375</v>
      </c>
      <c r="Z324" s="104"/>
    </row>
    <row r="325" spans="1:26" s="2" customFormat="1" ht="20.100000000000001" customHeight="1" x14ac:dyDescent="0.15">
      <c r="A325" s="1499" t="s">
        <v>853</v>
      </c>
      <c r="B325" s="1494">
        <v>1</v>
      </c>
      <c r="C325" s="1494"/>
      <c r="D325" s="1494">
        <v>2</v>
      </c>
      <c r="E325" s="1494"/>
      <c r="F325" s="1494">
        <v>3</v>
      </c>
      <c r="G325" s="1494"/>
      <c r="H325" s="1461">
        <v>4</v>
      </c>
      <c r="I325" s="1540"/>
      <c r="J325" s="1461">
        <v>5</v>
      </c>
      <c r="K325" s="1540"/>
      <c r="L325" s="1494">
        <v>6</v>
      </c>
      <c r="M325" s="1494"/>
      <c r="N325" s="1494">
        <v>7</v>
      </c>
      <c r="O325" s="1494"/>
      <c r="P325" s="1494">
        <v>8</v>
      </c>
      <c r="Q325" s="1494"/>
      <c r="R325" s="1494">
        <v>9</v>
      </c>
      <c r="S325" s="1494"/>
      <c r="T325" s="1501">
        <v>10</v>
      </c>
      <c r="U325" s="1502"/>
      <c r="Z325" s="104"/>
    </row>
    <row r="326" spans="1:26" s="2" customFormat="1" ht="20.100000000000001" customHeight="1" x14ac:dyDescent="0.15">
      <c r="A326" s="1500"/>
      <c r="B326" s="9" t="s">
        <v>854</v>
      </c>
      <c r="C326" s="9" t="s">
        <v>855</v>
      </c>
      <c r="D326" s="9" t="s">
        <v>157</v>
      </c>
      <c r="E326" s="9" t="s">
        <v>150</v>
      </c>
      <c r="F326" s="9" t="s">
        <v>854</v>
      </c>
      <c r="G326" s="9" t="s">
        <v>150</v>
      </c>
      <c r="H326" s="9" t="s">
        <v>157</v>
      </c>
      <c r="I326" s="9" t="s">
        <v>855</v>
      </c>
      <c r="J326" s="9" t="s">
        <v>854</v>
      </c>
      <c r="K326" s="9" t="s">
        <v>150</v>
      </c>
      <c r="L326" s="9" t="s">
        <v>854</v>
      </c>
      <c r="M326" s="9" t="s">
        <v>150</v>
      </c>
      <c r="N326" s="9" t="s">
        <v>854</v>
      </c>
      <c r="O326" s="9" t="s">
        <v>855</v>
      </c>
      <c r="P326" s="9" t="s">
        <v>157</v>
      </c>
      <c r="Q326" s="9"/>
      <c r="R326" s="9"/>
      <c r="S326" s="9"/>
      <c r="T326" s="10"/>
      <c r="U326" s="16"/>
      <c r="Z326" s="104"/>
    </row>
    <row r="327" spans="1:26" s="2" customFormat="1" ht="24.75" customHeight="1" x14ac:dyDescent="0.15">
      <c r="A327" s="8">
        <v>1</v>
      </c>
      <c r="B327" s="39"/>
      <c r="C327" s="39">
        <v>0.2361111111111111</v>
      </c>
      <c r="D327" s="906">
        <v>0.29166666666666669</v>
      </c>
      <c r="E327" s="39">
        <v>0.3340277777777777</v>
      </c>
      <c r="F327" s="39">
        <v>0.40138888888888891</v>
      </c>
      <c r="G327" s="39">
        <v>0.44374999999999998</v>
      </c>
      <c r="H327" s="39">
        <v>0.51250000000000007</v>
      </c>
      <c r="I327" s="39">
        <v>0.55486111111111092</v>
      </c>
      <c r="J327" s="39"/>
      <c r="K327" s="39"/>
      <c r="L327" s="39"/>
      <c r="M327" s="39"/>
      <c r="N327" s="39"/>
      <c r="O327" s="39"/>
      <c r="P327" s="39"/>
      <c r="Q327" s="705"/>
      <c r="R327" s="195"/>
      <c r="S327" s="69"/>
      <c r="T327" s="14"/>
      <c r="U327" s="20"/>
      <c r="V327" s="21">
        <f>COUNTA(B327:U359)</f>
        <v>153</v>
      </c>
      <c r="W327" s="41">
        <f>V327/11.5/2</f>
        <v>6.6521739130434785</v>
      </c>
      <c r="Z327" s="104"/>
    </row>
    <row r="328" spans="1:26" s="2" customFormat="1" ht="24.75" customHeight="1" x14ac:dyDescent="0.15">
      <c r="A328" s="57">
        <v>2</v>
      </c>
      <c r="B328" s="39"/>
      <c r="C328" s="39">
        <v>0.24305555555555555</v>
      </c>
      <c r="D328" s="906">
        <v>0.2986111111111111</v>
      </c>
      <c r="E328" s="39">
        <v>0.34236111111111106</v>
      </c>
      <c r="F328" s="39">
        <v>0.40972222222222227</v>
      </c>
      <c r="G328" s="39">
        <v>0.45208333333333334</v>
      </c>
      <c r="H328" s="39">
        <v>0.52013888888888893</v>
      </c>
      <c r="I328" s="39">
        <v>0.56249999999999978</v>
      </c>
      <c r="J328" s="39">
        <v>0.62430555555555522</v>
      </c>
      <c r="K328" s="39">
        <v>0.66736111111111052</v>
      </c>
      <c r="L328" s="39">
        <v>0.73541666666666594</v>
      </c>
      <c r="M328" s="39">
        <v>0.781249999999999</v>
      </c>
      <c r="N328" s="39">
        <v>0.84583333333333222</v>
      </c>
      <c r="O328" s="39">
        <v>0.88333333333333197</v>
      </c>
      <c r="P328" s="39">
        <v>0.94444444444444298</v>
      </c>
      <c r="Q328" s="706"/>
      <c r="R328" s="195"/>
      <c r="S328" s="69"/>
      <c r="T328" s="14"/>
      <c r="U328" s="20"/>
      <c r="V328" s="23">
        <f>COUNTA(B327:B359,D327:D359,F327:F359,H327:H359,J327:J359,L327:L359,N327:N359,P327:P359,R327:R359,T327:T359)</f>
        <v>76</v>
      </c>
      <c r="W328" s="23">
        <f>COUNTA(C327:C359,E327:E359,G327:G359,I327:I359,K327:K359,M327:M359,O327:O359,Q327:Q359,S327:S359,U327:U359)</f>
        <v>77</v>
      </c>
      <c r="Y328" s="1">
        <f>(V328+W328)/2</f>
        <v>76.5</v>
      </c>
      <c r="Z328" s="104"/>
    </row>
    <row r="329" spans="1:26" ht="24.75" customHeight="1" x14ac:dyDescent="0.15">
      <c r="A329" s="8">
        <v>3</v>
      </c>
      <c r="B329" s="39"/>
      <c r="C329" s="39">
        <v>0.25</v>
      </c>
      <c r="D329" s="906">
        <v>0.30555555555555552</v>
      </c>
      <c r="E329" s="39">
        <v>0.34999999999999992</v>
      </c>
      <c r="F329" s="39">
        <v>0.41666666666666669</v>
      </c>
      <c r="G329" s="39">
        <v>0.45902777777777776</v>
      </c>
      <c r="H329" s="39">
        <v>0.52708333333333335</v>
      </c>
      <c r="I329" s="39">
        <v>0.5694444444444442</v>
      </c>
      <c r="J329" s="39">
        <v>0.63263888888888853</v>
      </c>
      <c r="K329" s="39">
        <v>0.6770833333333327</v>
      </c>
      <c r="L329" s="39">
        <v>0.74583333333333257</v>
      </c>
      <c r="M329" s="39">
        <v>0.79097222222222119</v>
      </c>
      <c r="N329" s="39">
        <v>0.85486111111110996</v>
      </c>
      <c r="O329" s="39">
        <v>0.89236111111110972</v>
      </c>
      <c r="P329" s="39"/>
      <c r="Q329" s="669"/>
      <c r="R329" s="195"/>
      <c r="S329" s="195"/>
      <c r="T329" s="4"/>
      <c r="U329" s="118"/>
      <c r="Y329" s="1" t="s">
        <v>856</v>
      </c>
      <c r="Z329" s="13"/>
    </row>
    <row r="330" spans="1:26" s="2" customFormat="1" ht="24.75" customHeight="1" x14ac:dyDescent="0.15">
      <c r="A330" s="57">
        <v>4</v>
      </c>
      <c r="B330" s="39"/>
      <c r="C330" s="39">
        <v>0.25694444444444442</v>
      </c>
      <c r="D330" s="906">
        <v>0.31249999999999994</v>
      </c>
      <c r="E330" s="39">
        <v>0.35763888888888878</v>
      </c>
      <c r="F330" s="39">
        <v>0.4236111111111111</v>
      </c>
      <c r="G330" s="39">
        <v>0.46597222222222218</v>
      </c>
      <c r="H330" s="39">
        <v>0.53402777777777777</v>
      </c>
      <c r="I330" s="39">
        <v>0.57638888888888862</v>
      </c>
      <c r="J330" s="39">
        <v>0.64097222222222183</v>
      </c>
      <c r="K330" s="39">
        <v>0.68611111111111045</v>
      </c>
      <c r="L330" s="39">
        <v>0.7562499999999992</v>
      </c>
      <c r="M330" s="39">
        <v>0.80069444444444338</v>
      </c>
      <c r="N330" s="39">
        <v>0.86388888888888771</v>
      </c>
      <c r="O330" s="39">
        <v>0.90138888888888746</v>
      </c>
      <c r="P330" s="39"/>
      <c r="Q330" s="706"/>
      <c r="R330" s="195"/>
      <c r="S330" s="69"/>
      <c r="T330" s="14"/>
      <c r="U330" s="20"/>
      <c r="V330" s="670">
        <f t="shared" ref="V330:V335" si="15">N333-N332</f>
        <v>9.0277777777777457E-3</v>
      </c>
      <c r="W330" s="670">
        <f t="shared" ref="W330:W335" si="16">O329-O328</f>
        <v>9.0277777777777457E-3</v>
      </c>
      <c r="Z330" s="104"/>
    </row>
    <row r="331" spans="1:26" s="2" customFormat="1" ht="24.75" customHeight="1" x14ac:dyDescent="0.15">
      <c r="A331" s="8">
        <v>5</v>
      </c>
      <c r="B331" s="39"/>
      <c r="C331" s="39">
        <v>0.26388888888888884</v>
      </c>
      <c r="D331" s="906">
        <v>0.31944444444444436</v>
      </c>
      <c r="E331" s="39">
        <v>0.3645833333333332</v>
      </c>
      <c r="F331" s="39">
        <v>0.43055555555555552</v>
      </c>
      <c r="G331" s="39">
        <v>0.4729166666666666</v>
      </c>
      <c r="H331" s="39">
        <v>0.54097222222222219</v>
      </c>
      <c r="I331" s="39">
        <v>0.58333333333333304</v>
      </c>
      <c r="J331" s="39">
        <v>0.64930555555555514</v>
      </c>
      <c r="K331" s="39">
        <v>0.6951388888888882</v>
      </c>
      <c r="L331" s="39">
        <v>0.76666666666666583</v>
      </c>
      <c r="M331" s="39">
        <v>0.81041666666666556</v>
      </c>
      <c r="N331" s="39">
        <v>0.87291666666666545</v>
      </c>
      <c r="O331" s="39">
        <v>0.91041666666666521</v>
      </c>
      <c r="P331" s="39"/>
      <c r="Q331" s="706"/>
      <c r="R331" s="195"/>
      <c r="S331" s="69"/>
      <c r="T331" s="14"/>
      <c r="U331" s="20"/>
      <c r="V331" s="670">
        <f t="shared" si="15"/>
        <v>9.0277777777777457E-3</v>
      </c>
      <c r="W331" s="670">
        <f t="shared" si="16"/>
        <v>9.0277777777777457E-3</v>
      </c>
      <c r="Z331" s="104"/>
    </row>
    <row r="332" spans="1:26" s="2" customFormat="1" ht="24.75" customHeight="1" x14ac:dyDescent="0.15">
      <c r="A332" s="57">
        <v>6</v>
      </c>
      <c r="B332" s="39"/>
      <c r="C332" s="39">
        <v>0.27083333333333326</v>
      </c>
      <c r="D332" s="906">
        <v>0.32638888888888878</v>
      </c>
      <c r="E332" s="39">
        <v>0.37152777777777762</v>
      </c>
      <c r="F332" s="39">
        <v>0.43888888888888888</v>
      </c>
      <c r="G332" s="39">
        <v>0.48124999999999996</v>
      </c>
      <c r="H332" s="39">
        <v>0.54999999999999993</v>
      </c>
      <c r="I332" s="39">
        <v>0.59236111111111078</v>
      </c>
      <c r="J332" s="39">
        <v>0.65833333333333288</v>
      </c>
      <c r="K332" s="39">
        <v>0.70486111111111038</v>
      </c>
      <c r="L332" s="39">
        <v>0.77708333333333246</v>
      </c>
      <c r="M332" s="39">
        <v>0.82013888888888775</v>
      </c>
      <c r="N332" s="39">
        <v>0.88124999999999876</v>
      </c>
      <c r="O332" s="39">
        <v>0.91944444444444295</v>
      </c>
      <c r="P332" s="39"/>
      <c r="Q332" s="706"/>
      <c r="R332" s="195"/>
      <c r="S332" s="69"/>
      <c r="T332" s="14"/>
      <c r="U332" s="20"/>
      <c r="V332" s="670">
        <f t="shared" si="15"/>
        <v>9.0277777777777457E-3</v>
      </c>
      <c r="W332" s="670">
        <f t="shared" si="16"/>
        <v>9.0277777777777457E-3</v>
      </c>
      <c r="Z332" s="104"/>
    </row>
    <row r="333" spans="1:26" s="2" customFormat="1" ht="24.75" customHeight="1" x14ac:dyDescent="0.15">
      <c r="A333" s="8">
        <v>7</v>
      </c>
      <c r="B333" s="39" t="s">
        <v>857</v>
      </c>
      <c r="C333" s="39">
        <v>0.27777777777777768</v>
      </c>
      <c r="D333" s="39">
        <v>0.33611111111111103</v>
      </c>
      <c r="E333" s="39">
        <v>0.37986111111111098</v>
      </c>
      <c r="F333" s="39">
        <v>0.44861111111111113</v>
      </c>
      <c r="G333" s="39">
        <v>0.4909722222222222</v>
      </c>
      <c r="H333" s="39">
        <v>0.55902777777777768</v>
      </c>
      <c r="I333" s="39">
        <v>0.60138888888888853</v>
      </c>
      <c r="J333" s="39">
        <v>0.66944444444444395</v>
      </c>
      <c r="K333" s="39">
        <v>0.71597222222222145</v>
      </c>
      <c r="L333" s="39">
        <v>0.78749999999999909</v>
      </c>
      <c r="M333" s="39">
        <v>0.82986111111110994</v>
      </c>
      <c r="N333" s="39">
        <v>0.8902777777777765</v>
      </c>
      <c r="O333" s="39">
        <v>0.9284722222222207</v>
      </c>
      <c r="P333" s="39"/>
      <c r="Q333" s="706"/>
      <c r="R333" s="195"/>
      <c r="S333" s="69"/>
      <c r="T333" s="14"/>
      <c r="U333" s="20"/>
      <c r="V333" s="670">
        <f t="shared" si="15"/>
        <v>9.0277777777777457E-3</v>
      </c>
      <c r="W333" s="670">
        <f t="shared" si="16"/>
        <v>9.0277777777777457E-3</v>
      </c>
      <c r="Z333" s="104"/>
    </row>
    <row r="334" spans="1:26" s="2" customFormat="1" ht="24.75" customHeight="1" x14ac:dyDescent="0.15">
      <c r="A334" s="57">
        <v>8</v>
      </c>
      <c r="B334" s="39">
        <v>0.23750000000000002</v>
      </c>
      <c r="C334" s="39">
        <v>0.2847222222222221</v>
      </c>
      <c r="D334" s="39">
        <v>0.34722222222222215</v>
      </c>
      <c r="E334" s="39">
        <v>0.38958333333333323</v>
      </c>
      <c r="F334" s="39">
        <v>0.45902777777777781</v>
      </c>
      <c r="G334" s="39">
        <v>0.50138888888888888</v>
      </c>
      <c r="H334" s="39">
        <v>0.57013888888888875</v>
      </c>
      <c r="I334" s="39">
        <v>0.6124999999999996</v>
      </c>
      <c r="J334" s="39">
        <v>0.68055555555555503</v>
      </c>
      <c r="K334" s="39">
        <v>0.72708333333333253</v>
      </c>
      <c r="L334" s="39">
        <v>0.79791666666666572</v>
      </c>
      <c r="M334" s="39">
        <v>0.83958333333333213</v>
      </c>
      <c r="N334" s="39">
        <v>0.89930555555555425</v>
      </c>
      <c r="O334" s="39">
        <v>0.93749999999999845</v>
      </c>
      <c r="P334" s="39"/>
      <c r="Q334" s="706"/>
      <c r="R334" s="195"/>
      <c r="S334" s="69"/>
      <c r="T334" s="14"/>
      <c r="U334" s="20"/>
      <c r="V334" s="670">
        <f t="shared" si="15"/>
        <v>9.0277777777777457E-3</v>
      </c>
      <c r="W334" s="670">
        <f t="shared" si="16"/>
        <v>9.0277777777777457E-3</v>
      </c>
      <c r="Z334" s="104"/>
    </row>
    <row r="335" spans="1:26" s="2" customFormat="1" ht="24.75" customHeight="1" x14ac:dyDescent="0.15">
      <c r="A335" s="8">
        <v>9</v>
      </c>
      <c r="B335" s="39">
        <v>0.24930555555555556</v>
      </c>
      <c r="C335" s="39">
        <v>0.29236111111111096</v>
      </c>
      <c r="D335" s="39">
        <v>0.35833333333333328</v>
      </c>
      <c r="E335" s="39">
        <v>0.40069444444444435</v>
      </c>
      <c r="F335" s="39">
        <v>0.47013888888888894</v>
      </c>
      <c r="G335" s="39">
        <v>0.51249999999999996</v>
      </c>
      <c r="H335" s="39">
        <v>0.58124999999999982</v>
      </c>
      <c r="I335" s="39">
        <v>0.62361111111111067</v>
      </c>
      <c r="J335" s="39">
        <v>0.6916666666666661</v>
      </c>
      <c r="K335" s="39">
        <v>0.7381944444444436</v>
      </c>
      <c r="L335" s="39">
        <v>0.80763888888888791</v>
      </c>
      <c r="M335" s="39">
        <v>0.84930555555555431</v>
      </c>
      <c r="N335" s="39">
        <v>0.90833333333333199</v>
      </c>
      <c r="O335" s="39"/>
      <c r="P335" s="39"/>
      <c r="Q335" s="345"/>
      <c r="R335" s="345"/>
      <c r="S335" s="345"/>
      <c r="T335" s="345"/>
      <c r="U335" s="345"/>
      <c r="V335" s="670">
        <f t="shared" si="15"/>
        <v>9.0277777777777457E-3</v>
      </c>
      <c r="W335" s="670">
        <f t="shared" si="16"/>
        <v>9.0277777777777457E-3</v>
      </c>
      <c r="Z335" s="104"/>
    </row>
    <row r="336" spans="1:26" s="2" customFormat="1" ht="24.75" customHeight="1" x14ac:dyDescent="0.15">
      <c r="A336" s="57">
        <v>10</v>
      </c>
      <c r="B336" s="39">
        <v>0.26111111111111113</v>
      </c>
      <c r="C336" s="39">
        <v>0.30277777777777765</v>
      </c>
      <c r="D336" s="39">
        <v>0.36944444444444441</v>
      </c>
      <c r="E336" s="39">
        <v>0.41180555555555548</v>
      </c>
      <c r="F336" s="39">
        <v>0.48125000000000007</v>
      </c>
      <c r="G336" s="39">
        <v>0.52361111111111103</v>
      </c>
      <c r="H336" s="39">
        <v>0.59236111111111089</v>
      </c>
      <c r="I336" s="39">
        <v>0.63472222222222174</v>
      </c>
      <c r="J336" s="39">
        <v>0.70277777777777717</v>
      </c>
      <c r="K336" s="39">
        <v>0.74930555555555467</v>
      </c>
      <c r="L336" s="39">
        <v>0.81736111111111009</v>
      </c>
      <c r="M336" s="39">
        <v>0.8590277777777765</v>
      </c>
      <c r="N336" s="39">
        <v>0.91736111111110974</v>
      </c>
      <c r="O336" s="39"/>
      <c r="P336" s="39"/>
      <c r="Q336" s="345"/>
      <c r="R336" s="345"/>
      <c r="S336" s="345"/>
      <c r="T336" s="345"/>
      <c r="U336" s="345"/>
      <c r="V336" s="670">
        <f>P328-N338</f>
        <v>9.0277777777777457E-3</v>
      </c>
      <c r="W336" s="670"/>
      <c r="Z336" s="104"/>
    </row>
    <row r="337" spans="1:26" s="2" customFormat="1" ht="24.75" customHeight="1" x14ac:dyDescent="0.15">
      <c r="A337" s="8">
        <v>11</v>
      </c>
      <c r="B337" s="39">
        <v>0.2729166666666667</v>
      </c>
      <c r="C337" s="39">
        <v>0.31388888888888877</v>
      </c>
      <c r="D337" s="39">
        <v>0.38055555555555554</v>
      </c>
      <c r="E337" s="39">
        <v>0.42291666666666661</v>
      </c>
      <c r="F337" s="39">
        <v>0.49236111111111119</v>
      </c>
      <c r="G337" s="39">
        <v>0.5347222222222221</v>
      </c>
      <c r="H337" s="39">
        <v>0.60347222222222197</v>
      </c>
      <c r="I337" s="39">
        <v>0.64583333333333282</v>
      </c>
      <c r="J337" s="39">
        <v>0.71388888888888824</v>
      </c>
      <c r="K337" s="39">
        <v>0.76041666666666574</v>
      </c>
      <c r="L337" s="39">
        <v>0.82708333333333228</v>
      </c>
      <c r="M337" s="39">
        <v>0.86736111111110981</v>
      </c>
      <c r="N337" s="39">
        <v>0.92638888888888749</v>
      </c>
      <c r="O337" s="39"/>
      <c r="P337" s="39"/>
      <c r="Q337" s="3"/>
      <c r="R337" s="68"/>
      <c r="S337" s="69"/>
      <c r="T337" s="14"/>
      <c r="U337" s="20"/>
      <c r="V337" s="670"/>
      <c r="W337" s="670"/>
      <c r="Z337" s="640"/>
    </row>
    <row r="338" spans="1:26" s="2" customFormat="1" ht="24.75" customHeight="1" x14ac:dyDescent="0.15">
      <c r="A338" s="57">
        <v>12</v>
      </c>
      <c r="B338" s="906">
        <v>0.28472222222222227</v>
      </c>
      <c r="C338" s="39">
        <v>0.3249999999999999</v>
      </c>
      <c r="D338" s="39">
        <v>0.39166666666666666</v>
      </c>
      <c r="E338" s="39">
        <v>0.43402777777777773</v>
      </c>
      <c r="F338" s="39">
        <v>0.50347222222222232</v>
      </c>
      <c r="G338" s="39">
        <v>0.54583333333333317</v>
      </c>
      <c r="H338" s="39">
        <v>0.61458333333333304</v>
      </c>
      <c r="I338" s="39">
        <v>0.65694444444444389</v>
      </c>
      <c r="J338" s="39">
        <v>0.72499999999999931</v>
      </c>
      <c r="K338" s="39">
        <v>0.77152777777777681</v>
      </c>
      <c r="L338" s="39">
        <v>0.83680555555555447</v>
      </c>
      <c r="M338" s="39">
        <v>0.87430555555555423</v>
      </c>
      <c r="N338" s="39">
        <v>0.93541666666666523</v>
      </c>
      <c r="O338" s="39"/>
      <c r="P338" s="39"/>
      <c r="Q338" s="3"/>
      <c r="R338" s="68"/>
      <c r="S338" s="69"/>
      <c r="T338" s="14"/>
      <c r="U338" s="20"/>
      <c r="V338" s="670"/>
      <c r="Z338" s="104"/>
    </row>
    <row r="339" spans="1:26" s="2" customFormat="1" ht="24.75" customHeight="1" x14ac:dyDescent="0.15">
      <c r="A339" s="8">
        <v>13</v>
      </c>
      <c r="B339" s="345"/>
      <c r="C339" s="396"/>
      <c r="D339" s="396"/>
      <c r="E339" s="396"/>
      <c r="F339" s="396"/>
      <c r="G339" s="396"/>
      <c r="H339" s="396"/>
      <c r="I339" s="396"/>
      <c r="J339" s="396"/>
      <c r="K339" s="396"/>
      <c r="L339" s="345"/>
      <c r="M339" s="345"/>
      <c r="N339" s="345"/>
      <c r="O339" s="345"/>
      <c r="P339" s="3"/>
      <c r="Q339" s="3"/>
      <c r="R339" s="68"/>
      <c r="S339" s="69"/>
      <c r="T339" s="14"/>
      <c r="U339" s="20"/>
      <c r="V339" s="670"/>
      <c r="Z339" s="104"/>
    </row>
    <row r="340" spans="1:26" s="2" customFormat="1" ht="24.75" customHeight="1" x14ac:dyDescent="0.15">
      <c r="A340" s="728">
        <v>14</v>
      </c>
      <c r="B340" s="3"/>
      <c r="C340" s="34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68"/>
      <c r="S340" s="69"/>
      <c r="T340" s="14"/>
      <c r="U340" s="20"/>
      <c r="V340" s="670"/>
      <c r="Z340" s="104"/>
    </row>
    <row r="341" spans="1:26" s="2" customFormat="1" ht="24.75" customHeight="1" x14ac:dyDescent="0.15">
      <c r="A341" s="728">
        <v>15</v>
      </c>
      <c r="B341" s="3"/>
      <c r="C341" s="34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68"/>
      <c r="S341" s="69"/>
      <c r="T341" s="14"/>
      <c r="U341" s="20"/>
      <c r="V341" s="670"/>
      <c r="Z341" s="104"/>
    </row>
    <row r="342" spans="1:26" s="2" customFormat="1" ht="24.75" customHeight="1" x14ac:dyDescent="0.15">
      <c r="A342" s="728">
        <v>16</v>
      </c>
      <c r="B342" s="345"/>
      <c r="C342" s="34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0"/>
      <c r="Q342" s="40"/>
      <c r="R342" s="68"/>
      <c r="S342" s="69"/>
      <c r="T342" s="14"/>
      <c r="U342" s="20"/>
      <c r="Z342" s="104"/>
    </row>
    <row r="343" spans="1:26" s="2" customFormat="1" ht="24.75" customHeight="1" x14ac:dyDescent="0.15">
      <c r="A343" s="728">
        <v>17</v>
      </c>
      <c r="B343" s="3"/>
      <c r="C343" s="34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0"/>
      <c r="Q343" s="40"/>
      <c r="R343" s="68"/>
      <c r="S343" s="69"/>
      <c r="T343" s="14"/>
      <c r="U343" s="20"/>
      <c r="Z343" s="104"/>
    </row>
    <row r="344" spans="1:26" s="2" customFormat="1" ht="24.75" customHeight="1" x14ac:dyDescent="0.15">
      <c r="A344" s="728">
        <v>18</v>
      </c>
      <c r="B344" s="3"/>
      <c r="C344" s="34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0"/>
      <c r="Q344" s="40"/>
      <c r="R344" s="68"/>
      <c r="S344" s="69"/>
      <c r="T344" s="14"/>
      <c r="U344" s="20"/>
      <c r="Z344" s="104"/>
    </row>
    <row r="345" spans="1:26" s="2" customFormat="1" ht="24.75" customHeight="1" x14ac:dyDescent="0.15">
      <c r="A345" s="728">
        <v>19</v>
      </c>
      <c r="B345" s="3"/>
      <c r="C345" s="3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0"/>
      <c r="Q345" s="40"/>
      <c r="R345" s="10"/>
      <c r="S345" s="69"/>
      <c r="T345" s="14"/>
      <c r="U345" s="20"/>
      <c r="Z345" s="104"/>
    </row>
    <row r="346" spans="1:26" s="2" customFormat="1" ht="24.75" customHeight="1" x14ac:dyDescent="0.15">
      <c r="A346" s="728">
        <v>20</v>
      </c>
      <c r="B346" s="3"/>
      <c r="C346" s="34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9"/>
      <c r="S346" s="4"/>
      <c r="T346" s="14"/>
      <c r="U346" s="20"/>
      <c r="Z346" s="104"/>
    </row>
    <row r="347" spans="1:26" s="2" customFormat="1" ht="24.75" customHeight="1" x14ac:dyDescent="0.15">
      <c r="A347" s="728">
        <v>21</v>
      </c>
      <c r="B347" s="3"/>
      <c r="C347" s="34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/>
      <c r="Q347" s="4"/>
      <c r="R347" s="4"/>
      <c r="S347" s="4"/>
      <c r="T347" s="14"/>
      <c r="U347" s="20"/>
      <c r="Z347" s="104"/>
    </row>
    <row r="348" spans="1:26" s="2" customFormat="1" ht="24.75" customHeight="1" x14ac:dyDescent="0.15">
      <c r="A348" s="728">
        <v>22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/>
      <c r="Q348" s="4"/>
      <c r="R348" s="4"/>
      <c r="S348" s="4"/>
      <c r="T348" s="14"/>
      <c r="U348" s="20"/>
      <c r="Z348" s="104"/>
    </row>
    <row r="349" spans="1:26" s="2" customFormat="1" ht="24.75" customHeight="1" x14ac:dyDescent="0.15">
      <c r="A349" s="728">
        <v>23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/>
      <c r="Q349" s="4"/>
      <c r="R349" s="4"/>
      <c r="S349" s="4"/>
      <c r="T349" s="14"/>
      <c r="U349" s="20"/>
      <c r="Z349" s="104"/>
    </row>
    <row r="350" spans="1:26" s="2" customFormat="1" ht="24.75" customHeight="1" x14ac:dyDescent="0.15">
      <c r="A350" s="728">
        <v>24</v>
      </c>
      <c r="B350" s="4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14"/>
      <c r="U350" s="20"/>
      <c r="Z350" s="104"/>
    </row>
    <row r="351" spans="1:26" s="2" customFormat="1" ht="24.75" customHeight="1" x14ac:dyDescent="0.15">
      <c r="A351" s="728">
        <v>25</v>
      </c>
      <c r="B351" s="4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14"/>
      <c r="U351" s="20"/>
      <c r="Z351" s="104"/>
    </row>
    <row r="352" spans="1:26" s="2" customFormat="1" ht="24.75" customHeight="1" x14ac:dyDescent="0.15">
      <c r="A352" s="728">
        <v>26</v>
      </c>
      <c r="B352" s="4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14"/>
      <c r="U352" s="20"/>
      <c r="Z352" s="104"/>
    </row>
    <row r="353" spans="1:26" s="2" customFormat="1" ht="24.75" customHeight="1" x14ac:dyDescent="0.15">
      <c r="A353" s="728">
        <v>27</v>
      </c>
      <c r="B353" s="4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14"/>
      <c r="U353" s="20"/>
      <c r="Z353" s="104"/>
    </row>
    <row r="354" spans="1:26" s="2" customFormat="1" ht="24.75" customHeight="1" x14ac:dyDescent="0.15">
      <c r="A354" s="728">
        <v>28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14"/>
      <c r="U354" s="20"/>
      <c r="Z354" s="104"/>
    </row>
    <row r="355" spans="1:26" s="2" customFormat="1" ht="24.75" customHeight="1" x14ac:dyDescent="0.15">
      <c r="A355" s="728">
        <v>29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14"/>
      <c r="U355" s="20"/>
      <c r="Z355" s="104"/>
    </row>
    <row r="356" spans="1:26" s="2" customFormat="1" ht="24.75" customHeight="1" x14ac:dyDescent="0.15">
      <c r="A356" s="44">
        <v>30</v>
      </c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6"/>
      <c r="U356" s="47"/>
      <c r="Z356" s="104"/>
    </row>
    <row r="357" spans="1:26" s="2" customFormat="1" ht="24.75" customHeight="1" x14ac:dyDescent="0.15">
      <c r="A357" s="44">
        <v>31</v>
      </c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6"/>
      <c r="U357" s="47"/>
      <c r="Z357" s="104"/>
    </row>
    <row r="358" spans="1:26" s="2" customFormat="1" ht="24.75" customHeight="1" x14ac:dyDescent="0.15">
      <c r="A358" s="44">
        <v>32</v>
      </c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6"/>
      <c r="U358" s="47"/>
      <c r="Z358" s="104"/>
    </row>
    <row r="359" spans="1:26" s="2" customFormat="1" ht="24.75" customHeight="1" thickBot="1" x14ac:dyDescent="0.2">
      <c r="A359" s="521">
        <v>33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31"/>
      <c r="U359" s="32"/>
      <c r="Z359" s="104"/>
    </row>
    <row r="360" spans="1:26" s="2" customFormat="1" ht="20.100000000000001" customHeight="1" thickBot="1" x14ac:dyDescent="0.2">
      <c r="A360" s="1522" t="s">
        <v>858</v>
      </c>
      <c r="B360" s="1523"/>
      <c r="C360" s="1561" t="s">
        <v>860</v>
      </c>
      <c r="D360" s="1562"/>
      <c r="E360" s="1562"/>
      <c r="F360" s="156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467"/>
      <c r="U360" s="467"/>
      <c r="Z360" s="104"/>
    </row>
    <row r="361" spans="1:26" s="2" customFormat="1" ht="31.5" customHeight="1" thickBot="1" x14ac:dyDescent="0.2">
      <c r="A361" s="1576" t="s">
        <v>861</v>
      </c>
      <c r="B361" s="1577"/>
      <c r="C361" s="1577"/>
      <c r="D361" s="1577"/>
      <c r="E361" s="1578"/>
      <c r="F361" s="203" t="s">
        <v>1764</v>
      </c>
      <c r="G361" s="1"/>
      <c r="H361" s="1479" t="s">
        <v>862</v>
      </c>
      <c r="I361" s="1480"/>
      <c r="J361" s="1480"/>
      <c r="K361" s="5" t="s">
        <v>863</v>
      </c>
      <c r="L361" s="1457" t="s">
        <v>864</v>
      </c>
      <c r="M361" s="1457"/>
      <c r="N361" s="1458"/>
      <c r="O361" s="1"/>
      <c r="P361" s="6"/>
      <c r="Q361" s="6"/>
      <c r="R361" s="6"/>
      <c r="S361" s="1"/>
      <c r="T361" s="1467" t="s">
        <v>579</v>
      </c>
      <c r="U361" s="1468"/>
      <c r="V361" s="34">
        <f>V363/V368</f>
        <v>1.1805555555555557E-2</v>
      </c>
      <c r="W361" s="34">
        <f>W363/W368</f>
        <v>1.1689814814814814E-2</v>
      </c>
      <c r="X361" s="678">
        <f>AVERAGE(V361,W361)</f>
        <v>1.1747685185185186E-2</v>
      </c>
      <c r="Y361" s="637" t="s">
        <v>865</v>
      </c>
      <c r="Z361" s="679">
        <f>ROUND(X361*1440,0)/1440</f>
        <v>1.1805555555555555E-2</v>
      </c>
    </row>
    <row r="362" spans="1:26" s="2" customFormat="1" ht="9" customHeight="1" thickBo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534"/>
      <c r="U362" s="534"/>
      <c r="V362" s="34">
        <v>0.23611111111111113</v>
      </c>
      <c r="W362" s="34">
        <v>0.23611111111111113</v>
      </c>
      <c r="Z362" s="104"/>
    </row>
    <row r="363" spans="1:26" s="2" customFormat="1" ht="20.100000000000001" customHeight="1" thickBot="1" x14ac:dyDescent="0.2">
      <c r="A363" s="1495" t="s">
        <v>866</v>
      </c>
      <c r="B363" s="1483"/>
      <c r="C363" s="1483" t="s">
        <v>867</v>
      </c>
      <c r="D363" s="1483"/>
      <c r="E363" s="1484"/>
      <c r="F363" s="1453"/>
      <c r="G363" s="1454"/>
      <c r="H363" s="1454"/>
      <c r="I363" s="1454"/>
      <c r="J363" s="1454"/>
      <c r="K363" s="1"/>
      <c r="L363" s="1"/>
      <c r="M363" s="1"/>
      <c r="N363" s="1463" t="s">
        <v>868</v>
      </c>
      <c r="O363" s="1464"/>
      <c r="P363" s="1536">
        <f>MINUTE(Z361)</f>
        <v>17</v>
      </c>
      <c r="Q363" s="1537"/>
      <c r="R363" s="1"/>
      <c r="S363" s="7" t="s">
        <v>869</v>
      </c>
      <c r="T363" s="1459">
        <v>4.027777777777778E-2</v>
      </c>
      <c r="U363" s="1460"/>
      <c r="V363" s="34">
        <f>V364-V362</f>
        <v>0.70833333333333337</v>
      </c>
      <c r="W363" s="34">
        <f>W364-W362</f>
        <v>0.70138888888888884</v>
      </c>
      <c r="Z363" s="104"/>
    </row>
    <row r="364" spans="1:26" s="2" customFormat="1" ht="9" customHeight="1" thickBo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534"/>
      <c r="U364" s="534"/>
      <c r="V364" s="34">
        <v>0.94444444444444453</v>
      </c>
      <c r="W364" s="34">
        <v>0.9375</v>
      </c>
      <c r="Z364" s="104"/>
    </row>
    <row r="365" spans="1:26" s="2" customFormat="1" ht="20.100000000000001" customHeight="1" x14ac:dyDescent="0.15">
      <c r="A365" s="1499" t="s">
        <v>140</v>
      </c>
      <c r="B365" s="1494">
        <v>1</v>
      </c>
      <c r="C365" s="1494"/>
      <c r="D365" s="1494">
        <v>2</v>
      </c>
      <c r="E365" s="1494"/>
      <c r="F365" s="1494">
        <v>3</v>
      </c>
      <c r="G365" s="1494"/>
      <c r="H365" s="1461">
        <v>4</v>
      </c>
      <c r="I365" s="1540"/>
      <c r="J365" s="1461">
        <v>5</v>
      </c>
      <c r="K365" s="1540"/>
      <c r="L365" s="1494">
        <v>6</v>
      </c>
      <c r="M365" s="1494"/>
      <c r="N365" s="1494">
        <v>7</v>
      </c>
      <c r="O365" s="1494"/>
      <c r="P365" s="1494">
        <v>8</v>
      </c>
      <c r="Q365" s="1494"/>
      <c r="R365" s="1494">
        <v>9</v>
      </c>
      <c r="S365" s="1494"/>
      <c r="T365" s="1501">
        <v>10</v>
      </c>
      <c r="U365" s="1502"/>
      <c r="Z365" s="104"/>
    </row>
    <row r="366" spans="1:26" s="2" customFormat="1" ht="20.100000000000001" customHeight="1" x14ac:dyDescent="0.15">
      <c r="A366" s="1500"/>
      <c r="B366" s="9" t="s">
        <v>862</v>
      </c>
      <c r="C366" s="9" t="s">
        <v>864</v>
      </c>
      <c r="D366" s="9" t="s">
        <v>862</v>
      </c>
      <c r="E366" s="9" t="s">
        <v>864</v>
      </c>
      <c r="F366" s="9" t="s">
        <v>862</v>
      </c>
      <c r="G366" s="9" t="s">
        <v>150</v>
      </c>
      <c r="H366" s="9" t="s">
        <v>862</v>
      </c>
      <c r="I366" s="9" t="s">
        <v>864</v>
      </c>
      <c r="J366" s="9" t="s">
        <v>862</v>
      </c>
      <c r="K366" s="9" t="s">
        <v>864</v>
      </c>
      <c r="L366" s="9" t="s">
        <v>862</v>
      </c>
      <c r="M366" s="9" t="s">
        <v>864</v>
      </c>
      <c r="N366" s="9" t="s">
        <v>862</v>
      </c>
      <c r="O366" s="9" t="s">
        <v>864</v>
      </c>
      <c r="P366" s="9" t="s">
        <v>862</v>
      </c>
      <c r="Q366" s="9"/>
      <c r="R366" s="9"/>
      <c r="S366" s="9"/>
      <c r="T366" s="10"/>
      <c r="U366" s="16"/>
      <c r="Z366" s="104"/>
    </row>
    <row r="367" spans="1:26" s="2" customFormat="1" ht="24.75" customHeight="1" x14ac:dyDescent="0.15">
      <c r="A367" s="8">
        <v>1</v>
      </c>
      <c r="B367" s="39"/>
      <c r="C367" s="52">
        <v>0.2361111111111111</v>
      </c>
      <c r="D367" s="40">
        <v>0.29166666666666669</v>
      </c>
      <c r="E367" s="3">
        <v>0.33680555555555564</v>
      </c>
      <c r="F367" s="3">
        <v>0.4027777777777779</v>
      </c>
      <c r="G367" s="3">
        <v>0.44444444444444464</v>
      </c>
      <c r="H367" s="3">
        <v>0.50902777777777797</v>
      </c>
      <c r="I367" s="3">
        <v>0.55208333333333326</v>
      </c>
      <c r="J367" s="3">
        <v>0.61527777777777759</v>
      </c>
      <c r="K367" s="3">
        <v>0.65972222222222177</v>
      </c>
      <c r="L367" s="3">
        <v>0.72638888888888831</v>
      </c>
      <c r="M367" s="3">
        <v>0.77222222222222137</v>
      </c>
      <c r="N367" s="3">
        <v>0.83958333333333235</v>
      </c>
      <c r="O367" s="3">
        <v>0.87847222222222099</v>
      </c>
      <c r="P367" s="3">
        <v>0.94444444444444309</v>
      </c>
      <c r="Q367" s="39"/>
      <c r="R367" s="195"/>
      <c r="S367" s="69"/>
      <c r="T367" s="14"/>
      <c r="U367" s="20"/>
      <c r="V367" s="21">
        <f>COUNTA(B367:U399)</f>
        <v>120</v>
      </c>
      <c r="W367" s="41">
        <f>V367/9/2</f>
        <v>6.666666666666667</v>
      </c>
      <c r="Z367" s="104"/>
    </row>
    <row r="368" spans="1:26" s="2" customFormat="1" ht="24.75" customHeight="1" x14ac:dyDescent="0.15">
      <c r="A368" s="57">
        <v>2</v>
      </c>
      <c r="B368" s="39"/>
      <c r="C368" s="3">
        <v>0.2472222222222222</v>
      </c>
      <c r="D368" s="40">
        <v>0.30555555555555558</v>
      </c>
      <c r="E368" s="3">
        <v>0.3486111111111112</v>
      </c>
      <c r="F368" s="3">
        <v>0.41458333333333347</v>
      </c>
      <c r="G368" s="3">
        <v>0.45694444444444465</v>
      </c>
      <c r="H368" s="3">
        <v>0.52083333333333348</v>
      </c>
      <c r="I368" s="3">
        <v>0.56388888888888877</v>
      </c>
      <c r="J368" s="3">
        <v>0.6270833333333331</v>
      </c>
      <c r="K368" s="3">
        <v>0.67222222222222172</v>
      </c>
      <c r="L368" s="3">
        <v>0.73888888888888826</v>
      </c>
      <c r="M368" s="3">
        <v>0.78472222222222132</v>
      </c>
      <c r="N368" s="3">
        <v>0.85138888888888786</v>
      </c>
      <c r="O368" s="3">
        <v>0.8902777777777765</v>
      </c>
      <c r="P368" s="3"/>
      <c r="Q368" s="39"/>
      <c r="R368" s="195"/>
      <c r="S368" s="69"/>
      <c r="T368" s="14"/>
      <c r="U368" s="20"/>
      <c r="V368" s="23">
        <f>COUNTA(B367:B399,D367:D399,F367:F399,H367:H399,J367:J399,L367:L399,N367:N399,P367:P399,R367:R399,T367:T399)</f>
        <v>60</v>
      </c>
      <c r="W368" s="23">
        <f>COUNTA(C367:C399,E367:E399,G367:G399,I367:I399,K367:K399,M367:M399,O367:O399,Q367:Q399,S367:S399,U367:U399)</f>
        <v>60</v>
      </c>
      <c r="Y368" s="1">
        <f>(V368+W368)/2</f>
        <v>60</v>
      </c>
      <c r="Z368" s="104"/>
    </row>
    <row r="369" spans="1:26" ht="24.75" customHeight="1" x14ac:dyDescent="0.15">
      <c r="A369" s="8">
        <v>3</v>
      </c>
      <c r="B369" s="264"/>
      <c r="C369" s="3">
        <v>0.2583333333333333</v>
      </c>
      <c r="D369" s="40">
        <v>0.31944444444444448</v>
      </c>
      <c r="E369" s="3">
        <v>0.36041666666666677</v>
      </c>
      <c r="F369" s="3">
        <v>0.42638888888888904</v>
      </c>
      <c r="G369" s="3">
        <v>0.46944444444444466</v>
      </c>
      <c r="H369" s="3">
        <v>0.53263888888888899</v>
      </c>
      <c r="I369" s="3">
        <v>0.57638888888888873</v>
      </c>
      <c r="J369" s="3">
        <v>0.63888888888888862</v>
      </c>
      <c r="K369" s="3">
        <v>0.68472222222222168</v>
      </c>
      <c r="L369" s="3">
        <v>0.75138888888888822</v>
      </c>
      <c r="M369" s="3">
        <v>0.79722222222222128</v>
      </c>
      <c r="N369" s="3">
        <v>0.86319444444444338</v>
      </c>
      <c r="O369" s="3">
        <v>0.90208333333333202</v>
      </c>
      <c r="P369" s="3"/>
      <c r="Q369" s="39"/>
      <c r="R369" s="195"/>
      <c r="S369" s="195"/>
      <c r="T369" s="4"/>
      <c r="U369" s="118"/>
      <c r="Y369" s="1" t="s">
        <v>856</v>
      </c>
      <c r="Z369" s="13"/>
    </row>
    <row r="370" spans="1:26" s="2" customFormat="1" ht="24.75" customHeight="1" x14ac:dyDescent="0.15">
      <c r="A370" s="57">
        <v>4</v>
      </c>
      <c r="B370" s="3"/>
      <c r="C370" s="3">
        <v>0.26944444444444443</v>
      </c>
      <c r="D370" s="40">
        <v>0.33194444444444449</v>
      </c>
      <c r="E370" s="3">
        <v>0.37291666666666679</v>
      </c>
      <c r="F370" s="3">
        <v>0.43819444444444461</v>
      </c>
      <c r="G370" s="3">
        <v>0.48125000000000023</v>
      </c>
      <c r="H370" s="3">
        <v>0.54444444444444451</v>
      </c>
      <c r="I370" s="3">
        <v>0.58819444444444424</v>
      </c>
      <c r="J370" s="3">
        <v>0.65138888888888857</v>
      </c>
      <c r="K370" s="3">
        <v>0.69722222222222163</v>
      </c>
      <c r="L370" s="3">
        <v>0.76388888888888817</v>
      </c>
      <c r="M370" s="3">
        <v>0.80902777777777679</v>
      </c>
      <c r="N370" s="3">
        <v>0.87361111111111001</v>
      </c>
      <c r="O370" s="3">
        <v>0.91388888888888753</v>
      </c>
      <c r="P370" s="3"/>
      <c r="Q370" s="39"/>
      <c r="R370" s="195"/>
      <c r="S370" s="69"/>
      <c r="T370" s="14"/>
      <c r="U370" s="20"/>
      <c r="V370" s="670">
        <f>N372-N371</f>
        <v>1.1805555555555514E-2</v>
      </c>
      <c r="W370" s="670">
        <f>O368-O367</f>
        <v>1.1805555555555514E-2</v>
      </c>
      <c r="Z370" s="104"/>
    </row>
    <row r="371" spans="1:26" s="2" customFormat="1" ht="24.75" customHeight="1" x14ac:dyDescent="0.15">
      <c r="A371" s="8">
        <v>5</v>
      </c>
      <c r="B371" s="264" t="s">
        <v>729</v>
      </c>
      <c r="C371" s="3">
        <v>0.28055555555555556</v>
      </c>
      <c r="D371" s="40">
        <v>0.34375000000000006</v>
      </c>
      <c r="E371" s="3">
        <v>0.38472222222222235</v>
      </c>
      <c r="F371" s="3">
        <v>0.45000000000000018</v>
      </c>
      <c r="G371" s="3">
        <v>0.49305555555555575</v>
      </c>
      <c r="H371" s="3">
        <v>0.55625000000000002</v>
      </c>
      <c r="I371" s="3">
        <v>0.59999999999999976</v>
      </c>
      <c r="J371" s="3">
        <v>0.66388888888888853</v>
      </c>
      <c r="K371" s="3">
        <v>0.70972222222222159</v>
      </c>
      <c r="L371" s="3">
        <v>0.77638888888888813</v>
      </c>
      <c r="M371" s="3">
        <v>0.8208333333333323</v>
      </c>
      <c r="N371" s="3">
        <v>0.88541666666666552</v>
      </c>
      <c r="O371" s="3">
        <v>0.92569444444444304</v>
      </c>
      <c r="P371" s="3"/>
      <c r="Q371" s="39"/>
      <c r="R371" s="195"/>
      <c r="S371" s="69"/>
      <c r="T371" s="14"/>
      <c r="U371" s="20"/>
      <c r="V371" s="670">
        <f>N373-N372</f>
        <v>1.1805555555555514E-2</v>
      </c>
      <c r="W371" s="670">
        <f>O369-O368</f>
        <v>1.1805555555555514E-2</v>
      </c>
      <c r="Z371" s="104"/>
    </row>
    <row r="372" spans="1:26" s="2" customFormat="1" ht="24.75" customHeight="1" x14ac:dyDescent="0.15">
      <c r="A372" s="57">
        <v>6</v>
      </c>
      <c r="B372" s="3">
        <v>0.2361111111111111</v>
      </c>
      <c r="C372" s="3">
        <v>0.29166666666666669</v>
      </c>
      <c r="D372" s="40">
        <v>0.35555555555555562</v>
      </c>
      <c r="E372" s="3">
        <v>0.39652777777777792</v>
      </c>
      <c r="F372" s="3">
        <v>0.46180555555555575</v>
      </c>
      <c r="G372" s="3">
        <v>0.5048611111111112</v>
      </c>
      <c r="H372" s="3">
        <v>0.56805555555555554</v>
      </c>
      <c r="I372" s="3">
        <v>0.61180555555555527</v>
      </c>
      <c r="J372" s="3">
        <v>0.67638888888888848</v>
      </c>
      <c r="K372" s="3">
        <v>0.72222222222222154</v>
      </c>
      <c r="L372" s="3">
        <v>0.78888888888888808</v>
      </c>
      <c r="M372" s="3">
        <v>0.83263888888888782</v>
      </c>
      <c r="N372" s="3">
        <v>0.89722222222222103</v>
      </c>
      <c r="O372" s="3">
        <v>0.93749999999999856</v>
      </c>
      <c r="P372" s="3"/>
      <c r="Q372" s="39"/>
      <c r="R372" s="195"/>
      <c r="S372" s="69"/>
      <c r="T372" s="14"/>
      <c r="U372" s="20"/>
      <c r="V372" s="670">
        <f>N374-N373</f>
        <v>1.1805555555555514E-2</v>
      </c>
      <c r="W372" s="670">
        <f>O370-O369</f>
        <v>1.1805555555555514E-2</v>
      </c>
      <c r="Z372" s="104"/>
    </row>
    <row r="373" spans="1:26" s="2" customFormat="1" ht="24.75" customHeight="1" x14ac:dyDescent="0.15">
      <c r="A373" s="8">
        <v>7</v>
      </c>
      <c r="B373" s="3">
        <v>0.25</v>
      </c>
      <c r="C373" s="3">
        <v>0.30277777777777781</v>
      </c>
      <c r="D373" s="40">
        <v>0.36736111111111119</v>
      </c>
      <c r="E373" s="3">
        <v>0.40833333333333349</v>
      </c>
      <c r="F373" s="3">
        <v>0.47361111111111132</v>
      </c>
      <c r="G373" s="3">
        <v>0.51666666666666672</v>
      </c>
      <c r="H373" s="3">
        <v>0.57986111111111105</v>
      </c>
      <c r="I373" s="3">
        <v>0.62361111111111078</v>
      </c>
      <c r="J373" s="3">
        <v>0.68888888888888844</v>
      </c>
      <c r="K373" s="3">
        <v>0.7347222222222215</v>
      </c>
      <c r="L373" s="3">
        <v>0.80208333333333248</v>
      </c>
      <c r="M373" s="3">
        <v>0.84444444444444333</v>
      </c>
      <c r="N373" s="3">
        <v>0.90902777777777655</v>
      </c>
      <c r="O373" s="3"/>
      <c r="P373" s="3"/>
      <c r="Q373" s="39"/>
      <c r="R373" s="195"/>
      <c r="S373" s="69"/>
      <c r="T373" s="14"/>
      <c r="U373" s="20"/>
      <c r="V373" s="670">
        <f>N375-N374</f>
        <v>1.1805555555555514E-2</v>
      </c>
      <c r="W373" s="670">
        <f>O371-O370</f>
        <v>1.1805555555555514E-2</v>
      </c>
      <c r="Z373" s="104"/>
    </row>
    <row r="374" spans="1:26" s="2" customFormat="1" ht="24.75" customHeight="1" x14ac:dyDescent="0.15">
      <c r="A374" s="57">
        <v>8</v>
      </c>
      <c r="B374" s="3">
        <v>0.2638888888888889</v>
      </c>
      <c r="C374" s="3">
        <v>0.31388888888888894</v>
      </c>
      <c r="D374" s="40">
        <v>0.37916666666666676</v>
      </c>
      <c r="E374" s="3">
        <v>0.42013888888888906</v>
      </c>
      <c r="F374" s="3">
        <v>0.48541666666666689</v>
      </c>
      <c r="G374" s="3">
        <v>0.52847222222222223</v>
      </c>
      <c r="H374" s="3">
        <v>0.59166666666666656</v>
      </c>
      <c r="I374" s="3">
        <v>0.6354166666666663</v>
      </c>
      <c r="J374" s="3">
        <v>0.7013888888888884</v>
      </c>
      <c r="K374" s="3">
        <v>0.74722222222222145</v>
      </c>
      <c r="L374" s="3">
        <v>0.81527777777777688</v>
      </c>
      <c r="M374" s="3">
        <v>0.85624999999999885</v>
      </c>
      <c r="N374" s="3">
        <v>0.92083333333333206</v>
      </c>
      <c r="O374" s="3"/>
      <c r="P374" s="3"/>
      <c r="Q374" s="39"/>
      <c r="R374" s="195"/>
      <c r="S374" s="69"/>
      <c r="T374" s="14"/>
      <c r="U374" s="20"/>
      <c r="V374" s="670">
        <f>P367-N375</f>
        <v>1.1805555555555514E-2</v>
      </c>
      <c r="W374" s="670">
        <f>O372-O371</f>
        <v>1.1805555555555514E-2</v>
      </c>
      <c r="Z374" s="104"/>
    </row>
    <row r="375" spans="1:26" s="2" customFormat="1" ht="24.75" customHeight="1" x14ac:dyDescent="0.15">
      <c r="A375" s="8">
        <v>9</v>
      </c>
      <c r="B375" s="3">
        <v>0.27777777777777779</v>
      </c>
      <c r="C375" s="3">
        <v>0.32500000000000007</v>
      </c>
      <c r="D375" s="40">
        <v>0.39097222222222233</v>
      </c>
      <c r="E375" s="3">
        <v>0.43194444444444463</v>
      </c>
      <c r="F375" s="3">
        <v>0.49722222222222245</v>
      </c>
      <c r="G375" s="3">
        <v>0.54027777777777775</v>
      </c>
      <c r="H375" s="3">
        <v>0.60347222222222208</v>
      </c>
      <c r="I375" s="3">
        <v>0.64722222222222181</v>
      </c>
      <c r="J375" s="3">
        <v>0.71388888888888835</v>
      </c>
      <c r="K375" s="3">
        <v>0.75972222222222141</v>
      </c>
      <c r="L375" s="3">
        <v>0.82777777777777684</v>
      </c>
      <c r="M375" s="3">
        <v>0.86805555555555436</v>
      </c>
      <c r="N375" s="3">
        <v>0.93263888888888757</v>
      </c>
      <c r="O375" s="3"/>
      <c r="P375" s="3"/>
      <c r="Q375" s="39"/>
      <c r="R375" s="345"/>
      <c r="S375" s="345"/>
      <c r="T375" s="345"/>
      <c r="U375" s="345"/>
      <c r="V375" s="670"/>
      <c r="W375" s="670"/>
      <c r="Z375" s="104"/>
    </row>
    <row r="376" spans="1:26" s="2" customFormat="1" ht="24.75" customHeight="1" x14ac:dyDescent="0.15">
      <c r="A376" s="57">
        <v>10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45"/>
      <c r="S376" s="345"/>
      <c r="T376" s="345"/>
      <c r="U376" s="345"/>
      <c r="V376" s="670"/>
      <c r="W376" s="670"/>
      <c r="Z376" s="104"/>
    </row>
    <row r="377" spans="1:26" s="2" customFormat="1" ht="24.75" customHeight="1" x14ac:dyDescent="0.15">
      <c r="A377" s="8">
        <v>11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68"/>
      <c r="S377" s="69"/>
      <c r="T377" s="14"/>
      <c r="U377" s="20"/>
      <c r="V377" s="670"/>
      <c r="W377" s="670"/>
      <c r="Z377" s="640"/>
    </row>
    <row r="378" spans="1:26" s="2" customFormat="1" ht="24.75" customHeight="1" x14ac:dyDescent="0.15">
      <c r="A378" s="57">
        <v>12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68"/>
      <c r="S378" s="69"/>
      <c r="T378" s="14"/>
      <c r="U378" s="20"/>
      <c r="V378" s="670"/>
      <c r="Z378" s="104"/>
    </row>
    <row r="379" spans="1:26" s="2" customFormat="1" ht="24.75" customHeight="1" x14ac:dyDescent="0.15">
      <c r="A379" s="8">
        <v>13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68"/>
      <c r="S379" s="69"/>
      <c r="T379" s="14"/>
      <c r="U379" s="20"/>
      <c r="V379" s="670"/>
      <c r="Z379" s="104"/>
    </row>
    <row r="380" spans="1:26" s="2" customFormat="1" ht="24.75" customHeight="1" x14ac:dyDescent="0.15">
      <c r="A380" s="728">
        <v>14</v>
      </c>
      <c r="B380" s="3"/>
      <c r="C380" s="34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68"/>
      <c r="S380" s="69"/>
      <c r="T380" s="14"/>
      <c r="U380" s="20"/>
      <c r="V380" s="670"/>
      <c r="Z380" s="104"/>
    </row>
    <row r="381" spans="1:26" s="2" customFormat="1" ht="24.75" customHeight="1" x14ac:dyDescent="0.15">
      <c r="A381" s="728">
        <v>15</v>
      </c>
      <c r="B381" s="3"/>
      <c r="C381" s="34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68"/>
      <c r="S381" s="69"/>
      <c r="T381" s="14"/>
      <c r="U381" s="20"/>
      <c r="V381" s="670"/>
      <c r="Z381" s="104"/>
    </row>
    <row r="382" spans="1:26" s="2" customFormat="1" ht="24.75" customHeight="1" x14ac:dyDescent="0.15">
      <c r="A382" s="728">
        <v>16</v>
      </c>
      <c r="B382" s="345"/>
      <c r="C382" s="34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0"/>
      <c r="Q382" s="40"/>
      <c r="R382" s="68"/>
      <c r="S382" s="69"/>
      <c r="T382" s="14"/>
      <c r="U382" s="20"/>
      <c r="Z382" s="104"/>
    </row>
    <row r="383" spans="1:26" s="2" customFormat="1" ht="24.75" customHeight="1" x14ac:dyDescent="0.15">
      <c r="A383" s="728">
        <v>17</v>
      </c>
      <c r="B383" s="3"/>
      <c r="C383" s="34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0"/>
      <c r="Q383" s="40"/>
      <c r="R383" s="68"/>
      <c r="S383" s="69"/>
      <c r="T383" s="14"/>
      <c r="U383" s="20"/>
      <c r="Z383" s="104"/>
    </row>
    <row r="384" spans="1:26" s="2" customFormat="1" ht="24.75" customHeight="1" x14ac:dyDescent="0.15">
      <c r="A384" s="728">
        <v>18</v>
      </c>
      <c r="B384" s="3"/>
      <c r="C384" s="34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0"/>
      <c r="Q384" s="40"/>
      <c r="R384" s="68"/>
      <c r="S384" s="69"/>
      <c r="T384" s="14"/>
      <c r="U384" s="20"/>
      <c r="Z384" s="104"/>
    </row>
    <row r="385" spans="1:26" s="2" customFormat="1" ht="24.75" customHeight="1" x14ac:dyDescent="0.15">
      <c r="A385" s="728">
        <v>19</v>
      </c>
      <c r="B385" s="3"/>
      <c r="C385" s="34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0"/>
      <c r="Q385" s="40"/>
      <c r="R385" s="10"/>
      <c r="S385" s="69"/>
      <c r="T385" s="14"/>
      <c r="U385" s="20"/>
      <c r="Z385" s="104"/>
    </row>
    <row r="386" spans="1:26" s="2" customFormat="1" ht="24.75" customHeight="1" x14ac:dyDescent="0.15">
      <c r="A386" s="728">
        <v>20</v>
      </c>
      <c r="B386" s="3"/>
      <c r="C386" s="34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9"/>
      <c r="S386" s="4"/>
      <c r="T386" s="14"/>
      <c r="U386" s="20"/>
      <c r="Z386" s="104"/>
    </row>
    <row r="387" spans="1:26" s="2" customFormat="1" ht="24.75" customHeight="1" x14ac:dyDescent="0.15">
      <c r="A387" s="728">
        <v>21</v>
      </c>
      <c r="B387" s="3"/>
      <c r="C387" s="34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/>
      <c r="Q387" s="4"/>
      <c r="R387" s="4"/>
      <c r="S387" s="4"/>
      <c r="T387" s="14"/>
      <c r="U387" s="20"/>
      <c r="Z387" s="104"/>
    </row>
    <row r="388" spans="1:26" s="2" customFormat="1" ht="24.75" customHeight="1" x14ac:dyDescent="0.15">
      <c r="A388" s="728">
        <v>22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/>
      <c r="Q388" s="4"/>
      <c r="R388" s="4"/>
      <c r="S388" s="4"/>
      <c r="T388" s="14"/>
      <c r="U388" s="20"/>
      <c r="Z388" s="104"/>
    </row>
    <row r="389" spans="1:26" s="2" customFormat="1" ht="24.75" customHeight="1" x14ac:dyDescent="0.15">
      <c r="A389" s="728">
        <v>23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/>
      <c r="Q389" s="4"/>
      <c r="R389" s="4"/>
      <c r="S389" s="4"/>
      <c r="T389" s="14"/>
      <c r="U389" s="20"/>
      <c r="Z389" s="104"/>
    </row>
    <row r="390" spans="1:26" s="2" customFormat="1" ht="24.75" customHeight="1" x14ac:dyDescent="0.15">
      <c r="A390" s="728">
        <v>24</v>
      </c>
      <c r="B390" s="4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14"/>
      <c r="U390" s="20"/>
      <c r="Z390" s="104"/>
    </row>
    <row r="391" spans="1:26" s="2" customFormat="1" ht="24.75" customHeight="1" x14ac:dyDescent="0.15">
      <c r="A391" s="728">
        <v>25</v>
      </c>
      <c r="B391" s="4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14"/>
      <c r="U391" s="20"/>
      <c r="Z391" s="104"/>
    </row>
    <row r="392" spans="1:26" s="2" customFormat="1" ht="24.75" customHeight="1" x14ac:dyDescent="0.15">
      <c r="A392" s="728">
        <v>26</v>
      </c>
      <c r="B392" s="4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14"/>
      <c r="U392" s="20"/>
      <c r="Z392" s="104"/>
    </row>
    <row r="393" spans="1:26" s="2" customFormat="1" ht="24.75" customHeight="1" x14ac:dyDescent="0.15">
      <c r="A393" s="728">
        <v>27</v>
      </c>
      <c r="B393" s="4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14"/>
      <c r="U393" s="20"/>
      <c r="Z393" s="104"/>
    </row>
    <row r="394" spans="1:26" s="2" customFormat="1" ht="24.75" customHeight="1" x14ac:dyDescent="0.15">
      <c r="A394" s="728">
        <v>28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14"/>
      <c r="U394" s="20"/>
      <c r="Z394" s="104"/>
    </row>
    <row r="395" spans="1:26" s="2" customFormat="1" ht="24.75" customHeight="1" x14ac:dyDescent="0.15">
      <c r="A395" s="728">
        <v>29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14"/>
      <c r="U395" s="20"/>
      <c r="Z395" s="104"/>
    </row>
    <row r="396" spans="1:26" s="2" customFormat="1" ht="24.75" customHeight="1" x14ac:dyDescent="0.15">
      <c r="A396" s="44">
        <v>30</v>
      </c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6"/>
      <c r="U396" s="47"/>
      <c r="Z396" s="104"/>
    </row>
    <row r="397" spans="1:26" s="2" customFormat="1" ht="24.75" customHeight="1" x14ac:dyDescent="0.15">
      <c r="A397" s="44">
        <v>31</v>
      </c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6"/>
      <c r="U397" s="47"/>
      <c r="Z397" s="104"/>
    </row>
    <row r="398" spans="1:26" s="2" customFormat="1" ht="24.75" customHeight="1" x14ac:dyDescent="0.15">
      <c r="A398" s="44">
        <v>32</v>
      </c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6"/>
      <c r="U398" s="47"/>
      <c r="Z398" s="104"/>
    </row>
    <row r="399" spans="1:26" s="2" customFormat="1" ht="24.75" customHeight="1" thickBot="1" x14ac:dyDescent="0.2">
      <c r="A399" s="521">
        <v>33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31"/>
      <c r="U399" s="32"/>
      <c r="Z399" s="104"/>
    </row>
    <row r="400" spans="1:26" s="2" customFormat="1" ht="20.100000000000001" customHeight="1" thickBot="1" x14ac:dyDescent="0.2">
      <c r="A400" s="1522" t="s">
        <v>858</v>
      </c>
      <c r="B400" s="1523"/>
      <c r="C400" s="1561" t="s">
        <v>859</v>
      </c>
      <c r="D400" s="1562"/>
      <c r="E400" s="1562"/>
      <c r="F400" s="156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467"/>
      <c r="U400" s="467"/>
      <c r="Z400" s="104"/>
    </row>
    <row r="401" spans="1:26" s="2" customFormat="1" ht="31.5" customHeight="1" thickBot="1" x14ac:dyDescent="0.2">
      <c r="A401" s="1576" t="s">
        <v>666</v>
      </c>
      <c r="B401" s="1577"/>
      <c r="C401" s="1577"/>
      <c r="D401" s="1577"/>
      <c r="E401" s="1578"/>
      <c r="F401" s="203" t="s">
        <v>1764</v>
      </c>
      <c r="G401" s="1"/>
      <c r="H401" s="1479" t="s">
        <v>862</v>
      </c>
      <c r="I401" s="1480"/>
      <c r="J401" s="1480"/>
      <c r="K401" s="5" t="s">
        <v>135</v>
      </c>
      <c r="L401" s="1457" t="s">
        <v>864</v>
      </c>
      <c r="M401" s="1457"/>
      <c r="N401" s="1458"/>
      <c r="O401" s="1"/>
      <c r="P401" s="6"/>
      <c r="Q401" s="6"/>
      <c r="R401" s="6"/>
      <c r="S401" s="1"/>
      <c r="T401" s="1524" t="s">
        <v>870</v>
      </c>
      <c r="U401" s="1525"/>
      <c r="V401" s="34">
        <f>V403/V408</f>
        <v>9.5720720720720732E-3</v>
      </c>
      <c r="W401" s="34">
        <f>W403/W408</f>
        <v>9.6080669710806692E-3</v>
      </c>
      <c r="X401" s="678">
        <f>AVERAGE(V401,W401)</f>
        <v>9.590069521576372E-3</v>
      </c>
      <c r="Y401" s="637" t="s">
        <v>865</v>
      </c>
      <c r="Z401" s="679">
        <f>ROUND(X401*1440,0)/1440</f>
        <v>9.7222222222222224E-3</v>
      </c>
    </row>
    <row r="402" spans="1:26" s="2" customFormat="1" ht="9" customHeight="1" thickBo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534"/>
      <c r="U402" s="534"/>
      <c r="V402" s="34">
        <v>0.23611111111111113</v>
      </c>
      <c r="W402" s="34">
        <v>0.23611111111111113</v>
      </c>
      <c r="Z402" s="104"/>
    </row>
    <row r="403" spans="1:26" s="2" customFormat="1" ht="20.100000000000001" customHeight="1" thickBot="1" x14ac:dyDescent="0.2">
      <c r="A403" s="1495" t="s">
        <v>137</v>
      </c>
      <c r="B403" s="1483"/>
      <c r="C403" s="1483" t="s">
        <v>867</v>
      </c>
      <c r="D403" s="1483"/>
      <c r="E403" s="1484"/>
      <c r="F403" s="1453"/>
      <c r="G403" s="1454"/>
      <c r="H403" s="1454"/>
      <c r="I403" s="1454"/>
      <c r="J403" s="1454"/>
      <c r="K403" s="1"/>
      <c r="L403" s="1"/>
      <c r="M403" s="1"/>
      <c r="N403" s="1463" t="s">
        <v>868</v>
      </c>
      <c r="O403" s="1464"/>
      <c r="P403" s="1536">
        <f>MINUTE(Z401)</f>
        <v>14</v>
      </c>
      <c r="Q403" s="1537"/>
      <c r="R403" s="1"/>
      <c r="S403" s="7" t="s">
        <v>869</v>
      </c>
      <c r="T403" s="1459">
        <v>4.027777777777778E-2</v>
      </c>
      <c r="U403" s="1460"/>
      <c r="V403" s="34">
        <f>V404-V402</f>
        <v>0.70833333333333337</v>
      </c>
      <c r="W403" s="34">
        <f>W404-W402</f>
        <v>0.70138888888888884</v>
      </c>
      <c r="Z403" s="104"/>
    </row>
    <row r="404" spans="1:26" s="2" customFormat="1" ht="9" customHeight="1" thickBo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534"/>
      <c r="U404" s="534"/>
      <c r="V404" s="34">
        <v>0.94444444444444453</v>
      </c>
      <c r="W404" s="34">
        <v>0.9375</v>
      </c>
      <c r="Z404" s="104"/>
    </row>
    <row r="405" spans="1:26" s="2" customFormat="1" ht="20.100000000000001" customHeight="1" x14ac:dyDescent="0.15">
      <c r="A405" s="1499" t="s">
        <v>871</v>
      </c>
      <c r="B405" s="1494">
        <v>1</v>
      </c>
      <c r="C405" s="1494"/>
      <c r="D405" s="1494">
        <v>2</v>
      </c>
      <c r="E405" s="1494"/>
      <c r="F405" s="1494">
        <v>3</v>
      </c>
      <c r="G405" s="1494"/>
      <c r="H405" s="1461">
        <v>4</v>
      </c>
      <c r="I405" s="1540"/>
      <c r="J405" s="1461">
        <v>5</v>
      </c>
      <c r="K405" s="1540"/>
      <c r="L405" s="1494">
        <v>6</v>
      </c>
      <c r="M405" s="1494"/>
      <c r="N405" s="1494">
        <v>7</v>
      </c>
      <c r="O405" s="1494"/>
      <c r="P405" s="1494">
        <v>8</v>
      </c>
      <c r="Q405" s="1494"/>
      <c r="R405" s="1494">
        <v>9</v>
      </c>
      <c r="S405" s="1494"/>
      <c r="T405" s="1501">
        <v>10</v>
      </c>
      <c r="U405" s="1502"/>
      <c r="Z405" s="104"/>
    </row>
    <row r="406" spans="1:26" s="2" customFormat="1" ht="20.100000000000001" customHeight="1" x14ac:dyDescent="0.15">
      <c r="A406" s="1500"/>
      <c r="B406" s="9" t="s">
        <v>862</v>
      </c>
      <c r="C406" s="9" t="s">
        <v>864</v>
      </c>
      <c r="D406" s="9" t="s">
        <v>862</v>
      </c>
      <c r="E406" s="9" t="s">
        <v>864</v>
      </c>
      <c r="F406" s="9" t="s">
        <v>157</v>
      </c>
      <c r="G406" s="9" t="s">
        <v>150</v>
      </c>
      <c r="H406" s="9" t="s">
        <v>862</v>
      </c>
      <c r="I406" s="9" t="s">
        <v>864</v>
      </c>
      <c r="J406" s="9" t="s">
        <v>862</v>
      </c>
      <c r="K406" s="9" t="s">
        <v>864</v>
      </c>
      <c r="L406" s="9" t="s">
        <v>862</v>
      </c>
      <c r="M406" s="9" t="s">
        <v>864</v>
      </c>
      <c r="N406" s="9" t="s">
        <v>862</v>
      </c>
      <c r="O406" s="9" t="s">
        <v>864</v>
      </c>
      <c r="P406" s="9" t="s">
        <v>862</v>
      </c>
      <c r="Q406" s="9"/>
      <c r="R406" s="9"/>
      <c r="S406" s="9"/>
      <c r="T406" s="10"/>
      <c r="U406" s="16"/>
      <c r="Z406" s="104"/>
    </row>
    <row r="407" spans="1:26" s="2" customFormat="1" ht="24.75" customHeight="1" x14ac:dyDescent="0.15">
      <c r="A407" s="8">
        <v>1</v>
      </c>
      <c r="B407" s="39"/>
      <c r="C407" s="52">
        <v>0.2361111111111111</v>
      </c>
      <c r="D407" s="40">
        <v>0.29166666666666669</v>
      </c>
      <c r="E407" s="3">
        <v>0.33541666666666686</v>
      </c>
      <c r="F407" s="3">
        <v>0.40069444444444469</v>
      </c>
      <c r="G407" s="3">
        <v>0.44305555555555598</v>
      </c>
      <c r="H407" s="3">
        <v>0.50694444444444486</v>
      </c>
      <c r="I407" s="3">
        <v>0.55000000000000038</v>
      </c>
      <c r="J407" s="3">
        <v>0.61111111111111116</v>
      </c>
      <c r="K407" s="3">
        <v>0.65763888888888888</v>
      </c>
      <c r="L407" s="3">
        <v>0.7243055555555552</v>
      </c>
      <c r="M407" s="3">
        <v>0.77083333333333293</v>
      </c>
      <c r="N407" s="3">
        <v>0.83541666666666592</v>
      </c>
      <c r="O407" s="3">
        <v>0.87916666666666587</v>
      </c>
      <c r="P407" s="3">
        <v>0.93472222222222112</v>
      </c>
      <c r="Q407" s="39"/>
      <c r="R407" s="195"/>
      <c r="S407" s="69"/>
      <c r="T407" s="14"/>
      <c r="U407" s="20"/>
      <c r="V407" s="21">
        <f>COUNTA(B407:U439)</f>
        <v>147</v>
      </c>
      <c r="W407" s="41">
        <f>V407/11/2</f>
        <v>6.6818181818181817</v>
      </c>
      <c r="Z407" s="104"/>
    </row>
    <row r="408" spans="1:26" s="2" customFormat="1" ht="24.75" customHeight="1" x14ac:dyDescent="0.15">
      <c r="A408" s="57">
        <v>2</v>
      </c>
      <c r="B408" s="39"/>
      <c r="C408" s="3">
        <v>0.24513888888888888</v>
      </c>
      <c r="D408" s="40">
        <v>0.30277777777777781</v>
      </c>
      <c r="E408" s="3">
        <v>0.34444444444444466</v>
      </c>
      <c r="F408" s="3">
        <v>0.41041666666666693</v>
      </c>
      <c r="G408" s="3">
        <v>0.45277777777777822</v>
      </c>
      <c r="H408" s="3">
        <v>0.51597222222222261</v>
      </c>
      <c r="I408" s="3">
        <v>0.55972222222222257</v>
      </c>
      <c r="J408" s="3">
        <v>0.62083333333333335</v>
      </c>
      <c r="K408" s="3">
        <v>0.66736111111111107</v>
      </c>
      <c r="L408" s="3">
        <v>0.73472222222222183</v>
      </c>
      <c r="M408" s="3">
        <v>0.78124999999999956</v>
      </c>
      <c r="N408" s="3">
        <v>0.84444444444444366</v>
      </c>
      <c r="O408" s="3">
        <v>0.88888888888888806</v>
      </c>
      <c r="P408" s="3">
        <v>0.94444444444444331</v>
      </c>
      <c r="Q408" s="39"/>
      <c r="R408" s="195"/>
      <c r="S408" s="69"/>
      <c r="T408" s="14"/>
      <c r="U408" s="20"/>
      <c r="V408" s="23">
        <f>COUNTA(B407:B439,D407:D439,F407:F439,H407:H439,J407:J439,L407:L439,N407:N439,P407:P439,R407:R439,T407:T439)</f>
        <v>74</v>
      </c>
      <c r="W408" s="23">
        <f>COUNTA(C407:C439,E407:E439,G407:G439,I407:I439,K407:K439,M407:M439,O407:O439,Q407:Q439,S407:S439,U407:U439)</f>
        <v>73</v>
      </c>
      <c r="Y408" s="1">
        <f>(V408+W408)/2</f>
        <v>73.5</v>
      </c>
      <c r="Z408" s="104"/>
    </row>
    <row r="409" spans="1:26" ht="24.75" customHeight="1" x14ac:dyDescent="0.15">
      <c r="A409" s="8">
        <v>3</v>
      </c>
      <c r="B409" s="3"/>
      <c r="C409" s="3">
        <v>0.25416666666666665</v>
      </c>
      <c r="D409" s="40">
        <v>0.31388888888888894</v>
      </c>
      <c r="E409" s="3">
        <v>0.35416666666666691</v>
      </c>
      <c r="F409" s="3">
        <v>0.42013888888888917</v>
      </c>
      <c r="G409" s="3">
        <v>0.46250000000000047</v>
      </c>
      <c r="H409" s="3">
        <v>0.52500000000000036</v>
      </c>
      <c r="I409" s="3">
        <v>0.56944444444444475</v>
      </c>
      <c r="J409" s="3">
        <v>0.63055555555555554</v>
      </c>
      <c r="K409" s="3">
        <v>0.67708333333333326</v>
      </c>
      <c r="L409" s="3">
        <v>0.74513888888888846</v>
      </c>
      <c r="M409" s="3">
        <v>0.79166666666666619</v>
      </c>
      <c r="N409" s="3">
        <v>0.85347222222222141</v>
      </c>
      <c r="O409" s="3">
        <v>0.89861111111111025</v>
      </c>
      <c r="P409" s="3"/>
      <c r="Q409" s="39"/>
      <c r="R409" s="195"/>
      <c r="S409" s="195"/>
      <c r="T409" s="4"/>
      <c r="U409" s="118"/>
      <c r="Y409" s="1" t="s">
        <v>856</v>
      </c>
      <c r="Z409" s="13"/>
    </row>
    <row r="410" spans="1:26" s="2" customFormat="1" ht="24.75" customHeight="1" x14ac:dyDescent="0.15">
      <c r="A410" s="57">
        <v>4</v>
      </c>
      <c r="B410" s="39"/>
      <c r="C410" s="3">
        <v>0.26319444444444445</v>
      </c>
      <c r="D410" s="40">
        <v>0.32500000000000007</v>
      </c>
      <c r="E410" s="3">
        <v>0.36527777777777803</v>
      </c>
      <c r="F410" s="3">
        <v>0.42986111111111142</v>
      </c>
      <c r="G410" s="3">
        <v>0.47222222222222271</v>
      </c>
      <c r="H410" s="3">
        <v>0.53472222222222254</v>
      </c>
      <c r="I410" s="3">
        <v>0.57916666666666694</v>
      </c>
      <c r="J410" s="3">
        <v>0.64097222222222217</v>
      </c>
      <c r="K410" s="3">
        <v>0.68749999999999989</v>
      </c>
      <c r="L410" s="3">
        <v>0.75555555555555509</v>
      </c>
      <c r="M410" s="3">
        <v>0.80138888888888837</v>
      </c>
      <c r="N410" s="3">
        <v>0.86180555555555471</v>
      </c>
      <c r="O410" s="3">
        <v>0.90833333333333244</v>
      </c>
      <c r="P410" s="3"/>
      <c r="Q410" s="39"/>
      <c r="R410" s="195"/>
      <c r="S410" s="69"/>
      <c r="T410" s="14"/>
      <c r="U410" s="20"/>
      <c r="V410" s="670">
        <f>N413-N412</f>
        <v>9.7222222222221877E-3</v>
      </c>
      <c r="W410" s="670">
        <f t="shared" ref="W410:W415" si="17">O408-O407</f>
        <v>9.7222222222221877E-3</v>
      </c>
      <c r="Z410" s="104"/>
    </row>
    <row r="411" spans="1:26" s="2" customFormat="1" ht="24.75" customHeight="1" x14ac:dyDescent="0.15">
      <c r="A411" s="8">
        <v>5</v>
      </c>
      <c r="B411" s="3"/>
      <c r="C411" s="3">
        <v>0.27222222222222225</v>
      </c>
      <c r="D411" s="40">
        <v>0.33611111111111119</v>
      </c>
      <c r="E411" s="3">
        <v>0.37638888888888916</v>
      </c>
      <c r="F411" s="3">
        <v>0.43958333333333366</v>
      </c>
      <c r="G411" s="3">
        <v>0.48194444444444495</v>
      </c>
      <c r="H411" s="3">
        <v>0.54444444444444473</v>
      </c>
      <c r="I411" s="3">
        <v>0.58888888888888913</v>
      </c>
      <c r="J411" s="3">
        <v>0.6513888888888888</v>
      </c>
      <c r="K411" s="3">
        <v>0.69791666666666652</v>
      </c>
      <c r="L411" s="3">
        <v>0.76597222222222172</v>
      </c>
      <c r="M411" s="3">
        <v>0.81111111111111056</v>
      </c>
      <c r="N411" s="3">
        <v>0.86944444444444358</v>
      </c>
      <c r="O411" s="3">
        <v>0.91805555555555463</v>
      </c>
      <c r="P411" s="3"/>
      <c r="Q411" s="39"/>
      <c r="R411" s="195"/>
      <c r="S411" s="69"/>
      <c r="T411" s="14"/>
      <c r="U411" s="20"/>
      <c r="V411" s="670">
        <f>N414-N413</f>
        <v>9.7222222222221877E-3</v>
      </c>
      <c r="W411" s="670">
        <f t="shared" si="17"/>
        <v>9.7222222222221877E-3</v>
      </c>
      <c r="Z411" s="104"/>
    </row>
    <row r="412" spans="1:26" s="2" customFormat="1" ht="24.75" customHeight="1" x14ac:dyDescent="0.15">
      <c r="A412" s="57">
        <v>6</v>
      </c>
      <c r="B412" s="39" t="s">
        <v>872</v>
      </c>
      <c r="C412" s="3">
        <v>0.28125000000000006</v>
      </c>
      <c r="D412" s="40">
        <v>0.34583333333333344</v>
      </c>
      <c r="E412" s="3">
        <v>0.3861111111111114</v>
      </c>
      <c r="F412" s="3">
        <v>0.4493055555555559</v>
      </c>
      <c r="G412" s="3">
        <v>0.4916666666666672</v>
      </c>
      <c r="H412" s="3">
        <v>0.55416666666666692</v>
      </c>
      <c r="I412" s="3">
        <v>0.59861111111111132</v>
      </c>
      <c r="J412" s="3">
        <v>0.66180555555555542</v>
      </c>
      <c r="K412" s="3">
        <v>0.70833333333333315</v>
      </c>
      <c r="L412" s="3">
        <v>0.77638888888888835</v>
      </c>
      <c r="M412" s="3">
        <v>0.82083333333333275</v>
      </c>
      <c r="N412" s="3">
        <v>0.876388888888888</v>
      </c>
      <c r="O412" s="3">
        <v>0.92777777777777681</v>
      </c>
      <c r="P412" s="3"/>
      <c r="Q412" s="39"/>
      <c r="R412" s="195"/>
      <c r="S412" s="69"/>
      <c r="T412" s="14"/>
      <c r="U412" s="20"/>
      <c r="V412" s="670">
        <f>N415-N414</f>
        <v>9.7222222222221877E-3</v>
      </c>
      <c r="W412" s="670">
        <f t="shared" si="17"/>
        <v>9.7222222222221877E-3</v>
      </c>
      <c r="Z412" s="104"/>
    </row>
    <row r="413" spans="1:26" s="2" customFormat="1" ht="24.75" customHeight="1" x14ac:dyDescent="0.15">
      <c r="A413" s="8">
        <v>7</v>
      </c>
      <c r="B413" s="3">
        <v>0.2361111111111111</v>
      </c>
      <c r="C413" s="3">
        <v>0.29027777777777786</v>
      </c>
      <c r="D413" s="40">
        <v>0.35486111111111124</v>
      </c>
      <c r="E413" s="3">
        <v>0.39513888888888921</v>
      </c>
      <c r="F413" s="3">
        <v>0.45902777777777815</v>
      </c>
      <c r="G413" s="3">
        <v>0.50138888888888944</v>
      </c>
      <c r="H413" s="3">
        <v>0.56388888888888911</v>
      </c>
      <c r="I413" s="3">
        <v>0.6083333333333335</v>
      </c>
      <c r="J413" s="3">
        <v>0.67222222222222205</v>
      </c>
      <c r="K413" s="3">
        <v>0.71874999999999978</v>
      </c>
      <c r="L413" s="3">
        <v>0.78680555555555498</v>
      </c>
      <c r="M413" s="3">
        <v>0.83055555555555494</v>
      </c>
      <c r="N413" s="3">
        <v>0.88611111111111018</v>
      </c>
      <c r="O413" s="3">
        <v>0.937499999999999</v>
      </c>
      <c r="P413" s="3"/>
      <c r="Q413" s="39"/>
      <c r="R413" s="195"/>
      <c r="S413" s="69"/>
      <c r="T413" s="14"/>
      <c r="U413" s="20"/>
      <c r="V413" s="670">
        <f>N416-N415</f>
        <v>9.7222222222221877E-3</v>
      </c>
      <c r="W413" s="670">
        <f t="shared" si="17"/>
        <v>9.7222222222221877E-3</v>
      </c>
      <c r="Z413" s="104"/>
    </row>
    <row r="414" spans="1:26" s="2" customFormat="1" ht="24.75" customHeight="1" x14ac:dyDescent="0.15">
      <c r="A414" s="57">
        <v>8</v>
      </c>
      <c r="B414" s="3">
        <v>0.2472222222222222</v>
      </c>
      <c r="C414" s="3">
        <v>0.29930555555555566</v>
      </c>
      <c r="D414" s="40">
        <v>0.36388888888888904</v>
      </c>
      <c r="E414" s="3">
        <v>0.40486111111111145</v>
      </c>
      <c r="F414" s="3">
        <v>0.46875000000000039</v>
      </c>
      <c r="G414" s="3">
        <v>0.51111111111111163</v>
      </c>
      <c r="H414" s="3">
        <v>0.57361111111111129</v>
      </c>
      <c r="I414" s="3">
        <v>0.61805555555555569</v>
      </c>
      <c r="J414" s="3">
        <v>0.68263888888888868</v>
      </c>
      <c r="K414" s="3">
        <v>0.72916666666666641</v>
      </c>
      <c r="L414" s="3">
        <v>0.79652777777777717</v>
      </c>
      <c r="M414" s="3">
        <v>0.84027777777777712</v>
      </c>
      <c r="N414" s="3">
        <v>0.89583333333333237</v>
      </c>
      <c r="O414" s="3"/>
      <c r="P414" s="3"/>
      <c r="Q414" s="39"/>
      <c r="R414" s="195"/>
      <c r="S414" s="69"/>
      <c r="T414" s="14"/>
      <c r="U414" s="20"/>
      <c r="V414" s="670">
        <f>N417-N416</f>
        <v>9.7222222222221877E-3</v>
      </c>
      <c r="W414" s="670">
        <f t="shared" si="17"/>
        <v>9.7222222222221877E-3</v>
      </c>
      <c r="Z414" s="104"/>
    </row>
    <row r="415" spans="1:26" s="2" customFormat="1" ht="24.75" customHeight="1" x14ac:dyDescent="0.15">
      <c r="A415" s="8">
        <v>9</v>
      </c>
      <c r="B415" s="3">
        <v>0.2583333333333333</v>
      </c>
      <c r="C415" s="3">
        <v>0.30833333333333346</v>
      </c>
      <c r="D415" s="40">
        <v>0.37291666666666684</v>
      </c>
      <c r="E415" s="3">
        <v>0.41458333333333369</v>
      </c>
      <c r="F415" s="3">
        <v>0.47847222222222263</v>
      </c>
      <c r="G415" s="3">
        <v>0.52083333333333381</v>
      </c>
      <c r="H415" s="3">
        <v>0.58333333333333348</v>
      </c>
      <c r="I415" s="3">
        <v>0.62777777777777788</v>
      </c>
      <c r="J415" s="3">
        <v>0.69305555555555531</v>
      </c>
      <c r="K415" s="3">
        <v>0.73958333333333304</v>
      </c>
      <c r="L415" s="3">
        <v>0.80624999999999936</v>
      </c>
      <c r="M415" s="3">
        <v>0.84999999999999931</v>
      </c>
      <c r="N415" s="3">
        <v>0.90555555555555456</v>
      </c>
      <c r="O415" s="3"/>
      <c r="P415" s="3"/>
      <c r="Q415" s="39"/>
      <c r="R415" s="345"/>
      <c r="S415" s="345"/>
      <c r="T415" s="345"/>
      <c r="U415" s="345"/>
      <c r="V415" s="670">
        <f>P407-N417</f>
        <v>9.7222222222221877E-3</v>
      </c>
      <c r="W415" s="670">
        <f t="shared" si="17"/>
        <v>9.7222222222221877E-3</v>
      </c>
      <c r="Z415" s="104"/>
    </row>
    <row r="416" spans="1:26" s="2" customFormat="1" ht="24.75" customHeight="1" x14ac:dyDescent="0.15">
      <c r="A416" s="57">
        <v>10</v>
      </c>
      <c r="B416" s="3">
        <v>0.26944444444444443</v>
      </c>
      <c r="C416" s="3">
        <v>0.31736111111111126</v>
      </c>
      <c r="D416" s="40">
        <v>0.38194444444444464</v>
      </c>
      <c r="E416" s="3">
        <v>0.42430555555555594</v>
      </c>
      <c r="F416" s="3">
        <v>0.48819444444444487</v>
      </c>
      <c r="G416" s="3">
        <v>0.530555555555556</v>
      </c>
      <c r="H416" s="3">
        <v>0.59236111111111123</v>
      </c>
      <c r="I416" s="3">
        <v>0.63750000000000007</v>
      </c>
      <c r="J416" s="3">
        <v>0.70347222222222194</v>
      </c>
      <c r="K416" s="3">
        <v>0.74999999999999967</v>
      </c>
      <c r="L416" s="3">
        <v>0.81597222222222154</v>
      </c>
      <c r="M416" s="3">
        <v>0.8597222222222215</v>
      </c>
      <c r="N416" s="3">
        <v>0.91527777777777675</v>
      </c>
      <c r="O416" s="3"/>
      <c r="P416" s="3"/>
      <c r="Q416" s="39"/>
      <c r="R416" s="345"/>
      <c r="S416" s="345"/>
      <c r="T416" s="345"/>
      <c r="U416" s="345"/>
      <c r="V416" s="670">
        <f>P408-P407</f>
        <v>9.7222222222221877E-3</v>
      </c>
      <c r="W416" s="670"/>
      <c r="Z416" s="104"/>
    </row>
    <row r="417" spans="1:26" s="2" customFormat="1" ht="24.75" customHeight="1" x14ac:dyDescent="0.15">
      <c r="A417" s="8">
        <v>11</v>
      </c>
      <c r="B417" s="3">
        <v>0.28055555555555556</v>
      </c>
      <c r="C417" s="3">
        <v>0.32638888888888906</v>
      </c>
      <c r="D417" s="40">
        <v>0.39097222222222244</v>
      </c>
      <c r="E417" s="3">
        <v>0.43402777777777818</v>
      </c>
      <c r="F417" s="3">
        <v>0.49791666666666712</v>
      </c>
      <c r="G417" s="3">
        <v>0.54027777777777819</v>
      </c>
      <c r="H417" s="3">
        <v>0.60138888888888897</v>
      </c>
      <c r="I417" s="3">
        <v>0.64722222222222225</v>
      </c>
      <c r="J417" s="3">
        <v>0.71388888888888857</v>
      </c>
      <c r="K417" s="3">
        <v>0.7604166666666663</v>
      </c>
      <c r="L417" s="3">
        <v>0.82569444444444373</v>
      </c>
      <c r="M417" s="3">
        <v>0.86944444444444369</v>
      </c>
      <c r="N417" s="3">
        <v>0.92499999999999893</v>
      </c>
      <c r="O417" s="3"/>
      <c r="P417" s="3"/>
      <c r="Q417" s="39"/>
      <c r="R417" s="68"/>
      <c r="S417" s="69"/>
      <c r="T417" s="14"/>
      <c r="U417" s="20"/>
      <c r="V417" s="670"/>
      <c r="W417" s="670"/>
      <c r="Z417" s="640"/>
    </row>
    <row r="418" spans="1:26" s="2" customFormat="1" ht="24.75" customHeight="1" x14ac:dyDescent="0.15">
      <c r="A418" s="57">
        <v>12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68"/>
      <c r="S418" s="69"/>
      <c r="T418" s="14"/>
      <c r="U418" s="20"/>
      <c r="V418" s="670"/>
      <c r="Z418" s="104"/>
    </row>
    <row r="419" spans="1:26" s="2" customFormat="1" ht="24.75" customHeight="1" x14ac:dyDescent="0.15">
      <c r="A419" s="8">
        <v>13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68"/>
      <c r="S419" s="69"/>
      <c r="T419" s="14"/>
      <c r="U419" s="20"/>
      <c r="V419" s="670"/>
      <c r="Z419" s="104"/>
    </row>
    <row r="420" spans="1:26" s="2" customFormat="1" ht="24.75" customHeight="1" x14ac:dyDescent="0.15">
      <c r="A420" s="728">
        <v>14</v>
      </c>
      <c r="B420" s="3"/>
      <c r="C420" s="34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68"/>
      <c r="S420" s="69"/>
      <c r="T420" s="14"/>
      <c r="U420" s="20"/>
      <c r="V420" s="670"/>
      <c r="Z420" s="104"/>
    </row>
    <row r="421" spans="1:26" s="2" customFormat="1" ht="24.75" customHeight="1" x14ac:dyDescent="0.15">
      <c r="A421" s="728">
        <v>15</v>
      </c>
      <c r="B421" s="3"/>
      <c r="C421" s="34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68"/>
      <c r="S421" s="69"/>
      <c r="T421" s="14"/>
      <c r="U421" s="20"/>
      <c r="V421" s="670"/>
      <c r="Z421" s="104"/>
    </row>
    <row r="422" spans="1:26" s="2" customFormat="1" ht="24.75" customHeight="1" x14ac:dyDescent="0.15">
      <c r="A422" s="728">
        <v>16</v>
      </c>
      <c r="B422" s="345"/>
      <c r="C422" s="34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0"/>
      <c r="Q422" s="40"/>
      <c r="R422" s="68"/>
      <c r="S422" s="69"/>
      <c r="T422" s="14"/>
      <c r="U422" s="20"/>
      <c r="Z422" s="104"/>
    </row>
    <row r="423" spans="1:26" s="2" customFormat="1" ht="24.75" customHeight="1" x14ac:dyDescent="0.15">
      <c r="A423" s="728">
        <v>17</v>
      </c>
      <c r="B423" s="3"/>
      <c r="C423" s="34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0"/>
      <c r="Q423" s="40"/>
      <c r="R423" s="68"/>
      <c r="S423" s="69"/>
      <c r="T423" s="14"/>
      <c r="U423" s="20"/>
      <c r="Z423" s="104"/>
    </row>
    <row r="424" spans="1:26" s="2" customFormat="1" ht="24.75" customHeight="1" x14ac:dyDescent="0.15">
      <c r="A424" s="728">
        <v>18</v>
      </c>
      <c r="B424" s="3"/>
      <c r="C424" s="34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0"/>
      <c r="Q424" s="40"/>
      <c r="R424" s="68"/>
      <c r="S424" s="69"/>
      <c r="T424" s="14"/>
      <c r="U424" s="20"/>
      <c r="Z424" s="104"/>
    </row>
    <row r="425" spans="1:26" s="2" customFormat="1" ht="24.75" customHeight="1" x14ac:dyDescent="0.15">
      <c r="A425" s="728">
        <v>19</v>
      </c>
      <c r="B425" s="3"/>
      <c r="C425" s="34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0"/>
      <c r="Q425" s="40"/>
      <c r="R425" s="10"/>
      <c r="S425" s="69"/>
      <c r="T425" s="14"/>
      <c r="U425" s="20"/>
      <c r="Z425" s="104"/>
    </row>
    <row r="426" spans="1:26" s="2" customFormat="1" ht="24.75" customHeight="1" x14ac:dyDescent="0.15">
      <c r="A426" s="728">
        <v>20</v>
      </c>
      <c r="B426" s="3"/>
      <c r="C426" s="34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9"/>
      <c r="S426" s="4"/>
      <c r="T426" s="14"/>
      <c r="U426" s="20"/>
      <c r="Z426" s="104"/>
    </row>
    <row r="427" spans="1:26" s="2" customFormat="1" ht="24.75" customHeight="1" x14ac:dyDescent="0.15">
      <c r="A427" s="728">
        <v>21</v>
      </c>
      <c r="B427" s="3"/>
      <c r="C427" s="34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/>
      <c r="Q427" s="4"/>
      <c r="R427" s="4"/>
      <c r="S427" s="4"/>
      <c r="T427" s="14"/>
      <c r="U427" s="20"/>
      <c r="Z427" s="104"/>
    </row>
    <row r="428" spans="1:26" s="2" customFormat="1" ht="24.75" customHeight="1" x14ac:dyDescent="0.15">
      <c r="A428" s="728">
        <v>22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/>
      <c r="Q428" s="4"/>
      <c r="R428" s="4"/>
      <c r="S428" s="4"/>
      <c r="T428" s="14"/>
      <c r="U428" s="20"/>
      <c r="Z428" s="104"/>
    </row>
    <row r="429" spans="1:26" s="2" customFormat="1" ht="24.75" customHeight="1" x14ac:dyDescent="0.15">
      <c r="A429" s="728">
        <v>23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/>
      <c r="Q429" s="4"/>
      <c r="R429" s="4"/>
      <c r="S429" s="4"/>
      <c r="T429" s="14"/>
      <c r="U429" s="20"/>
      <c r="Z429" s="104"/>
    </row>
    <row r="430" spans="1:26" s="2" customFormat="1" ht="24.75" customHeight="1" x14ac:dyDescent="0.15">
      <c r="A430" s="728">
        <v>24</v>
      </c>
      <c r="B430" s="4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14"/>
      <c r="U430" s="20"/>
      <c r="Z430" s="104"/>
    </row>
    <row r="431" spans="1:26" s="2" customFormat="1" ht="24.75" customHeight="1" x14ac:dyDescent="0.15">
      <c r="A431" s="728">
        <v>25</v>
      </c>
      <c r="B431" s="4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14"/>
      <c r="U431" s="20"/>
      <c r="Z431" s="104"/>
    </row>
    <row r="432" spans="1:26" s="2" customFormat="1" ht="24.75" customHeight="1" x14ac:dyDescent="0.15">
      <c r="A432" s="728">
        <v>26</v>
      </c>
      <c r="B432" s="4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14"/>
      <c r="U432" s="20"/>
      <c r="Z432" s="104"/>
    </row>
    <row r="433" spans="1:28" s="2" customFormat="1" ht="24.75" customHeight="1" x14ac:dyDescent="0.15">
      <c r="A433" s="728">
        <v>27</v>
      </c>
      <c r="B433" s="4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14"/>
      <c r="U433" s="20"/>
      <c r="Z433" s="104"/>
    </row>
    <row r="434" spans="1:28" s="2" customFormat="1" ht="24.75" customHeight="1" x14ac:dyDescent="0.15">
      <c r="A434" s="728">
        <v>28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14"/>
      <c r="U434" s="20"/>
      <c r="Z434" s="104"/>
    </row>
    <row r="435" spans="1:28" s="2" customFormat="1" ht="24.75" customHeight="1" x14ac:dyDescent="0.15">
      <c r="A435" s="728">
        <v>29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14"/>
      <c r="U435" s="20"/>
      <c r="Z435" s="104"/>
    </row>
    <row r="436" spans="1:28" s="2" customFormat="1" ht="24.75" customHeight="1" x14ac:dyDescent="0.15">
      <c r="A436" s="44">
        <v>30</v>
      </c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6"/>
      <c r="U436" s="47"/>
      <c r="Z436" s="104"/>
    </row>
    <row r="437" spans="1:28" s="2" customFormat="1" ht="24.75" customHeight="1" x14ac:dyDescent="0.15">
      <c r="A437" s="44">
        <v>31</v>
      </c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6"/>
      <c r="U437" s="47"/>
      <c r="Z437" s="104"/>
    </row>
    <row r="438" spans="1:28" s="2" customFormat="1" ht="24.75" customHeight="1" x14ac:dyDescent="0.15">
      <c r="A438" s="44">
        <v>32</v>
      </c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6"/>
      <c r="U438" s="47"/>
      <c r="Z438" s="104"/>
    </row>
    <row r="439" spans="1:28" s="2" customFormat="1" ht="24.75" customHeight="1" thickBot="1" x14ac:dyDescent="0.2">
      <c r="A439" s="521">
        <v>33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31"/>
      <c r="U439" s="32"/>
      <c r="Z439" s="104"/>
    </row>
    <row r="440" spans="1:28" s="2" customFormat="1" ht="20.100000000000001" customHeight="1" thickBot="1" x14ac:dyDescent="0.2">
      <c r="A440" s="1522" t="s">
        <v>858</v>
      </c>
      <c r="B440" s="1523"/>
      <c r="C440" s="1561" t="s">
        <v>859</v>
      </c>
      <c r="D440" s="1562"/>
      <c r="E440" s="1562"/>
      <c r="F440" s="156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467"/>
      <c r="U440" s="467"/>
      <c r="Z440" s="104"/>
    </row>
    <row r="441" spans="1:28" s="1255" customFormat="1" ht="34.5" customHeight="1" thickBot="1" x14ac:dyDescent="0.2">
      <c r="A441" s="1576" t="s">
        <v>874</v>
      </c>
      <c r="B441" s="1577"/>
      <c r="C441" s="1577"/>
      <c r="D441" s="1577"/>
      <c r="E441" s="1578"/>
      <c r="F441" s="1126" t="s">
        <v>1834</v>
      </c>
      <c r="H441" s="1479" t="s">
        <v>1835</v>
      </c>
      <c r="I441" s="1480"/>
      <c r="J441" s="1480"/>
      <c r="K441" s="1259" t="s">
        <v>9</v>
      </c>
      <c r="L441" s="1457" t="s">
        <v>1836</v>
      </c>
      <c r="M441" s="1457"/>
      <c r="N441" s="1458"/>
      <c r="P441" s="6"/>
      <c r="Q441" s="6"/>
      <c r="R441" s="6"/>
      <c r="T441" s="1467" t="s">
        <v>11</v>
      </c>
      <c r="U441" s="1468"/>
      <c r="V441" s="1114">
        <f>V443/V448</f>
        <v>1.1067708333333315E-2</v>
      </c>
      <c r="W441" s="1114">
        <f>W443/W448</f>
        <v>1.0959201388888871E-2</v>
      </c>
      <c r="X441" s="1114">
        <f>AVERAGE(V441,W441)</f>
        <v>1.1013454861111093E-2</v>
      </c>
      <c r="Y441" s="1283" t="s">
        <v>1837</v>
      </c>
      <c r="Z441" s="1284">
        <f>ROUND(X441*1440,0)/1440</f>
        <v>1.1111111111111112E-2</v>
      </c>
      <c r="AA441" s="1256"/>
      <c r="AB441" s="1256"/>
    </row>
    <row r="442" spans="1:28" s="1255" customFormat="1" ht="12.75" thickBot="1" x14ac:dyDescent="0.2">
      <c r="T442" s="1291"/>
      <c r="U442" s="1291"/>
      <c r="V442" s="1114">
        <f>B453</f>
        <v>0.2361111111111111</v>
      </c>
      <c r="W442" s="1114">
        <f>C447</f>
        <v>0.2361111111111111</v>
      </c>
      <c r="Z442" s="1264"/>
      <c r="AA442" s="1256"/>
      <c r="AB442" s="1256"/>
    </row>
    <row r="443" spans="1:28" s="1255" customFormat="1" ht="23.45" customHeight="1" thickBot="1" x14ac:dyDescent="0.2">
      <c r="A443" s="1495" t="s">
        <v>12</v>
      </c>
      <c r="B443" s="1483"/>
      <c r="C443" s="1313" t="s">
        <v>1838</v>
      </c>
      <c r="D443" s="988"/>
      <c r="E443" s="988"/>
      <c r="F443" s="988"/>
      <c r="G443" s="988"/>
      <c r="H443" s="988"/>
      <c r="I443" s="989"/>
      <c r="J443" s="1314"/>
      <c r="N443" s="1463" t="s">
        <v>1839</v>
      </c>
      <c r="O443" s="1464"/>
      <c r="P443" s="1503">
        <f>Z441</f>
        <v>1.1111111111111112E-2</v>
      </c>
      <c r="Q443" s="1504"/>
      <c r="S443" s="1260" t="s">
        <v>14</v>
      </c>
      <c r="T443" s="1459">
        <v>7.2916666666666671E-2</v>
      </c>
      <c r="U443" s="1460"/>
      <c r="V443" s="1114">
        <f>V444-V442</f>
        <v>0.70833333333333215</v>
      </c>
      <c r="W443" s="1114">
        <f>W444-W442</f>
        <v>0.70138888888888773</v>
      </c>
      <c r="Z443" s="1264"/>
      <c r="AA443" s="1256"/>
      <c r="AB443" s="1303"/>
    </row>
    <row r="444" spans="1:28" s="1255" customFormat="1" ht="12.75" thickBot="1" x14ac:dyDescent="0.2">
      <c r="T444" s="1291"/>
      <c r="U444" s="1291"/>
      <c r="V444" s="1114">
        <f>I462</f>
        <v>0.94444444444444331</v>
      </c>
      <c r="W444" s="1114">
        <f>J451</f>
        <v>0.93749999999999878</v>
      </c>
      <c r="Z444" s="1264"/>
      <c r="AA444" s="1256"/>
      <c r="AB444" s="1256"/>
    </row>
    <row r="445" spans="1:28" s="1255" customFormat="1" ht="23.45" customHeight="1" x14ac:dyDescent="0.15">
      <c r="A445" s="1572" t="s">
        <v>15</v>
      </c>
      <c r="B445" s="1461">
        <v>1</v>
      </c>
      <c r="C445" s="1540"/>
      <c r="D445" s="1461">
        <v>2</v>
      </c>
      <c r="E445" s="1540"/>
      <c r="F445" s="1461">
        <v>3</v>
      </c>
      <c r="G445" s="1540"/>
      <c r="H445" s="1461">
        <v>4</v>
      </c>
      <c r="I445" s="1540"/>
      <c r="J445" s="1461">
        <v>5</v>
      </c>
      <c r="K445" s="1540"/>
      <c r="L445" s="1461">
        <v>6</v>
      </c>
      <c r="M445" s="1540"/>
      <c r="N445" s="1461">
        <v>7</v>
      </c>
      <c r="O445" s="1540"/>
      <c r="P445" s="1461">
        <v>8</v>
      </c>
      <c r="Q445" s="1540"/>
      <c r="R445" s="1461">
        <v>9</v>
      </c>
      <c r="S445" s="1540"/>
      <c r="T445" s="1570">
        <v>10</v>
      </c>
      <c r="U445" s="1571"/>
      <c r="Y445" s="1264"/>
      <c r="AA445" s="1256"/>
      <c r="AB445" s="1256"/>
    </row>
    <row r="446" spans="1:28" s="1255" customFormat="1" ht="23.45" customHeight="1" x14ac:dyDescent="0.15">
      <c r="A446" s="1573"/>
      <c r="B446" s="831" t="s">
        <v>873</v>
      </c>
      <c r="C446" s="831" t="s">
        <v>1587</v>
      </c>
      <c r="D446" s="831" t="s">
        <v>873</v>
      </c>
      <c r="E446" s="831" t="s">
        <v>1587</v>
      </c>
      <c r="F446" s="831" t="s">
        <v>873</v>
      </c>
      <c r="G446" s="831" t="s">
        <v>1587</v>
      </c>
      <c r="H446" s="831" t="s">
        <v>873</v>
      </c>
      <c r="I446" s="831" t="s">
        <v>1587</v>
      </c>
      <c r="J446" s="831" t="s">
        <v>873</v>
      </c>
      <c r="K446" s="831" t="s">
        <v>1587</v>
      </c>
      <c r="L446" s="831"/>
      <c r="M446" s="272"/>
      <c r="N446" s="1261"/>
      <c r="O446" s="1261"/>
      <c r="P446" s="1261"/>
      <c r="Q446" s="1261"/>
      <c r="R446" s="1261"/>
      <c r="S446" s="1261"/>
      <c r="T446" s="1262"/>
      <c r="U446" s="1266"/>
      <c r="V446" s="1255" t="s">
        <v>141</v>
      </c>
      <c r="W446" s="382" t="s">
        <v>142</v>
      </c>
      <c r="Y446" s="1264"/>
      <c r="AA446" s="1256"/>
      <c r="AB446" s="1256"/>
    </row>
    <row r="447" spans="1:28" s="1255" customFormat="1" ht="23.45" customHeight="1" x14ac:dyDescent="0.15">
      <c r="A447" s="1039" t="s">
        <v>1590</v>
      </c>
      <c r="B447" s="1161"/>
      <c r="C447" s="913">
        <v>0.2361111111111111</v>
      </c>
      <c r="D447" s="110">
        <v>0.33402777777777792</v>
      </c>
      <c r="E447" s="110">
        <v>0.40625000000000028</v>
      </c>
      <c r="F447" s="110">
        <v>0.52291666666666692</v>
      </c>
      <c r="G447" s="110">
        <v>0.59513888888888899</v>
      </c>
      <c r="H447" s="110">
        <v>0.71180555555555514</v>
      </c>
      <c r="I447" s="110">
        <v>0.78402777777777721</v>
      </c>
      <c r="J447" s="110">
        <v>0.89027777777777672</v>
      </c>
      <c r="K447" s="1257"/>
      <c r="L447" s="1257"/>
      <c r="M447" s="1257"/>
      <c r="N447" s="1275"/>
      <c r="O447" s="1275"/>
      <c r="P447" s="263"/>
      <c r="Q447" s="263"/>
      <c r="R447" s="263"/>
      <c r="S447" s="1261"/>
      <c r="T447" s="1262"/>
      <c r="U447" s="1269"/>
      <c r="V447" s="1117">
        <f>COUNTA(B447:U475)</f>
        <v>128</v>
      </c>
      <c r="W447" s="816">
        <f>V447/18/2</f>
        <v>3.5555555555555554</v>
      </c>
      <c r="Y447" s="1264"/>
      <c r="AA447" s="1280"/>
      <c r="AB447" s="1256"/>
    </row>
    <row r="448" spans="1:28" s="1255" customFormat="1" ht="23.45" customHeight="1" x14ac:dyDescent="0.15">
      <c r="A448" s="1039" t="s">
        <v>1840</v>
      </c>
      <c r="B448" s="264"/>
      <c r="C448" s="822">
        <v>0.24791666666666667</v>
      </c>
      <c r="D448" s="110">
        <v>0.34444444444444461</v>
      </c>
      <c r="E448" s="110">
        <v>0.41666666666666696</v>
      </c>
      <c r="F448" s="110">
        <v>0.53611111111111132</v>
      </c>
      <c r="G448" s="110">
        <v>0.60833333333333339</v>
      </c>
      <c r="H448" s="110">
        <v>0.72291666666666621</v>
      </c>
      <c r="I448" s="110">
        <v>0.79513888888888828</v>
      </c>
      <c r="J448" s="110">
        <v>0.90208333333333224</v>
      </c>
      <c r="K448" s="1257"/>
      <c r="L448" s="1257"/>
      <c r="M448" s="1257"/>
      <c r="N448" s="1257"/>
      <c r="O448" s="1275"/>
      <c r="P448" s="265"/>
      <c r="Q448" s="265"/>
      <c r="R448" s="265"/>
      <c r="S448" s="1261"/>
      <c r="T448" s="1262"/>
      <c r="U448" s="1269"/>
      <c r="V448" s="1119">
        <f>COUNTA(B447:B476,D447:D476,F447:F476,H447:H476,J447:J476,L447:L476,N447:N476,P447:P476,R447:R476,T447:T476)</f>
        <v>64</v>
      </c>
      <c r="W448" s="1119">
        <f>COUNTA(C447:C476,E447:E476,G447:G476,I447:I476,K447:K476,M447:M476,O447:O476,Q447:Q476,S447:S476,U447:U476)</f>
        <v>64</v>
      </c>
      <c r="Y448" s="1255">
        <f>(V448+W448)/2</f>
        <v>64</v>
      </c>
      <c r="AA448" s="1280"/>
      <c r="AB448" s="1256"/>
    </row>
    <row r="449" spans="1:28" s="1255" customFormat="1" ht="23.45" customHeight="1" x14ac:dyDescent="0.15">
      <c r="A449" s="1039" t="s">
        <v>1591</v>
      </c>
      <c r="B449" s="106"/>
      <c r="C449" s="105">
        <v>0.25972222222222224</v>
      </c>
      <c r="D449" s="110">
        <v>0.35486111111111129</v>
      </c>
      <c r="E449" s="110">
        <v>0.42708333333333365</v>
      </c>
      <c r="F449" s="110">
        <v>0.54791666666666683</v>
      </c>
      <c r="G449" s="110">
        <v>0.62013888888888891</v>
      </c>
      <c r="H449" s="110">
        <v>0.73402777777777728</v>
      </c>
      <c r="I449" s="110">
        <v>0.80624999999999936</v>
      </c>
      <c r="J449" s="110">
        <v>0.91388888888888775</v>
      </c>
      <c r="K449" s="1257"/>
      <c r="L449" s="1257"/>
      <c r="M449" s="1257"/>
      <c r="N449" s="1257"/>
      <c r="O449" s="1275"/>
      <c r="P449" s="1275"/>
      <c r="Q449" s="1275"/>
      <c r="R449" s="1275"/>
      <c r="S449" s="1261"/>
      <c r="T449" s="1262"/>
      <c r="U449" s="1269"/>
      <c r="V449" s="1255" t="s">
        <v>1841</v>
      </c>
      <c r="W449" s="1255" t="s">
        <v>1842</v>
      </c>
      <c r="Y449" s="1255" t="s">
        <v>1843</v>
      </c>
      <c r="AA449" s="1280"/>
      <c r="AB449" s="1256"/>
    </row>
    <row r="450" spans="1:28" s="1255" customFormat="1" ht="23.45" customHeight="1" x14ac:dyDescent="0.15">
      <c r="A450" s="1039" t="s">
        <v>1595</v>
      </c>
      <c r="B450" s="106"/>
      <c r="C450" s="105">
        <v>0.27152777777777776</v>
      </c>
      <c r="D450" s="110">
        <v>0.36666666666666686</v>
      </c>
      <c r="E450" s="110">
        <v>0.43888888888888922</v>
      </c>
      <c r="F450" s="110">
        <v>0.55972222222222234</v>
      </c>
      <c r="G450" s="110">
        <v>0.63194444444444442</v>
      </c>
      <c r="H450" s="110">
        <v>0.74513888888888835</v>
      </c>
      <c r="I450" s="110">
        <v>0.81736111111111043</v>
      </c>
      <c r="J450" s="110">
        <v>0.92569444444444327</v>
      </c>
      <c r="K450" s="1257"/>
      <c r="L450" s="1257"/>
      <c r="M450" s="1257"/>
      <c r="N450" s="1275"/>
      <c r="O450" s="1275"/>
      <c r="P450" s="1275"/>
      <c r="Q450" s="1275"/>
      <c r="R450" s="1275"/>
      <c r="S450" s="1261"/>
      <c r="T450" s="1262"/>
      <c r="U450" s="1269"/>
      <c r="V450" s="1264"/>
      <c r="W450" s="1264"/>
      <c r="AA450" s="1280"/>
      <c r="AB450" s="1256"/>
    </row>
    <row r="451" spans="1:28" s="1255" customFormat="1" ht="23.45" customHeight="1" x14ac:dyDescent="0.15">
      <c r="A451" s="1039" t="s">
        <v>1596</v>
      </c>
      <c r="B451" s="106"/>
      <c r="C451" s="105">
        <v>0.28194444444444444</v>
      </c>
      <c r="D451" s="110">
        <v>0.37847222222222243</v>
      </c>
      <c r="E451" s="110">
        <v>0.45069444444444479</v>
      </c>
      <c r="F451" s="110">
        <v>0.57152777777777786</v>
      </c>
      <c r="G451" s="110">
        <v>0.64374999999999993</v>
      </c>
      <c r="H451" s="110">
        <v>0.75624999999999942</v>
      </c>
      <c r="I451" s="110">
        <v>0.8284722222222215</v>
      </c>
      <c r="J451" s="110">
        <v>0.93749999999999878</v>
      </c>
      <c r="K451" s="1257"/>
      <c r="L451" s="1257"/>
      <c r="M451" s="1257"/>
      <c r="N451" s="1275"/>
      <c r="O451" s="1275"/>
      <c r="P451" s="1275"/>
      <c r="Q451" s="1275"/>
      <c r="R451" s="264"/>
      <c r="S451" s="1261"/>
      <c r="T451" s="1262"/>
      <c r="U451" s="1269"/>
      <c r="V451" s="1264"/>
      <c r="W451" s="1264"/>
      <c r="AA451" s="1280"/>
      <c r="AB451" s="1256"/>
    </row>
    <row r="452" spans="1:28" s="1255" customFormat="1" ht="23.45" customHeight="1" x14ac:dyDescent="0.15">
      <c r="A452" s="1039" t="s">
        <v>1597</v>
      </c>
      <c r="B452" s="264" t="s">
        <v>1844</v>
      </c>
      <c r="C452" s="105">
        <v>0.29236111111111113</v>
      </c>
      <c r="D452" s="110">
        <v>0.390277777777778</v>
      </c>
      <c r="E452" s="110">
        <v>0.46250000000000036</v>
      </c>
      <c r="F452" s="110">
        <v>0.58333333333333337</v>
      </c>
      <c r="G452" s="110">
        <v>0.65555555555555545</v>
      </c>
      <c r="H452" s="110">
        <v>0.76736111111111049</v>
      </c>
      <c r="I452" s="110">
        <v>0.83958333333333257</v>
      </c>
      <c r="J452" s="110"/>
      <c r="K452" s="1257"/>
      <c r="L452" s="1257"/>
      <c r="M452" s="1257"/>
      <c r="N452" s="1275"/>
      <c r="O452" s="1275"/>
      <c r="P452" s="264"/>
      <c r="Q452" s="1275"/>
      <c r="R452" s="1275"/>
      <c r="S452" s="264"/>
      <c r="T452" s="1262"/>
      <c r="U452" s="1269"/>
      <c r="V452" s="1120">
        <f>J447-H464</f>
        <v>0.89027777777777672</v>
      </c>
      <c r="W452" s="1120">
        <f>I458-I457</f>
        <v>1.041666666666663E-2</v>
      </c>
      <c r="AA452" s="1280"/>
      <c r="AB452" s="1256"/>
    </row>
    <row r="453" spans="1:28" s="1255" customFormat="1" ht="23.45" customHeight="1" x14ac:dyDescent="0.15">
      <c r="A453" s="1039" t="s">
        <v>1598</v>
      </c>
      <c r="B453" s="106">
        <v>0.2361111111111111</v>
      </c>
      <c r="C453" s="105">
        <v>0.30277777777777776</v>
      </c>
      <c r="D453" s="110">
        <v>0.40208333333333357</v>
      </c>
      <c r="E453" s="110">
        <v>0.47430555555555592</v>
      </c>
      <c r="F453" s="110">
        <v>0.59513888888888888</v>
      </c>
      <c r="G453" s="110">
        <v>0.66736111111111096</v>
      </c>
      <c r="H453" s="110">
        <v>0.77847222222222157</v>
      </c>
      <c r="I453" s="110">
        <v>0.85069444444444364</v>
      </c>
      <c r="J453" s="110"/>
      <c r="K453" s="1257"/>
      <c r="L453" s="1257"/>
      <c r="M453" s="1257"/>
      <c r="N453" s="1275"/>
      <c r="O453" s="1275"/>
      <c r="P453" s="1275"/>
      <c r="Q453" s="264"/>
      <c r="R453" s="264"/>
      <c r="S453" s="1261"/>
      <c r="T453" s="1262"/>
      <c r="U453" s="1269"/>
      <c r="V453" s="1120">
        <f t="shared" ref="V453:V458" si="18">J448-J447</f>
        <v>1.1805555555555514E-2</v>
      </c>
      <c r="W453" s="1120">
        <f t="shared" ref="W453:W458" si="19">I459-I458</f>
        <v>1.041666666666663E-2</v>
      </c>
      <c r="AA453" s="1280"/>
      <c r="AB453" s="1256"/>
    </row>
    <row r="454" spans="1:28" s="1255" customFormat="1" ht="23.45" customHeight="1" x14ac:dyDescent="0.15">
      <c r="A454" s="1039" t="s">
        <v>1600</v>
      </c>
      <c r="B454" s="106">
        <v>0.24513888888888888</v>
      </c>
      <c r="C454" s="105">
        <v>0.31319444444444444</v>
      </c>
      <c r="D454" s="110">
        <v>0.41388888888888914</v>
      </c>
      <c r="E454" s="110">
        <v>0.48611111111111149</v>
      </c>
      <c r="F454" s="110">
        <v>0.6069444444444444</v>
      </c>
      <c r="G454" s="110">
        <v>0.67916666666666647</v>
      </c>
      <c r="H454" s="110">
        <v>0.78958333333333264</v>
      </c>
      <c r="I454" s="110">
        <v>0.86111111111111027</v>
      </c>
      <c r="J454" s="110"/>
      <c r="K454" s="105"/>
      <c r="L454" s="1257"/>
      <c r="M454" s="1257"/>
      <c r="N454" s="1275"/>
      <c r="O454" s="1275"/>
      <c r="P454" s="1275"/>
      <c r="Q454" s="1275"/>
      <c r="R454" s="1275"/>
      <c r="S454" s="1261"/>
      <c r="T454" s="1262"/>
      <c r="U454" s="1269"/>
      <c r="V454" s="1120">
        <f t="shared" si="18"/>
        <v>1.1805555555555514E-2</v>
      </c>
      <c r="W454" s="1120">
        <f t="shared" si="19"/>
        <v>1.041666666666663E-2</v>
      </c>
      <c r="AA454" s="1280"/>
      <c r="AB454" s="1256"/>
    </row>
    <row r="455" spans="1:28" s="1255" customFormat="1" ht="23.45" customHeight="1" x14ac:dyDescent="0.15">
      <c r="A455" s="57" t="s">
        <v>1845</v>
      </c>
      <c r="B455" s="106">
        <v>0.25416666666666665</v>
      </c>
      <c r="C455" s="105">
        <v>0.32361111111111113</v>
      </c>
      <c r="D455" s="110">
        <v>0.42569444444444471</v>
      </c>
      <c r="E455" s="110">
        <v>0.49791666666666706</v>
      </c>
      <c r="F455" s="110">
        <v>0.61874999999999991</v>
      </c>
      <c r="G455" s="110">
        <v>0.69097222222222199</v>
      </c>
      <c r="H455" s="110">
        <v>0.80069444444444371</v>
      </c>
      <c r="I455" s="110">
        <v>0.8715277777777769</v>
      </c>
      <c r="J455" s="110"/>
      <c r="K455" s="105"/>
      <c r="L455" s="1257"/>
      <c r="M455" s="1257"/>
      <c r="N455" s="1275"/>
      <c r="O455" s="1275"/>
      <c r="P455" s="1275"/>
      <c r="Q455" s="1275"/>
      <c r="R455" s="1275"/>
      <c r="S455" s="1261"/>
      <c r="T455" s="1262"/>
      <c r="U455" s="1269"/>
      <c r="V455" s="1120">
        <f t="shared" si="18"/>
        <v>1.1805555555555514E-2</v>
      </c>
      <c r="W455" s="1120">
        <f t="shared" si="19"/>
        <v>1.041666666666663E-2</v>
      </c>
      <c r="AA455" s="1280"/>
      <c r="AB455" s="1256"/>
    </row>
    <row r="456" spans="1:28" s="1255" customFormat="1" ht="23.45" customHeight="1" x14ac:dyDescent="0.15">
      <c r="A456" s="57" t="s">
        <v>1846</v>
      </c>
      <c r="B456" s="106">
        <v>0.26319444444444445</v>
      </c>
      <c r="C456" s="105">
        <v>0.33402777777777781</v>
      </c>
      <c r="D456" s="110">
        <v>0.43750000000000028</v>
      </c>
      <c r="E456" s="110">
        <v>0.50972222222222263</v>
      </c>
      <c r="F456" s="110">
        <v>0.63055555555555542</v>
      </c>
      <c r="G456" s="110">
        <v>0.7027777777777775</v>
      </c>
      <c r="H456" s="110">
        <v>0.81180555555555478</v>
      </c>
      <c r="I456" s="110">
        <v>0.88194444444444353</v>
      </c>
      <c r="J456" s="110"/>
      <c r="K456" s="105"/>
      <c r="L456" s="1257"/>
      <c r="M456" s="1257"/>
      <c r="N456" s="1275"/>
      <c r="O456" s="1275"/>
      <c r="P456" s="1275"/>
      <c r="Q456" s="1275"/>
      <c r="R456" s="1275"/>
      <c r="S456" s="1261"/>
      <c r="T456" s="1262"/>
      <c r="U456" s="1269"/>
      <c r="V456" s="1120">
        <f t="shared" si="18"/>
        <v>1.1805555555555514E-2</v>
      </c>
      <c r="W456" s="1120">
        <f t="shared" si="19"/>
        <v>1.041666666666663E-2</v>
      </c>
      <c r="AA456" s="1280"/>
      <c r="AB456" s="1256"/>
    </row>
    <row r="457" spans="1:28" s="1255" customFormat="1" ht="23.45" customHeight="1" x14ac:dyDescent="0.15">
      <c r="A457" s="57" t="s">
        <v>1601</v>
      </c>
      <c r="B457" s="106">
        <v>0.2722222222222222</v>
      </c>
      <c r="C457" s="105">
        <v>0.3444444444444445</v>
      </c>
      <c r="D457" s="110">
        <v>0.44930555555555585</v>
      </c>
      <c r="E457" s="110">
        <v>0.52152777777777815</v>
      </c>
      <c r="F457" s="110">
        <v>0.64236111111111094</v>
      </c>
      <c r="G457" s="110">
        <v>0.71458333333333302</v>
      </c>
      <c r="H457" s="110">
        <v>0.82291666666666585</v>
      </c>
      <c r="I457" s="110">
        <v>0.89236111111111016</v>
      </c>
      <c r="J457" s="110"/>
      <c r="K457" s="105"/>
      <c r="L457" s="1257"/>
      <c r="M457" s="1257"/>
      <c r="N457" s="1275"/>
      <c r="O457" s="1275"/>
      <c r="P457" s="1275"/>
      <c r="Q457" s="1275"/>
      <c r="R457" s="1275"/>
      <c r="S457" s="1261"/>
      <c r="T457" s="1262"/>
      <c r="U457" s="1269"/>
      <c r="V457" s="1120">
        <f t="shared" si="18"/>
        <v>-0.93749999999999878</v>
      </c>
      <c r="W457" s="1120">
        <f t="shared" si="19"/>
        <v>-0.94444444444444331</v>
      </c>
      <c r="AA457" s="1280"/>
      <c r="AB457" s="1256"/>
    </row>
    <row r="458" spans="1:28" s="1255" customFormat="1" ht="23.45" customHeight="1" x14ac:dyDescent="0.15">
      <c r="A458" s="57" t="s">
        <v>1602</v>
      </c>
      <c r="B458" s="264">
        <v>0.28194444444444444</v>
      </c>
      <c r="C458" s="105">
        <v>0.35416666666666669</v>
      </c>
      <c r="D458" s="110">
        <v>0.46111111111111142</v>
      </c>
      <c r="E458" s="110">
        <v>0.53333333333333366</v>
      </c>
      <c r="F458" s="110">
        <v>0.65416666666666645</v>
      </c>
      <c r="G458" s="110">
        <v>0.72638888888888853</v>
      </c>
      <c r="H458" s="110">
        <v>0.83402777777777692</v>
      </c>
      <c r="I458" s="110">
        <v>0.90277777777777679</v>
      </c>
      <c r="J458" s="110"/>
      <c r="K458" s="105"/>
      <c r="L458" s="1257"/>
      <c r="M458" s="1257"/>
      <c r="N458" s="1275"/>
      <c r="O458" s="1275"/>
      <c r="P458" s="1275"/>
      <c r="Q458" s="1275"/>
      <c r="R458" s="1275"/>
      <c r="S458" s="1261"/>
      <c r="T458" s="1262"/>
      <c r="U458" s="1269"/>
      <c r="V458" s="1120">
        <f t="shared" si="18"/>
        <v>0</v>
      </c>
      <c r="W458" s="1120">
        <f t="shared" si="19"/>
        <v>0</v>
      </c>
      <c r="AA458" s="1280"/>
      <c r="AB458" s="1256"/>
    </row>
    <row r="459" spans="1:28" s="1255" customFormat="1" ht="23.45" customHeight="1" x14ac:dyDescent="0.15">
      <c r="A459" s="928" t="s">
        <v>1847</v>
      </c>
      <c r="B459" s="264">
        <v>0.29236111111111113</v>
      </c>
      <c r="C459" s="105">
        <v>0.36458333333333331</v>
      </c>
      <c r="D459" s="110">
        <v>0.47291666666666698</v>
      </c>
      <c r="E459" s="110">
        <v>0.54513888888888917</v>
      </c>
      <c r="F459" s="110">
        <v>0.66597222222222197</v>
      </c>
      <c r="G459" s="110">
        <v>0.73819444444444404</v>
      </c>
      <c r="H459" s="110">
        <v>0.845138888888888</v>
      </c>
      <c r="I459" s="110">
        <v>0.91319444444444342</v>
      </c>
      <c r="J459" s="110"/>
      <c r="K459" s="105"/>
      <c r="L459" s="1257"/>
      <c r="M459" s="1257"/>
      <c r="N459" s="1275"/>
      <c r="O459" s="1275"/>
      <c r="P459" s="1275"/>
      <c r="Q459" s="264"/>
      <c r="R459" s="264"/>
      <c r="S459" s="264"/>
      <c r="T459" s="1265"/>
      <c r="U459" s="1269"/>
      <c r="V459" s="1120"/>
      <c r="W459" s="1120">
        <f>I465-I464</f>
        <v>0</v>
      </c>
      <c r="AA459" s="1280"/>
      <c r="AB459" s="1256"/>
    </row>
    <row r="460" spans="1:28" s="1255" customFormat="1" ht="22.5" x14ac:dyDescent="0.15">
      <c r="A460" s="928" t="s">
        <v>1849</v>
      </c>
      <c r="B460" s="264">
        <v>0.30277777777777776</v>
      </c>
      <c r="C460" s="105">
        <v>0.375</v>
      </c>
      <c r="D460" s="110">
        <v>0.48472222222222255</v>
      </c>
      <c r="E460" s="110">
        <v>0.55694444444444469</v>
      </c>
      <c r="F460" s="110">
        <v>0.67777777777777748</v>
      </c>
      <c r="G460" s="110">
        <v>0.74999999999999956</v>
      </c>
      <c r="H460" s="110">
        <v>0.85624999999999907</v>
      </c>
      <c r="I460" s="110">
        <v>0.92361111111111005</v>
      </c>
      <c r="J460" s="110"/>
      <c r="K460" s="105"/>
      <c r="L460" s="1257"/>
      <c r="M460" s="1257"/>
      <c r="N460" s="1275"/>
      <c r="O460" s="1275"/>
      <c r="P460" s="1275"/>
      <c r="Q460" s="264"/>
      <c r="R460" s="264"/>
      <c r="S460" s="1275"/>
      <c r="T460" s="1161"/>
      <c r="U460" s="1269"/>
      <c r="V460" s="1120"/>
      <c r="W460" s="1120"/>
      <c r="AA460" s="1280"/>
      <c r="AB460" s="1256"/>
    </row>
    <row r="461" spans="1:28" s="1255" customFormat="1" ht="23.45" customHeight="1" x14ac:dyDescent="0.15">
      <c r="A461" s="928" t="s">
        <v>1850</v>
      </c>
      <c r="B461" s="106">
        <v>0.31319444444444444</v>
      </c>
      <c r="C461" s="105">
        <v>0.38541666666666669</v>
      </c>
      <c r="D461" s="110">
        <v>0.49652777777777812</v>
      </c>
      <c r="E461" s="110">
        <v>0.5687500000000002</v>
      </c>
      <c r="F461" s="110">
        <v>0.68958333333333299</v>
      </c>
      <c r="G461" s="110">
        <v>0.76180555555555507</v>
      </c>
      <c r="H461" s="110">
        <v>0.86736111111111014</v>
      </c>
      <c r="I461" s="110">
        <v>0.93402777777777668</v>
      </c>
      <c r="J461" s="110"/>
      <c r="K461" s="914"/>
      <c r="L461" s="1257"/>
      <c r="M461" s="1257"/>
      <c r="N461" s="1275"/>
      <c r="O461" s="1275"/>
      <c r="P461" s="1275"/>
      <c r="Q461" s="1275"/>
      <c r="R461" s="1275"/>
      <c r="S461" s="1275"/>
      <c r="T461" s="1265"/>
      <c r="U461" s="1269"/>
      <c r="V461" s="1120"/>
      <c r="W461" s="1120"/>
      <c r="AA461" s="1280"/>
      <c r="AB461" s="1256"/>
    </row>
    <row r="462" spans="1:28" s="1255" customFormat="1" ht="23.45" customHeight="1" x14ac:dyDescent="0.15">
      <c r="A462" s="928" t="s">
        <v>1851</v>
      </c>
      <c r="B462" s="106">
        <v>0.32361111111111113</v>
      </c>
      <c r="C462" s="105">
        <v>0.39583333333333331</v>
      </c>
      <c r="D462" s="110">
        <v>0.50972222222222252</v>
      </c>
      <c r="E462" s="110">
        <v>0.5819444444444446</v>
      </c>
      <c r="F462" s="110">
        <v>0.70069444444444406</v>
      </c>
      <c r="G462" s="110">
        <v>0.77291666666666614</v>
      </c>
      <c r="H462" s="110">
        <v>0.87847222222222121</v>
      </c>
      <c r="I462" s="110">
        <v>0.94444444444444331</v>
      </c>
      <c r="J462" s="110"/>
      <c r="K462" s="105"/>
      <c r="L462" s="1257"/>
      <c r="M462" s="1257"/>
      <c r="N462" s="1275"/>
      <c r="O462" s="1275"/>
      <c r="P462" s="1275"/>
      <c r="Q462" s="1275"/>
      <c r="R462" s="1275"/>
      <c r="S462" s="1275"/>
      <c r="T462" s="1265"/>
      <c r="U462" s="1269"/>
      <c r="V462" s="1120"/>
      <c r="W462" s="1120"/>
      <c r="AA462" s="1280"/>
      <c r="AB462" s="1256"/>
    </row>
    <row r="463" spans="1:28" s="1255" customFormat="1" ht="23.45" customHeight="1" x14ac:dyDescent="0.15">
      <c r="A463" s="117">
        <v>17</v>
      </c>
      <c r="B463" s="106"/>
      <c r="C463" s="105"/>
      <c r="D463" s="105"/>
      <c r="E463" s="105"/>
      <c r="F463" s="105"/>
      <c r="G463" s="105"/>
      <c r="H463" s="105"/>
      <c r="I463" s="105"/>
      <c r="J463" s="105"/>
      <c r="K463" s="105"/>
      <c r="L463" s="1257"/>
      <c r="M463" s="1257"/>
      <c r="N463" s="1275"/>
      <c r="O463" s="1275"/>
      <c r="P463" s="1275"/>
      <c r="Q463" s="1275"/>
      <c r="R463" s="1267"/>
      <c r="S463" s="1268"/>
      <c r="T463" s="1265"/>
      <c r="U463" s="1269"/>
      <c r="V463" s="1120"/>
      <c r="W463" s="1120"/>
      <c r="AA463" s="1280"/>
      <c r="AB463" s="1256"/>
    </row>
    <row r="464" spans="1:28" s="1255" customFormat="1" ht="23.45" customHeight="1" x14ac:dyDescent="0.15">
      <c r="A464" s="117">
        <v>18</v>
      </c>
      <c r="B464" s="106"/>
      <c r="C464" s="105"/>
      <c r="D464" s="105"/>
      <c r="E464" s="105"/>
      <c r="F464" s="105"/>
      <c r="G464" s="105"/>
      <c r="H464" s="105"/>
      <c r="I464" s="105"/>
      <c r="J464" s="105"/>
      <c r="K464" s="105"/>
      <c r="L464" s="1257"/>
      <c r="M464" s="1257"/>
      <c r="N464" s="1275"/>
      <c r="O464" s="1275"/>
      <c r="P464" s="1275"/>
      <c r="Q464" s="1275"/>
      <c r="R464" s="1267"/>
      <c r="S464" s="1268"/>
      <c r="T464" s="1265"/>
      <c r="U464" s="1269"/>
      <c r="V464" s="1120"/>
      <c r="W464" s="1120"/>
      <c r="AA464" s="1280"/>
      <c r="AB464" s="1256"/>
    </row>
    <row r="465" spans="1:28" s="1255" customFormat="1" ht="23.45" customHeight="1" x14ac:dyDescent="0.15">
      <c r="A465" s="1160">
        <v>19</v>
      </c>
      <c r="B465" s="106"/>
      <c r="C465" s="105"/>
      <c r="D465" s="105"/>
      <c r="E465" s="105"/>
      <c r="F465" s="105"/>
      <c r="G465" s="105"/>
      <c r="H465" s="105"/>
      <c r="I465" s="105"/>
      <c r="J465" s="105"/>
      <c r="K465" s="105"/>
      <c r="L465" s="1257"/>
      <c r="M465" s="1275"/>
      <c r="N465" s="1275"/>
      <c r="O465" s="1275"/>
      <c r="P465" s="1275"/>
      <c r="Q465" s="1275"/>
      <c r="R465" s="1262"/>
      <c r="S465" s="1268"/>
      <c r="T465" s="1265"/>
      <c r="U465" s="1269"/>
      <c r="V465" s="1120"/>
      <c r="W465" s="1120"/>
      <c r="AA465" s="1280"/>
      <c r="AB465" s="1256"/>
    </row>
    <row r="466" spans="1:28" s="1255" customFormat="1" ht="23.45" customHeight="1" x14ac:dyDescent="0.15">
      <c r="A466" s="1160">
        <v>20</v>
      </c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257"/>
      <c r="N466" s="1257"/>
      <c r="O466" s="1257"/>
      <c r="P466" s="1257"/>
      <c r="Q466" s="1257"/>
      <c r="R466" s="1261"/>
      <c r="S466" s="1258"/>
      <c r="T466" s="1265"/>
      <c r="U466" s="1269"/>
      <c r="V466" s="1120"/>
      <c r="W466" s="1120"/>
      <c r="AA466" s="1280"/>
      <c r="AB466" s="1256"/>
    </row>
    <row r="467" spans="1:28" s="1255" customFormat="1" ht="23.45" customHeight="1" x14ac:dyDescent="0.15">
      <c r="A467" s="1160">
        <v>21</v>
      </c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258"/>
      <c r="N467" s="1258"/>
      <c r="O467" s="1258"/>
      <c r="P467" s="1258"/>
      <c r="Q467" s="1258"/>
      <c r="R467" s="1258"/>
      <c r="S467" s="1258"/>
      <c r="T467" s="1265"/>
      <c r="U467" s="1269"/>
      <c r="AA467" s="1280"/>
      <c r="AB467" s="1256"/>
    </row>
    <row r="468" spans="1:28" s="1255" customFormat="1" ht="23.45" customHeight="1" x14ac:dyDescent="0.15">
      <c r="A468" s="1160">
        <v>22</v>
      </c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258"/>
      <c r="N468" s="1258"/>
      <c r="O468" s="1258"/>
      <c r="P468" s="1258"/>
      <c r="Q468" s="1258"/>
      <c r="R468" s="1258"/>
      <c r="S468" s="1258"/>
      <c r="T468" s="1265"/>
      <c r="U468" s="1269"/>
      <c r="AA468" s="1280"/>
      <c r="AB468" s="1256"/>
    </row>
    <row r="469" spans="1:28" s="1255" customFormat="1" ht="23.45" customHeight="1" x14ac:dyDescent="0.15">
      <c r="A469" s="1160">
        <v>23</v>
      </c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258"/>
      <c r="N469" s="1258"/>
      <c r="O469" s="1258"/>
      <c r="P469" s="1258"/>
      <c r="Q469" s="1258"/>
      <c r="R469" s="1258"/>
      <c r="S469" s="1258"/>
      <c r="T469" s="1265"/>
      <c r="U469" s="1269"/>
    </row>
    <row r="470" spans="1:28" s="1255" customFormat="1" ht="23.45" customHeight="1" x14ac:dyDescent="0.15">
      <c r="A470" s="1160">
        <v>24</v>
      </c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258"/>
      <c r="N470" s="1258"/>
      <c r="O470" s="1258"/>
      <c r="P470" s="1258"/>
      <c r="Q470" s="1258"/>
      <c r="R470" s="1258"/>
      <c r="S470" s="1258"/>
      <c r="T470" s="1265"/>
      <c r="U470" s="1269"/>
    </row>
    <row r="471" spans="1:28" s="1255" customFormat="1" ht="23.45" customHeight="1" x14ac:dyDescent="0.15">
      <c r="A471" s="1160">
        <v>25</v>
      </c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258"/>
      <c r="N471" s="1258"/>
      <c r="O471" s="1258"/>
      <c r="P471" s="1258"/>
      <c r="Q471" s="1258"/>
      <c r="R471" s="1258"/>
      <c r="S471" s="1258"/>
      <c r="T471" s="1265"/>
      <c r="U471" s="1269"/>
    </row>
    <row r="472" spans="1:28" s="1255" customFormat="1" ht="23.45" customHeight="1" x14ac:dyDescent="0.15">
      <c r="A472" s="1160">
        <v>26</v>
      </c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258"/>
      <c r="N472" s="1258"/>
      <c r="O472" s="1258"/>
      <c r="P472" s="1258"/>
      <c r="Q472" s="1258"/>
      <c r="R472" s="1258"/>
      <c r="S472" s="1258"/>
      <c r="T472" s="1265"/>
      <c r="U472" s="1269"/>
    </row>
    <row r="473" spans="1:28" s="1255" customFormat="1" ht="23.45" customHeight="1" x14ac:dyDescent="0.15">
      <c r="A473" s="1160">
        <v>27</v>
      </c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258"/>
      <c r="N473" s="1258"/>
      <c r="O473" s="1258"/>
      <c r="P473" s="1258"/>
      <c r="Q473" s="1258"/>
      <c r="R473" s="1258"/>
      <c r="S473" s="1258"/>
      <c r="T473" s="1265"/>
      <c r="U473" s="1269"/>
    </row>
    <row r="474" spans="1:28" s="1255" customFormat="1" ht="23.45" customHeight="1" x14ac:dyDescent="0.15">
      <c r="A474" s="1160">
        <v>28</v>
      </c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258"/>
      <c r="N474" s="1258"/>
      <c r="O474" s="1258"/>
      <c r="P474" s="1275"/>
      <c r="Q474" s="1258"/>
      <c r="R474" s="1258"/>
      <c r="S474" s="1258"/>
      <c r="T474" s="1265"/>
      <c r="U474" s="1269"/>
    </row>
    <row r="475" spans="1:28" s="1255" customFormat="1" ht="23.45" customHeight="1" x14ac:dyDescent="0.15">
      <c r="A475" s="1160">
        <v>29</v>
      </c>
      <c r="B475" s="106"/>
      <c r="C475" s="106"/>
      <c r="D475" s="106"/>
      <c r="E475" s="106"/>
      <c r="F475" s="106"/>
      <c r="G475" s="264"/>
      <c r="H475" s="106"/>
      <c r="I475" s="106"/>
      <c r="J475" s="106"/>
      <c r="K475" s="106"/>
      <c r="L475" s="106"/>
      <c r="M475" s="1258"/>
      <c r="N475" s="1258"/>
      <c r="O475" s="1258"/>
      <c r="P475" s="1275"/>
      <c r="Q475" s="1258"/>
      <c r="R475" s="1258"/>
      <c r="S475" s="1258"/>
      <c r="T475" s="1265"/>
      <c r="U475" s="1269"/>
    </row>
    <row r="476" spans="1:28" s="1255" customFormat="1" ht="23.45" customHeight="1" x14ac:dyDescent="0.15">
      <c r="A476" s="1160">
        <v>30</v>
      </c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258"/>
      <c r="N476" s="1258"/>
      <c r="O476" s="1258"/>
      <c r="P476" s="1275"/>
      <c r="Q476" s="1258"/>
      <c r="R476" s="1258"/>
      <c r="S476" s="1258"/>
      <c r="T476" s="1265"/>
      <c r="U476" s="1269"/>
    </row>
    <row r="477" spans="1:28" s="1255" customFormat="1" ht="23.45" customHeight="1" x14ac:dyDescent="0.15">
      <c r="A477" s="1160">
        <v>31</v>
      </c>
      <c r="B477" s="269"/>
      <c r="C477" s="266"/>
      <c r="D477" s="266"/>
      <c r="E477" s="266"/>
      <c r="F477" s="266"/>
      <c r="G477" s="266"/>
      <c r="H477" s="266"/>
      <c r="I477" s="266"/>
      <c r="J477" s="266"/>
      <c r="K477" s="266"/>
      <c r="L477" s="1258"/>
      <c r="M477" s="1258"/>
      <c r="N477" s="1258"/>
      <c r="O477" s="1258"/>
      <c r="P477" s="1275"/>
      <c r="Q477" s="1258"/>
      <c r="R477" s="1258"/>
      <c r="S477" s="1258"/>
      <c r="T477" s="1265"/>
      <c r="U477" s="1269"/>
    </row>
    <row r="478" spans="1:28" s="1255" customFormat="1" ht="23.45" customHeight="1" x14ac:dyDescent="0.15">
      <c r="A478" s="1160">
        <v>32</v>
      </c>
      <c r="B478" s="269"/>
      <c r="C478" s="266"/>
      <c r="D478" s="266"/>
      <c r="E478" s="266"/>
      <c r="F478" s="266"/>
      <c r="G478" s="266"/>
      <c r="H478" s="266"/>
      <c r="I478" s="266"/>
      <c r="J478" s="266"/>
      <c r="K478" s="266"/>
      <c r="L478" s="1258"/>
      <c r="M478" s="1258"/>
      <c r="N478" s="1258"/>
      <c r="O478" s="1258"/>
      <c r="P478" s="1275"/>
      <c r="Q478" s="1258"/>
      <c r="R478" s="1258"/>
      <c r="S478" s="1258"/>
      <c r="T478" s="1265"/>
      <c r="U478" s="1269"/>
    </row>
    <row r="479" spans="1:28" s="1255" customFormat="1" ht="23.45" customHeight="1" thickBot="1" x14ac:dyDescent="0.2">
      <c r="A479" s="11">
        <v>33</v>
      </c>
      <c r="B479" s="1263"/>
      <c r="C479" s="1263"/>
      <c r="D479" s="1263"/>
      <c r="E479" s="1263"/>
      <c r="F479" s="1263"/>
      <c r="G479" s="1263"/>
      <c r="H479" s="1263"/>
      <c r="I479" s="1263"/>
      <c r="J479" s="1263"/>
      <c r="K479" s="1263"/>
      <c r="L479" s="1263"/>
      <c r="M479" s="1263"/>
      <c r="N479" s="1263"/>
      <c r="O479" s="1263"/>
      <c r="P479" s="1263"/>
      <c r="Q479" s="1263"/>
      <c r="R479" s="1263"/>
      <c r="S479" s="1263"/>
      <c r="T479" s="1271"/>
      <c r="U479" s="1272"/>
    </row>
    <row r="480" spans="1:28" s="1255" customFormat="1" ht="23.45" customHeight="1" thickBot="1" x14ac:dyDescent="0.2">
      <c r="A480" s="1489" t="s">
        <v>20</v>
      </c>
      <c r="B480" s="1490"/>
      <c r="C480" s="1491" t="s">
        <v>1853</v>
      </c>
      <c r="D480" s="1492"/>
      <c r="E480" s="1492"/>
      <c r="F480" s="1493"/>
      <c r="G480" s="1264"/>
      <c r="H480" s="1264"/>
      <c r="I480" s="1264"/>
      <c r="J480" s="1264"/>
      <c r="K480" s="1264"/>
      <c r="L480" s="1264"/>
      <c r="M480" s="1264"/>
      <c r="N480" s="1264"/>
      <c r="O480" s="1264"/>
      <c r="P480" s="1264"/>
      <c r="Q480" s="1264"/>
      <c r="R480" s="1264"/>
      <c r="S480" s="1264"/>
      <c r="T480" s="1286"/>
      <c r="U480" s="1286"/>
    </row>
    <row r="481" spans="1:28" s="1255" customFormat="1" ht="33" customHeight="1" thickBot="1" x14ac:dyDescent="0.2">
      <c r="A481" s="1576" t="s">
        <v>1854</v>
      </c>
      <c r="B481" s="1577"/>
      <c r="C481" s="1577"/>
      <c r="D481" s="1577"/>
      <c r="E481" s="1578"/>
      <c r="F481" s="1126" t="s">
        <v>130</v>
      </c>
      <c r="H481" s="1479" t="s">
        <v>873</v>
      </c>
      <c r="I481" s="1480"/>
      <c r="J481" s="1480"/>
      <c r="K481" s="1259" t="s">
        <v>9</v>
      </c>
      <c r="L481" s="1457" t="s">
        <v>1855</v>
      </c>
      <c r="M481" s="1457"/>
      <c r="N481" s="1458"/>
      <c r="P481" s="6"/>
      <c r="Q481" s="6"/>
      <c r="R481" s="6"/>
      <c r="T481" s="1524" t="s">
        <v>1856</v>
      </c>
      <c r="U481" s="1525"/>
      <c r="V481" s="1114">
        <f>V483/V488</f>
        <v>1.2648809523809498E-2</v>
      </c>
      <c r="W481" s="1114">
        <f>W483/W488</f>
        <v>1.2524801587301562E-2</v>
      </c>
      <c r="X481" s="1114">
        <f>AVERAGE(V481,W481)</f>
        <v>1.258680555555553E-2</v>
      </c>
      <c r="Y481" s="1283" t="s">
        <v>1857</v>
      </c>
      <c r="Z481" s="1284">
        <f>ROUND(X481*1440,0)/1440</f>
        <v>1.2500000000000001E-2</v>
      </c>
      <c r="AA481" s="1256"/>
      <c r="AB481" s="1256"/>
    </row>
    <row r="482" spans="1:28" s="1255" customFormat="1" ht="12.75" thickBot="1" x14ac:dyDescent="0.2">
      <c r="T482" s="1291"/>
      <c r="U482" s="1291"/>
      <c r="V482" s="1114">
        <f>B493</f>
        <v>0.2361111111111111</v>
      </c>
      <c r="W482" s="1114">
        <f>C487</f>
        <v>0.2361111111111111</v>
      </c>
      <c r="Z482" s="1264"/>
      <c r="AA482" s="1256"/>
      <c r="AB482" s="1256"/>
    </row>
    <row r="483" spans="1:28" s="1255" customFormat="1" ht="23.45" customHeight="1" thickBot="1" x14ac:dyDescent="0.2">
      <c r="A483" s="1495" t="s">
        <v>12</v>
      </c>
      <c r="B483" s="1483"/>
      <c r="C483" s="1450" t="s">
        <v>1585</v>
      </c>
      <c r="D483" s="1451"/>
      <c r="E483" s="1451"/>
      <c r="F483" s="1451"/>
      <c r="G483" s="1451"/>
      <c r="H483" s="1451"/>
      <c r="I483" s="1452"/>
      <c r="J483" s="66"/>
      <c r="N483" s="1463" t="s">
        <v>1858</v>
      </c>
      <c r="O483" s="1464"/>
      <c r="P483" s="1503">
        <f>Z481</f>
        <v>1.2500000000000001E-2</v>
      </c>
      <c r="Q483" s="1504"/>
      <c r="S483" s="1260" t="s">
        <v>14</v>
      </c>
      <c r="T483" s="1459">
        <v>7.2916666666666671E-2</v>
      </c>
      <c r="U483" s="1460"/>
      <c r="V483" s="1114">
        <f>V484-V482</f>
        <v>0.70833333333333193</v>
      </c>
      <c r="W483" s="1114">
        <f>W484-W482</f>
        <v>0.70138888888888751</v>
      </c>
      <c r="Z483" s="1264"/>
      <c r="AA483" s="1256"/>
      <c r="AB483" s="1303"/>
    </row>
    <row r="484" spans="1:28" s="1255" customFormat="1" ht="12.75" thickBot="1" x14ac:dyDescent="0.2">
      <c r="T484" s="1291"/>
      <c r="U484" s="1291"/>
      <c r="V484" s="1114">
        <f>I500</f>
        <v>0.94444444444444309</v>
      </c>
      <c r="W484" s="1114">
        <f>J491</f>
        <v>0.93749999999999867</v>
      </c>
      <c r="Z484" s="1264"/>
      <c r="AA484" s="1256"/>
      <c r="AB484" s="1256"/>
    </row>
    <row r="485" spans="1:28" s="1255" customFormat="1" ht="23.45" customHeight="1" x14ac:dyDescent="0.15">
      <c r="A485" s="1572" t="s">
        <v>15</v>
      </c>
      <c r="B485" s="1461">
        <v>1</v>
      </c>
      <c r="C485" s="1540"/>
      <c r="D485" s="1461">
        <v>2</v>
      </c>
      <c r="E485" s="1540"/>
      <c r="F485" s="1461">
        <v>3</v>
      </c>
      <c r="G485" s="1540"/>
      <c r="H485" s="1461">
        <v>4</v>
      </c>
      <c r="I485" s="1540"/>
      <c r="J485" s="1461">
        <v>5</v>
      </c>
      <c r="K485" s="1540"/>
      <c r="L485" s="1461">
        <v>6</v>
      </c>
      <c r="M485" s="1540"/>
      <c r="N485" s="1461">
        <v>7</v>
      </c>
      <c r="O485" s="1540"/>
      <c r="P485" s="1461">
        <v>8</v>
      </c>
      <c r="Q485" s="1540"/>
      <c r="R485" s="1461">
        <v>9</v>
      </c>
      <c r="S485" s="1540"/>
      <c r="T485" s="1570">
        <v>10</v>
      </c>
      <c r="U485" s="1571"/>
      <c r="Y485" s="1264"/>
      <c r="AA485" s="1256"/>
      <c r="AB485" s="1256"/>
    </row>
    <row r="486" spans="1:28" s="1255" customFormat="1" ht="23.45" customHeight="1" x14ac:dyDescent="0.15">
      <c r="A486" s="1573"/>
      <c r="B486" s="831" t="s">
        <v>1859</v>
      </c>
      <c r="C486" s="831" t="s">
        <v>1860</v>
      </c>
      <c r="D486" s="831" t="s">
        <v>873</v>
      </c>
      <c r="E486" s="831" t="s">
        <v>1861</v>
      </c>
      <c r="F486" s="831" t="s">
        <v>873</v>
      </c>
      <c r="G486" s="831" t="s">
        <v>1587</v>
      </c>
      <c r="H486" s="831" t="s">
        <v>873</v>
      </c>
      <c r="I486" s="831" t="s">
        <v>1587</v>
      </c>
      <c r="J486" s="831" t="s">
        <v>873</v>
      </c>
      <c r="K486" s="831" t="s">
        <v>1861</v>
      </c>
      <c r="L486" s="831"/>
      <c r="M486" s="272"/>
      <c r="N486" s="1261"/>
      <c r="O486" s="1261"/>
      <c r="P486" s="1261"/>
      <c r="Q486" s="1261"/>
      <c r="R486" s="1261"/>
      <c r="S486" s="1261"/>
      <c r="T486" s="1262"/>
      <c r="U486" s="1266"/>
      <c r="V486" s="1255" t="s">
        <v>141</v>
      </c>
      <c r="W486" s="382" t="s">
        <v>142</v>
      </c>
      <c r="Y486" s="1264"/>
      <c r="AA486" s="1256"/>
      <c r="AB486" s="1256"/>
    </row>
    <row r="487" spans="1:28" s="1255" customFormat="1" ht="23.45" customHeight="1" x14ac:dyDescent="0.15">
      <c r="A487" s="1039" t="s">
        <v>1862</v>
      </c>
      <c r="B487" s="109"/>
      <c r="C487" s="109">
        <v>0.2361111111111111</v>
      </c>
      <c r="D487" s="110">
        <v>0.33402777777777787</v>
      </c>
      <c r="E487" s="110">
        <v>0.40347222222222234</v>
      </c>
      <c r="F487" s="110">
        <v>0.51875000000000016</v>
      </c>
      <c r="G487" s="110">
        <v>0.58819444444444435</v>
      </c>
      <c r="H487" s="110">
        <v>0.70347222222222172</v>
      </c>
      <c r="I487" s="110">
        <v>0.77291666666666592</v>
      </c>
      <c r="J487" s="110">
        <v>0.88749999999999885</v>
      </c>
      <c r="K487" s="1257"/>
      <c r="L487" s="1257"/>
      <c r="M487" s="1257"/>
      <c r="N487" s="1275"/>
      <c r="O487" s="1275"/>
      <c r="P487" s="263"/>
      <c r="Q487" s="263"/>
      <c r="R487" s="263"/>
      <c r="S487" s="1261"/>
      <c r="T487" s="1262"/>
      <c r="U487" s="1269"/>
      <c r="V487" s="1117">
        <f>COUNTA(B487:U515)</f>
        <v>112</v>
      </c>
      <c r="W487" s="816">
        <f>V487/16/2</f>
        <v>3.5</v>
      </c>
      <c r="Y487" s="1264"/>
      <c r="AA487" s="1280"/>
      <c r="AB487" s="1256"/>
    </row>
    <row r="488" spans="1:28" s="1255" customFormat="1" ht="23.45" customHeight="1" x14ac:dyDescent="0.15">
      <c r="A488" s="1039" t="s">
        <v>1863</v>
      </c>
      <c r="B488" s="109"/>
      <c r="C488" s="109">
        <v>0.2472222222222222</v>
      </c>
      <c r="D488" s="110">
        <v>0.34722222222222232</v>
      </c>
      <c r="E488" s="110">
        <v>0.4166666666666668</v>
      </c>
      <c r="F488" s="110">
        <v>0.53194444444444455</v>
      </c>
      <c r="G488" s="110">
        <v>0.60138888888888875</v>
      </c>
      <c r="H488" s="110">
        <v>0.71666666666666612</v>
      </c>
      <c r="I488" s="110">
        <v>0.78611111111111032</v>
      </c>
      <c r="J488" s="110">
        <v>0.8999999999999988</v>
      </c>
      <c r="K488" s="1257"/>
      <c r="L488" s="1257"/>
      <c r="M488" s="1257"/>
      <c r="N488" s="1257"/>
      <c r="O488" s="1275"/>
      <c r="P488" s="265"/>
      <c r="Q488" s="265"/>
      <c r="R488" s="265"/>
      <c r="S488" s="1261"/>
      <c r="T488" s="1262"/>
      <c r="U488" s="1269"/>
      <c r="V488" s="1119">
        <f>COUNTA(B487:B516,D487:D516,F487:F516,H487:H516,J487:J516,L487:L516,N487:N516,P487:P516,R487:R516,T487:T516)</f>
        <v>56</v>
      </c>
      <c r="W488" s="1119">
        <f>COUNTA(C487:C516,E487:E516,G487:G516,I487:I516,K487:K516,M487:M516,O487:O516,Q487:Q516,S487:S516,U487:U516)</f>
        <v>56</v>
      </c>
      <c r="Y488" s="1255">
        <f>(V488+W488)/2</f>
        <v>56</v>
      </c>
      <c r="AA488" s="1280"/>
      <c r="AB488" s="1256"/>
    </row>
    <row r="489" spans="1:28" s="1255" customFormat="1" ht="23.45" customHeight="1" x14ac:dyDescent="0.15">
      <c r="A489" s="1039" t="s">
        <v>1591</v>
      </c>
      <c r="B489" s="110"/>
      <c r="C489" s="110">
        <v>0.2583333333333333</v>
      </c>
      <c r="D489" s="110">
        <v>0.36041666666666677</v>
      </c>
      <c r="E489" s="110">
        <v>0.42986111111111125</v>
      </c>
      <c r="F489" s="110">
        <v>0.54513888888888895</v>
      </c>
      <c r="G489" s="110">
        <v>0.61458333333333315</v>
      </c>
      <c r="H489" s="110">
        <v>0.72986111111111052</v>
      </c>
      <c r="I489" s="110">
        <v>0.79930555555555471</v>
      </c>
      <c r="J489" s="110">
        <v>0.91249999999999876</v>
      </c>
      <c r="K489" s="1257"/>
      <c r="L489" s="1257"/>
      <c r="M489" s="1257"/>
      <c r="N489" s="1257"/>
      <c r="O489" s="1275"/>
      <c r="P489" s="1275"/>
      <c r="Q489" s="1275"/>
      <c r="R489" s="1275"/>
      <c r="S489" s="1261"/>
      <c r="T489" s="1262"/>
      <c r="U489" s="1269"/>
      <c r="V489" s="1255" t="s">
        <v>143</v>
      </c>
      <c r="W489" s="1255" t="s">
        <v>144</v>
      </c>
      <c r="Y489" s="1255" t="s">
        <v>1864</v>
      </c>
      <c r="AA489" s="1280"/>
      <c r="AB489" s="1256"/>
    </row>
    <row r="490" spans="1:28" s="1255" customFormat="1" ht="23.45" customHeight="1" x14ac:dyDescent="0.15">
      <c r="A490" s="1039" t="s">
        <v>1595</v>
      </c>
      <c r="B490" s="110"/>
      <c r="C490" s="110">
        <v>0.26944444444444443</v>
      </c>
      <c r="D490" s="110">
        <v>0.37361111111111123</v>
      </c>
      <c r="E490" s="110">
        <v>0.4430555555555557</v>
      </c>
      <c r="F490" s="110">
        <v>0.55833333333333335</v>
      </c>
      <c r="G490" s="110">
        <v>0.62777777777777755</v>
      </c>
      <c r="H490" s="110">
        <v>0.74305555555555491</v>
      </c>
      <c r="I490" s="110">
        <v>0.81249999999999911</v>
      </c>
      <c r="J490" s="110">
        <v>0.92499999999999871</v>
      </c>
      <c r="K490" s="1257"/>
      <c r="L490" s="1257"/>
      <c r="M490" s="1257"/>
      <c r="N490" s="1275"/>
      <c r="O490" s="1275"/>
      <c r="P490" s="1275"/>
      <c r="Q490" s="1275"/>
      <c r="R490" s="1275"/>
      <c r="S490" s="1261"/>
      <c r="T490" s="1262"/>
      <c r="U490" s="1269"/>
      <c r="V490" s="1264"/>
      <c r="W490" s="1264"/>
      <c r="AA490" s="1280"/>
      <c r="AB490" s="1256"/>
    </row>
    <row r="491" spans="1:28" s="1255" customFormat="1" ht="23.45" customHeight="1" x14ac:dyDescent="0.15">
      <c r="A491" s="1039" t="s">
        <v>1596</v>
      </c>
      <c r="B491" s="110"/>
      <c r="C491" s="110">
        <v>0.28055555555555556</v>
      </c>
      <c r="D491" s="110">
        <v>0.38680555555555568</v>
      </c>
      <c r="E491" s="110">
        <v>0.45625000000000016</v>
      </c>
      <c r="F491" s="110">
        <v>0.57152777777777775</v>
      </c>
      <c r="G491" s="110">
        <v>0.64097222222222194</v>
      </c>
      <c r="H491" s="110">
        <v>0.75624999999999931</v>
      </c>
      <c r="I491" s="110">
        <v>0.82569444444444351</v>
      </c>
      <c r="J491" s="110">
        <v>0.93749999999999867</v>
      </c>
      <c r="K491" s="1257"/>
      <c r="L491" s="1257"/>
      <c r="M491" s="1257"/>
      <c r="N491" s="1275"/>
      <c r="O491" s="1275"/>
      <c r="P491" s="1275"/>
      <c r="Q491" s="1275"/>
      <c r="R491" s="264"/>
      <c r="S491" s="1261"/>
      <c r="T491" s="1262"/>
      <c r="U491" s="1269"/>
      <c r="V491" s="1264"/>
      <c r="W491" s="1264"/>
      <c r="AA491" s="1280"/>
      <c r="AB491" s="1256"/>
    </row>
    <row r="492" spans="1:28" s="1255" customFormat="1" ht="23.45" customHeight="1" x14ac:dyDescent="0.15">
      <c r="A492" s="1039" t="s">
        <v>1597</v>
      </c>
      <c r="B492" s="109" t="s">
        <v>1599</v>
      </c>
      <c r="C492" s="110">
        <v>0.29166666666666669</v>
      </c>
      <c r="D492" s="110">
        <v>0.40000000000000013</v>
      </c>
      <c r="E492" s="110">
        <v>0.46944444444444461</v>
      </c>
      <c r="F492" s="110">
        <v>0.58472222222222214</v>
      </c>
      <c r="G492" s="110">
        <v>0.65416666666666634</v>
      </c>
      <c r="H492" s="110">
        <v>0.76944444444444371</v>
      </c>
      <c r="I492" s="110">
        <v>0.83888888888888791</v>
      </c>
      <c r="J492" s="110"/>
      <c r="K492" s="1257"/>
      <c r="L492" s="1257"/>
      <c r="M492" s="1257"/>
      <c r="N492" s="1275"/>
      <c r="O492" s="1275"/>
      <c r="P492" s="264"/>
      <c r="Q492" s="1275"/>
      <c r="R492" s="1275"/>
      <c r="S492" s="264"/>
      <c r="T492" s="1262"/>
      <c r="U492" s="1269"/>
      <c r="V492" s="1120">
        <f>J487-H502</f>
        <v>0.88749999999999885</v>
      </c>
      <c r="W492" s="1120">
        <f>I497-I496</f>
        <v>1.3194444444444398E-2</v>
      </c>
      <c r="AA492" s="1280"/>
      <c r="AB492" s="1256"/>
    </row>
    <row r="493" spans="1:28" s="1255" customFormat="1" ht="23.45" customHeight="1" x14ac:dyDescent="0.15">
      <c r="A493" s="57" t="s">
        <v>1605</v>
      </c>
      <c r="B493" s="109">
        <v>0.2361111111111111</v>
      </c>
      <c r="C493" s="110">
        <v>0.30277777777777781</v>
      </c>
      <c r="D493" s="110">
        <v>0.41319444444444459</v>
      </c>
      <c r="E493" s="110">
        <v>0.48263888888888906</v>
      </c>
      <c r="F493" s="110">
        <v>0.59791666666666654</v>
      </c>
      <c r="G493" s="110">
        <v>0.66736111111111074</v>
      </c>
      <c r="H493" s="110">
        <v>0.78263888888888811</v>
      </c>
      <c r="I493" s="110">
        <v>0.8520833333333323</v>
      </c>
      <c r="J493" s="110"/>
      <c r="K493" s="1257"/>
      <c r="L493" s="1257"/>
      <c r="M493" s="1257"/>
      <c r="N493" s="1275"/>
      <c r="O493" s="1275"/>
      <c r="P493" s="264"/>
      <c r="Q493" s="264"/>
      <c r="R493" s="264"/>
      <c r="S493" s="1261"/>
      <c r="T493" s="1262"/>
      <c r="U493" s="1269"/>
      <c r="V493" s="1120">
        <f>J488-J487</f>
        <v>1.2499999999999956E-2</v>
      </c>
      <c r="W493" s="1120">
        <f t="shared" ref="W493:W498" si="20">I498-I497</f>
        <v>1.3194444444444398E-2</v>
      </c>
      <c r="AA493" s="1280"/>
      <c r="AB493" s="1256"/>
    </row>
    <row r="494" spans="1:28" s="1255" customFormat="1" ht="23.45" customHeight="1" x14ac:dyDescent="0.15">
      <c r="A494" s="57" t="s">
        <v>1606</v>
      </c>
      <c r="B494" s="110">
        <v>0.24861111111111112</v>
      </c>
      <c r="C494" s="110">
        <v>0.31527777777777782</v>
      </c>
      <c r="D494" s="110">
        <v>0.42638888888888904</v>
      </c>
      <c r="E494" s="110">
        <v>0.49583333333333351</v>
      </c>
      <c r="F494" s="110">
        <v>0.61111111111111094</v>
      </c>
      <c r="G494" s="110">
        <v>0.68055555555555514</v>
      </c>
      <c r="H494" s="110">
        <v>0.7958333333333325</v>
      </c>
      <c r="I494" s="110">
        <v>0.8652777777777767</v>
      </c>
      <c r="J494" s="110"/>
      <c r="K494" s="105"/>
      <c r="L494" s="1257"/>
      <c r="M494" s="1257"/>
      <c r="N494" s="1275"/>
      <c r="O494" s="1275"/>
      <c r="P494" s="1275"/>
      <c r="Q494" s="1275"/>
      <c r="R494" s="1275"/>
      <c r="S494" s="1261"/>
      <c r="T494" s="1262"/>
      <c r="U494" s="1269"/>
      <c r="V494" s="1120">
        <f>J489-J488</f>
        <v>1.2499999999999956E-2</v>
      </c>
      <c r="W494" s="1120">
        <f t="shared" si="20"/>
        <v>1.3194444444444398E-2</v>
      </c>
      <c r="AA494" s="1280"/>
      <c r="AB494" s="1256"/>
    </row>
    <row r="495" spans="1:28" s="1255" customFormat="1" ht="23.45" customHeight="1" x14ac:dyDescent="0.15">
      <c r="A495" s="57" t="s">
        <v>1607</v>
      </c>
      <c r="B495" s="110">
        <v>0.26111111111111113</v>
      </c>
      <c r="C495" s="110">
        <v>0.32777777777777783</v>
      </c>
      <c r="D495" s="110">
        <v>0.43958333333333349</v>
      </c>
      <c r="E495" s="110">
        <v>0.50902777777777797</v>
      </c>
      <c r="F495" s="110">
        <v>0.62430555555555534</v>
      </c>
      <c r="G495" s="110">
        <v>0.69374999999999953</v>
      </c>
      <c r="H495" s="110">
        <v>0.8090277777777769</v>
      </c>
      <c r="I495" s="110">
        <v>0.8784722222222211</v>
      </c>
      <c r="J495" s="110"/>
      <c r="K495" s="105"/>
      <c r="L495" s="1257"/>
      <c r="M495" s="1257"/>
      <c r="N495" s="1275"/>
      <c r="O495" s="1275"/>
      <c r="P495" s="1275"/>
      <c r="Q495" s="1275"/>
      <c r="R495" s="1275"/>
      <c r="S495" s="1261"/>
      <c r="T495" s="1262"/>
      <c r="U495" s="1269"/>
      <c r="V495" s="1120">
        <f>J490-J489</f>
        <v>1.2499999999999956E-2</v>
      </c>
      <c r="W495" s="1120">
        <f t="shared" si="20"/>
        <v>1.3194444444444398E-2</v>
      </c>
      <c r="AA495" s="1280"/>
      <c r="AB495" s="1256"/>
    </row>
    <row r="496" spans="1:28" s="1255" customFormat="1" ht="23.45" customHeight="1" x14ac:dyDescent="0.15">
      <c r="A496" s="57" t="s">
        <v>1608</v>
      </c>
      <c r="B496" s="110">
        <v>0.27361111111111114</v>
      </c>
      <c r="C496" s="110">
        <v>0.34027777777777785</v>
      </c>
      <c r="D496" s="110">
        <v>0.45277777777777795</v>
      </c>
      <c r="E496" s="110">
        <v>0.52222222222222237</v>
      </c>
      <c r="F496" s="110">
        <v>0.63749999999999973</v>
      </c>
      <c r="G496" s="110">
        <v>0.70694444444444393</v>
      </c>
      <c r="H496" s="110">
        <v>0.8222222222222213</v>
      </c>
      <c r="I496" s="110">
        <v>0.8916666666666655</v>
      </c>
      <c r="J496" s="110"/>
      <c r="K496" s="105"/>
      <c r="L496" s="1257"/>
      <c r="M496" s="1257"/>
      <c r="N496" s="1275"/>
      <c r="O496" s="1275"/>
      <c r="P496" s="1275"/>
      <c r="Q496" s="1275"/>
      <c r="R496" s="1275"/>
      <c r="S496" s="1261"/>
      <c r="T496" s="1262"/>
      <c r="U496" s="1269"/>
      <c r="V496" s="1120">
        <f>J491-J490</f>
        <v>1.2499999999999956E-2</v>
      </c>
      <c r="W496" s="1120">
        <f t="shared" si="20"/>
        <v>-0.94444444444444309</v>
      </c>
      <c r="AA496" s="1280"/>
      <c r="AB496" s="1256"/>
    </row>
    <row r="497" spans="1:28" s="1255" customFormat="1" ht="23.45" customHeight="1" x14ac:dyDescent="0.15">
      <c r="A497" s="928" t="s">
        <v>1865</v>
      </c>
      <c r="B497" s="110">
        <v>0.28472222222222227</v>
      </c>
      <c r="C497" s="110">
        <v>0.35277777777777786</v>
      </c>
      <c r="D497" s="110">
        <v>0.4659722222222224</v>
      </c>
      <c r="E497" s="110">
        <v>0.53541666666666676</v>
      </c>
      <c r="F497" s="110">
        <v>0.65069444444444413</v>
      </c>
      <c r="G497" s="110">
        <v>0.72013888888888833</v>
      </c>
      <c r="H497" s="110">
        <v>0.8354166666666657</v>
      </c>
      <c r="I497" s="110">
        <v>0.90486111111110989</v>
      </c>
      <c r="J497" s="110"/>
      <c r="K497" s="105"/>
      <c r="L497" s="1257"/>
      <c r="M497" s="1257"/>
      <c r="N497" s="1275"/>
      <c r="O497" s="1275"/>
      <c r="P497" s="1275"/>
      <c r="Q497" s="1275"/>
      <c r="R497" s="1275"/>
      <c r="S497" s="1261"/>
      <c r="T497" s="1262"/>
      <c r="U497" s="1269"/>
      <c r="V497" s="1120">
        <f>J492-J491</f>
        <v>-0.93749999999999867</v>
      </c>
      <c r="W497" s="1120">
        <f t="shared" si="20"/>
        <v>0</v>
      </c>
      <c r="AA497" s="1280"/>
      <c r="AB497" s="1256"/>
    </row>
    <row r="498" spans="1:28" s="1255" customFormat="1" ht="23.45" customHeight="1" x14ac:dyDescent="0.15">
      <c r="A498" s="928" t="s">
        <v>1866</v>
      </c>
      <c r="B498" s="109">
        <v>0.29583333333333339</v>
      </c>
      <c r="C498" s="110">
        <v>0.36527777777777787</v>
      </c>
      <c r="D498" s="110">
        <v>0.47916666666666685</v>
      </c>
      <c r="E498" s="110">
        <v>0.54861111111111116</v>
      </c>
      <c r="F498" s="110">
        <v>0.66388888888888853</v>
      </c>
      <c r="G498" s="110">
        <v>0.73333333333333273</v>
      </c>
      <c r="H498" s="110">
        <v>0.84861111111111009</v>
      </c>
      <c r="I498" s="110">
        <v>0.91805555555555429</v>
      </c>
      <c r="J498" s="110"/>
      <c r="K498" s="105"/>
      <c r="L498" s="1257"/>
      <c r="M498" s="1257"/>
      <c r="N498" s="1275"/>
      <c r="O498" s="1275"/>
      <c r="P498" s="1275"/>
      <c r="Q498" s="1275"/>
      <c r="R498" s="1275"/>
      <c r="S498" s="1261"/>
      <c r="T498" s="1262"/>
      <c r="U498" s="1269"/>
      <c r="V498" s="1120"/>
      <c r="W498" s="1120">
        <f t="shared" si="20"/>
        <v>0</v>
      </c>
      <c r="AA498" s="1280"/>
      <c r="AB498" s="1256"/>
    </row>
    <row r="499" spans="1:28" s="1255" customFormat="1" ht="23.45" customHeight="1" x14ac:dyDescent="0.15">
      <c r="A499" s="928" t="s">
        <v>1867</v>
      </c>
      <c r="B499" s="109">
        <v>0.3083333333333334</v>
      </c>
      <c r="C499" s="110">
        <v>0.37777777777777788</v>
      </c>
      <c r="D499" s="110">
        <v>0.4923611111111113</v>
      </c>
      <c r="E499" s="110">
        <v>0.56180555555555556</v>
      </c>
      <c r="F499" s="110">
        <v>0.67708333333333293</v>
      </c>
      <c r="G499" s="110">
        <v>0.74652777777777712</v>
      </c>
      <c r="H499" s="110">
        <v>0.86180555555555449</v>
      </c>
      <c r="I499" s="110">
        <v>0.93124999999999869</v>
      </c>
      <c r="J499" s="110"/>
      <c r="K499" s="105"/>
      <c r="L499" s="1257"/>
      <c r="M499" s="1257"/>
      <c r="N499" s="1275"/>
      <c r="O499" s="1275"/>
      <c r="P499" s="1275"/>
      <c r="Q499" s="264"/>
      <c r="R499" s="264"/>
      <c r="S499" s="264"/>
      <c r="T499" s="1265"/>
      <c r="U499" s="1269"/>
      <c r="V499" s="1120"/>
      <c r="W499" s="1120"/>
      <c r="AA499" s="1280"/>
      <c r="AB499" s="1256"/>
    </row>
    <row r="500" spans="1:28" s="1255" customFormat="1" ht="22.5" x14ac:dyDescent="0.15">
      <c r="A500" s="928" t="s">
        <v>1848</v>
      </c>
      <c r="B500" s="109">
        <v>0.32083333333333341</v>
      </c>
      <c r="C500" s="110">
        <v>0.39027777777777789</v>
      </c>
      <c r="D500" s="110">
        <v>0.50555555555555576</v>
      </c>
      <c r="E500" s="110">
        <v>0.57499999999999996</v>
      </c>
      <c r="F500" s="110">
        <v>0.69027777777777732</v>
      </c>
      <c r="G500" s="110">
        <v>0.75972222222222152</v>
      </c>
      <c r="H500" s="110">
        <v>0.87499999999999889</v>
      </c>
      <c r="I500" s="110">
        <v>0.94444444444444309</v>
      </c>
      <c r="J500" s="110"/>
      <c r="K500" s="105"/>
      <c r="L500" s="1257"/>
      <c r="M500" s="1257"/>
      <c r="N500" s="1275"/>
      <c r="O500" s="1275"/>
      <c r="P500" s="1275"/>
      <c r="Q500" s="264"/>
      <c r="R500" s="264"/>
      <c r="S500" s="1275"/>
      <c r="T500" s="1161"/>
      <c r="U500" s="1269"/>
      <c r="V500" s="1120"/>
      <c r="W500" s="1120"/>
      <c r="AA500" s="1280"/>
      <c r="AB500" s="1256"/>
    </row>
    <row r="501" spans="1:28" s="1255" customFormat="1" ht="23.45" customHeight="1" x14ac:dyDescent="0.15">
      <c r="A501" s="117"/>
      <c r="B501" s="106"/>
      <c r="C501" s="105"/>
      <c r="D501" s="105"/>
      <c r="E501" s="105"/>
      <c r="F501" s="105"/>
      <c r="G501" s="105"/>
      <c r="H501" s="105"/>
      <c r="I501" s="105"/>
      <c r="J501" s="105"/>
      <c r="K501" s="914"/>
      <c r="L501" s="1257"/>
      <c r="M501" s="1257"/>
      <c r="N501" s="1275"/>
      <c r="O501" s="1275"/>
      <c r="P501" s="1275"/>
      <c r="Q501" s="1275"/>
      <c r="R501" s="1275"/>
      <c r="S501" s="1275"/>
      <c r="T501" s="1265"/>
      <c r="U501" s="1269"/>
      <c r="V501" s="1120"/>
      <c r="W501" s="1120"/>
      <c r="AA501" s="1280"/>
      <c r="AB501" s="1256"/>
    </row>
    <row r="502" spans="1:28" s="1255" customFormat="1" ht="23.45" customHeight="1" x14ac:dyDescent="0.15">
      <c r="A502" s="117"/>
      <c r="B502" s="106"/>
      <c r="C502" s="105"/>
      <c r="D502" s="105"/>
      <c r="E502" s="105"/>
      <c r="F502" s="105"/>
      <c r="G502" s="105"/>
      <c r="H502" s="105"/>
      <c r="I502" s="105"/>
      <c r="J502" s="105"/>
      <c r="K502" s="105"/>
      <c r="L502" s="1257"/>
      <c r="M502" s="1257"/>
      <c r="N502" s="1275"/>
      <c r="O502" s="1275"/>
      <c r="P502" s="1275"/>
      <c r="Q502" s="1275"/>
      <c r="R502" s="1275"/>
      <c r="S502" s="1275"/>
      <c r="T502" s="1265"/>
      <c r="U502" s="1269"/>
      <c r="V502" s="1120"/>
      <c r="W502" s="1120"/>
      <c r="AA502" s="1280"/>
      <c r="AB502" s="1256"/>
    </row>
    <row r="503" spans="1:28" s="1255" customFormat="1" ht="23.45" customHeight="1" x14ac:dyDescent="0.15">
      <c r="A503" s="1160">
        <v>17</v>
      </c>
      <c r="B503" s="106"/>
      <c r="C503" s="105"/>
      <c r="D503" s="105"/>
      <c r="E503" s="105"/>
      <c r="F503" s="105"/>
      <c r="G503" s="105"/>
      <c r="H503" s="105"/>
      <c r="I503" s="105"/>
      <c r="J503" s="105"/>
      <c r="K503" s="105"/>
      <c r="L503" s="1257"/>
      <c r="M503" s="1257"/>
      <c r="N503" s="1275"/>
      <c r="O503" s="1275"/>
      <c r="P503" s="1275"/>
      <c r="Q503" s="1275"/>
      <c r="R503" s="1267"/>
      <c r="S503" s="1268"/>
      <c r="T503" s="1265"/>
      <c r="U503" s="1269"/>
      <c r="V503" s="1120"/>
      <c r="W503" s="1120"/>
      <c r="AA503" s="1280"/>
      <c r="AB503" s="1256"/>
    </row>
    <row r="504" spans="1:28" s="1255" customFormat="1" ht="23.45" customHeight="1" x14ac:dyDescent="0.15">
      <c r="A504" s="1160">
        <v>18</v>
      </c>
      <c r="B504" s="106"/>
      <c r="C504" s="105"/>
      <c r="D504" s="105"/>
      <c r="E504" s="105"/>
      <c r="F504" s="105"/>
      <c r="G504" s="105"/>
      <c r="H504" s="105"/>
      <c r="I504" s="105"/>
      <c r="J504" s="105"/>
      <c r="K504" s="105"/>
      <c r="L504" s="1257"/>
      <c r="M504" s="1257"/>
      <c r="N504" s="1275"/>
      <c r="O504" s="1275"/>
      <c r="P504" s="1275"/>
      <c r="Q504" s="1275"/>
      <c r="R504" s="1267"/>
      <c r="S504" s="1268"/>
      <c r="T504" s="1265"/>
      <c r="U504" s="1269"/>
      <c r="V504" s="1120"/>
      <c r="W504" s="1120"/>
      <c r="AA504" s="1280"/>
      <c r="AB504" s="1256"/>
    </row>
    <row r="505" spans="1:28" s="1255" customFormat="1" ht="23.45" customHeight="1" x14ac:dyDescent="0.15">
      <c r="A505" s="1160">
        <v>19</v>
      </c>
      <c r="B505" s="106"/>
      <c r="C505" s="105"/>
      <c r="D505" s="105"/>
      <c r="E505" s="105"/>
      <c r="F505" s="105"/>
      <c r="G505" s="105"/>
      <c r="H505" s="105"/>
      <c r="I505" s="105"/>
      <c r="J505" s="105"/>
      <c r="K505" s="105"/>
      <c r="L505" s="1257"/>
      <c r="M505" s="1275"/>
      <c r="N505" s="1275"/>
      <c r="O505" s="1275"/>
      <c r="P505" s="1275"/>
      <c r="Q505" s="1275"/>
      <c r="R505" s="1262"/>
      <c r="S505" s="1268"/>
      <c r="T505" s="1265"/>
      <c r="U505" s="1269"/>
      <c r="V505" s="1120"/>
      <c r="W505" s="1120"/>
      <c r="AA505" s="1280"/>
      <c r="AB505" s="1256"/>
    </row>
    <row r="506" spans="1:28" s="1255" customFormat="1" ht="23.45" customHeight="1" x14ac:dyDescent="0.15">
      <c r="A506" s="1160">
        <v>20</v>
      </c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257"/>
      <c r="N506" s="1257"/>
      <c r="O506" s="1257"/>
      <c r="P506" s="1257"/>
      <c r="Q506" s="1257"/>
      <c r="R506" s="1261"/>
      <c r="S506" s="1258"/>
      <c r="T506" s="1265"/>
      <c r="U506" s="1269"/>
      <c r="V506" s="1120"/>
      <c r="W506" s="1120"/>
      <c r="AA506" s="1280"/>
      <c r="AB506" s="1256"/>
    </row>
    <row r="507" spans="1:28" s="1255" customFormat="1" ht="23.45" customHeight="1" x14ac:dyDescent="0.15">
      <c r="A507" s="1160">
        <v>21</v>
      </c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258"/>
      <c r="N507" s="1258"/>
      <c r="O507" s="1258"/>
      <c r="P507" s="1258"/>
      <c r="Q507" s="1258"/>
      <c r="R507" s="1258"/>
      <c r="S507" s="1258"/>
      <c r="T507" s="1265"/>
      <c r="U507" s="1269"/>
      <c r="AA507" s="1280"/>
      <c r="AB507" s="1256"/>
    </row>
    <row r="508" spans="1:28" s="1255" customFormat="1" ht="23.45" customHeight="1" x14ac:dyDescent="0.15">
      <c r="A508" s="1160">
        <v>22</v>
      </c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258"/>
      <c r="N508" s="1258"/>
      <c r="O508" s="1258"/>
      <c r="P508" s="1258"/>
      <c r="Q508" s="1258"/>
      <c r="R508" s="1258"/>
      <c r="S508" s="1258"/>
      <c r="T508" s="1265"/>
      <c r="U508" s="1269"/>
      <c r="AA508" s="1280"/>
      <c r="AB508" s="1256"/>
    </row>
    <row r="509" spans="1:28" s="1255" customFormat="1" ht="23.45" customHeight="1" x14ac:dyDescent="0.15">
      <c r="A509" s="1160">
        <v>23</v>
      </c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258"/>
      <c r="N509" s="1258"/>
      <c r="O509" s="1258"/>
      <c r="P509" s="1258"/>
      <c r="Q509" s="1258"/>
      <c r="R509" s="1258"/>
      <c r="S509" s="1258"/>
      <c r="T509" s="1265"/>
      <c r="U509" s="1269"/>
    </row>
    <row r="510" spans="1:28" s="1255" customFormat="1" ht="23.45" customHeight="1" x14ac:dyDescent="0.15">
      <c r="A510" s="1160">
        <v>24</v>
      </c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258"/>
      <c r="N510" s="1258"/>
      <c r="O510" s="1258"/>
      <c r="P510" s="1258"/>
      <c r="Q510" s="1258"/>
      <c r="R510" s="1258"/>
      <c r="S510" s="1258"/>
      <c r="T510" s="1265"/>
      <c r="U510" s="1269"/>
    </row>
    <row r="511" spans="1:28" s="1255" customFormat="1" ht="23.45" customHeight="1" x14ac:dyDescent="0.15">
      <c r="A511" s="1160">
        <v>25</v>
      </c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258"/>
      <c r="N511" s="1258"/>
      <c r="O511" s="1258"/>
      <c r="P511" s="1258"/>
      <c r="Q511" s="1258"/>
      <c r="R511" s="1258"/>
      <c r="S511" s="1258"/>
      <c r="T511" s="1265"/>
      <c r="U511" s="1269"/>
    </row>
    <row r="512" spans="1:28" s="1255" customFormat="1" ht="23.45" customHeight="1" x14ac:dyDescent="0.15">
      <c r="A512" s="1160">
        <v>26</v>
      </c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258"/>
      <c r="N512" s="1258"/>
      <c r="O512" s="1258"/>
      <c r="P512" s="1258"/>
      <c r="Q512" s="1258"/>
      <c r="R512" s="1258"/>
      <c r="S512" s="1258"/>
      <c r="T512" s="1265"/>
      <c r="U512" s="1269"/>
    </row>
    <row r="513" spans="1:27" s="1255" customFormat="1" ht="23.45" customHeight="1" x14ac:dyDescent="0.15">
      <c r="A513" s="1160">
        <v>27</v>
      </c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258"/>
      <c r="N513" s="1258"/>
      <c r="O513" s="1258"/>
      <c r="P513" s="1258"/>
      <c r="Q513" s="1258"/>
      <c r="R513" s="1258"/>
      <c r="S513" s="1258"/>
      <c r="T513" s="1265"/>
      <c r="U513" s="1269"/>
    </row>
    <row r="514" spans="1:27" s="1255" customFormat="1" ht="23.45" customHeight="1" x14ac:dyDescent="0.15">
      <c r="A514" s="1160">
        <v>28</v>
      </c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258"/>
      <c r="N514" s="1258"/>
      <c r="O514" s="1258"/>
      <c r="P514" s="1275"/>
      <c r="Q514" s="1258"/>
      <c r="R514" s="1258"/>
      <c r="S514" s="1258"/>
      <c r="T514" s="1265"/>
      <c r="U514" s="1269"/>
    </row>
    <row r="515" spans="1:27" s="1255" customFormat="1" ht="23.45" customHeight="1" x14ac:dyDescent="0.15">
      <c r="A515" s="1160">
        <v>29</v>
      </c>
      <c r="B515" s="106"/>
      <c r="C515" s="106"/>
      <c r="D515" s="106"/>
      <c r="E515" s="106"/>
      <c r="F515" s="106"/>
      <c r="G515" s="264"/>
      <c r="H515" s="106"/>
      <c r="I515" s="106"/>
      <c r="J515" s="106"/>
      <c r="K515" s="106"/>
      <c r="L515" s="106"/>
      <c r="M515" s="1258"/>
      <c r="N515" s="1258"/>
      <c r="O515" s="1258"/>
      <c r="P515" s="1275"/>
      <c r="Q515" s="1258"/>
      <c r="R515" s="1258"/>
      <c r="S515" s="1258"/>
      <c r="T515" s="1265"/>
      <c r="U515" s="1269"/>
    </row>
    <row r="516" spans="1:27" s="1255" customFormat="1" ht="23.45" customHeight="1" x14ac:dyDescent="0.15">
      <c r="A516" s="1160">
        <v>30</v>
      </c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258"/>
      <c r="N516" s="1258"/>
      <c r="O516" s="1258"/>
      <c r="P516" s="1275"/>
      <c r="Q516" s="1258"/>
      <c r="R516" s="1258"/>
      <c r="S516" s="1258"/>
      <c r="T516" s="1265"/>
      <c r="U516" s="1269"/>
    </row>
    <row r="517" spans="1:27" s="1255" customFormat="1" ht="23.45" customHeight="1" x14ac:dyDescent="0.15">
      <c r="A517" s="1160">
        <v>31</v>
      </c>
      <c r="B517" s="269"/>
      <c r="C517" s="266"/>
      <c r="D517" s="266"/>
      <c r="E517" s="266"/>
      <c r="F517" s="266"/>
      <c r="G517" s="266"/>
      <c r="H517" s="266"/>
      <c r="I517" s="266"/>
      <c r="J517" s="266"/>
      <c r="K517" s="266"/>
      <c r="L517" s="1258"/>
      <c r="M517" s="1258"/>
      <c r="N517" s="1258"/>
      <c r="O517" s="1258"/>
      <c r="P517" s="1275"/>
      <c r="Q517" s="1258"/>
      <c r="R517" s="1258"/>
      <c r="S517" s="1258"/>
      <c r="T517" s="1265"/>
      <c r="U517" s="1269"/>
    </row>
    <row r="518" spans="1:27" s="1255" customFormat="1" ht="23.45" customHeight="1" x14ac:dyDescent="0.15">
      <c r="A518" s="1160">
        <v>32</v>
      </c>
      <c r="B518" s="269"/>
      <c r="C518" s="266"/>
      <c r="D518" s="266"/>
      <c r="E518" s="266"/>
      <c r="F518" s="266"/>
      <c r="G518" s="266"/>
      <c r="H518" s="266"/>
      <c r="I518" s="266"/>
      <c r="J518" s="266"/>
      <c r="K518" s="266"/>
      <c r="L518" s="1258"/>
      <c r="M518" s="1258"/>
      <c r="N518" s="1258"/>
      <c r="O518" s="1258"/>
      <c r="P518" s="1275"/>
      <c r="Q518" s="1258"/>
      <c r="R518" s="1258"/>
      <c r="S518" s="1258"/>
      <c r="T518" s="1265"/>
      <c r="U518" s="1269"/>
    </row>
    <row r="519" spans="1:27" s="1255" customFormat="1" ht="23.45" customHeight="1" thickBot="1" x14ac:dyDescent="0.2">
      <c r="A519" s="11">
        <v>33</v>
      </c>
      <c r="B519" s="1263"/>
      <c r="C519" s="1263"/>
      <c r="D519" s="1263"/>
      <c r="E519" s="1263"/>
      <c r="F519" s="1263"/>
      <c r="G519" s="1263"/>
      <c r="H519" s="1263"/>
      <c r="I519" s="1263"/>
      <c r="J519" s="1263"/>
      <c r="K519" s="1263"/>
      <c r="L519" s="1263"/>
      <c r="M519" s="1263"/>
      <c r="N519" s="1263"/>
      <c r="O519" s="1263"/>
      <c r="P519" s="1263"/>
      <c r="Q519" s="1263"/>
      <c r="R519" s="1263"/>
      <c r="S519" s="1263"/>
      <c r="T519" s="1271"/>
      <c r="U519" s="1272"/>
    </row>
    <row r="520" spans="1:27" s="1255" customFormat="1" ht="23.45" customHeight="1" thickBot="1" x14ac:dyDescent="0.2">
      <c r="A520" s="1489" t="s">
        <v>20</v>
      </c>
      <c r="B520" s="1490"/>
      <c r="C520" s="1491" t="s">
        <v>1852</v>
      </c>
      <c r="D520" s="1492"/>
      <c r="E520" s="1492"/>
      <c r="F520" s="1493"/>
      <c r="G520" s="1264"/>
      <c r="H520" s="1264"/>
      <c r="I520" s="1264"/>
      <c r="J520" s="1264"/>
      <c r="K520" s="1264"/>
      <c r="L520" s="1264"/>
      <c r="M520" s="1264"/>
      <c r="N520" s="1264"/>
      <c r="O520" s="1264"/>
      <c r="P520" s="1264"/>
      <c r="Q520" s="1264"/>
      <c r="R520" s="1264"/>
      <c r="S520" s="1264"/>
      <c r="T520" s="1286"/>
      <c r="U520" s="1286"/>
    </row>
    <row r="521" spans="1:27" s="751" customFormat="1" ht="31.5" customHeight="1" thickBot="1" x14ac:dyDescent="0.2">
      <c r="A521" s="1476" t="s">
        <v>92</v>
      </c>
      <c r="B521" s="1477"/>
      <c r="C521" s="1477"/>
      <c r="D521" s="1477"/>
      <c r="E521" s="1478"/>
      <c r="F521" s="534" t="s">
        <v>1766</v>
      </c>
      <c r="G521" s="534"/>
      <c r="H521" s="1741" t="s">
        <v>1002</v>
      </c>
      <c r="I521" s="1742"/>
      <c r="J521" s="1742"/>
      <c r="K521" s="676" t="s">
        <v>135</v>
      </c>
      <c r="L521" s="1743" t="s">
        <v>393</v>
      </c>
      <c r="M521" s="1743"/>
      <c r="N521" s="1744"/>
      <c r="O521" s="534"/>
      <c r="P521" s="677"/>
      <c r="Q521" s="677"/>
      <c r="R521" s="677"/>
      <c r="S521" s="534"/>
      <c r="T521" s="1467" t="s">
        <v>1</v>
      </c>
      <c r="U521" s="1468"/>
      <c r="V521" s="34">
        <f>V523/V528</f>
        <v>1.4849290780141846E-2</v>
      </c>
      <c r="W521" s="34">
        <f>W523/W528</f>
        <v>1.4923167848699754E-2</v>
      </c>
      <c r="X521" s="678">
        <f>AVERAGE(V521,W521)</f>
        <v>1.4886229314420799E-2</v>
      </c>
      <c r="Y521" s="380" t="s">
        <v>1003</v>
      </c>
      <c r="Z521" s="381">
        <f>ROUND(X521*1440,0)/1440</f>
        <v>1.4583333333333334E-2</v>
      </c>
    </row>
    <row r="522" spans="1:27" s="751" customFormat="1" ht="9" customHeight="1" thickBot="1" x14ac:dyDescent="0.2">
      <c r="A522" s="534"/>
      <c r="B522" s="534"/>
      <c r="C522" s="534"/>
      <c r="D522" s="534"/>
      <c r="E522" s="534"/>
      <c r="F522" s="534"/>
      <c r="G522" s="534"/>
      <c r="H522" s="534"/>
      <c r="I522" s="534"/>
      <c r="J522" s="534"/>
      <c r="K522" s="534"/>
      <c r="L522" s="534"/>
      <c r="M522" s="534"/>
      <c r="N522" s="534"/>
      <c r="O522" s="534"/>
      <c r="P522" s="534"/>
      <c r="Q522" s="534"/>
      <c r="R522" s="534"/>
      <c r="S522" s="534"/>
      <c r="T522" s="534"/>
      <c r="U522" s="534"/>
      <c r="V522" s="34">
        <v>0.23958333333333334</v>
      </c>
      <c r="W522" s="34">
        <v>0.23611111111111113</v>
      </c>
      <c r="Y522" s="1"/>
      <c r="Z522" s="13"/>
    </row>
    <row r="523" spans="1:27" s="751" customFormat="1" ht="20.100000000000001" customHeight="1" thickBot="1" x14ac:dyDescent="0.2">
      <c r="A523" s="1681" t="s">
        <v>1004</v>
      </c>
      <c r="B523" s="1748"/>
      <c r="C523" s="1736" t="s">
        <v>1005</v>
      </c>
      <c r="D523" s="1737"/>
      <c r="E523" s="1737"/>
      <c r="F523" s="1737"/>
      <c r="G523" s="1737"/>
      <c r="H523" s="1737"/>
      <c r="I523" s="1738"/>
      <c r="J523" s="969"/>
      <c r="K523" s="534"/>
      <c r="L523" s="534"/>
      <c r="M523" s="534"/>
      <c r="N523" s="534"/>
      <c r="O523" s="680" t="s">
        <v>1006</v>
      </c>
      <c r="P523" s="1747">
        <f>MINUTE(X521)</f>
        <v>21</v>
      </c>
      <c r="Q523" s="1527"/>
      <c r="R523" s="534"/>
      <c r="S523" s="680" t="s">
        <v>1007</v>
      </c>
      <c r="T523" s="1459">
        <v>6.1805555555555558E-2</v>
      </c>
      <c r="U523" s="1460"/>
      <c r="V523" s="34">
        <f>V524-V522</f>
        <v>0.69791666666666674</v>
      </c>
      <c r="W523" s="34">
        <f>W524-W522</f>
        <v>0.7013888888888884</v>
      </c>
      <c r="Y523" s="1"/>
      <c r="Z523" s="13"/>
    </row>
    <row r="524" spans="1:27" s="751" customFormat="1" ht="9" customHeight="1" thickBot="1" x14ac:dyDescent="0.2">
      <c r="A524" s="534"/>
      <c r="B524" s="534"/>
      <c r="C524" s="534"/>
      <c r="D524" s="534"/>
      <c r="E524" s="534"/>
      <c r="F524" s="534"/>
      <c r="G524" s="534"/>
      <c r="H524" s="534"/>
      <c r="I524" s="534"/>
      <c r="J524" s="534"/>
      <c r="K524" s="534"/>
      <c r="L524" s="534"/>
      <c r="M524" s="534"/>
      <c r="N524" s="534"/>
      <c r="O524" s="534"/>
      <c r="P524" s="534"/>
      <c r="Q524" s="534"/>
      <c r="R524" s="534"/>
      <c r="S524" s="534"/>
      <c r="T524" s="534"/>
      <c r="U524" s="534"/>
      <c r="V524" s="34">
        <f>L527</f>
        <v>0.93750000000000011</v>
      </c>
      <c r="W524" s="34">
        <f>K533</f>
        <v>0.93749999999999956</v>
      </c>
      <c r="Y524" s="1"/>
      <c r="Z524" s="13"/>
    </row>
    <row r="525" spans="1:27" s="751" customFormat="1" ht="20.100000000000001" customHeight="1" x14ac:dyDescent="0.15">
      <c r="A525" s="1672" t="s">
        <v>1008</v>
      </c>
      <c r="B525" s="1570">
        <v>1</v>
      </c>
      <c r="C525" s="1735"/>
      <c r="D525" s="1570">
        <v>2</v>
      </c>
      <c r="E525" s="1735"/>
      <c r="F525" s="1570">
        <v>3</v>
      </c>
      <c r="G525" s="1735"/>
      <c r="H525" s="1570">
        <v>4</v>
      </c>
      <c r="I525" s="1735"/>
      <c r="J525" s="1570">
        <v>5</v>
      </c>
      <c r="K525" s="1735"/>
      <c r="L525" s="1570">
        <v>6</v>
      </c>
      <c r="M525" s="1735"/>
      <c r="N525" s="1570">
        <v>7</v>
      </c>
      <c r="O525" s="1735"/>
      <c r="P525" s="1570">
        <v>8</v>
      </c>
      <c r="Q525" s="1735"/>
      <c r="R525" s="1570">
        <v>9</v>
      </c>
      <c r="S525" s="1735"/>
      <c r="T525" s="1570">
        <v>10</v>
      </c>
      <c r="U525" s="1571"/>
      <c r="V525" s="534"/>
      <c r="W525" s="534"/>
      <c r="Y525" s="1"/>
      <c r="Z525" s="13"/>
    </row>
    <row r="526" spans="1:27" s="751" customFormat="1" ht="20.100000000000001" customHeight="1" x14ac:dyDescent="0.15">
      <c r="A526" s="1673"/>
      <c r="B526" s="10" t="s">
        <v>93</v>
      </c>
      <c r="C526" s="10" t="s">
        <v>94</v>
      </c>
      <c r="D526" s="10" t="s">
        <v>93</v>
      </c>
      <c r="E526" s="10" t="s">
        <v>94</v>
      </c>
      <c r="F526" s="10" t="s">
        <v>93</v>
      </c>
      <c r="G526" s="10" t="s">
        <v>94</v>
      </c>
      <c r="H526" s="10" t="s">
        <v>93</v>
      </c>
      <c r="I526" s="10" t="s">
        <v>94</v>
      </c>
      <c r="J526" s="10" t="s">
        <v>93</v>
      </c>
      <c r="K526" s="10" t="s">
        <v>94</v>
      </c>
      <c r="L526" s="10" t="s">
        <v>93</v>
      </c>
      <c r="M526" s="10" t="s">
        <v>94</v>
      </c>
      <c r="N526" s="10"/>
      <c r="O526" s="10"/>
      <c r="P526" s="10"/>
      <c r="Q526" s="10"/>
      <c r="R526" s="10"/>
      <c r="S526" s="10"/>
      <c r="T526" s="10"/>
      <c r="U526" s="16"/>
      <c r="V526" s="534"/>
      <c r="W526" s="534"/>
      <c r="Y526" s="1"/>
      <c r="Z526" s="13"/>
    </row>
    <row r="527" spans="1:27" s="751" customFormat="1" ht="24.75" customHeight="1" x14ac:dyDescent="0.15">
      <c r="A527" s="117" t="s">
        <v>1009</v>
      </c>
      <c r="B527" s="88"/>
      <c r="C527" s="916">
        <v>0.23611111111111113</v>
      </c>
      <c r="D527" s="40">
        <v>0.31180555555555556</v>
      </c>
      <c r="E527" s="40">
        <v>0.37986111111111115</v>
      </c>
      <c r="F527" s="40">
        <v>0.46527777777777779</v>
      </c>
      <c r="G527" s="40">
        <v>0.53541666666666654</v>
      </c>
      <c r="H527" s="918">
        <v>0.62777777777777766</v>
      </c>
      <c r="I527" s="40">
        <v>0.69652777777777775</v>
      </c>
      <c r="J527" s="40">
        <v>0.77986111111111112</v>
      </c>
      <c r="K527" s="40">
        <v>0.84999999999999987</v>
      </c>
      <c r="L527" s="40">
        <v>0.93750000000000011</v>
      </c>
      <c r="M527" s="40"/>
      <c r="N527" s="40"/>
      <c r="O527" s="40"/>
      <c r="P527" s="40"/>
      <c r="Q527" s="40"/>
      <c r="R527" s="68"/>
      <c r="S527" s="69"/>
      <c r="T527" s="14"/>
      <c r="U527" s="20"/>
      <c r="V527" s="633">
        <f>COUNTA(B527:U559)</f>
        <v>94</v>
      </c>
      <c r="W527" s="634">
        <f>V527/10/2</f>
        <v>4.7</v>
      </c>
      <c r="Y527" s="1"/>
      <c r="Z527" s="385"/>
      <c r="AA527" s="278"/>
    </row>
    <row r="528" spans="1:27" s="751" customFormat="1" ht="24.75" customHeight="1" x14ac:dyDescent="0.15">
      <c r="A528" s="117" t="s">
        <v>1010</v>
      </c>
      <c r="B528" s="88"/>
      <c r="C528" s="918">
        <v>0.25138888888888888</v>
      </c>
      <c r="D528" s="40">
        <v>0.33055555555555555</v>
      </c>
      <c r="E528" s="40">
        <v>0.3979166666666667</v>
      </c>
      <c r="F528" s="40">
        <v>0.48194444444444445</v>
      </c>
      <c r="G528" s="40">
        <v>0.55208333333333326</v>
      </c>
      <c r="H528" s="918">
        <v>0.64583333333333326</v>
      </c>
      <c r="I528" s="40">
        <v>0.71388888888888891</v>
      </c>
      <c r="J528" s="40">
        <v>0.79652777777777783</v>
      </c>
      <c r="K528" s="40">
        <v>0.86527777777777759</v>
      </c>
      <c r="L528" s="40"/>
      <c r="M528" s="40"/>
      <c r="N528" s="40"/>
      <c r="O528" s="40"/>
      <c r="P528" s="40"/>
      <c r="Q528" s="40"/>
      <c r="R528" s="68"/>
      <c r="S528" s="69"/>
      <c r="T528" s="14"/>
      <c r="U528" s="20"/>
      <c r="V528" s="23">
        <f>COUNTA(B527:B559,D527:D559,F527:F559,H527:H559,J527:J559,L527:L559,N527:N559,P527:P559,R527:R559,T527:T559)</f>
        <v>47</v>
      </c>
      <c r="W528" s="23">
        <f>COUNTA(C527:C559,E527:E559,G527:G559,I527:I559,K527:K559,M527:M559,O527:O559,Q527:Q559,S527:S559,U527:U559)</f>
        <v>47</v>
      </c>
      <c r="Y528" s="1">
        <f>(V528+W528)/2</f>
        <v>47</v>
      </c>
      <c r="Z528" s="385"/>
    </row>
    <row r="529" spans="1:27" s="751" customFormat="1" ht="24.75" customHeight="1" x14ac:dyDescent="0.15">
      <c r="A529" s="117" t="s">
        <v>877</v>
      </c>
      <c r="B529" s="88"/>
      <c r="C529" s="927">
        <v>0.26666666666666666</v>
      </c>
      <c r="D529" s="40">
        <v>0.34861111111111109</v>
      </c>
      <c r="E529" s="40">
        <v>0.41597222222222224</v>
      </c>
      <c r="F529" s="40">
        <v>0.49930555555555556</v>
      </c>
      <c r="G529" s="40">
        <v>0.56874999999999998</v>
      </c>
      <c r="H529" s="918">
        <v>0.66388888888888886</v>
      </c>
      <c r="I529" s="40">
        <v>0.73125000000000007</v>
      </c>
      <c r="J529" s="40">
        <v>0.81319444444444455</v>
      </c>
      <c r="K529" s="40">
        <v>0.87916666666666643</v>
      </c>
      <c r="L529" s="40"/>
      <c r="M529" s="40"/>
      <c r="N529" s="40"/>
      <c r="O529" s="40"/>
      <c r="P529" s="40"/>
      <c r="Q529" s="40"/>
      <c r="R529" s="68"/>
      <c r="S529" s="69"/>
      <c r="T529" s="14"/>
      <c r="U529" s="20"/>
      <c r="V529" s="534"/>
      <c r="W529" s="534"/>
      <c r="Y529" s="1" t="s">
        <v>145</v>
      </c>
      <c r="Z529" s="385"/>
      <c r="AA529" s="278"/>
    </row>
    <row r="530" spans="1:27" s="751" customFormat="1" ht="24.75" customHeight="1" x14ac:dyDescent="0.15">
      <c r="A530" s="117" t="s">
        <v>1011</v>
      </c>
      <c r="B530" s="88"/>
      <c r="C530" s="927">
        <v>0.27847222222222223</v>
      </c>
      <c r="D530" s="40">
        <v>0.3659722222222222</v>
      </c>
      <c r="E530" s="40">
        <v>0.43402777777777779</v>
      </c>
      <c r="F530" s="40">
        <v>0.51666666666666672</v>
      </c>
      <c r="G530" s="40">
        <v>0.5854166666666667</v>
      </c>
      <c r="H530" s="918">
        <v>0.68194444444444446</v>
      </c>
      <c r="I530" s="40">
        <v>0.74930555555555567</v>
      </c>
      <c r="J530" s="40">
        <v>0.82916666666666683</v>
      </c>
      <c r="K530" s="40">
        <v>0.89374999999999971</v>
      </c>
      <c r="L530" s="40"/>
      <c r="M530" s="40"/>
      <c r="N530" s="40"/>
      <c r="O530" s="40"/>
      <c r="P530" s="40"/>
      <c r="Q530" s="40"/>
      <c r="R530" s="68"/>
      <c r="S530" s="69"/>
      <c r="T530" s="14"/>
      <c r="U530" s="20"/>
      <c r="V530" s="461" t="s">
        <v>18</v>
      </c>
      <c r="W530" s="461" t="s">
        <v>19</v>
      </c>
      <c r="Y530" s="1"/>
      <c r="Z530" s="385"/>
    </row>
    <row r="531" spans="1:27" s="751" customFormat="1" ht="24.75" customHeight="1" x14ac:dyDescent="0.15">
      <c r="A531" s="117" t="s">
        <v>1012</v>
      </c>
      <c r="B531" s="970" t="s">
        <v>472</v>
      </c>
      <c r="C531" s="927">
        <v>0.2902777777777778</v>
      </c>
      <c r="D531" s="40">
        <v>0.38124999999999998</v>
      </c>
      <c r="E531" s="40">
        <v>0.45208333333333334</v>
      </c>
      <c r="F531" s="40">
        <v>0.53472222222222232</v>
      </c>
      <c r="G531" s="40">
        <v>0.60208333333333341</v>
      </c>
      <c r="H531" s="927">
        <v>0.69930555555555562</v>
      </c>
      <c r="I531" s="40">
        <v>0.76666666666666683</v>
      </c>
      <c r="J531" s="40">
        <v>0.84513888888888911</v>
      </c>
      <c r="K531" s="40">
        <v>0.90833333333333299</v>
      </c>
      <c r="L531" s="40"/>
      <c r="M531" s="40"/>
      <c r="N531" s="40"/>
      <c r="O531" s="40"/>
      <c r="P531" s="40"/>
      <c r="Q531" s="40"/>
      <c r="R531" s="68"/>
      <c r="S531" s="69"/>
      <c r="T531" s="14"/>
      <c r="U531" s="20"/>
      <c r="V531" s="534"/>
      <c r="W531" s="534"/>
      <c r="Y531" s="1"/>
      <c r="Z531" s="385"/>
    </row>
    <row r="532" spans="1:27" s="751" customFormat="1" ht="24.75" customHeight="1" x14ac:dyDescent="0.15">
      <c r="A532" s="117" t="s">
        <v>1013</v>
      </c>
      <c r="B532" s="183">
        <v>0.23958333333333334</v>
      </c>
      <c r="C532" s="927">
        <v>0.30208333333333337</v>
      </c>
      <c r="D532" s="40">
        <v>0.39444444444444443</v>
      </c>
      <c r="E532" s="40">
        <v>0.46597222222222223</v>
      </c>
      <c r="F532" s="40">
        <v>0.55000000000000004</v>
      </c>
      <c r="G532" s="40">
        <v>0.61805555555555569</v>
      </c>
      <c r="H532" s="927">
        <v>0.71111111111111114</v>
      </c>
      <c r="I532" s="40">
        <v>0.78194444444444455</v>
      </c>
      <c r="J532" s="40">
        <v>0.85972222222222239</v>
      </c>
      <c r="K532" s="40">
        <v>0.92291666666666627</v>
      </c>
      <c r="L532" s="40"/>
      <c r="M532" s="40"/>
      <c r="N532" s="40"/>
      <c r="O532" s="40"/>
      <c r="P532" s="40"/>
      <c r="Q532" s="40"/>
      <c r="R532" s="68"/>
      <c r="S532" s="69"/>
      <c r="T532" s="14"/>
      <c r="U532" s="20"/>
      <c r="V532" s="61">
        <f>L528-L527</f>
        <v>-0.93750000000000011</v>
      </c>
      <c r="W532" s="61">
        <f>K534-K533</f>
        <v>-0.93749999999999956</v>
      </c>
      <c r="Y532" s="1"/>
      <c r="Z532" s="385"/>
    </row>
    <row r="533" spans="1:27" s="751" customFormat="1" ht="24.75" customHeight="1" x14ac:dyDescent="0.15">
      <c r="A533" s="117" t="s">
        <v>1014</v>
      </c>
      <c r="B533" s="40">
        <v>0.25208333333333333</v>
      </c>
      <c r="C533" s="927">
        <v>0.31388888888888894</v>
      </c>
      <c r="D533" s="40">
        <v>0.40763888888888888</v>
      </c>
      <c r="E533" s="40">
        <v>0.47986111111111113</v>
      </c>
      <c r="F533" s="40">
        <v>0.56527777777777777</v>
      </c>
      <c r="G533" s="40">
        <v>0.63333333333333341</v>
      </c>
      <c r="H533" s="927">
        <v>0.72291666666666665</v>
      </c>
      <c r="I533" s="40">
        <v>0.79652777777777783</v>
      </c>
      <c r="J533" s="40">
        <v>0.87500000000000011</v>
      </c>
      <c r="K533" s="40">
        <v>0.93749999999999956</v>
      </c>
      <c r="L533" s="40"/>
      <c r="M533" s="40"/>
      <c r="N533" s="40"/>
      <c r="O533" s="40"/>
      <c r="P533" s="40"/>
      <c r="Q533" s="40"/>
      <c r="R533" s="68"/>
      <c r="S533" s="69"/>
      <c r="T533" s="14"/>
      <c r="U533" s="20"/>
      <c r="V533" s="61">
        <f>L529-L528</f>
        <v>0</v>
      </c>
      <c r="W533" s="61">
        <f>K535-K534</f>
        <v>0</v>
      </c>
      <c r="Y533" s="1"/>
      <c r="Z533" s="13"/>
    </row>
    <row r="534" spans="1:27" s="751" customFormat="1" ht="24.75" customHeight="1" x14ac:dyDescent="0.15">
      <c r="A534" s="117" t="s">
        <v>1015</v>
      </c>
      <c r="B534" s="40">
        <v>0.26458333333333334</v>
      </c>
      <c r="C534" s="918">
        <v>0.32986111111111116</v>
      </c>
      <c r="D534" s="40">
        <v>0.42083333333333334</v>
      </c>
      <c r="E534" s="40">
        <v>0.49375000000000002</v>
      </c>
      <c r="F534" s="40">
        <v>0.57986111111111105</v>
      </c>
      <c r="G534" s="40">
        <v>0.64861111111111114</v>
      </c>
      <c r="H534" s="927">
        <v>0.73472222222222217</v>
      </c>
      <c r="I534" s="40">
        <v>0.80972222222222223</v>
      </c>
      <c r="J534" s="40">
        <v>0.89166666666666683</v>
      </c>
      <c r="K534" s="40"/>
      <c r="L534" s="40"/>
      <c r="M534" s="40"/>
      <c r="N534" s="40"/>
      <c r="O534" s="40"/>
      <c r="P534" s="40"/>
      <c r="Q534" s="40"/>
      <c r="R534" s="68"/>
      <c r="S534" s="69"/>
      <c r="T534" s="14"/>
      <c r="U534" s="20"/>
      <c r="V534" s="61">
        <f>L530-L529</f>
        <v>0</v>
      </c>
      <c r="W534" s="61">
        <f>K536-K535</f>
        <v>0</v>
      </c>
      <c r="Y534" s="1"/>
      <c r="Z534" s="385"/>
    </row>
    <row r="535" spans="1:27" s="751" customFormat="1" ht="24.75" customHeight="1" x14ac:dyDescent="0.15">
      <c r="A535" s="117" t="s">
        <v>878</v>
      </c>
      <c r="B535" s="40">
        <v>0.27847222222222223</v>
      </c>
      <c r="C535" s="918">
        <v>0.34583333333333338</v>
      </c>
      <c r="D535" s="40">
        <v>0.43472222222222223</v>
      </c>
      <c r="E535" s="40">
        <v>0.50694444444444442</v>
      </c>
      <c r="F535" s="40">
        <v>0.59513888888888877</v>
      </c>
      <c r="G535" s="40">
        <v>0.66388888888888886</v>
      </c>
      <c r="H535" s="927">
        <v>0.74652777777777768</v>
      </c>
      <c r="I535" s="40">
        <v>0.82222222222222219</v>
      </c>
      <c r="J535" s="40">
        <v>0.90833333333333355</v>
      </c>
      <c r="K535" s="40"/>
      <c r="L535" s="40"/>
      <c r="M535" s="40"/>
      <c r="N535" s="40"/>
      <c r="O535" s="40"/>
      <c r="P535" s="40"/>
      <c r="Q535" s="40"/>
      <c r="R535" s="68"/>
      <c r="S535" s="69"/>
      <c r="T535" s="14"/>
      <c r="U535" s="20"/>
      <c r="V535" s="61"/>
      <c r="W535" s="61"/>
      <c r="Y535" s="1"/>
      <c r="Z535" s="385"/>
    </row>
    <row r="536" spans="1:27" s="751" customFormat="1" ht="24.75" customHeight="1" x14ac:dyDescent="0.15">
      <c r="A536" s="117" t="s">
        <v>1016</v>
      </c>
      <c r="B536" s="40">
        <v>0.29305555555555557</v>
      </c>
      <c r="C536" s="918">
        <v>0.3618055555555556</v>
      </c>
      <c r="D536" s="40">
        <v>0.44861111111111113</v>
      </c>
      <c r="E536" s="40">
        <v>0.52013888888888882</v>
      </c>
      <c r="F536" s="40">
        <v>0.60972222222222205</v>
      </c>
      <c r="G536" s="40">
        <v>0.67916666666666659</v>
      </c>
      <c r="H536" s="918">
        <v>0.7631944444444444</v>
      </c>
      <c r="I536" s="40">
        <v>0.83541666666666659</v>
      </c>
      <c r="J536" s="40">
        <v>0.92291666666666683</v>
      </c>
      <c r="K536" s="40"/>
      <c r="L536" s="40"/>
      <c r="M536" s="40"/>
      <c r="N536" s="40"/>
      <c r="O536" s="40"/>
      <c r="P536" s="40"/>
      <c r="Q536" s="40"/>
      <c r="R536" s="68"/>
      <c r="S536" s="69"/>
      <c r="T536" s="14"/>
      <c r="U536" s="20"/>
      <c r="V536" s="61"/>
      <c r="W536" s="61"/>
      <c r="Y536" s="1"/>
      <c r="Z536" s="385"/>
    </row>
    <row r="537" spans="1:27" s="751" customFormat="1" ht="24.75" customHeight="1" x14ac:dyDescent="0.15">
      <c r="A537" s="728">
        <v>11</v>
      </c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88"/>
      <c r="N537" s="40"/>
      <c r="O537" s="40"/>
      <c r="P537" s="40"/>
      <c r="Q537" s="40"/>
      <c r="R537" s="68"/>
      <c r="S537" s="69"/>
      <c r="T537" s="14"/>
      <c r="U537" s="20"/>
      <c r="V537" s="61"/>
      <c r="W537" s="61"/>
      <c r="Y537" s="1"/>
      <c r="Z537" s="385"/>
    </row>
    <row r="538" spans="1:27" s="751" customFormat="1" ht="24.75" customHeight="1" x14ac:dyDescent="0.15">
      <c r="A538" s="728">
        <v>12</v>
      </c>
      <c r="B538" s="40"/>
      <c r="C538" s="40"/>
      <c r="D538" s="40"/>
      <c r="E538" s="40"/>
      <c r="F538" s="177"/>
      <c r="G538" s="40"/>
      <c r="H538" s="455"/>
      <c r="I538" s="40"/>
      <c r="J538" s="40"/>
      <c r="K538" s="40"/>
      <c r="L538" s="40"/>
      <c r="M538" s="40"/>
      <c r="N538" s="40"/>
      <c r="O538" s="40"/>
      <c r="P538" s="40"/>
      <c r="Q538" s="40"/>
      <c r="R538" s="68"/>
      <c r="S538" s="69"/>
      <c r="T538" s="14"/>
      <c r="U538" s="20"/>
      <c r="V538" s="61"/>
      <c r="W538" s="61"/>
      <c r="Y538" s="1"/>
      <c r="Z538" s="385"/>
    </row>
    <row r="539" spans="1:27" s="751" customFormat="1" ht="24.75" customHeight="1" x14ac:dyDescent="0.15">
      <c r="A539" s="728">
        <v>13</v>
      </c>
      <c r="B539" s="40"/>
      <c r="C539" s="40"/>
      <c r="D539" s="40"/>
      <c r="E539" s="40"/>
      <c r="F539" s="177"/>
      <c r="G539" s="40"/>
      <c r="H539" s="455"/>
      <c r="I539" s="40"/>
      <c r="J539" s="40"/>
      <c r="K539" s="40"/>
      <c r="L539" s="40"/>
      <c r="M539" s="40"/>
      <c r="N539" s="40"/>
      <c r="O539" s="40"/>
      <c r="P539" s="40"/>
      <c r="Q539" s="40"/>
      <c r="R539" s="68"/>
      <c r="S539" s="69"/>
      <c r="T539" s="14"/>
      <c r="U539" s="20"/>
      <c r="V539" s="61"/>
      <c r="W539" s="61"/>
      <c r="Y539" s="1"/>
      <c r="Z539" s="385"/>
      <c r="AA539" s="278"/>
    </row>
    <row r="540" spans="1:27" s="751" customFormat="1" ht="24.75" customHeight="1" x14ac:dyDescent="0.15">
      <c r="A540" s="728">
        <v>14</v>
      </c>
      <c r="B540" s="40"/>
      <c r="C540" s="40"/>
      <c r="D540" s="40"/>
      <c r="E540" s="40"/>
      <c r="F540" s="177"/>
      <c r="G540" s="40"/>
      <c r="H540" s="455"/>
      <c r="I540" s="40"/>
      <c r="J540" s="40"/>
      <c r="K540" s="40"/>
      <c r="L540" s="40"/>
      <c r="M540" s="40"/>
      <c r="N540" s="40"/>
      <c r="O540" s="40"/>
      <c r="P540" s="40"/>
      <c r="Q540" s="40"/>
      <c r="R540" s="68"/>
      <c r="S540" s="69"/>
      <c r="T540" s="14"/>
      <c r="U540" s="20"/>
      <c r="V540" s="61"/>
      <c r="W540" s="61"/>
      <c r="Y540" s="1"/>
      <c r="Z540" s="13"/>
    </row>
    <row r="541" spans="1:27" s="751" customFormat="1" ht="24.75" customHeight="1" x14ac:dyDescent="0.15">
      <c r="A541" s="728">
        <v>15</v>
      </c>
      <c r="B541" s="40"/>
      <c r="C541" s="40"/>
      <c r="D541" s="40"/>
      <c r="E541" s="40"/>
      <c r="F541" s="177"/>
      <c r="G541" s="40"/>
      <c r="H541" s="455"/>
      <c r="I541" s="40"/>
      <c r="J541" s="40"/>
      <c r="K541" s="40"/>
      <c r="L541" s="40"/>
      <c r="M541" s="40"/>
      <c r="N541" s="40"/>
      <c r="O541" s="40"/>
      <c r="P541" s="40"/>
      <c r="Q541" s="40"/>
      <c r="R541" s="68"/>
      <c r="S541" s="69"/>
      <c r="T541" s="14"/>
      <c r="U541" s="20"/>
      <c r="V541" s="534"/>
      <c r="W541" s="534"/>
      <c r="Y541" s="1"/>
      <c r="Z541" s="13"/>
    </row>
    <row r="542" spans="1:27" s="751" customFormat="1" ht="24.75" customHeight="1" x14ac:dyDescent="0.15">
      <c r="A542" s="728">
        <v>16</v>
      </c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68"/>
      <c r="S542" s="69"/>
      <c r="T542" s="14"/>
      <c r="U542" s="20"/>
      <c r="V542" s="534"/>
      <c r="W542" s="534"/>
      <c r="Y542" s="1"/>
      <c r="Z542" s="13"/>
    </row>
    <row r="543" spans="1:27" s="751" customFormat="1" ht="24.75" customHeight="1" x14ac:dyDescent="0.15">
      <c r="A543" s="728">
        <v>17</v>
      </c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68"/>
      <c r="S543" s="69"/>
      <c r="T543" s="14"/>
      <c r="U543" s="20"/>
      <c r="V543" s="534"/>
      <c r="W543" s="534"/>
      <c r="Y543" s="1"/>
      <c r="Z543" s="13"/>
    </row>
    <row r="544" spans="1:27" s="751" customFormat="1" ht="24.75" customHeight="1" x14ac:dyDescent="0.15">
      <c r="A544" s="728">
        <v>18</v>
      </c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68"/>
      <c r="S544" s="69"/>
      <c r="T544" s="14"/>
      <c r="U544" s="20"/>
      <c r="V544" s="534"/>
      <c r="W544" s="534"/>
      <c r="Y544" s="1"/>
      <c r="Z544" s="13"/>
    </row>
    <row r="545" spans="1:26" s="751" customFormat="1" ht="24.75" customHeight="1" x14ac:dyDescent="0.15">
      <c r="A545" s="728">
        <v>19</v>
      </c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10"/>
      <c r="S545" s="69"/>
      <c r="T545" s="14"/>
      <c r="U545" s="20"/>
      <c r="V545" s="534"/>
      <c r="W545" s="534"/>
      <c r="Y545" s="1"/>
      <c r="Z545" s="13"/>
    </row>
    <row r="546" spans="1:26" s="751" customFormat="1" ht="24.75" customHeight="1" x14ac:dyDescent="0.15">
      <c r="A546" s="728">
        <v>20</v>
      </c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10"/>
      <c r="S546" s="14"/>
      <c r="T546" s="14"/>
      <c r="U546" s="20"/>
      <c r="V546" s="534"/>
      <c r="W546" s="534"/>
      <c r="Y546" s="1"/>
      <c r="Z546" s="13"/>
    </row>
    <row r="547" spans="1:26" s="751" customFormat="1" ht="24.75" customHeight="1" x14ac:dyDescent="0.15">
      <c r="A547" s="728">
        <v>21</v>
      </c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20"/>
      <c r="V547" s="534"/>
      <c r="W547" s="534"/>
      <c r="Y547" s="1"/>
      <c r="Z547" s="392"/>
    </row>
    <row r="548" spans="1:26" s="751" customFormat="1" ht="24.75" customHeight="1" x14ac:dyDescent="0.15">
      <c r="A548" s="728">
        <v>22</v>
      </c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20"/>
      <c r="V548" s="534"/>
      <c r="W548" s="534"/>
      <c r="Y548" s="1"/>
      <c r="Z548" s="13"/>
    </row>
    <row r="549" spans="1:26" s="751" customFormat="1" ht="24.75" customHeight="1" x14ac:dyDescent="0.15">
      <c r="A549" s="728">
        <v>23</v>
      </c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20"/>
      <c r="V549" s="534"/>
      <c r="W549" s="534"/>
      <c r="Y549" s="1"/>
      <c r="Z549" s="13"/>
    </row>
    <row r="550" spans="1:26" s="751" customFormat="1" ht="24.75" customHeight="1" x14ac:dyDescent="0.15">
      <c r="A550" s="728">
        <v>24</v>
      </c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20"/>
      <c r="V550" s="534"/>
      <c r="W550" s="534"/>
      <c r="Y550" s="1"/>
      <c r="Z550" s="13"/>
    </row>
    <row r="551" spans="1:26" s="751" customFormat="1" ht="24.75" customHeight="1" x14ac:dyDescent="0.15">
      <c r="A551" s="728">
        <v>25</v>
      </c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20"/>
      <c r="V551" s="534"/>
      <c r="W551" s="534"/>
      <c r="Y551" s="1"/>
      <c r="Z551" s="13"/>
    </row>
    <row r="552" spans="1:26" s="751" customFormat="1" ht="24.75" customHeight="1" x14ac:dyDescent="0.15">
      <c r="A552" s="728">
        <v>26</v>
      </c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20"/>
      <c r="V552" s="534"/>
      <c r="W552" s="534"/>
      <c r="Y552" s="1"/>
      <c r="Z552" s="13"/>
    </row>
    <row r="553" spans="1:26" s="751" customFormat="1" ht="24.75" customHeight="1" x14ac:dyDescent="0.15">
      <c r="A553" s="728">
        <v>27</v>
      </c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20"/>
      <c r="V553" s="534"/>
      <c r="W553" s="534"/>
      <c r="Y553" s="1"/>
      <c r="Z553" s="13"/>
    </row>
    <row r="554" spans="1:26" s="751" customFormat="1" ht="24.75" customHeight="1" x14ac:dyDescent="0.15">
      <c r="A554" s="728">
        <v>28</v>
      </c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20"/>
      <c r="V554" s="534"/>
      <c r="W554" s="534"/>
      <c r="Y554" s="1"/>
      <c r="Z554" s="13"/>
    </row>
    <row r="555" spans="1:26" s="751" customFormat="1" ht="24.75" customHeight="1" x14ac:dyDescent="0.15">
      <c r="A555" s="728">
        <v>29</v>
      </c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20"/>
      <c r="V555" s="534"/>
      <c r="W555" s="534"/>
      <c r="Y555" s="1"/>
      <c r="Z555" s="13"/>
    </row>
    <row r="556" spans="1:26" s="751" customFormat="1" ht="24.75" customHeight="1" x14ac:dyDescent="0.15">
      <c r="A556" s="44">
        <v>30</v>
      </c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7"/>
      <c r="V556" s="534"/>
      <c r="W556" s="534"/>
      <c r="Y556" s="1"/>
      <c r="Z556" s="13"/>
    </row>
    <row r="557" spans="1:26" s="751" customFormat="1" ht="24.75" customHeight="1" x14ac:dyDescent="0.15">
      <c r="A557" s="44">
        <v>31</v>
      </c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7"/>
      <c r="V557" s="534"/>
      <c r="W557" s="534"/>
      <c r="Y557" s="1"/>
      <c r="Z557" s="13"/>
    </row>
    <row r="558" spans="1:26" s="751" customFormat="1" ht="24.75" customHeight="1" x14ac:dyDescent="0.15">
      <c r="A558" s="44">
        <v>32</v>
      </c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7"/>
      <c r="V558" s="534"/>
      <c r="W558" s="534"/>
      <c r="Y558" s="1"/>
      <c r="Z558" s="13"/>
    </row>
    <row r="559" spans="1:26" s="751" customFormat="1" ht="24.75" customHeight="1" thickBot="1" x14ac:dyDescent="0.2">
      <c r="A559" s="44">
        <v>33</v>
      </c>
      <c r="B559" s="46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2"/>
      <c r="V559" s="534"/>
      <c r="W559" s="534"/>
      <c r="Y559" s="1"/>
      <c r="Z559" s="13"/>
    </row>
    <row r="560" spans="1:26" s="751" customFormat="1" ht="20.100000000000001" customHeight="1" thickBot="1" x14ac:dyDescent="0.2">
      <c r="A560" s="1739" t="s">
        <v>1017</v>
      </c>
      <c r="B560" s="1740"/>
      <c r="C560" s="1574" t="s">
        <v>1019</v>
      </c>
      <c r="D560" s="1574"/>
      <c r="E560" s="1574"/>
      <c r="F560" s="1575"/>
      <c r="G560" s="467"/>
      <c r="H560" s="467"/>
      <c r="I560" s="467"/>
      <c r="J560" s="467"/>
      <c r="K560" s="467"/>
      <c r="L560" s="467"/>
      <c r="M560" s="467"/>
      <c r="N560" s="467"/>
      <c r="O560" s="467"/>
      <c r="P560" s="467"/>
      <c r="Q560" s="467"/>
      <c r="R560" s="467"/>
      <c r="S560" s="467"/>
      <c r="T560" s="467"/>
      <c r="U560" s="467"/>
      <c r="V560" s="534"/>
      <c r="W560" s="534"/>
      <c r="Y560" s="1"/>
      <c r="Z560" s="13"/>
    </row>
    <row r="561" spans="1:27" s="751" customFormat="1" ht="31.5" customHeight="1" thickBot="1" x14ac:dyDescent="0.2">
      <c r="A561" s="1476" t="s">
        <v>92</v>
      </c>
      <c r="B561" s="1477"/>
      <c r="C561" s="1477"/>
      <c r="D561" s="1477"/>
      <c r="E561" s="1478"/>
      <c r="F561" s="534" t="s">
        <v>1766</v>
      </c>
      <c r="G561" s="534"/>
      <c r="H561" s="1741" t="s">
        <v>389</v>
      </c>
      <c r="I561" s="1742"/>
      <c r="J561" s="1742"/>
      <c r="K561" s="676" t="s">
        <v>1020</v>
      </c>
      <c r="L561" s="1743" t="s">
        <v>1021</v>
      </c>
      <c r="M561" s="1743"/>
      <c r="N561" s="1744"/>
      <c r="O561" s="534"/>
      <c r="P561" s="677"/>
      <c r="Q561" s="677"/>
      <c r="R561" s="677"/>
      <c r="S561" s="534"/>
      <c r="T561" s="1467" t="s">
        <v>95</v>
      </c>
      <c r="U561" s="1468"/>
      <c r="V561" s="34">
        <f>V563/V568</f>
        <v>1.8366228070175461E-2</v>
      </c>
      <c r="W561" s="34">
        <f>W563/W568</f>
        <v>1.895645645645648E-2</v>
      </c>
      <c r="X561" s="678">
        <f>AVERAGE(V561,W561)</f>
        <v>1.8661342263315971E-2</v>
      </c>
      <c r="Y561" s="380" t="s">
        <v>1003</v>
      </c>
      <c r="Z561" s="381">
        <f>ROUND(X561*1440,0)/1440</f>
        <v>1.8749999999999999E-2</v>
      </c>
    </row>
    <row r="562" spans="1:27" s="751" customFormat="1" ht="9" customHeight="1" thickBot="1" x14ac:dyDescent="0.2">
      <c r="A562" s="534"/>
      <c r="B562" s="534"/>
      <c r="C562" s="534"/>
      <c r="D562" s="534"/>
      <c r="E562" s="534"/>
      <c r="F562" s="534"/>
      <c r="G562" s="534"/>
      <c r="H562" s="534"/>
      <c r="I562" s="534"/>
      <c r="J562" s="534"/>
      <c r="K562" s="534"/>
      <c r="L562" s="534"/>
      <c r="M562" s="534"/>
      <c r="N562" s="534"/>
      <c r="O562" s="534"/>
      <c r="P562" s="534"/>
      <c r="Q562" s="534"/>
      <c r="R562" s="534"/>
      <c r="S562" s="534"/>
      <c r="T562" s="534"/>
      <c r="U562" s="534"/>
      <c r="V562" s="34">
        <v>0.23958333333333334</v>
      </c>
      <c r="W562" s="34">
        <v>0.23611111111111113</v>
      </c>
      <c r="Y562" s="1"/>
      <c r="Z562" s="13"/>
    </row>
    <row r="563" spans="1:27" s="751" customFormat="1" ht="20.100000000000001" customHeight="1" thickBot="1" x14ac:dyDescent="0.2">
      <c r="A563" s="1681" t="s">
        <v>137</v>
      </c>
      <c r="B563" s="1682"/>
      <c r="C563" s="1736" t="s">
        <v>1005</v>
      </c>
      <c r="D563" s="1737"/>
      <c r="E563" s="1737"/>
      <c r="F563" s="1737"/>
      <c r="G563" s="1737"/>
      <c r="H563" s="1737"/>
      <c r="I563" s="1738"/>
      <c r="J563" s="971"/>
      <c r="K563" s="534"/>
      <c r="L563" s="534"/>
      <c r="M563" s="534"/>
      <c r="N563" s="1745" t="s">
        <v>1022</v>
      </c>
      <c r="O563" s="1746"/>
      <c r="P563" s="1747">
        <f>MINUTE(Z561)</f>
        <v>27</v>
      </c>
      <c r="Q563" s="1527"/>
      <c r="R563" s="534"/>
      <c r="S563" s="680" t="s">
        <v>139</v>
      </c>
      <c r="T563" s="1459">
        <v>6.1805555555555558E-2</v>
      </c>
      <c r="U563" s="1460"/>
      <c r="V563" s="34">
        <f>V564-V562</f>
        <v>0.69791666666666752</v>
      </c>
      <c r="W563" s="34">
        <f>W564-W562</f>
        <v>0.70138888888888973</v>
      </c>
      <c r="Y563" s="1"/>
      <c r="Z563" s="13"/>
    </row>
    <row r="564" spans="1:27" s="751" customFormat="1" ht="9" customHeight="1" thickBot="1" x14ac:dyDescent="0.2">
      <c r="A564" s="534"/>
      <c r="B564" s="534"/>
      <c r="C564" s="534"/>
      <c r="D564" s="534"/>
      <c r="E564" s="534"/>
      <c r="F564" s="534"/>
      <c r="G564" s="534"/>
      <c r="H564" s="534"/>
      <c r="I564" s="534"/>
      <c r="J564" s="534"/>
      <c r="K564" s="534"/>
      <c r="L564" s="534"/>
      <c r="M564" s="534"/>
      <c r="N564" s="534"/>
      <c r="O564" s="534"/>
      <c r="P564" s="534"/>
      <c r="Q564" s="534"/>
      <c r="R564" s="534"/>
      <c r="S564" s="534"/>
      <c r="T564" s="534"/>
      <c r="U564" s="534"/>
      <c r="V564" s="34">
        <f>L567</f>
        <v>0.93750000000000089</v>
      </c>
      <c r="W564" s="34">
        <f>K571</f>
        <v>0.93750000000000089</v>
      </c>
      <c r="Y564" s="1"/>
      <c r="Z564" s="13"/>
    </row>
    <row r="565" spans="1:27" s="751" customFormat="1" ht="20.100000000000001" customHeight="1" x14ac:dyDescent="0.15">
      <c r="A565" s="1672" t="s">
        <v>1008</v>
      </c>
      <c r="B565" s="1570">
        <v>1</v>
      </c>
      <c r="C565" s="1735"/>
      <c r="D565" s="1570">
        <v>2</v>
      </c>
      <c r="E565" s="1735"/>
      <c r="F565" s="1570">
        <v>3</v>
      </c>
      <c r="G565" s="1735"/>
      <c r="H565" s="1570">
        <v>4</v>
      </c>
      <c r="I565" s="1735"/>
      <c r="J565" s="1570">
        <v>5</v>
      </c>
      <c r="K565" s="1735"/>
      <c r="L565" s="1570">
        <v>6</v>
      </c>
      <c r="M565" s="1735"/>
      <c r="N565" s="1570">
        <v>7</v>
      </c>
      <c r="O565" s="1735"/>
      <c r="P565" s="1570">
        <v>8</v>
      </c>
      <c r="Q565" s="1735"/>
      <c r="R565" s="1570">
        <v>9</v>
      </c>
      <c r="S565" s="1735"/>
      <c r="T565" s="1570">
        <v>10</v>
      </c>
      <c r="U565" s="1571"/>
      <c r="V565" s="534"/>
      <c r="W565" s="534"/>
      <c r="Y565" s="1"/>
      <c r="Z565" s="13"/>
    </row>
    <row r="566" spans="1:27" s="751" customFormat="1" ht="20.100000000000001" customHeight="1" x14ac:dyDescent="0.15">
      <c r="A566" s="1673"/>
      <c r="B566" s="10" t="s">
        <v>1023</v>
      </c>
      <c r="C566" s="10" t="s">
        <v>393</v>
      </c>
      <c r="D566" s="10" t="s">
        <v>1024</v>
      </c>
      <c r="E566" s="10" t="s">
        <v>393</v>
      </c>
      <c r="F566" s="10" t="s">
        <v>389</v>
      </c>
      <c r="G566" s="10" t="s">
        <v>393</v>
      </c>
      <c r="H566" s="10" t="s">
        <v>1023</v>
      </c>
      <c r="I566" s="10" t="s">
        <v>393</v>
      </c>
      <c r="J566" s="10" t="s">
        <v>1024</v>
      </c>
      <c r="K566" s="10" t="s">
        <v>1021</v>
      </c>
      <c r="L566" s="10" t="s">
        <v>1023</v>
      </c>
      <c r="M566" s="10" t="s">
        <v>1021</v>
      </c>
      <c r="N566" s="10"/>
      <c r="O566" s="10"/>
      <c r="P566" s="10"/>
      <c r="Q566" s="10"/>
      <c r="R566" s="10"/>
      <c r="S566" s="10"/>
      <c r="T566" s="10"/>
      <c r="U566" s="16"/>
      <c r="V566" s="534"/>
      <c r="W566" s="534"/>
      <c r="Y566" s="1"/>
      <c r="Z566" s="13"/>
    </row>
    <row r="567" spans="1:27" s="751" customFormat="1" ht="24.75" customHeight="1" x14ac:dyDescent="0.15">
      <c r="A567" s="728" t="s">
        <v>1025</v>
      </c>
      <c r="B567" s="88"/>
      <c r="C567" s="40">
        <v>0.23611111111111113</v>
      </c>
      <c r="D567" s="40">
        <v>0.31805555555555559</v>
      </c>
      <c r="E567" s="40">
        <v>0.38749999999999996</v>
      </c>
      <c r="F567" s="40">
        <v>0.47777777777777769</v>
      </c>
      <c r="G567" s="40">
        <v>0.54861111111111116</v>
      </c>
      <c r="H567" s="40">
        <v>0.63194444444444464</v>
      </c>
      <c r="I567" s="40">
        <v>0.70138888888888928</v>
      </c>
      <c r="J567" s="40">
        <v>0.78680555555555609</v>
      </c>
      <c r="K567" s="40">
        <v>0.85763888888888962</v>
      </c>
      <c r="L567" s="40">
        <v>0.93750000000000089</v>
      </c>
      <c r="M567" s="40"/>
      <c r="N567" s="40"/>
      <c r="O567" s="40"/>
      <c r="P567" s="40"/>
      <c r="Q567" s="40"/>
      <c r="R567" s="68"/>
      <c r="S567" s="69"/>
      <c r="T567" s="14"/>
      <c r="U567" s="20"/>
      <c r="V567" s="633">
        <f>COUNTA(B567:U599)</f>
        <v>75</v>
      </c>
      <c r="W567" s="634">
        <f>V567/8/2</f>
        <v>4.6875</v>
      </c>
      <c r="Y567" s="1"/>
      <c r="Z567" s="385"/>
      <c r="AA567" s="278"/>
    </row>
    <row r="568" spans="1:27" s="751" customFormat="1" ht="24.75" customHeight="1" x14ac:dyDescent="0.15">
      <c r="A568" s="117" t="s">
        <v>1026</v>
      </c>
      <c r="B568" s="88"/>
      <c r="C568" s="40">
        <v>0.25277777777777782</v>
      </c>
      <c r="D568" s="40">
        <v>0.34166666666666667</v>
      </c>
      <c r="E568" s="40">
        <v>0.41111111111111109</v>
      </c>
      <c r="F568" s="40">
        <v>0.49861111111111101</v>
      </c>
      <c r="G568" s="40">
        <v>0.56944444444444453</v>
      </c>
      <c r="H568" s="40">
        <v>0.65555555555555578</v>
      </c>
      <c r="I568" s="40">
        <v>0.72500000000000042</v>
      </c>
      <c r="J568" s="40">
        <v>0.80972222222222279</v>
      </c>
      <c r="K568" s="40">
        <v>0.88125000000000075</v>
      </c>
      <c r="L568" s="40"/>
      <c r="M568" s="40"/>
      <c r="N568" s="40"/>
      <c r="O568" s="40"/>
      <c r="P568" s="40"/>
      <c r="Q568" s="40"/>
      <c r="R568" s="68"/>
      <c r="S568" s="69"/>
      <c r="T568" s="14"/>
      <c r="U568" s="20"/>
      <c r="V568" s="23">
        <f>COUNTA(B567:B599,D567:D599,F567:F599,H567:H599,J567:J599,L567:L599,N567:N599,P567:P599,R567:R599,T567:T599)</f>
        <v>38</v>
      </c>
      <c r="W568" s="23">
        <f>COUNTA(C567:C599,E567:E599,G567:G599,I567:I599,K567:K599,M567:M599,O567:O599,Q567:Q599,S567:S599,U567:U599)</f>
        <v>37</v>
      </c>
      <c r="Y568" s="1">
        <f>(V568+W568)/2</f>
        <v>37.5</v>
      </c>
      <c r="Z568" s="385"/>
    </row>
    <row r="569" spans="1:27" s="751" customFormat="1" ht="24.75" customHeight="1" x14ac:dyDescent="0.15">
      <c r="A569" s="117" t="s">
        <v>1027</v>
      </c>
      <c r="B569" s="88"/>
      <c r="C569" s="40">
        <v>0.27083333333333337</v>
      </c>
      <c r="D569" s="40">
        <v>0.36388888888888887</v>
      </c>
      <c r="E569" s="40">
        <v>0.43333333333333329</v>
      </c>
      <c r="F569" s="40">
        <v>0.51805555555555549</v>
      </c>
      <c r="G569" s="40">
        <v>0.58750000000000013</v>
      </c>
      <c r="H569" s="40">
        <v>0.67361111111111138</v>
      </c>
      <c r="I569" s="40">
        <v>0.74305555555555602</v>
      </c>
      <c r="J569" s="40">
        <v>0.82777777777777839</v>
      </c>
      <c r="K569" s="40">
        <v>0.9000000000000008</v>
      </c>
      <c r="L569" s="40"/>
      <c r="M569" s="40"/>
      <c r="N569" s="40"/>
      <c r="O569" s="40"/>
      <c r="P569" s="40"/>
      <c r="Q569" s="40"/>
      <c r="R569" s="68"/>
      <c r="S569" s="69"/>
      <c r="T569" s="14"/>
      <c r="U569" s="20"/>
      <c r="V569" s="534"/>
      <c r="W569" s="534"/>
      <c r="Y569" s="1" t="s">
        <v>1028</v>
      </c>
      <c r="Z569" s="385"/>
      <c r="AA569" s="278"/>
    </row>
    <row r="570" spans="1:27" s="751" customFormat="1" ht="24.75" customHeight="1" x14ac:dyDescent="0.15">
      <c r="A570" s="117" t="s">
        <v>1029</v>
      </c>
      <c r="B570" s="970" t="s">
        <v>472</v>
      </c>
      <c r="C570" s="40">
        <v>0.28888888888888892</v>
      </c>
      <c r="D570" s="40">
        <v>0.38472222222222219</v>
      </c>
      <c r="E570" s="40">
        <v>0.45416666666666661</v>
      </c>
      <c r="F570" s="40">
        <v>0.53749999999999998</v>
      </c>
      <c r="G570" s="40">
        <v>0.60694444444444462</v>
      </c>
      <c r="H570" s="40">
        <v>0.69166666666666698</v>
      </c>
      <c r="I570" s="40">
        <v>0.76111111111111163</v>
      </c>
      <c r="J570" s="40">
        <v>0.84583333333333399</v>
      </c>
      <c r="K570" s="40">
        <v>0.91875000000000084</v>
      </c>
      <c r="L570" s="40"/>
      <c r="M570" s="40"/>
      <c r="N570" s="40"/>
      <c r="O570" s="40"/>
      <c r="P570" s="40"/>
      <c r="Q570" s="40"/>
      <c r="R570" s="68"/>
      <c r="S570" s="69"/>
      <c r="T570" s="14"/>
      <c r="U570" s="20"/>
      <c r="V570" s="461" t="s">
        <v>18</v>
      </c>
      <c r="W570" s="461" t="s">
        <v>19</v>
      </c>
      <c r="Y570" s="1"/>
      <c r="Z570" s="385"/>
    </row>
    <row r="571" spans="1:27" s="751" customFormat="1" ht="24.75" customHeight="1" x14ac:dyDescent="0.15">
      <c r="A571" s="117" t="s">
        <v>1012</v>
      </c>
      <c r="B571" s="183">
        <v>0.23958333333333334</v>
      </c>
      <c r="C571" s="40">
        <v>0.30972222222222223</v>
      </c>
      <c r="D571" s="40">
        <v>0.40277777777777773</v>
      </c>
      <c r="E571" s="40">
        <v>0.47222222222222215</v>
      </c>
      <c r="F571" s="40">
        <v>0.55555555555555558</v>
      </c>
      <c r="G571" s="40">
        <v>0.62500000000000022</v>
      </c>
      <c r="H571" s="40">
        <v>0.70972222222222259</v>
      </c>
      <c r="I571" s="40">
        <v>0.77916666666666723</v>
      </c>
      <c r="J571" s="40">
        <v>0.86388888888888959</v>
      </c>
      <c r="K571" s="40">
        <v>0.93750000000000089</v>
      </c>
      <c r="L571" s="40"/>
      <c r="M571" s="40"/>
      <c r="N571" s="40"/>
      <c r="O571" s="40"/>
      <c r="P571" s="40"/>
      <c r="Q571" s="40"/>
      <c r="R571" s="68"/>
      <c r="S571" s="69"/>
      <c r="T571" s="14"/>
      <c r="U571" s="20"/>
      <c r="V571" s="115">
        <f>L568-L567</f>
        <v>-0.93750000000000089</v>
      </c>
      <c r="W571" s="115">
        <f>K572-K571</f>
        <v>-0.93750000000000089</v>
      </c>
      <c r="Y571" s="1"/>
      <c r="Z571" s="385"/>
    </row>
    <row r="572" spans="1:27" s="751" customFormat="1" ht="24.75" customHeight="1" x14ac:dyDescent="0.15">
      <c r="A572" s="117" t="s">
        <v>876</v>
      </c>
      <c r="B572" s="632">
        <v>0.25763888888888892</v>
      </c>
      <c r="C572" s="40">
        <v>0.32777777777777778</v>
      </c>
      <c r="D572" s="40">
        <v>0.42083333333333328</v>
      </c>
      <c r="E572" s="40">
        <v>0.4902777777777777</v>
      </c>
      <c r="F572" s="40">
        <v>0.57361111111111118</v>
      </c>
      <c r="G572" s="40">
        <v>0.64305555555555582</v>
      </c>
      <c r="H572" s="40">
        <v>0.72777777777777819</v>
      </c>
      <c r="I572" s="40">
        <v>0.79722222222222283</v>
      </c>
      <c r="J572" s="40">
        <v>0.88125000000000075</v>
      </c>
      <c r="K572" s="40"/>
      <c r="L572" s="40"/>
      <c r="M572" s="40"/>
      <c r="N572" s="40"/>
      <c r="O572" s="40"/>
      <c r="P572" s="40"/>
      <c r="Q572" s="40"/>
      <c r="R572" s="68"/>
      <c r="S572" s="69"/>
      <c r="T572" s="14"/>
      <c r="U572" s="20"/>
      <c r="V572" s="115">
        <f>L569-L568</f>
        <v>0</v>
      </c>
      <c r="W572" s="115">
        <f>K573-K572</f>
        <v>0</v>
      </c>
      <c r="Y572" s="1"/>
      <c r="Z572" s="385"/>
    </row>
    <row r="573" spans="1:27" s="751" customFormat="1" ht="24.75" customHeight="1" x14ac:dyDescent="0.15">
      <c r="A573" s="117" t="s">
        <v>1014</v>
      </c>
      <c r="B573" s="632">
        <v>0.27569444444444446</v>
      </c>
      <c r="C573" s="40">
        <v>0.34583333333333333</v>
      </c>
      <c r="D573" s="40">
        <v>0.43888888888888883</v>
      </c>
      <c r="E573" s="40">
        <v>0.5083333333333333</v>
      </c>
      <c r="F573" s="40">
        <v>0.59166666666666679</v>
      </c>
      <c r="G573" s="40">
        <v>0.66111111111111143</v>
      </c>
      <c r="H573" s="40">
        <v>0.74583333333333379</v>
      </c>
      <c r="I573" s="40">
        <v>0.81527777777777843</v>
      </c>
      <c r="J573" s="40">
        <v>0.9000000000000008</v>
      </c>
      <c r="K573" s="40"/>
      <c r="L573" s="40"/>
      <c r="M573" s="40"/>
      <c r="N573" s="40"/>
      <c r="O573" s="40"/>
      <c r="P573" s="40"/>
      <c r="Q573" s="40"/>
      <c r="R573" s="68"/>
      <c r="S573" s="69"/>
      <c r="T573" s="14"/>
      <c r="U573" s="20"/>
      <c r="V573" s="115">
        <f>L570-L569</f>
        <v>0</v>
      </c>
      <c r="W573" s="115">
        <f>K574-K573</f>
        <v>0</v>
      </c>
      <c r="Y573" s="1"/>
      <c r="Z573" s="13"/>
    </row>
    <row r="574" spans="1:27" s="751" customFormat="1" ht="24.75" customHeight="1" x14ac:dyDescent="0.15">
      <c r="A574" s="117" t="s">
        <v>1015</v>
      </c>
      <c r="B574" s="632">
        <v>0.29375000000000001</v>
      </c>
      <c r="C574" s="40">
        <v>0.36388888888888887</v>
      </c>
      <c r="D574" s="40">
        <v>0.45694444444444438</v>
      </c>
      <c r="E574" s="40">
        <v>0.52638888888888891</v>
      </c>
      <c r="F574" s="40">
        <v>0.60972222222222239</v>
      </c>
      <c r="G574" s="40">
        <v>0.67916666666666703</v>
      </c>
      <c r="H574" s="40">
        <v>0.76388888888888939</v>
      </c>
      <c r="I574" s="40">
        <v>0.83402777777777848</v>
      </c>
      <c r="J574" s="40">
        <v>0.91875000000000084</v>
      </c>
      <c r="K574" s="40"/>
      <c r="L574" s="40"/>
      <c r="M574" s="40"/>
      <c r="N574" s="40"/>
      <c r="O574" s="40"/>
      <c r="P574" s="40"/>
      <c r="Q574" s="40"/>
      <c r="R574" s="68"/>
      <c r="S574" s="69"/>
      <c r="T574" s="14"/>
      <c r="U574" s="20"/>
      <c r="V574" s="115"/>
      <c r="W574" s="115">
        <f>K575-K574</f>
        <v>0</v>
      </c>
      <c r="Y574" s="1"/>
      <c r="Z574" s="385"/>
    </row>
    <row r="575" spans="1:27" s="751" customFormat="1" ht="24.75" customHeight="1" x14ac:dyDescent="0.15">
      <c r="A575" s="117">
        <v>9</v>
      </c>
      <c r="B575" s="632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68"/>
      <c r="S575" s="69"/>
      <c r="T575" s="14"/>
      <c r="U575" s="20"/>
      <c r="V575" s="115"/>
      <c r="W575" s="115"/>
      <c r="Y575" s="1"/>
      <c r="Z575" s="385"/>
    </row>
    <row r="576" spans="1:27" s="751" customFormat="1" ht="24.75" customHeight="1" x14ac:dyDescent="0.15">
      <c r="A576" s="117">
        <v>10</v>
      </c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88"/>
      <c r="N576" s="40"/>
      <c r="O576" s="40"/>
      <c r="P576" s="40"/>
      <c r="Q576" s="40"/>
      <c r="R576" s="68"/>
      <c r="S576" s="69"/>
      <c r="T576" s="14"/>
      <c r="U576" s="20"/>
      <c r="V576" s="534"/>
      <c r="W576" s="534"/>
      <c r="Y576" s="1"/>
      <c r="Z576" s="385"/>
    </row>
    <row r="577" spans="1:27" s="751" customFormat="1" ht="24.75" customHeight="1" x14ac:dyDescent="0.15">
      <c r="A577" s="728">
        <v>11</v>
      </c>
      <c r="B577" s="40"/>
      <c r="C577" s="40"/>
      <c r="D577" s="40"/>
      <c r="E577" s="40"/>
      <c r="F577" s="177"/>
      <c r="G577" s="40"/>
      <c r="H577" s="455"/>
      <c r="I577" s="40"/>
      <c r="J577" s="40"/>
      <c r="K577" s="40"/>
      <c r="L577" s="40"/>
      <c r="M577" s="40"/>
      <c r="N577" s="40"/>
      <c r="O577" s="40"/>
      <c r="P577" s="40"/>
      <c r="Q577" s="40"/>
      <c r="R577" s="68"/>
      <c r="S577" s="69"/>
      <c r="T577" s="14"/>
      <c r="U577" s="20"/>
      <c r="V577" s="534"/>
      <c r="W577" s="534"/>
      <c r="Y577" s="1"/>
      <c r="Z577" s="385"/>
    </row>
    <row r="578" spans="1:27" s="751" customFormat="1" ht="24.75" customHeight="1" x14ac:dyDescent="0.15">
      <c r="A578" s="728">
        <v>12</v>
      </c>
      <c r="B578" s="40"/>
      <c r="C578" s="40"/>
      <c r="D578" s="40"/>
      <c r="E578" s="40"/>
      <c r="F578" s="177"/>
      <c r="G578" s="40"/>
      <c r="H578" s="455"/>
      <c r="I578" s="40"/>
      <c r="J578" s="40"/>
      <c r="K578" s="40"/>
      <c r="L578" s="40"/>
      <c r="M578" s="40"/>
      <c r="N578" s="40"/>
      <c r="O578" s="40"/>
      <c r="P578" s="40"/>
      <c r="Q578" s="40"/>
      <c r="R578" s="68"/>
      <c r="S578" s="69"/>
      <c r="T578" s="14"/>
      <c r="U578" s="20"/>
      <c r="V578" s="534"/>
      <c r="W578" s="534"/>
      <c r="Y578" s="1"/>
      <c r="Z578" s="385"/>
    </row>
    <row r="579" spans="1:27" s="751" customFormat="1" ht="24.75" customHeight="1" x14ac:dyDescent="0.15">
      <c r="A579" s="728">
        <v>13</v>
      </c>
      <c r="B579" s="40"/>
      <c r="C579" s="40"/>
      <c r="D579" s="40"/>
      <c r="E579" s="40"/>
      <c r="F579" s="177"/>
      <c r="G579" s="40"/>
      <c r="H579" s="455"/>
      <c r="I579" s="40"/>
      <c r="J579" s="40"/>
      <c r="K579" s="40"/>
      <c r="L579" s="40"/>
      <c r="M579" s="40"/>
      <c r="N579" s="40"/>
      <c r="O579" s="40"/>
      <c r="P579" s="40"/>
      <c r="Q579" s="40"/>
      <c r="R579" s="68"/>
      <c r="S579" s="69"/>
      <c r="T579" s="14"/>
      <c r="U579" s="20"/>
      <c r="V579" s="534"/>
      <c r="W579" s="534"/>
      <c r="Y579" s="1"/>
      <c r="Z579" s="385"/>
      <c r="AA579" s="278"/>
    </row>
    <row r="580" spans="1:27" s="751" customFormat="1" ht="24.75" customHeight="1" x14ac:dyDescent="0.15">
      <c r="A580" s="728">
        <v>14</v>
      </c>
      <c r="B580" s="40"/>
      <c r="C580" s="40"/>
      <c r="D580" s="40"/>
      <c r="E580" s="40"/>
      <c r="F580" s="177"/>
      <c r="G580" s="40"/>
      <c r="H580" s="455"/>
      <c r="I580" s="40"/>
      <c r="J580" s="40"/>
      <c r="K580" s="40"/>
      <c r="L580" s="40"/>
      <c r="M580" s="40"/>
      <c r="N580" s="40"/>
      <c r="O580" s="40"/>
      <c r="P580" s="40"/>
      <c r="Q580" s="40"/>
      <c r="R580" s="68"/>
      <c r="S580" s="69"/>
      <c r="T580" s="14"/>
      <c r="U580" s="20"/>
      <c r="V580" s="534"/>
      <c r="W580" s="534"/>
      <c r="Y580" s="1"/>
      <c r="Z580" s="13"/>
    </row>
    <row r="581" spans="1:27" s="751" customFormat="1" ht="24.75" customHeight="1" x14ac:dyDescent="0.15">
      <c r="A581" s="728">
        <v>15</v>
      </c>
      <c r="B581" s="40"/>
      <c r="C581" s="40"/>
      <c r="D581" s="40"/>
      <c r="E581" s="40"/>
      <c r="F581" s="177"/>
      <c r="G581" s="40"/>
      <c r="H581" s="455"/>
      <c r="I581" s="40"/>
      <c r="J581" s="40"/>
      <c r="K581" s="40"/>
      <c r="L581" s="40"/>
      <c r="M581" s="40"/>
      <c r="N581" s="40"/>
      <c r="O581" s="40"/>
      <c r="P581" s="40"/>
      <c r="Q581" s="40"/>
      <c r="R581" s="68"/>
      <c r="S581" s="69"/>
      <c r="T581" s="14"/>
      <c r="U581" s="20"/>
      <c r="V581" s="534"/>
      <c r="W581" s="534"/>
      <c r="Y581" s="1"/>
      <c r="Z581" s="13"/>
    </row>
    <row r="582" spans="1:27" s="751" customFormat="1" ht="24.75" customHeight="1" x14ac:dyDescent="0.15">
      <c r="A582" s="728">
        <v>16</v>
      </c>
      <c r="B582" s="40"/>
      <c r="C582" s="40"/>
      <c r="D582" s="40"/>
      <c r="E582" s="94"/>
      <c r="F582" s="177"/>
      <c r="G582" s="40"/>
      <c r="H582" s="455"/>
      <c r="I582" s="40"/>
      <c r="J582" s="40"/>
      <c r="K582" s="40"/>
      <c r="L582" s="40"/>
      <c r="M582" s="40"/>
      <c r="N582" s="40"/>
      <c r="O582" s="40"/>
      <c r="P582" s="40"/>
      <c r="Q582" s="40"/>
      <c r="R582" s="68"/>
      <c r="S582" s="69"/>
      <c r="T582" s="14"/>
      <c r="U582" s="20"/>
      <c r="V582" s="534"/>
      <c r="W582" s="534"/>
      <c r="Y582" s="1"/>
      <c r="Z582" s="13"/>
    </row>
    <row r="583" spans="1:27" s="751" customFormat="1" ht="24.75" customHeight="1" x14ac:dyDescent="0.15">
      <c r="A583" s="728">
        <v>17</v>
      </c>
      <c r="B583" s="40"/>
      <c r="C583" s="40"/>
      <c r="D583" s="177"/>
      <c r="E583" s="40"/>
      <c r="F583" s="177"/>
      <c r="G583" s="40"/>
      <c r="H583" s="455"/>
      <c r="I583" s="40"/>
      <c r="J583" s="40"/>
      <c r="K583" s="40"/>
      <c r="L583" s="40"/>
      <c r="M583" s="40"/>
      <c r="N583" s="40"/>
      <c r="O583" s="40"/>
      <c r="P583" s="40"/>
      <c r="Q583" s="40"/>
      <c r="R583" s="68"/>
      <c r="S583" s="69"/>
      <c r="T583" s="14"/>
      <c r="U583" s="20"/>
      <c r="V583" s="534"/>
      <c r="W583" s="534"/>
      <c r="Y583" s="1"/>
      <c r="Z583" s="13"/>
    </row>
    <row r="584" spans="1:27" s="751" customFormat="1" ht="24.75" customHeight="1" x14ac:dyDescent="0.15">
      <c r="A584" s="728">
        <v>18</v>
      </c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68"/>
      <c r="S584" s="69"/>
      <c r="T584" s="14"/>
      <c r="U584" s="20"/>
      <c r="V584" s="534"/>
      <c r="W584" s="534"/>
      <c r="Y584" s="1"/>
      <c r="Z584" s="13"/>
    </row>
    <row r="585" spans="1:27" s="751" customFormat="1" ht="24.75" customHeight="1" x14ac:dyDescent="0.15">
      <c r="A585" s="728">
        <v>19</v>
      </c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10"/>
      <c r="S585" s="69"/>
      <c r="T585" s="14"/>
      <c r="U585" s="20"/>
      <c r="V585" s="534"/>
      <c r="W585" s="534"/>
      <c r="Y585" s="1"/>
      <c r="Z585" s="13"/>
    </row>
    <row r="586" spans="1:27" s="751" customFormat="1" ht="24.75" customHeight="1" x14ac:dyDescent="0.15">
      <c r="A586" s="728">
        <v>20</v>
      </c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10"/>
      <c r="S586" s="14"/>
      <c r="T586" s="14"/>
      <c r="U586" s="20"/>
      <c r="V586" s="534"/>
      <c r="W586" s="534"/>
      <c r="Y586" s="1"/>
      <c r="Z586" s="13"/>
    </row>
    <row r="587" spans="1:27" s="751" customFormat="1" ht="24.75" customHeight="1" x14ac:dyDescent="0.15">
      <c r="A587" s="728">
        <v>21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20"/>
      <c r="V587" s="534"/>
      <c r="W587" s="534"/>
      <c r="Y587" s="1"/>
      <c r="Z587" s="392"/>
    </row>
    <row r="588" spans="1:27" s="751" customFormat="1" ht="24.75" customHeight="1" x14ac:dyDescent="0.15">
      <c r="A588" s="728">
        <v>22</v>
      </c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20"/>
      <c r="V588" s="534"/>
      <c r="W588" s="534"/>
      <c r="Y588" s="1"/>
      <c r="Z588" s="13"/>
    </row>
    <row r="589" spans="1:27" s="751" customFormat="1" ht="24.75" customHeight="1" x14ac:dyDescent="0.15">
      <c r="A589" s="728">
        <v>23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20"/>
      <c r="V589" s="534"/>
      <c r="W589" s="534"/>
      <c r="Y589" s="1"/>
      <c r="Z589" s="13"/>
    </row>
    <row r="590" spans="1:27" s="751" customFormat="1" ht="24.75" customHeight="1" x14ac:dyDescent="0.15">
      <c r="A590" s="728">
        <v>24</v>
      </c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20"/>
      <c r="V590" s="534"/>
      <c r="W590" s="534"/>
      <c r="Y590" s="1"/>
      <c r="Z590" s="13"/>
    </row>
    <row r="591" spans="1:27" s="751" customFormat="1" ht="24.75" customHeight="1" x14ac:dyDescent="0.15">
      <c r="A591" s="728">
        <v>25</v>
      </c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20"/>
      <c r="V591" s="534"/>
      <c r="W591" s="534"/>
      <c r="Y591" s="1"/>
      <c r="Z591" s="13"/>
    </row>
    <row r="592" spans="1:27" s="751" customFormat="1" ht="24.75" customHeight="1" x14ac:dyDescent="0.15">
      <c r="A592" s="728">
        <v>26</v>
      </c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20"/>
      <c r="V592" s="534"/>
      <c r="W592" s="534"/>
      <c r="Y592" s="1"/>
      <c r="Z592" s="13"/>
    </row>
    <row r="593" spans="1:27" s="751" customFormat="1" ht="24.75" customHeight="1" x14ac:dyDescent="0.15">
      <c r="A593" s="728">
        <v>27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20"/>
      <c r="V593" s="534"/>
      <c r="W593" s="534"/>
      <c r="Y593" s="1"/>
      <c r="Z593" s="13"/>
    </row>
    <row r="594" spans="1:27" s="751" customFormat="1" ht="24.75" customHeight="1" x14ac:dyDescent="0.15">
      <c r="A594" s="728">
        <v>28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20"/>
      <c r="V594" s="534"/>
      <c r="W594" s="534"/>
      <c r="Y594" s="1"/>
      <c r="Z594" s="13"/>
    </row>
    <row r="595" spans="1:27" s="751" customFormat="1" ht="24.75" customHeight="1" x14ac:dyDescent="0.15">
      <c r="A595" s="728">
        <v>29</v>
      </c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20"/>
      <c r="V595" s="534"/>
      <c r="W595" s="534"/>
      <c r="Y595" s="1"/>
      <c r="Z595" s="13"/>
    </row>
    <row r="596" spans="1:27" s="751" customFormat="1" ht="24.75" customHeight="1" x14ac:dyDescent="0.15">
      <c r="A596" s="44">
        <v>30</v>
      </c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7"/>
      <c r="V596" s="534"/>
      <c r="W596" s="534"/>
      <c r="Y596" s="1"/>
      <c r="Z596" s="13"/>
    </row>
    <row r="597" spans="1:27" s="751" customFormat="1" ht="24.75" customHeight="1" x14ac:dyDescent="0.15">
      <c r="A597" s="44">
        <v>31</v>
      </c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7"/>
      <c r="V597" s="534"/>
      <c r="W597" s="534"/>
      <c r="Y597" s="1"/>
      <c r="Z597" s="13"/>
    </row>
    <row r="598" spans="1:27" s="751" customFormat="1" ht="24.75" customHeight="1" x14ac:dyDescent="0.15">
      <c r="A598" s="44">
        <v>32</v>
      </c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7"/>
      <c r="V598" s="534"/>
      <c r="W598" s="534"/>
      <c r="Y598" s="1"/>
      <c r="Z598" s="13"/>
    </row>
    <row r="599" spans="1:27" s="751" customFormat="1" ht="24.75" customHeight="1" thickBot="1" x14ac:dyDescent="0.2">
      <c r="A599" s="462">
        <v>33</v>
      </c>
      <c r="B599" s="46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2"/>
      <c r="V599" s="534"/>
      <c r="W599" s="534"/>
      <c r="Y599" s="1"/>
      <c r="Z599" s="13"/>
    </row>
    <row r="600" spans="1:27" s="751" customFormat="1" ht="20.100000000000001" customHeight="1" thickBot="1" x14ac:dyDescent="0.2">
      <c r="A600" s="1739" t="s">
        <v>1017</v>
      </c>
      <c r="B600" s="1740"/>
      <c r="C600" s="1574" t="s">
        <v>1019</v>
      </c>
      <c r="D600" s="1574"/>
      <c r="E600" s="1574"/>
      <c r="F600" s="1575"/>
      <c r="G600" s="467"/>
      <c r="H600" s="467"/>
      <c r="I600" s="467"/>
      <c r="J600" s="467"/>
      <c r="K600" s="467"/>
      <c r="L600" s="467"/>
      <c r="M600" s="467"/>
      <c r="N600" s="467"/>
      <c r="O600" s="467"/>
      <c r="P600" s="467"/>
      <c r="Q600" s="467"/>
      <c r="R600" s="467"/>
      <c r="S600" s="467"/>
      <c r="T600" s="467"/>
      <c r="U600" s="467"/>
      <c r="V600" s="534"/>
      <c r="W600" s="534"/>
      <c r="Y600" s="1"/>
      <c r="Z600" s="13"/>
    </row>
    <row r="601" spans="1:27" s="751" customFormat="1" ht="31.5" customHeight="1" thickBot="1" x14ac:dyDescent="0.2">
      <c r="A601" s="1476" t="s">
        <v>1030</v>
      </c>
      <c r="B601" s="1477"/>
      <c r="C601" s="1477"/>
      <c r="D601" s="1477"/>
      <c r="E601" s="1478"/>
      <c r="F601" s="534" t="s">
        <v>1766</v>
      </c>
      <c r="G601" s="534"/>
      <c r="H601" s="1741" t="s">
        <v>1023</v>
      </c>
      <c r="I601" s="1742"/>
      <c r="J601" s="1742"/>
      <c r="K601" s="676" t="s">
        <v>1020</v>
      </c>
      <c r="L601" s="1743" t="s">
        <v>1031</v>
      </c>
      <c r="M601" s="1743"/>
      <c r="N601" s="1744"/>
      <c r="O601" s="534"/>
      <c r="P601" s="677"/>
      <c r="Q601" s="677"/>
      <c r="R601" s="677"/>
      <c r="S601" s="534"/>
      <c r="T601" s="1467" t="s">
        <v>1032</v>
      </c>
      <c r="U601" s="1468"/>
      <c r="V601" s="34">
        <f>V603/V608</f>
        <v>1.6617063492063516E-2</v>
      </c>
      <c r="W601" s="34">
        <f>W603/W608</f>
        <v>1.6699735449735471E-2</v>
      </c>
      <c r="X601" s="678">
        <f>AVERAGE(V601,W601)</f>
        <v>1.6658399470899494E-2</v>
      </c>
      <c r="Y601" s="380" t="s">
        <v>1003</v>
      </c>
      <c r="Z601" s="381">
        <f>ROUND(X601*1440,0)/1440</f>
        <v>1.6666666666666666E-2</v>
      </c>
    </row>
    <row r="602" spans="1:27" s="751" customFormat="1" ht="9" customHeight="1" thickBot="1" x14ac:dyDescent="0.2">
      <c r="A602" s="534"/>
      <c r="B602" s="534"/>
      <c r="C602" s="534"/>
      <c r="D602" s="534"/>
      <c r="E602" s="534"/>
      <c r="F602" s="534"/>
      <c r="G602" s="534"/>
      <c r="H602" s="534"/>
      <c r="I602" s="534"/>
      <c r="J602" s="534"/>
      <c r="K602" s="534"/>
      <c r="L602" s="534"/>
      <c r="M602" s="534"/>
      <c r="N602" s="534"/>
      <c r="O602" s="534"/>
      <c r="P602" s="534"/>
      <c r="Q602" s="534"/>
      <c r="R602" s="534"/>
      <c r="S602" s="534"/>
      <c r="T602" s="534"/>
      <c r="U602" s="534"/>
      <c r="V602" s="34">
        <v>0.23958333333333334</v>
      </c>
      <c r="W602" s="34">
        <v>0.23611111111111113</v>
      </c>
      <c r="Y602" s="1"/>
      <c r="Z602" s="13"/>
    </row>
    <row r="603" spans="1:27" s="751" customFormat="1" ht="20.100000000000001" customHeight="1" thickBot="1" x14ac:dyDescent="0.2">
      <c r="A603" s="1681" t="s">
        <v>1033</v>
      </c>
      <c r="B603" s="1682"/>
      <c r="C603" s="1736" t="s">
        <v>1005</v>
      </c>
      <c r="D603" s="1737"/>
      <c r="E603" s="1737"/>
      <c r="F603" s="1737"/>
      <c r="G603" s="1737"/>
      <c r="H603" s="1737"/>
      <c r="I603" s="1738"/>
      <c r="J603" s="969"/>
      <c r="K603" s="534"/>
      <c r="L603" s="534"/>
      <c r="M603" s="534"/>
      <c r="N603" s="1745" t="s">
        <v>1022</v>
      </c>
      <c r="O603" s="1746"/>
      <c r="P603" s="1747">
        <f>MINUTE(Z601)</f>
        <v>24</v>
      </c>
      <c r="Q603" s="1527"/>
      <c r="R603" s="534"/>
      <c r="S603" s="680" t="s">
        <v>1007</v>
      </c>
      <c r="T603" s="1459">
        <v>6.1805555555555558E-2</v>
      </c>
      <c r="U603" s="1460"/>
      <c r="V603" s="34">
        <f>V604-V602</f>
        <v>0.69791666666666763</v>
      </c>
      <c r="W603" s="34">
        <f>W604-W602</f>
        <v>0.70138888888888984</v>
      </c>
      <c r="Y603" s="1"/>
      <c r="Z603" s="13"/>
    </row>
    <row r="604" spans="1:27" s="751" customFormat="1" ht="9" customHeight="1" thickBot="1" x14ac:dyDescent="0.2">
      <c r="A604" s="534"/>
      <c r="B604" s="534"/>
      <c r="C604" s="534"/>
      <c r="D604" s="534"/>
      <c r="E604" s="534"/>
      <c r="F604" s="534"/>
      <c r="G604" s="534"/>
      <c r="H604" s="534"/>
      <c r="I604" s="534"/>
      <c r="J604" s="534"/>
      <c r="K604" s="534"/>
      <c r="L604" s="534"/>
      <c r="M604" s="534"/>
      <c r="N604" s="534"/>
      <c r="O604" s="534"/>
      <c r="P604" s="534"/>
      <c r="Q604" s="534"/>
      <c r="R604" s="534"/>
      <c r="S604" s="534"/>
      <c r="T604" s="534"/>
      <c r="U604" s="534"/>
      <c r="V604" s="34">
        <f>L607</f>
        <v>0.937500000000001</v>
      </c>
      <c r="W604" s="34">
        <f>K612</f>
        <v>0.937500000000001</v>
      </c>
      <c r="Y604" s="1"/>
      <c r="Z604" s="13"/>
    </row>
    <row r="605" spans="1:27" s="751" customFormat="1" ht="20.100000000000001" customHeight="1" x14ac:dyDescent="0.15">
      <c r="A605" s="1672" t="s">
        <v>1034</v>
      </c>
      <c r="B605" s="1570">
        <v>1</v>
      </c>
      <c r="C605" s="1735"/>
      <c r="D605" s="1570">
        <v>2</v>
      </c>
      <c r="E605" s="1735"/>
      <c r="F605" s="1570">
        <v>3</v>
      </c>
      <c r="G605" s="1735"/>
      <c r="H605" s="1570">
        <v>4</v>
      </c>
      <c r="I605" s="1735"/>
      <c r="J605" s="1570">
        <v>5</v>
      </c>
      <c r="K605" s="1735"/>
      <c r="L605" s="1570">
        <v>6</v>
      </c>
      <c r="M605" s="1735"/>
      <c r="N605" s="1570">
        <v>7</v>
      </c>
      <c r="O605" s="1735"/>
      <c r="P605" s="1570">
        <v>8</v>
      </c>
      <c r="Q605" s="1735"/>
      <c r="R605" s="1570">
        <v>9</v>
      </c>
      <c r="S605" s="1735"/>
      <c r="T605" s="1570">
        <v>10</v>
      </c>
      <c r="U605" s="1571"/>
      <c r="V605" s="534"/>
      <c r="W605" s="534"/>
      <c r="Y605" s="1"/>
      <c r="Z605" s="13"/>
    </row>
    <row r="606" spans="1:27" s="751" customFormat="1" ht="20.100000000000001" customHeight="1" x14ac:dyDescent="0.15">
      <c r="A606" s="1673"/>
      <c r="B606" s="10" t="s">
        <v>1035</v>
      </c>
      <c r="C606" s="10" t="s">
        <v>1036</v>
      </c>
      <c r="D606" s="10" t="s">
        <v>1035</v>
      </c>
      <c r="E606" s="10" t="s">
        <v>1036</v>
      </c>
      <c r="F606" s="10" t="s">
        <v>1035</v>
      </c>
      <c r="G606" s="10" t="s">
        <v>1036</v>
      </c>
      <c r="H606" s="10" t="s">
        <v>1037</v>
      </c>
      <c r="I606" s="10" t="s">
        <v>1036</v>
      </c>
      <c r="J606" s="10" t="s">
        <v>1035</v>
      </c>
      <c r="K606" s="10" t="s">
        <v>1036</v>
      </c>
      <c r="L606" s="10" t="s">
        <v>1035</v>
      </c>
      <c r="M606" s="10" t="s">
        <v>1036</v>
      </c>
      <c r="N606" s="10"/>
      <c r="O606" s="10"/>
      <c r="P606" s="10"/>
      <c r="Q606" s="10"/>
      <c r="R606" s="10"/>
      <c r="S606" s="10"/>
      <c r="T606" s="10"/>
      <c r="U606" s="16"/>
      <c r="V606" s="534"/>
      <c r="W606" s="534"/>
      <c r="Y606" s="1"/>
      <c r="Z606" s="13"/>
    </row>
    <row r="607" spans="1:27" s="751" customFormat="1" ht="24.75" customHeight="1" x14ac:dyDescent="0.15">
      <c r="A607" s="117" t="s">
        <v>1038</v>
      </c>
      <c r="B607" s="40"/>
      <c r="C607" s="40">
        <v>0.23611111111111113</v>
      </c>
      <c r="D607" s="40">
        <v>0.31944444444444442</v>
      </c>
      <c r="E607" s="40">
        <v>0.38819444444444445</v>
      </c>
      <c r="F607" s="177">
        <v>0.47708333333333325</v>
      </c>
      <c r="G607" s="40">
        <v>0.54722222222222228</v>
      </c>
      <c r="H607" s="455">
        <v>0.63750000000000029</v>
      </c>
      <c r="I607" s="40">
        <v>0.70694444444444493</v>
      </c>
      <c r="J607" s="40">
        <v>0.79166666666666741</v>
      </c>
      <c r="K607" s="40">
        <v>0.85833333333333428</v>
      </c>
      <c r="L607" s="40">
        <v>0.937500000000001</v>
      </c>
      <c r="M607" s="40"/>
      <c r="N607" s="40"/>
      <c r="O607" s="40"/>
      <c r="P607" s="40"/>
      <c r="Q607" s="40"/>
      <c r="R607" s="68"/>
      <c r="S607" s="69"/>
      <c r="T607" s="14"/>
      <c r="U607" s="20"/>
      <c r="V607" s="633">
        <f>COUNTA(B607:U639)</f>
        <v>84</v>
      </c>
      <c r="W607" s="634">
        <f>V607/9/2</f>
        <v>4.666666666666667</v>
      </c>
      <c r="Y607" s="1"/>
      <c r="Z607" s="385"/>
      <c r="AA607" s="278"/>
    </row>
    <row r="608" spans="1:27" s="751" customFormat="1" ht="24.75" customHeight="1" x14ac:dyDescent="0.15">
      <c r="A608" s="117" t="s">
        <v>1039</v>
      </c>
      <c r="B608" s="40"/>
      <c r="C608" s="40">
        <v>0.25208333333333338</v>
      </c>
      <c r="D608" s="40">
        <v>0.34097222222222218</v>
      </c>
      <c r="E608" s="40">
        <v>0.40902777777777777</v>
      </c>
      <c r="F608" s="177">
        <v>0.49652777777777768</v>
      </c>
      <c r="G608" s="40">
        <v>0.56597222222222232</v>
      </c>
      <c r="H608" s="455">
        <v>0.65555555555555589</v>
      </c>
      <c r="I608" s="40">
        <v>0.72361111111111165</v>
      </c>
      <c r="J608" s="40">
        <v>0.80763888888888968</v>
      </c>
      <c r="K608" s="40">
        <v>0.873611111111112</v>
      </c>
      <c r="L608" s="40"/>
      <c r="M608" s="40"/>
      <c r="N608" s="40"/>
      <c r="O608" s="40"/>
      <c r="P608" s="40"/>
      <c r="Q608" s="40"/>
      <c r="R608" s="68"/>
      <c r="S608" s="69"/>
      <c r="T608" s="14"/>
      <c r="U608" s="20"/>
      <c r="V608" s="23">
        <f>COUNTA(B607:B639,D607:D639,F607:F639,H607:H639,J607:J639,L607:L639,N607:N639,P607:P639,R607:R639,T607:T639)</f>
        <v>42</v>
      </c>
      <c r="W608" s="23">
        <f>COUNTA(C607:C639,E607:E639,G607:G639,I607:I639,K607:K639,M607:M639,O607:O639,Q607:Q639,S607:S639,U607:U639)</f>
        <v>42</v>
      </c>
      <c r="Y608" s="1">
        <f>(V608+W608)/2</f>
        <v>42</v>
      </c>
      <c r="Z608" s="385"/>
    </row>
    <row r="609" spans="1:27" s="751" customFormat="1" ht="24.75" customHeight="1" x14ac:dyDescent="0.15">
      <c r="A609" s="117" t="s">
        <v>1040</v>
      </c>
      <c r="B609" s="40"/>
      <c r="C609" s="40">
        <v>0.2680555555555556</v>
      </c>
      <c r="D609" s="40">
        <v>0.36041666666666661</v>
      </c>
      <c r="E609" s="40">
        <v>0.42916666666666664</v>
      </c>
      <c r="F609" s="177">
        <v>0.51666666666666661</v>
      </c>
      <c r="G609" s="40">
        <v>0.58541666666666681</v>
      </c>
      <c r="H609" s="455">
        <v>0.67291666666666705</v>
      </c>
      <c r="I609" s="40">
        <v>0.74027777777777837</v>
      </c>
      <c r="J609" s="40">
        <v>0.82361111111111196</v>
      </c>
      <c r="K609" s="40">
        <v>0.88750000000000084</v>
      </c>
      <c r="L609" s="40"/>
      <c r="M609" s="40"/>
      <c r="N609" s="40"/>
      <c r="O609" s="40"/>
      <c r="P609" s="40"/>
      <c r="Q609" s="40"/>
      <c r="R609" s="68"/>
      <c r="S609" s="69"/>
      <c r="T609" s="14"/>
      <c r="U609" s="20"/>
      <c r="V609" s="534"/>
      <c r="W609" s="534"/>
      <c r="Y609" s="1" t="s">
        <v>1041</v>
      </c>
      <c r="Z609" s="385"/>
      <c r="AA609" s="278"/>
    </row>
    <row r="610" spans="1:27" s="751" customFormat="1" ht="24.75" customHeight="1" x14ac:dyDescent="0.15">
      <c r="A610" s="117" t="s">
        <v>1042</v>
      </c>
      <c r="B610" s="40"/>
      <c r="C610" s="40">
        <v>0.28402777777777782</v>
      </c>
      <c r="D610" s="40">
        <v>0.37847222222222215</v>
      </c>
      <c r="E610" s="40">
        <v>0.44791666666666663</v>
      </c>
      <c r="F610" s="177">
        <v>0.53541666666666665</v>
      </c>
      <c r="G610" s="40">
        <v>0.60416666666666685</v>
      </c>
      <c r="H610" s="455">
        <v>0.68958333333333377</v>
      </c>
      <c r="I610" s="40">
        <v>0.75694444444444509</v>
      </c>
      <c r="J610" s="40">
        <v>0.84027777777777868</v>
      </c>
      <c r="K610" s="40">
        <v>0.90416666666666756</v>
      </c>
      <c r="L610" s="40"/>
      <c r="M610" s="40"/>
      <c r="N610" s="40"/>
      <c r="O610" s="40"/>
      <c r="P610" s="40"/>
      <c r="Q610" s="40"/>
      <c r="R610" s="68"/>
      <c r="S610" s="69"/>
      <c r="T610" s="14"/>
      <c r="U610" s="20"/>
      <c r="V610" s="461" t="s">
        <v>18</v>
      </c>
      <c r="W610" s="461" t="s">
        <v>19</v>
      </c>
      <c r="Y610" s="1"/>
      <c r="Z610" s="385"/>
    </row>
    <row r="611" spans="1:27" s="751" customFormat="1" ht="24.75" customHeight="1" x14ac:dyDescent="0.15">
      <c r="A611" s="117" t="s">
        <v>1043</v>
      </c>
      <c r="B611" s="52" t="s">
        <v>472</v>
      </c>
      <c r="C611" s="40">
        <v>0.30069444444444449</v>
      </c>
      <c r="D611" s="40">
        <v>0.39444444444444438</v>
      </c>
      <c r="E611" s="94">
        <v>0.46458333333333329</v>
      </c>
      <c r="F611" s="177">
        <v>0.55208333333333337</v>
      </c>
      <c r="G611" s="40">
        <v>0.62083333333333357</v>
      </c>
      <c r="H611" s="455">
        <v>0.70625000000000049</v>
      </c>
      <c r="I611" s="40">
        <v>0.7736111111111118</v>
      </c>
      <c r="J611" s="40">
        <v>0.8569444444444454</v>
      </c>
      <c r="K611" s="40">
        <v>0.92083333333333428</v>
      </c>
      <c r="L611" s="40"/>
      <c r="M611" s="40"/>
      <c r="N611" s="40"/>
      <c r="O611" s="40"/>
      <c r="P611" s="40"/>
      <c r="Q611" s="40"/>
      <c r="R611" s="68"/>
      <c r="S611" s="69"/>
      <c r="T611" s="14"/>
      <c r="U611" s="20"/>
      <c r="V611" s="115">
        <f>L608-L607</f>
        <v>-0.937500000000001</v>
      </c>
      <c r="W611" s="115">
        <f>K613-K612</f>
        <v>-0.937500000000001</v>
      </c>
      <c r="Y611" s="1"/>
      <c r="Z611" s="385"/>
    </row>
    <row r="612" spans="1:27" s="751" customFormat="1" ht="24.75" customHeight="1" x14ac:dyDescent="0.15">
      <c r="A612" s="117" t="s">
        <v>1044</v>
      </c>
      <c r="B612" s="40">
        <v>0.23958333333333334</v>
      </c>
      <c r="C612" s="40">
        <v>0.31736111111111115</v>
      </c>
      <c r="D612" s="177">
        <v>0.4104166666666666</v>
      </c>
      <c r="E612" s="40">
        <v>0.48055555555555551</v>
      </c>
      <c r="F612" s="177">
        <v>0.56875000000000009</v>
      </c>
      <c r="G612" s="40">
        <v>0.63750000000000029</v>
      </c>
      <c r="H612" s="455">
        <v>0.72291666666666721</v>
      </c>
      <c r="I612" s="40">
        <v>0.79027777777777852</v>
      </c>
      <c r="J612" s="40">
        <v>0.87361111111111212</v>
      </c>
      <c r="K612" s="40">
        <v>0.937500000000001</v>
      </c>
      <c r="L612" s="40"/>
      <c r="M612" s="40"/>
      <c r="N612" s="40"/>
      <c r="O612" s="40"/>
      <c r="P612" s="40"/>
      <c r="Q612" s="40"/>
      <c r="R612" s="68"/>
      <c r="S612" s="69"/>
      <c r="T612" s="14"/>
      <c r="U612" s="20"/>
      <c r="V612" s="115">
        <f>L609-L608</f>
        <v>0</v>
      </c>
      <c r="W612" s="115">
        <f>K614-K613</f>
        <v>0</v>
      </c>
      <c r="Y612" s="1"/>
      <c r="Z612" s="385"/>
    </row>
    <row r="613" spans="1:27" s="751" customFormat="1" ht="24.75" customHeight="1" x14ac:dyDescent="0.15">
      <c r="A613" s="117" t="s">
        <v>1045</v>
      </c>
      <c r="B613" s="40">
        <v>0.25763888888888892</v>
      </c>
      <c r="C613" s="40">
        <v>0.33402777777777781</v>
      </c>
      <c r="D613" s="40">
        <v>0.42708333333333326</v>
      </c>
      <c r="E613" s="40">
        <v>0.49652777777777773</v>
      </c>
      <c r="F613" s="40">
        <v>0.58541666666666681</v>
      </c>
      <c r="G613" s="40">
        <v>0.65416666666666701</v>
      </c>
      <c r="H613" s="40">
        <v>0.73958333333333393</v>
      </c>
      <c r="I613" s="40">
        <v>0.80694444444444524</v>
      </c>
      <c r="J613" s="40">
        <v>0.88888888888888984</v>
      </c>
      <c r="K613" s="40"/>
      <c r="L613" s="40"/>
      <c r="M613" s="40"/>
      <c r="N613" s="40"/>
      <c r="O613" s="40"/>
      <c r="P613" s="40"/>
      <c r="Q613" s="40"/>
      <c r="R613" s="68"/>
      <c r="S613" s="69"/>
      <c r="T613" s="14"/>
      <c r="U613" s="20"/>
      <c r="V613" s="115"/>
      <c r="W613" s="115"/>
      <c r="Y613" s="1"/>
      <c r="Z613" s="13"/>
    </row>
    <row r="614" spans="1:27" s="751" customFormat="1" ht="24.75" customHeight="1" x14ac:dyDescent="0.15">
      <c r="A614" s="117" t="s">
        <v>1046</v>
      </c>
      <c r="B614" s="40">
        <v>0.27708333333333335</v>
      </c>
      <c r="C614" s="40">
        <v>0.35069444444444448</v>
      </c>
      <c r="D614" s="40">
        <v>0.44374999999999992</v>
      </c>
      <c r="E614" s="40">
        <v>0.5131944444444444</v>
      </c>
      <c r="F614" s="40">
        <v>0.60208333333333353</v>
      </c>
      <c r="G614" s="40">
        <v>0.67083333333333373</v>
      </c>
      <c r="H614" s="40">
        <v>0.75625000000000064</v>
      </c>
      <c r="I614" s="40">
        <v>0.82361111111111196</v>
      </c>
      <c r="J614" s="40">
        <v>0.90416666666666756</v>
      </c>
      <c r="K614" s="40"/>
      <c r="L614" s="40"/>
      <c r="M614" s="40"/>
      <c r="N614" s="40"/>
      <c r="O614" s="40"/>
      <c r="P614" s="40"/>
      <c r="Q614" s="40"/>
      <c r="R614" s="68"/>
      <c r="S614" s="69"/>
      <c r="T614" s="14"/>
      <c r="U614" s="20"/>
      <c r="V614" s="115"/>
      <c r="W614" s="115"/>
      <c r="Y614" s="1"/>
      <c r="Z614" s="385"/>
    </row>
    <row r="615" spans="1:27" s="751" customFormat="1" ht="24.75" customHeight="1" x14ac:dyDescent="0.15">
      <c r="A615" s="117" t="s">
        <v>1047</v>
      </c>
      <c r="B615" s="40">
        <v>0.29791666666666666</v>
      </c>
      <c r="C615" s="40">
        <v>0.36736111111111114</v>
      </c>
      <c r="D615" s="40">
        <v>0.46041666666666659</v>
      </c>
      <c r="E615" s="40">
        <v>0.52986111111111112</v>
      </c>
      <c r="F615" s="40">
        <v>0.61875000000000024</v>
      </c>
      <c r="G615" s="40">
        <v>0.68750000000000044</v>
      </c>
      <c r="H615" s="40">
        <v>0.77291666666666736</v>
      </c>
      <c r="I615" s="40">
        <v>0.84027777777777868</v>
      </c>
      <c r="J615" s="40">
        <v>0.92083333333333428</v>
      </c>
      <c r="K615" s="40"/>
      <c r="L615" s="40"/>
      <c r="M615" s="40"/>
      <c r="N615" s="40"/>
      <c r="O615" s="40"/>
      <c r="P615" s="40"/>
      <c r="Q615" s="40"/>
      <c r="R615" s="68"/>
      <c r="S615" s="69"/>
      <c r="T615" s="14"/>
      <c r="U615" s="20"/>
      <c r="V615" s="115"/>
      <c r="W615" s="115"/>
      <c r="Y615" s="1"/>
      <c r="Z615" s="385"/>
    </row>
    <row r="616" spans="1:27" s="751" customFormat="1" ht="24.75" customHeight="1" x14ac:dyDescent="0.15">
      <c r="A616" s="117">
        <v>10</v>
      </c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68"/>
      <c r="S616" s="69"/>
      <c r="T616" s="14"/>
      <c r="U616" s="20"/>
      <c r="V616" s="115"/>
      <c r="W616" s="115"/>
      <c r="Y616" s="1"/>
      <c r="Z616" s="385"/>
    </row>
    <row r="617" spans="1:27" s="751" customFormat="1" ht="24.75" customHeight="1" x14ac:dyDescent="0.15">
      <c r="A617" s="728">
        <v>11</v>
      </c>
      <c r="B617" s="40"/>
      <c r="C617" s="40"/>
      <c r="D617" s="40"/>
      <c r="E617" s="40"/>
      <c r="F617" s="177"/>
      <c r="G617" s="40"/>
      <c r="H617" s="455"/>
      <c r="I617" s="40"/>
      <c r="J617" s="40"/>
      <c r="K617" s="40"/>
      <c r="L617" s="40"/>
      <c r="M617" s="40"/>
      <c r="N617" s="40"/>
      <c r="O617" s="40"/>
      <c r="P617" s="40"/>
      <c r="Q617" s="40"/>
      <c r="R617" s="68"/>
      <c r="S617" s="69"/>
      <c r="T617" s="14"/>
      <c r="U617" s="20"/>
      <c r="V617" s="534"/>
      <c r="W617" s="534"/>
      <c r="Y617" s="1"/>
      <c r="Z617" s="385"/>
    </row>
    <row r="618" spans="1:27" s="751" customFormat="1" ht="24.75" customHeight="1" x14ac:dyDescent="0.15">
      <c r="A618" s="728">
        <v>12</v>
      </c>
      <c r="B618" s="40"/>
      <c r="C618" s="40"/>
      <c r="D618" s="40"/>
      <c r="E618" s="40"/>
      <c r="F618" s="177"/>
      <c r="G618" s="40"/>
      <c r="H618" s="455"/>
      <c r="I618" s="40"/>
      <c r="J618" s="40"/>
      <c r="K618" s="40"/>
      <c r="L618" s="40"/>
      <c r="M618" s="40"/>
      <c r="N618" s="40"/>
      <c r="O618" s="40"/>
      <c r="P618" s="40"/>
      <c r="Q618" s="40"/>
      <c r="R618" s="68"/>
      <c r="S618" s="69"/>
      <c r="T618" s="14"/>
      <c r="U618" s="20"/>
      <c r="V618" s="534"/>
      <c r="W618" s="534"/>
      <c r="Y618" s="1"/>
      <c r="Z618" s="385"/>
    </row>
    <row r="619" spans="1:27" s="751" customFormat="1" ht="24.75" customHeight="1" x14ac:dyDescent="0.15">
      <c r="A619" s="728">
        <v>13</v>
      </c>
      <c r="B619" s="40"/>
      <c r="C619" s="40"/>
      <c r="D619" s="40"/>
      <c r="E619" s="40"/>
      <c r="F619" s="177"/>
      <c r="G619" s="40"/>
      <c r="H619" s="455"/>
      <c r="I619" s="40"/>
      <c r="J619" s="40"/>
      <c r="K619" s="40"/>
      <c r="L619" s="40"/>
      <c r="M619" s="40"/>
      <c r="N619" s="40"/>
      <c r="O619" s="40"/>
      <c r="P619" s="40"/>
      <c r="Q619" s="40"/>
      <c r="R619" s="68"/>
      <c r="S619" s="69"/>
      <c r="T619" s="14"/>
      <c r="U619" s="20"/>
      <c r="V619" s="534"/>
      <c r="W619" s="534"/>
      <c r="Y619" s="1"/>
      <c r="Z619" s="385"/>
      <c r="AA619" s="278"/>
    </row>
    <row r="620" spans="1:27" s="751" customFormat="1" ht="24.75" customHeight="1" x14ac:dyDescent="0.15">
      <c r="A620" s="728">
        <v>14</v>
      </c>
      <c r="B620" s="40"/>
      <c r="C620" s="40"/>
      <c r="D620" s="40"/>
      <c r="E620" s="40"/>
      <c r="F620" s="177"/>
      <c r="G620" s="40"/>
      <c r="H620" s="455"/>
      <c r="I620" s="40"/>
      <c r="J620" s="40"/>
      <c r="K620" s="40"/>
      <c r="L620" s="40"/>
      <c r="M620" s="40"/>
      <c r="N620" s="40"/>
      <c r="O620" s="40"/>
      <c r="P620" s="40"/>
      <c r="Q620" s="40"/>
      <c r="R620" s="68"/>
      <c r="S620" s="69"/>
      <c r="T620" s="14"/>
      <c r="U620" s="20"/>
      <c r="V620" s="534"/>
      <c r="W620" s="534"/>
      <c r="Y620" s="1"/>
      <c r="Z620" s="13"/>
    </row>
    <row r="621" spans="1:27" s="751" customFormat="1" ht="24.75" customHeight="1" x14ac:dyDescent="0.15">
      <c r="A621" s="728">
        <v>15</v>
      </c>
      <c r="B621" s="40"/>
      <c r="C621" s="40"/>
      <c r="D621" s="40"/>
      <c r="E621" s="40"/>
      <c r="F621" s="177"/>
      <c r="G621" s="40"/>
      <c r="H621" s="455"/>
      <c r="I621" s="40"/>
      <c r="J621" s="40"/>
      <c r="K621" s="40"/>
      <c r="L621" s="40"/>
      <c r="M621" s="40"/>
      <c r="N621" s="40"/>
      <c r="O621" s="40"/>
      <c r="P621" s="40"/>
      <c r="Q621" s="40"/>
      <c r="R621" s="68"/>
      <c r="S621" s="69"/>
      <c r="T621" s="14"/>
      <c r="U621" s="20"/>
      <c r="V621" s="534"/>
      <c r="W621" s="534"/>
      <c r="Y621" s="1"/>
      <c r="Z621" s="13"/>
    </row>
    <row r="622" spans="1:27" s="751" customFormat="1" ht="24.75" customHeight="1" x14ac:dyDescent="0.15">
      <c r="A622" s="728">
        <v>16</v>
      </c>
      <c r="B622" s="40"/>
      <c r="C622" s="40"/>
      <c r="D622" s="40"/>
      <c r="E622" s="94"/>
      <c r="F622" s="177"/>
      <c r="G622" s="40"/>
      <c r="H622" s="455"/>
      <c r="I622" s="40"/>
      <c r="J622" s="40"/>
      <c r="K622" s="40"/>
      <c r="L622" s="40"/>
      <c r="M622" s="40"/>
      <c r="N622" s="40"/>
      <c r="O622" s="40"/>
      <c r="P622" s="40"/>
      <c r="Q622" s="40"/>
      <c r="R622" s="68"/>
      <c r="S622" s="69"/>
      <c r="T622" s="14"/>
      <c r="U622" s="20"/>
      <c r="V622" s="534"/>
      <c r="W622" s="534"/>
      <c r="Y622" s="1"/>
      <c r="Z622" s="13"/>
    </row>
    <row r="623" spans="1:27" s="751" customFormat="1" ht="24.75" customHeight="1" x14ac:dyDescent="0.15">
      <c r="A623" s="728">
        <v>17</v>
      </c>
      <c r="B623" s="40"/>
      <c r="C623" s="40"/>
      <c r="D623" s="177"/>
      <c r="E623" s="40"/>
      <c r="F623" s="177"/>
      <c r="G623" s="40"/>
      <c r="H623" s="455"/>
      <c r="I623" s="40"/>
      <c r="J623" s="40"/>
      <c r="K623" s="40"/>
      <c r="L623" s="40"/>
      <c r="M623" s="40"/>
      <c r="N623" s="40"/>
      <c r="O623" s="40"/>
      <c r="P623" s="40"/>
      <c r="Q623" s="40"/>
      <c r="R623" s="68"/>
      <c r="S623" s="69"/>
      <c r="T623" s="14"/>
      <c r="U623" s="20"/>
      <c r="V623" s="534"/>
      <c r="W623" s="534"/>
      <c r="Y623" s="1"/>
      <c r="Z623" s="13"/>
    </row>
    <row r="624" spans="1:27" s="751" customFormat="1" ht="24.75" customHeight="1" x14ac:dyDescent="0.15">
      <c r="A624" s="728">
        <v>18</v>
      </c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68"/>
      <c r="S624" s="69"/>
      <c r="T624" s="14"/>
      <c r="U624" s="20"/>
      <c r="V624" s="534"/>
      <c r="W624" s="534"/>
      <c r="Y624" s="1"/>
      <c r="Z624" s="13"/>
    </row>
    <row r="625" spans="1:26" s="751" customFormat="1" ht="24.75" customHeight="1" x14ac:dyDescent="0.15">
      <c r="A625" s="728">
        <v>19</v>
      </c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10"/>
      <c r="S625" s="69"/>
      <c r="T625" s="14"/>
      <c r="U625" s="20"/>
      <c r="V625" s="534"/>
      <c r="W625" s="534"/>
      <c r="Y625" s="1"/>
      <c r="Z625" s="13"/>
    </row>
    <row r="626" spans="1:26" s="751" customFormat="1" ht="24.75" customHeight="1" x14ac:dyDescent="0.15">
      <c r="A626" s="728">
        <v>20</v>
      </c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10"/>
      <c r="S626" s="14"/>
      <c r="T626" s="14"/>
      <c r="U626" s="20"/>
      <c r="V626" s="534"/>
      <c r="W626" s="534"/>
      <c r="Y626" s="1"/>
      <c r="Z626" s="13"/>
    </row>
    <row r="627" spans="1:26" s="751" customFormat="1" ht="24.75" customHeight="1" x14ac:dyDescent="0.15">
      <c r="A627" s="728">
        <v>21</v>
      </c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20"/>
      <c r="V627" s="534"/>
      <c r="W627" s="534"/>
      <c r="Y627" s="1"/>
      <c r="Z627" s="392"/>
    </row>
    <row r="628" spans="1:26" s="751" customFormat="1" ht="24.75" customHeight="1" x14ac:dyDescent="0.15">
      <c r="A628" s="728">
        <v>22</v>
      </c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20"/>
      <c r="V628" s="534"/>
      <c r="W628" s="534"/>
      <c r="Y628" s="1"/>
      <c r="Z628" s="13"/>
    </row>
    <row r="629" spans="1:26" s="751" customFormat="1" ht="24.75" customHeight="1" x14ac:dyDescent="0.15">
      <c r="A629" s="728">
        <v>23</v>
      </c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20"/>
      <c r="V629" s="534"/>
      <c r="W629" s="534"/>
      <c r="Y629" s="1"/>
      <c r="Z629" s="13"/>
    </row>
    <row r="630" spans="1:26" s="751" customFormat="1" ht="24.75" customHeight="1" x14ac:dyDescent="0.15">
      <c r="A630" s="728">
        <v>24</v>
      </c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20"/>
      <c r="V630" s="534"/>
      <c r="W630" s="534"/>
      <c r="Y630" s="1"/>
      <c r="Z630" s="13"/>
    </row>
    <row r="631" spans="1:26" s="751" customFormat="1" ht="24.75" customHeight="1" x14ac:dyDescent="0.15">
      <c r="A631" s="728">
        <v>25</v>
      </c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20"/>
      <c r="V631" s="534"/>
      <c r="W631" s="534"/>
      <c r="Y631" s="1"/>
      <c r="Z631" s="13"/>
    </row>
    <row r="632" spans="1:26" s="751" customFormat="1" ht="24.75" customHeight="1" x14ac:dyDescent="0.15">
      <c r="A632" s="728">
        <v>26</v>
      </c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20"/>
      <c r="V632" s="534"/>
      <c r="W632" s="534"/>
      <c r="Y632" s="1"/>
      <c r="Z632" s="13"/>
    </row>
    <row r="633" spans="1:26" s="751" customFormat="1" ht="24.75" customHeight="1" x14ac:dyDescent="0.15">
      <c r="A633" s="728">
        <v>27</v>
      </c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20"/>
      <c r="V633" s="534"/>
      <c r="W633" s="534"/>
      <c r="Y633" s="1"/>
      <c r="Z633" s="13"/>
    </row>
    <row r="634" spans="1:26" s="751" customFormat="1" ht="24.75" customHeight="1" x14ac:dyDescent="0.15">
      <c r="A634" s="728">
        <v>28</v>
      </c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20"/>
      <c r="V634" s="534"/>
      <c r="W634" s="534"/>
      <c r="Y634" s="1"/>
      <c r="Z634" s="13"/>
    </row>
    <row r="635" spans="1:26" s="751" customFormat="1" ht="24.75" customHeight="1" x14ac:dyDescent="0.15">
      <c r="A635" s="728">
        <v>29</v>
      </c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20"/>
      <c r="V635" s="534"/>
      <c r="W635" s="534"/>
      <c r="Y635" s="1"/>
      <c r="Z635" s="13"/>
    </row>
    <row r="636" spans="1:26" s="751" customFormat="1" ht="24.75" customHeight="1" x14ac:dyDescent="0.15">
      <c r="A636" s="44">
        <v>30</v>
      </c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7"/>
      <c r="V636" s="534"/>
      <c r="W636" s="534"/>
      <c r="Y636" s="1"/>
      <c r="Z636" s="13"/>
    </row>
    <row r="637" spans="1:26" s="751" customFormat="1" ht="24.75" customHeight="1" x14ac:dyDescent="0.15">
      <c r="A637" s="44">
        <v>31</v>
      </c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7"/>
      <c r="V637" s="534"/>
      <c r="W637" s="534"/>
      <c r="Y637" s="1"/>
      <c r="Z637" s="13"/>
    </row>
    <row r="638" spans="1:26" s="751" customFormat="1" ht="24.75" customHeight="1" x14ac:dyDescent="0.15">
      <c r="A638" s="44">
        <v>32</v>
      </c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7"/>
      <c r="V638" s="534"/>
      <c r="W638" s="534"/>
      <c r="Y638" s="1"/>
      <c r="Z638" s="13"/>
    </row>
    <row r="639" spans="1:26" s="751" customFormat="1" ht="24.75" customHeight="1" thickBot="1" x14ac:dyDescent="0.2">
      <c r="A639" s="44">
        <v>33</v>
      </c>
      <c r="B639" s="46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2"/>
      <c r="V639" s="534"/>
      <c r="W639" s="534"/>
      <c r="Y639" s="1"/>
      <c r="Z639" s="13"/>
    </row>
    <row r="640" spans="1:26" s="751" customFormat="1" ht="20.100000000000001" customHeight="1" thickBot="1" x14ac:dyDescent="0.2">
      <c r="A640" s="1739" t="s">
        <v>1048</v>
      </c>
      <c r="B640" s="1740"/>
      <c r="C640" s="1574" t="s">
        <v>1049</v>
      </c>
      <c r="D640" s="1574"/>
      <c r="E640" s="1574"/>
      <c r="F640" s="1575"/>
      <c r="G640" s="467"/>
      <c r="H640" s="467"/>
      <c r="I640" s="467"/>
      <c r="J640" s="467"/>
      <c r="K640" s="467"/>
      <c r="L640" s="467"/>
      <c r="M640" s="467"/>
      <c r="N640" s="467"/>
      <c r="O640" s="467"/>
      <c r="P640" s="467"/>
      <c r="Q640" s="467"/>
      <c r="R640" s="467"/>
      <c r="S640" s="467"/>
      <c r="T640" s="467"/>
      <c r="U640" s="467"/>
      <c r="V640" s="534"/>
      <c r="W640" s="534"/>
      <c r="Y640" s="1"/>
      <c r="Z640" s="13"/>
    </row>
    <row r="641" spans="1:27" s="1088" customFormat="1" ht="35.25" customHeight="1" thickBot="1" x14ac:dyDescent="0.2">
      <c r="A641" s="1476" t="s">
        <v>1792</v>
      </c>
      <c r="B641" s="1477"/>
      <c r="C641" s="1477"/>
      <c r="D641" s="1477"/>
      <c r="E641" s="1478"/>
      <c r="F641" s="1406" t="s">
        <v>1766</v>
      </c>
      <c r="G641" s="1411"/>
      <c r="H641" s="1479" t="s">
        <v>108</v>
      </c>
      <c r="I641" s="1480"/>
      <c r="J641" s="1480"/>
      <c r="K641" s="1370" t="s">
        <v>9</v>
      </c>
      <c r="L641" s="1457" t="s">
        <v>87</v>
      </c>
      <c r="M641" s="1457"/>
      <c r="N641" s="1458"/>
      <c r="O641" s="1411"/>
      <c r="P641" s="1412"/>
      <c r="Q641" s="1412"/>
      <c r="R641" s="1412"/>
      <c r="S641" s="1411"/>
      <c r="T641" s="1467" t="s">
        <v>11</v>
      </c>
      <c r="U641" s="1468"/>
      <c r="V641" s="1385">
        <v>5.070943245403677E-3</v>
      </c>
      <c r="W641" s="1385">
        <v>5.1449716139497156E-3</v>
      </c>
      <c r="X641" s="1422">
        <v>5.1079574296766968E-3</v>
      </c>
      <c r="Y641" s="1398" t="s">
        <v>184</v>
      </c>
      <c r="Z641" s="1399">
        <v>4.8611111111111112E-3</v>
      </c>
      <c r="AA641" s="1425"/>
    </row>
    <row r="642" spans="1:27" s="1088" customFormat="1" ht="13.5" customHeight="1" thickBot="1" x14ac:dyDescent="0.2">
      <c r="A642" s="1384"/>
      <c r="B642" s="1366"/>
      <c r="C642" s="1366"/>
      <c r="D642" s="1366"/>
      <c r="E642" s="1366"/>
      <c r="F642" s="1366"/>
      <c r="G642" s="1366"/>
      <c r="H642" s="1366"/>
      <c r="I642" s="1366"/>
      <c r="J642" s="1366"/>
      <c r="K642" s="1366"/>
      <c r="L642" s="1366"/>
      <c r="M642" s="1366"/>
      <c r="N642" s="1366"/>
      <c r="O642" s="1366"/>
      <c r="P642" s="1366"/>
      <c r="Q642" s="1366"/>
      <c r="R642" s="1366"/>
      <c r="S642" s="1366"/>
      <c r="T642" s="1406"/>
      <c r="U642" s="1407"/>
      <c r="V642" s="1385">
        <v>0.23611111111111113</v>
      </c>
      <c r="W642" s="1385">
        <v>0.23611111111111113</v>
      </c>
      <c r="X642" s="1425"/>
      <c r="Y642" s="1393"/>
      <c r="Z642" s="1393"/>
      <c r="AA642" s="1425"/>
    </row>
    <row r="643" spans="1:27" s="1088" customFormat="1" ht="21.95" customHeight="1" thickBot="1" x14ac:dyDescent="0.2">
      <c r="A643" s="1481" t="s">
        <v>12</v>
      </c>
      <c r="B643" s="1482"/>
      <c r="C643" s="1483" t="s">
        <v>1793</v>
      </c>
      <c r="D643" s="1483"/>
      <c r="E643" s="1484"/>
      <c r="F643" s="1487" t="s">
        <v>1794</v>
      </c>
      <c r="G643" s="1488"/>
      <c r="H643" s="1488"/>
      <c r="I643" s="1488"/>
      <c r="J643" s="1488"/>
      <c r="K643" s="1366"/>
      <c r="L643" s="1366"/>
      <c r="M643" s="1366"/>
      <c r="N643" s="1463" t="s">
        <v>13</v>
      </c>
      <c r="O643" s="1464"/>
      <c r="P643" s="1465">
        <v>7</v>
      </c>
      <c r="Q643" s="1466"/>
      <c r="R643" s="1366"/>
      <c r="S643" s="1371" t="s">
        <v>14</v>
      </c>
      <c r="T643" s="1459">
        <v>6.1805555555555558E-2</v>
      </c>
      <c r="U643" s="1460"/>
      <c r="V643" s="1385">
        <v>0.70486111111111105</v>
      </c>
      <c r="W643" s="1385">
        <v>0.70486111111111105</v>
      </c>
      <c r="X643" s="1425"/>
      <c r="Y643" s="1393"/>
      <c r="Z643" s="1393"/>
      <c r="AA643" s="1425"/>
    </row>
    <row r="644" spans="1:27" s="1088" customFormat="1" ht="13.5" customHeight="1" thickBot="1" x14ac:dyDescent="0.2">
      <c r="A644" s="1384"/>
      <c r="B644" s="1366"/>
      <c r="C644" s="1366"/>
      <c r="D644" s="1366"/>
      <c r="E644" s="1366"/>
      <c r="F644" s="1366"/>
      <c r="G644" s="1366"/>
      <c r="H644" s="1366"/>
      <c r="I644" s="1366"/>
      <c r="J644" s="1366"/>
      <c r="K644" s="1366"/>
      <c r="L644" s="1366"/>
      <c r="M644" s="1366"/>
      <c r="N644" s="1366"/>
      <c r="O644" s="1366"/>
      <c r="P644" s="1366"/>
      <c r="Q644" s="1366"/>
      <c r="R644" s="1366"/>
      <c r="S644" s="1366"/>
      <c r="T644" s="1406"/>
      <c r="U644" s="1407"/>
      <c r="V644" s="1385">
        <v>0.94097222222222221</v>
      </c>
      <c r="W644" s="1385">
        <v>0.94097222222222221</v>
      </c>
      <c r="X644" s="1425"/>
      <c r="Y644" s="1393"/>
      <c r="Z644" s="1393"/>
      <c r="AA644" s="1425"/>
    </row>
    <row r="645" spans="1:27" s="1088" customFormat="1" ht="20.100000000000001" customHeight="1" x14ac:dyDescent="0.15">
      <c r="A645" s="1485" t="s">
        <v>15</v>
      </c>
      <c r="B645" s="1455">
        <v>1</v>
      </c>
      <c r="C645" s="1456"/>
      <c r="D645" s="1455">
        <v>2</v>
      </c>
      <c r="E645" s="1456"/>
      <c r="F645" s="1455">
        <v>3</v>
      </c>
      <c r="G645" s="1456"/>
      <c r="H645" s="1455">
        <v>4</v>
      </c>
      <c r="I645" s="1456"/>
      <c r="J645" s="1455">
        <v>5</v>
      </c>
      <c r="K645" s="1456"/>
      <c r="L645" s="1455">
        <v>6</v>
      </c>
      <c r="M645" s="1456"/>
      <c r="N645" s="1455">
        <v>7</v>
      </c>
      <c r="O645" s="1456"/>
      <c r="P645" s="1455">
        <v>8</v>
      </c>
      <c r="Q645" s="1456"/>
      <c r="R645" s="1455">
        <v>9</v>
      </c>
      <c r="S645" s="1456"/>
      <c r="T645" s="1461">
        <v>10</v>
      </c>
      <c r="U645" s="1462"/>
      <c r="V645" s="1425"/>
      <c r="W645" s="1425"/>
      <c r="X645" s="1425"/>
      <c r="Y645" s="1393"/>
      <c r="Z645" s="1393"/>
      <c r="AA645" s="1425"/>
    </row>
    <row r="646" spans="1:27" s="1088" customFormat="1" ht="20.100000000000001" customHeight="1" x14ac:dyDescent="0.15">
      <c r="A646" s="1486"/>
      <c r="B646" s="1403" t="s">
        <v>108</v>
      </c>
      <c r="C646" s="1403" t="s">
        <v>87</v>
      </c>
      <c r="D646" s="1403" t="s">
        <v>108</v>
      </c>
      <c r="E646" s="1403" t="s">
        <v>87</v>
      </c>
      <c r="F646" s="1403" t="s">
        <v>108</v>
      </c>
      <c r="G646" s="1403" t="s">
        <v>87</v>
      </c>
      <c r="H646" s="1403" t="s">
        <v>108</v>
      </c>
      <c r="I646" s="1403" t="s">
        <v>87</v>
      </c>
      <c r="J646" s="1403" t="s">
        <v>108</v>
      </c>
      <c r="K646" s="1403" t="s">
        <v>87</v>
      </c>
      <c r="L646" s="1403" t="s">
        <v>108</v>
      </c>
      <c r="M646" s="1403" t="s">
        <v>87</v>
      </c>
      <c r="N646" s="1403"/>
      <c r="O646" s="1403"/>
      <c r="P646" s="1403"/>
      <c r="Q646" s="1403"/>
      <c r="R646" s="1403"/>
      <c r="S646" s="1403"/>
      <c r="T646" s="1372"/>
      <c r="U646" s="1394"/>
      <c r="V646" s="1425"/>
      <c r="W646" s="1425"/>
      <c r="X646" s="1425"/>
      <c r="Y646" s="1393"/>
      <c r="Z646" s="1393"/>
      <c r="AA646" s="1425"/>
    </row>
    <row r="647" spans="1:27" s="1088" customFormat="1" ht="24.75" customHeight="1" x14ac:dyDescent="0.15">
      <c r="A647" s="1429">
        <v>1</v>
      </c>
      <c r="B647" s="1402"/>
      <c r="C647" s="1428" t="s">
        <v>1795</v>
      </c>
      <c r="D647" s="1402">
        <v>0.29374999999999984</v>
      </c>
      <c r="E647" s="1402">
        <v>0.35694444444444412</v>
      </c>
      <c r="F647" s="1402">
        <v>0.4666666666666659</v>
      </c>
      <c r="G647" s="1402">
        <v>0.532638888888888</v>
      </c>
      <c r="H647" s="1402"/>
      <c r="I647" s="1402"/>
      <c r="J647" s="1402"/>
      <c r="K647" s="1402"/>
      <c r="L647" s="1402"/>
      <c r="M647" s="1369"/>
      <c r="N647" s="1427"/>
      <c r="O647" s="1404"/>
      <c r="P647" s="1404"/>
      <c r="Q647" s="1404"/>
      <c r="R647" s="1430"/>
      <c r="S647" s="1431"/>
      <c r="T647" s="1369"/>
      <c r="U647" s="1395"/>
      <c r="V647" s="1432">
        <v>276</v>
      </c>
      <c r="W647" s="1424">
        <v>4.3125</v>
      </c>
      <c r="X647" s="1425"/>
      <c r="Y647" s="1393" t="s">
        <v>1796</v>
      </c>
      <c r="Z647" s="1425"/>
      <c r="AA647" s="1393"/>
    </row>
    <row r="648" spans="1:27" s="1088" customFormat="1" ht="24.75" customHeight="1" x14ac:dyDescent="0.15">
      <c r="A648" s="1413">
        <v>2</v>
      </c>
      <c r="B648" s="1402"/>
      <c r="C648" s="1428" t="s">
        <v>21</v>
      </c>
      <c r="D648" s="1402">
        <v>0.29861111111111094</v>
      </c>
      <c r="E648" s="1402">
        <v>0.3631944444444441</v>
      </c>
      <c r="F648" s="1402">
        <v>0.47291666666666587</v>
      </c>
      <c r="G648" s="1402">
        <v>0.53888888888888797</v>
      </c>
      <c r="H648" s="1402">
        <v>0.64583333333333193</v>
      </c>
      <c r="I648" s="1402">
        <v>0.71874999999999845</v>
      </c>
      <c r="J648" s="1402">
        <v>0.80555555555555358</v>
      </c>
      <c r="K648" s="1402">
        <v>0.87777777777777566</v>
      </c>
      <c r="L648" s="1402"/>
      <c r="M648" s="1369"/>
      <c r="N648" s="1427"/>
      <c r="O648" s="1404"/>
      <c r="P648" s="1404"/>
      <c r="Q648" s="1404"/>
      <c r="R648" s="1430"/>
      <c r="S648" s="1431"/>
      <c r="T648" s="1369"/>
      <c r="U648" s="1395"/>
      <c r="V648" s="1433">
        <v>139</v>
      </c>
      <c r="W648" s="1423">
        <v>137</v>
      </c>
      <c r="X648" s="1425"/>
      <c r="Y648" s="1420">
        <v>138</v>
      </c>
      <c r="Z648" s="1425"/>
      <c r="AA648" s="1393"/>
    </row>
    <row r="649" spans="1:27" s="1088" customFormat="1" ht="24.75" customHeight="1" x14ac:dyDescent="0.15">
      <c r="A649" s="1429">
        <v>3</v>
      </c>
      <c r="B649" s="1402"/>
      <c r="C649" s="1444" t="s">
        <v>1797</v>
      </c>
      <c r="D649" s="1402">
        <v>0.30347222222222203</v>
      </c>
      <c r="E649" s="1402">
        <v>0.36944444444444408</v>
      </c>
      <c r="F649" s="1402">
        <v>0.47916666666666585</v>
      </c>
      <c r="G649" s="1402">
        <v>0.54513888888888795</v>
      </c>
      <c r="H649" s="1402">
        <v>0.65138888888888746</v>
      </c>
      <c r="I649" s="1402">
        <v>0.72499999999999842</v>
      </c>
      <c r="J649" s="1402">
        <v>0.81111111111110912</v>
      </c>
      <c r="K649" s="1402">
        <v>0.88263888888888675</v>
      </c>
      <c r="L649" s="1402"/>
      <c r="M649" s="1369"/>
      <c r="N649" s="1427"/>
      <c r="O649" s="1404"/>
      <c r="P649" s="1404"/>
      <c r="Q649" s="1404"/>
      <c r="R649" s="1430"/>
      <c r="S649" s="1431"/>
      <c r="T649" s="1369"/>
      <c r="U649" s="1395"/>
      <c r="V649" s="1434">
        <v>8</v>
      </c>
      <c r="W649" s="1435">
        <v>7</v>
      </c>
      <c r="X649" s="1425"/>
      <c r="Y649" s="1393"/>
      <c r="Z649" s="1425"/>
      <c r="AA649" s="1393"/>
    </row>
    <row r="650" spans="1:27" s="1088" customFormat="1" ht="24.75" customHeight="1" x14ac:dyDescent="0.15">
      <c r="A650" s="1413">
        <v>4</v>
      </c>
      <c r="B650" s="1402"/>
      <c r="C650" s="1402">
        <v>0.23611111111111113</v>
      </c>
      <c r="D650" s="1402">
        <v>0.30833333333333313</v>
      </c>
      <c r="E650" s="1402">
        <v>0.37569444444444405</v>
      </c>
      <c r="F650" s="1402">
        <v>0.48541666666666583</v>
      </c>
      <c r="G650" s="1402">
        <v>0.55138888888888793</v>
      </c>
      <c r="H650" s="1402">
        <v>0.656944444444443</v>
      </c>
      <c r="I650" s="1402">
        <v>0.7312499999999984</v>
      </c>
      <c r="J650" s="1402">
        <v>0.81597222222222021</v>
      </c>
      <c r="K650" s="1402">
        <v>0.88749999999999785</v>
      </c>
      <c r="L650" s="1402"/>
      <c r="M650" s="1369"/>
      <c r="N650" s="1427"/>
      <c r="O650" s="1404"/>
      <c r="P650" s="1404"/>
      <c r="Q650" s="1404"/>
      <c r="R650" s="1430"/>
      <c r="S650" s="1431"/>
      <c r="T650" s="1369"/>
      <c r="U650" s="1395"/>
      <c r="V650" s="1433">
        <v>131</v>
      </c>
      <c r="W650" s="1423">
        <v>130</v>
      </c>
      <c r="X650" s="1425"/>
      <c r="Y650" s="1393"/>
      <c r="Z650" s="1425"/>
      <c r="AA650" s="1393"/>
    </row>
    <row r="651" spans="1:27" s="1088" customFormat="1" ht="24.75" customHeight="1" x14ac:dyDescent="0.15">
      <c r="A651" s="1429">
        <v>5</v>
      </c>
      <c r="B651" s="1402"/>
      <c r="C651" s="1402">
        <v>0.24097222222222225</v>
      </c>
      <c r="D651" s="1402">
        <v>0.31319444444444422</v>
      </c>
      <c r="E651" s="1402">
        <v>0.38194444444444403</v>
      </c>
      <c r="F651" s="1402">
        <v>0.49166666666666581</v>
      </c>
      <c r="G651" s="1402">
        <v>0.55763888888888791</v>
      </c>
      <c r="H651" s="1402">
        <v>0.66249999999999853</v>
      </c>
      <c r="I651" s="1402">
        <v>0.73749999999999838</v>
      </c>
      <c r="J651" s="1402">
        <v>0.82083333333333131</v>
      </c>
      <c r="K651" s="1402">
        <v>0.89236111111110894</v>
      </c>
      <c r="L651" s="1402"/>
      <c r="M651" s="1369"/>
      <c r="N651" s="1427"/>
      <c r="O651" s="1404"/>
      <c r="P651" s="1404"/>
      <c r="Q651" s="1404"/>
      <c r="R651" s="1430"/>
      <c r="S651" s="1431"/>
      <c r="T651" s="1369"/>
      <c r="U651" s="1395"/>
      <c r="V651" s="1433">
        <v>261</v>
      </c>
      <c r="W651" s="1436">
        <v>4.5</v>
      </c>
      <c r="X651" s="1425"/>
      <c r="Y651" s="1393"/>
      <c r="Z651" s="1425"/>
      <c r="AA651" s="1393"/>
    </row>
    <row r="652" spans="1:27" s="1088" customFormat="1" ht="24.75" customHeight="1" x14ac:dyDescent="0.15">
      <c r="A652" s="1413">
        <v>6</v>
      </c>
      <c r="B652" s="1402"/>
      <c r="C652" s="1402">
        <v>0.24583333333333338</v>
      </c>
      <c r="D652" s="1402">
        <v>0.31805555555555531</v>
      </c>
      <c r="E652" s="1402">
        <v>0.38819444444444401</v>
      </c>
      <c r="F652" s="1402">
        <v>0.49791666666666579</v>
      </c>
      <c r="G652" s="1402">
        <v>0.56388888888888788</v>
      </c>
      <c r="H652" s="1402">
        <v>0.66805555555555407</v>
      </c>
      <c r="I652" s="1402">
        <v>0.74305555555555391</v>
      </c>
      <c r="J652" s="1402">
        <v>0.8256944444444424</v>
      </c>
      <c r="K652" s="1402">
        <v>0.89722222222222003</v>
      </c>
      <c r="L652" s="1402"/>
      <c r="M652" s="1369"/>
      <c r="N652" s="1427"/>
      <c r="O652" s="1404"/>
      <c r="P652" s="1404"/>
      <c r="Q652" s="1404"/>
      <c r="R652" s="1430"/>
      <c r="S652" s="1431"/>
      <c r="T652" s="1369"/>
      <c r="U652" s="1395"/>
      <c r="V652" s="1425"/>
      <c r="W652" s="1425"/>
      <c r="X652" s="1425"/>
      <c r="Y652" s="1393"/>
      <c r="Z652" s="1425"/>
      <c r="AA652" s="1393"/>
    </row>
    <row r="653" spans="1:27" s="1088" customFormat="1" ht="24.75" customHeight="1" x14ac:dyDescent="0.15">
      <c r="A653" s="1429">
        <v>7</v>
      </c>
      <c r="B653" s="1402"/>
      <c r="C653" s="1402">
        <v>0.2506944444444445</v>
      </c>
      <c r="D653" s="1402">
        <v>0.32291666666666641</v>
      </c>
      <c r="E653" s="1402">
        <v>0.39444444444444399</v>
      </c>
      <c r="F653" s="1402">
        <v>0.50416666666666576</v>
      </c>
      <c r="G653" s="1402">
        <v>0.57013888888888786</v>
      </c>
      <c r="H653" s="1402">
        <v>0.67361111111110961</v>
      </c>
      <c r="I653" s="1402">
        <v>0.74861111111110945</v>
      </c>
      <c r="J653" s="1402">
        <v>0.83055555555555349</v>
      </c>
      <c r="K653" s="1402">
        <v>0.90208333333333113</v>
      </c>
      <c r="L653" s="1402"/>
      <c r="M653" s="1369"/>
      <c r="N653" s="1437"/>
      <c r="O653" s="1404"/>
      <c r="P653" s="1404"/>
      <c r="Q653" s="1404"/>
      <c r="R653" s="1430"/>
      <c r="S653" s="1431"/>
      <c r="T653" s="1369"/>
      <c r="U653" s="1395"/>
      <c r="V653" s="1438" t="s">
        <v>29</v>
      </c>
      <c r="W653" s="1438" t="s">
        <v>109</v>
      </c>
      <c r="X653" s="1425"/>
      <c r="Y653" s="1393"/>
      <c r="Z653" s="1425"/>
      <c r="AA653" s="1393"/>
    </row>
    <row r="654" spans="1:27" s="1088" customFormat="1" ht="24.75" customHeight="1" x14ac:dyDescent="0.15">
      <c r="A654" s="1413">
        <v>8</v>
      </c>
      <c r="B654" s="1402"/>
      <c r="C654" s="1402">
        <v>0.25555555555555559</v>
      </c>
      <c r="D654" s="1402">
        <v>0.3277777777777775</v>
      </c>
      <c r="E654" s="1402">
        <v>0.40069444444444396</v>
      </c>
      <c r="F654" s="1402">
        <v>0.51041666666666574</v>
      </c>
      <c r="G654" s="1402">
        <v>0.57638888888888784</v>
      </c>
      <c r="H654" s="1402">
        <v>0.67916666666666514</v>
      </c>
      <c r="I654" s="1402">
        <v>0.75416666666666499</v>
      </c>
      <c r="J654" s="1402">
        <v>0.83541666666666459</v>
      </c>
      <c r="K654" s="1402">
        <v>0.90694444444444222</v>
      </c>
      <c r="L654" s="1402"/>
      <c r="M654" s="1369"/>
      <c r="N654" s="1437"/>
      <c r="O654" s="1404"/>
      <c r="P654" s="1404"/>
      <c r="Q654" s="1404"/>
      <c r="R654" s="1430"/>
      <c r="S654" s="1431"/>
      <c r="T654" s="1369"/>
      <c r="U654" s="1395"/>
      <c r="V654" s="1438" t="s">
        <v>27</v>
      </c>
      <c r="W654" s="1438" t="s">
        <v>28</v>
      </c>
      <c r="X654" s="1425"/>
      <c r="Y654" s="1393"/>
      <c r="Z654" s="1425"/>
      <c r="AA654" s="1393"/>
    </row>
    <row r="655" spans="1:27" s="1088" customFormat="1" ht="24.75" customHeight="1" x14ac:dyDescent="0.15">
      <c r="A655" s="1429">
        <v>9</v>
      </c>
      <c r="B655" s="1402"/>
      <c r="C655" s="1402">
        <v>0.26041666666666669</v>
      </c>
      <c r="D655" s="1402">
        <v>0.3326388888888886</v>
      </c>
      <c r="E655" s="1402">
        <v>0.40555555555555506</v>
      </c>
      <c r="F655" s="1402">
        <v>0.51666666666666572</v>
      </c>
      <c r="G655" s="1402">
        <v>0.58263888888888782</v>
      </c>
      <c r="H655" s="1402">
        <v>0.68472222222222068</v>
      </c>
      <c r="I655" s="1402">
        <v>0.75972222222222052</v>
      </c>
      <c r="J655" s="1402">
        <v>0.84027777777777568</v>
      </c>
      <c r="K655" s="1402">
        <v>0.91180555555555332</v>
      </c>
      <c r="L655" s="1402"/>
      <c r="M655" s="1369"/>
      <c r="N655" s="1439"/>
      <c r="O655" s="1404"/>
      <c r="P655" s="1404"/>
      <c r="Q655" s="1404"/>
      <c r="R655" s="1430"/>
      <c r="S655" s="1431"/>
      <c r="T655" s="1369"/>
      <c r="U655" s="1395"/>
      <c r="V655" s="1425"/>
      <c r="W655" s="1425"/>
      <c r="X655" s="1425"/>
      <c r="Y655" s="1393"/>
      <c r="Z655" s="1425"/>
      <c r="AA655" s="1393"/>
    </row>
    <row r="656" spans="1:27" s="1088" customFormat="1" ht="24.75" customHeight="1" x14ac:dyDescent="0.15">
      <c r="A656" s="1413">
        <v>10</v>
      </c>
      <c r="B656" s="1402"/>
      <c r="C656" s="1402">
        <v>0.26527777777777778</v>
      </c>
      <c r="D656" s="1402">
        <v>0.33819444444444413</v>
      </c>
      <c r="E656" s="1402">
        <v>0.41041666666666615</v>
      </c>
      <c r="F656" s="1402">
        <v>0.5229166666666657</v>
      </c>
      <c r="G656" s="1402">
        <v>0.5888888888888878</v>
      </c>
      <c r="H656" s="1402">
        <v>0.69027777777777621</v>
      </c>
      <c r="I656" s="1402">
        <v>0.76527777777777606</v>
      </c>
      <c r="J656" s="1402">
        <v>0.84513888888888677</v>
      </c>
      <c r="K656" s="1402">
        <v>0.91666666666666441</v>
      </c>
      <c r="L656" s="1402"/>
      <c r="M656" s="1369"/>
      <c r="N656" s="1439"/>
      <c r="O656" s="1404"/>
      <c r="P656" s="1404"/>
      <c r="Q656" s="1404"/>
      <c r="R656" s="1430"/>
      <c r="S656" s="1431"/>
      <c r="T656" s="1369"/>
      <c r="U656" s="1395"/>
      <c r="V656" s="1417">
        <v>4.8611111111110938E-3</v>
      </c>
      <c r="W656" s="1417">
        <v>4.8611111111110938E-3</v>
      </c>
      <c r="X656" s="1425"/>
      <c r="Y656" s="1393"/>
      <c r="Z656" s="1425"/>
      <c r="AA656" s="1393"/>
    </row>
    <row r="657" spans="1:27" s="1088" customFormat="1" ht="24.75" customHeight="1" x14ac:dyDescent="0.15">
      <c r="A657" s="1429">
        <v>11</v>
      </c>
      <c r="B657" s="1402"/>
      <c r="C657" s="1402">
        <v>0.27013888888888887</v>
      </c>
      <c r="D657" s="1402">
        <v>0.34374999999999967</v>
      </c>
      <c r="E657" s="1402">
        <v>0.41527777777777725</v>
      </c>
      <c r="F657" s="1402">
        <v>0.52847222222222123</v>
      </c>
      <c r="G657" s="1402">
        <v>0.59513888888888777</v>
      </c>
      <c r="H657" s="1402">
        <v>0.69583333333333175</v>
      </c>
      <c r="I657" s="1402">
        <v>0.77083333333333159</v>
      </c>
      <c r="J657" s="1402">
        <v>0.84999999999999787</v>
      </c>
      <c r="K657" s="1402">
        <v>0.9215277777777755</v>
      </c>
      <c r="L657" s="1402"/>
      <c r="M657" s="1369"/>
      <c r="N657" s="1439"/>
      <c r="O657" s="1404"/>
      <c r="P657" s="1404"/>
      <c r="Q657" s="1404"/>
      <c r="R657" s="1430"/>
      <c r="S657" s="1431"/>
      <c r="T657" s="1369"/>
      <c r="U657" s="1395"/>
      <c r="V657" s="1417">
        <v>4.8611111111110938E-3</v>
      </c>
      <c r="W657" s="1417">
        <v>4.8611111111110938E-3</v>
      </c>
      <c r="X657" s="1425"/>
      <c r="Y657" s="1393"/>
      <c r="Z657" s="1425"/>
      <c r="AA657" s="1393"/>
    </row>
    <row r="658" spans="1:27" s="1088" customFormat="1" ht="24.75" customHeight="1" x14ac:dyDescent="0.15">
      <c r="A658" s="1413">
        <v>12</v>
      </c>
      <c r="B658" s="1402"/>
      <c r="C658" s="1402">
        <v>0.27499999999999997</v>
      </c>
      <c r="D658" s="1402">
        <v>0.3493055555555552</v>
      </c>
      <c r="E658" s="1402">
        <v>0.42013888888888834</v>
      </c>
      <c r="F658" s="1402">
        <v>0.53402777777777677</v>
      </c>
      <c r="G658" s="1402">
        <v>0.60138888888888775</v>
      </c>
      <c r="H658" s="1402">
        <v>0.70069444444444284</v>
      </c>
      <c r="I658" s="1402">
        <v>0.77638888888888713</v>
      </c>
      <c r="J658" s="1402">
        <v>0.85486111111110896</v>
      </c>
      <c r="K658" s="1402">
        <v>0.9263888888888866</v>
      </c>
      <c r="L658" s="1402"/>
      <c r="M658" s="1369"/>
      <c r="N658" s="1439"/>
      <c r="O658" s="1404"/>
      <c r="P658" s="1404"/>
      <c r="Q658" s="1404"/>
      <c r="R658" s="1430"/>
      <c r="S658" s="1431"/>
      <c r="T658" s="1369"/>
      <c r="U658" s="1395"/>
      <c r="V658" s="1417">
        <v>4.8611111111110938E-3</v>
      </c>
      <c r="W658" s="1417">
        <v>4.8611111111110938E-3</v>
      </c>
      <c r="X658" s="1425"/>
      <c r="Y658" s="1393"/>
      <c r="Z658" s="1425"/>
      <c r="AA658" s="1393"/>
    </row>
    <row r="659" spans="1:27" s="1088" customFormat="1" ht="24.75" customHeight="1" x14ac:dyDescent="0.15">
      <c r="A659" s="1429">
        <v>13</v>
      </c>
      <c r="B659" s="1402"/>
      <c r="C659" s="1402">
        <v>0.27986111111111106</v>
      </c>
      <c r="D659" s="1402">
        <v>0.35486111111111074</v>
      </c>
      <c r="E659" s="1402">
        <v>0.42499999999999943</v>
      </c>
      <c r="F659" s="1402">
        <v>0.53888888888888786</v>
      </c>
      <c r="G659" s="1402">
        <v>0.60763888888888773</v>
      </c>
      <c r="H659" s="1402">
        <v>0.70555555555555394</v>
      </c>
      <c r="I659" s="1402">
        <v>0.78194444444444267</v>
      </c>
      <c r="J659" s="1402">
        <v>0.85972222222222006</v>
      </c>
      <c r="K659" s="1402">
        <v>0.93124999999999769</v>
      </c>
      <c r="L659" s="1402"/>
      <c r="M659" s="1369"/>
      <c r="N659" s="1439"/>
      <c r="O659" s="1404"/>
      <c r="P659" s="1404"/>
      <c r="Q659" s="1404"/>
      <c r="R659" s="1430"/>
      <c r="S659" s="1431"/>
      <c r="T659" s="1369"/>
      <c r="U659" s="1395"/>
      <c r="V659" s="1417">
        <v>4.8611111111110938E-3</v>
      </c>
      <c r="W659" s="1417">
        <v>4.8611111111110938E-3</v>
      </c>
      <c r="X659" s="1425"/>
      <c r="Y659" s="1393"/>
      <c r="Z659" s="1425"/>
      <c r="AA659" s="1393"/>
    </row>
    <row r="660" spans="1:27" s="1088" customFormat="1" ht="24.75" customHeight="1" x14ac:dyDescent="0.15">
      <c r="A660" s="1413">
        <v>14</v>
      </c>
      <c r="B660" s="1402"/>
      <c r="C660" s="1402">
        <v>0.2854166666666666</v>
      </c>
      <c r="D660" s="1402">
        <v>0.36041666666666627</v>
      </c>
      <c r="E660" s="1402">
        <v>0.42986111111111053</v>
      </c>
      <c r="F660" s="1402">
        <v>0.54374999999999896</v>
      </c>
      <c r="G660" s="1402">
        <v>0.61388888888888771</v>
      </c>
      <c r="H660" s="1402">
        <v>0.71111111111110947</v>
      </c>
      <c r="I660" s="1402">
        <v>0.7874999999999982</v>
      </c>
      <c r="J660" s="1402">
        <v>0.86458333333333115</v>
      </c>
      <c r="K660" s="1402">
        <v>0.93611111111110878</v>
      </c>
      <c r="L660" s="1402"/>
      <c r="M660" s="1369"/>
      <c r="N660" s="1439"/>
      <c r="O660" s="1404"/>
      <c r="P660" s="1404"/>
      <c r="Q660" s="1404"/>
      <c r="R660" s="1430"/>
      <c r="S660" s="1431"/>
      <c r="T660" s="1369"/>
      <c r="U660" s="1395"/>
      <c r="V660" s="1417">
        <v>4.8611111111110938E-3</v>
      </c>
      <c r="W660" s="1417">
        <v>4.8611111111110938E-3</v>
      </c>
      <c r="X660" s="1425"/>
      <c r="Y660" s="1393"/>
      <c r="Z660" s="1425"/>
      <c r="AA660" s="1393"/>
    </row>
    <row r="661" spans="1:27" s="1088" customFormat="1" ht="24.75" customHeight="1" x14ac:dyDescent="0.15">
      <c r="A661" s="1429">
        <v>15</v>
      </c>
      <c r="B661" s="1402"/>
      <c r="C661" s="1402">
        <v>0.29027777777777769</v>
      </c>
      <c r="D661" s="1402">
        <v>0.36597222222222181</v>
      </c>
      <c r="E661" s="1402">
        <v>0.43472222222222162</v>
      </c>
      <c r="F661" s="1402">
        <v>0.54861111111111005</v>
      </c>
      <c r="G661" s="1402">
        <v>0.62013888888888768</v>
      </c>
      <c r="H661" s="1402">
        <v>0.71666666666666501</v>
      </c>
      <c r="I661" s="1402">
        <v>0.79305555555555374</v>
      </c>
      <c r="J661" s="1402">
        <v>0.8687499999999978</v>
      </c>
      <c r="K661" s="1402">
        <v>0.94097222222221988</v>
      </c>
      <c r="L661" s="1402"/>
      <c r="M661" s="1369"/>
      <c r="N661" s="1439"/>
      <c r="O661" s="1404"/>
      <c r="P661" s="1404"/>
      <c r="Q661" s="1404"/>
      <c r="R661" s="1430"/>
      <c r="S661" s="1431"/>
      <c r="T661" s="1369"/>
      <c r="U661" s="1395"/>
      <c r="V661" s="1417">
        <v>4.8611111111110938E-3</v>
      </c>
      <c r="W661" s="1417">
        <v>4.8611111111110938E-3</v>
      </c>
      <c r="X661" s="1425"/>
      <c r="Y661" s="1393"/>
      <c r="Z661" s="1425"/>
      <c r="AA661" s="1393"/>
    </row>
    <row r="662" spans="1:27" s="1088" customFormat="1" ht="24.75" customHeight="1" x14ac:dyDescent="0.15">
      <c r="A662" s="1413">
        <v>16</v>
      </c>
      <c r="B662" s="1428" t="s">
        <v>1798</v>
      </c>
      <c r="C662" s="1402">
        <v>0.29513888888888878</v>
      </c>
      <c r="D662" s="1402">
        <v>0.37152777777777735</v>
      </c>
      <c r="E662" s="1402">
        <v>0.43958333333333272</v>
      </c>
      <c r="F662" s="1402">
        <v>0.55347222222222114</v>
      </c>
      <c r="G662" s="1402"/>
      <c r="H662" s="1402"/>
      <c r="I662" s="1402"/>
      <c r="J662" s="1402"/>
      <c r="K662" s="1419"/>
      <c r="L662" s="1402"/>
      <c r="M662" s="1369"/>
      <c r="N662" s="1439"/>
      <c r="O662" s="1404"/>
      <c r="P662" s="1404"/>
      <c r="Q662" s="1404"/>
      <c r="R662" s="1430"/>
      <c r="S662" s="1431"/>
      <c r="T662" s="1369"/>
      <c r="U662" s="1395"/>
      <c r="V662" s="1417">
        <v>4.8611111111110938E-3</v>
      </c>
      <c r="W662" s="1417">
        <v>4.8611111111110938E-3</v>
      </c>
      <c r="X662" s="1425"/>
      <c r="Y662" s="1393"/>
      <c r="Z662" s="1393"/>
      <c r="AA662" s="1425"/>
    </row>
    <row r="663" spans="1:27" s="1088" customFormat="1" ht="24.75" customHeight="1" x14ac:dyDescent="0.15">
      <c r="A663" s="1429">
        <v>17</v>
      </c>
      <c r="B663" s="1402">
        <v>0.23611111111111113</v>
      </c>
      <c r="C663" s="1445">
        <v>0.29861111111111099</v>
      </c>
      <c r="D663" s="1402">
        <v>0.37708333333333288</v>
      </c>
      <c r="E663" s="1402">
        <v>0.44444444444444381</v>
      </c>
      <c r="F663" s="1402">
        <v>0.55833333333333224</v>
      </c>
      <c r="G663" s="1402"/>
      <c r="H663" s="1402"/>
      <c r="I663" s="1402"/>
      <c r="J663" s="1402"/>
      <c r="K663" s="1402"/>
      <c r="L663" s="1402"/>
      <c r="M663" s="1369"/>
      <c r="N663" s="1439"/>
      <c r="O663" s="1404"/>
      <c r="P663" s="1404"/>
      <c r="Q663" s="1404"/>
      <c r="R663" s="1430"/>
      <c r="S663" s="1431"/>
      <c r="T663" s="1369"/>
      <c r="U663" s="1395"/>
      <c r="V663" s="1417">
        <v>4.8611111111110938E-3</v>
      </c>
      <c r="W663" s="1417">
        <v>4.8611111111110938E-3</v>
      </c>
      <c r="X663" s="1425"/>
      <c r="Y663" s="1393"/>
      <c r="Z663" s="1393"/>
      <c r="AA663" s="1425"/>
    </row>
    <row r="664" spans="1:27" s="1088" customFormat="1" ht="24.75" customHeight="1" x14ac:dyDescent="0.15">
      <c r="A664" s="1413">
        <v>18</v>
      </c>
      <c r="B664" s="1402">
        <v>0.23958333333333334</v>
      </c>
      <c r="C664" s="1445">
        <v>0.30138888888888876</v>
      </c>
      <c r="D664" s="1402">
        <v>0.38263888888888842</v>
      </c>
      <c r="E664" s="1402">
        <v>0.4493055555555549</v>
      </c>
      <c r="F664" s="1402">
        <v>0.56319444444444333</v>
      </c>
      <c r="G664" s="1402">
        <v>0.62638888888888766</v>
      </c>
      <c r="H664" s="1402">
        <v>0.72222222222222054</v>
      </c>
      <c r="I664" s="1402">
        <v>0.79861111111110927</v>
      </c>
      <c r="J664" s="1402">
        <v>0.87291666666666445</v>
      </c>
      <c r="K664" s="1402"/>
      <c r="L664" s="1402"/>
      <c r="M664" s="1369"/>
      <c r="N664" s="1439"/>
      <c r="O664" s="1404"/>
      <c r="P664" s="1404"/>
      <c r="Q664" s="1404"/>
      <c r="R664" s="1430"/>
      <c r="S664" s="1431"/>
      <c r="T664" s="1369"/>
      <c r="U664" s="1395"/>
      <c r="V664" s="1417">
        <v>4.8611111111110938E-3</v>
      </c>
      <c r="W664" s="1417">
        <v>4.8611111111110938E-3</v>
      </c>
      <c r="X664" s="1425"/>
      <c r="Y664" s="1393"/>
      <c r="Z664" s="1393"/>
      <c r="AA664" s="1393" t="s">
        <v>152</v>
      </c>
    </row>
    <row r="665" spans="1:27" s="1088" customFormat="1" ht="24.75" customHeight="1" x14ac:dyDescent="0.15">
      <c r="A665" s="1429">
        <v>19</v>
      </c>
      <c r="B665" s="1402">
        <v>0.24305555555555555</v>
      </c>
      <c r="C665" s="1445">
        <v>0.30416666666666653</v>
      </c>
      <c r="D665" s="1402">
        <v>0.38819444444444395</v>
      </c>
      <c r="E665" s="1402">
        <v>0.454166666666666</v>
      </c>
      <c r="F665" s="1402">
        <v>0.56805555555555443</v>
      </c>
      <c r="G665" s="1402">
        <v>0.63263888888888764</v>
      </c>
      <c r="H665" s="1402">
        <v>0.72777777777777608</v>
      </c>
      <c r="I665" s="1402">
        <v>0.80416666666666481</v>
      </c>
      <c r="J665" s="1402">
        <v>0.87777777777777555</v>
      </c>
      <c r="K665" s="1402"/>
      <c r="L665" s="1402"/>
      <c r="M665" s="1369"/>
      <c r="N665" s="1439"/>
      <c r="O665" s="1404"/>
      <c r="P665" s="1404"/>
      <c r="Q665" s="1404"/>
      <c r="R665" s="1430"/>
      <c r="S665" s="1431"/>
      <c r="T665" s="1369"/>
      <c r="U665" s="1395"/>
      <c r="V665" s="1417">
        <v>4.8611111111110938E-3</v>
      </c>
      <c r="W665" s="1417">
        <v>4.8611111111110938E-3</v>
      </c>
      <c r="X665" s="1425"/>
      <c r="Y665" s="1393"/>
      <c r="Z665" s="1393"/>
      <c r="AA665" s="1393" t="s">
        <v>152</v>
      </c>
    </row>
    <row r="666" spans="1:27" s="1088" customFormat="1" ht="24.75" customHeight="1" x14ac:dyDescent="0.15">
      <c r="A666" s="1413">
        <v>20</v>
      </c>
      <c r="B666" s="1402">
        <v>0.24652777777777776</v>
      </c>
      <c r="C666" s="1445">
        <v>0.3069444444444443</v>
      </c>
      <c r="D666" s="1402">
        <v>0.39374999999999949</v>
      </c>
      <c r="E666" s="1402">
        <v>0.45972222222222153</v>
      </c>
      <c r="F666" s="1402">
        <v>0.57361111111110996</v>
      </c>
      <c r="G666" s="1402">
        <v>0.63888888888888762</v>
      </c>
      <c r="H666" s="1402">
        <v>0.73333333333333162</v>
      </c>
      <c r="I666" s="1402">
        <v>0.80972222222222034</v>
      </c>
      <c r="J666" s="1402">
        <v>0.88263888888888664</v>
      </c>
      <c r="K666" s="1402"/>
      <c r="L666" s="1402"/>
      <c r="M666" s="1369"/>
      <c r="N666" s="1439"/>
      <c r="O666" s="1404"/>
      <c r="P666" s="1404"/>
      <c r="Q666" s="1404"/>
      <c r="R666" s="1403"/>
      <c r="S666" s="1431"/>
      <c r="T666" s="1369"/>
      <c r="U666" s="1395"/>
      <c r="V666" s="1417">
        <v>4.8611111111110938E-3</v>
      </c>
      <c r="W666" s="1417">
        <v>4.8611111111110938E-3</v>
      </c>
      <c r="X666" s="1425"/>
      <c r="Y666" s="1393"/>
      <c r="Z666" s="1393"/>
      <c r="AA666" s="1393" t="s">
        <v>152</v>
      </c>
    </row>
    <row r="667" spans="1:27" s="1088" customFormat="1" ht="24.75" customHeight="1" x14ac:dyDescent="0.15">
      <c r="A667" s="1429">
        <v>21</v>
      </c>
      <c r="B667" s="1402">
        <v>0.24999999999999997</v>
      </c>
      <c r="C667" s="1445">
        <v>0.30972222222222207</v>
      </c>
      <c r="D667" s="1402">
        <v>0.39930555555555503</v>
      </c>
      <c r="E667" s="1402">
        <v>0.46527777777777707</v>
      </c>
      <c r="F667" s="1402">
        <v>0.5791666666666655</v>
      </c>
      <c r="G667" s="1402">
        <v>0.6451388888888876</v>
      </c>
      <c r="H667" s="1402">
        <v>0.73888888888888715</v>
      </c>
      <c r="I667" s="1402">
        <v>0.81527777777777588</v>
      </c>
      <c r="J667" s="1402">
        <v>0.88749999999999774</v>
      </c>
      <c r="K667" s="1402"/>
      <c r="L667" s="1402"/>
      <c r="M667" s="1369"/>
      <c r="N667" s="1440"/>
      <c r="O667" s="1404"/>
      <c r="P667" s="1404"/>
      <c r="Q667" s="1404"/>
      <c r="R667" s="1403"/>
      <c r="S667" s="1431"/>
      <c r="T667" s="1369"/>
      <c r="U667" s="1395"/>
      <c r="V667" s="1417">
        <v>4.8611111111110938E-3</v>
      </c>
      <c r="W667" s="1417">
        <v>4.8611111111110938E-3</v>
      </c>
      <c r="X667" s="1425"/>
      <c r="Y667" s="1393"/>
      <c r="Z667" s="1393"/>
      <c r="AA667" s="1393" t="s">
        <v>152</v>
      </c>
    </row>
    <row r="668" spans="1:27" s="1088" customFormat="1" ht="24.75" customHeight="1" x14ac:dyDescent="0.15">
      <c r="A668" s="1413">
        <v>22</v>
      </c>
      <c r="B668" s="1402">
        <v>0.25347222222222221</v>
      </c>
      <c r="C668" s="1445">
        <v>0.31249999999999983</v>
      </c>
      <c r="D668" s="1402">
        <v>0.40486111111111056</v>
      </c>
      <c r="E668" s="1402">
        <v>0.4708333333333326</v>
      </c>
      <c r="F668" s="1402">
        <v>0.58472222222222103</v>
      </c>
      <c r="G668" s="1402">
        <v>0.65069444444444313</v>
      </c>
      <c r="H668" s="1402">
        <v>0.74444444444444269</v>
      </c>
      <c r="I668" s="1402">
        <v>0.82083333333333142</v>
      </c>
      <c r="J668" s="1402">
        <v>0.89236111111110883</v>
      </c>
      <c r="K668" s="1402"/>
      <c r="L668" s="1402"/>
      <c r="M668" s="1369"/>
      <c r="N668" s="1440"/>
      <c r="O668" s="1404"/>
      <c r="P668" s="1404"/>
      <c r="Q668" s="1404"/>
      <c r="R668" s="1403"/>
      <c r="S668" s="1405"/>
      <c r="T668" s="1369"/>
      <c r="U668" s="1395"/>
      <c r="V668" s="1417">
        <v>4.8611111111110938E-3</v>
      </c>
      <c r="W668" s="1417">
        <v>4.8611111111110938E-3</v>
      </c>
      <c r="X668" s="1425"/>
      <c r="Y668" s="1393"/>
      <c r="Z668" s="1393"/>
      <c r="AA668" s="1393" t="s">
        <v>152</v>
      </c>
    </row>
    <row r="669" spans="1:27" s="1088" customFormat="1" ht="24.75" customHeight="1" x14ac:dyDescent="0.15">
      <c r="A669" s="1429">
        <v>23</v>
      </c>
      <c r="B669" s="1402">
        <v>0.25694444444444442</v>
      </c>
      <c r="C669" s="1445">
        <v>0.31597222222222204</v>
      </c>
      <c r="D669" s="1402">
        <v>0.4104166666666661</v>
      </c>
      <c r="E669" s="1402">
        <v>0.47638888888888814</v>
      </c>
      <c r="F669" s="1402">
        <v>0.59027777777777657</v>
      </c>
      <c r="G669" s="1402">
        <v>0.65624999999999867</v>
      </c>
      <c r="H669" s="1402">
        <v>0.74999999999999822</v>
      </c>
      <c r="I669" s="1402">
        <v>0.82638888888888695</v>
      </c>
      <c r="J669" s="1402">
        <v>0.89722222222221992</v>
      </c>
      <c r="K669" s="1402"/>
      <c r="L669" s="1402"/>
      <c r="M669" s="1369"/>
      <c r="N669" s="1440"/>
      <c r="O669" s="1405"/>
      <c r="P669" s="1405"/>
      <c r="Q669" s="1405"/>
      <c r="R669" s="1405"/>
      <c r="S669" s="1405"/>
      <c r="T669" s="1369"/>
      <c r="U669" s="1395"/>
      <c r="V669" s="1425"/>
      <c r="W669" s="1425"/>
      <c r="X669" s="1425"/>
      <c r="Y669" s="1393"/>
      <c r="Z669" s="1393"/>
      <c r="AA669" s="1393" t="s">
        <v>152</v>
      </c>
    </row>
    <row r="670" spans="1:27" s="1088" customFormat="1" ht="24.75" customHeight="1" x14ac:dyDescent="0.15">
      <c r="A670" s="1413">
        <v>24</v>
      </c>
      <c r="B670" s="1402">
        <v>0.26041666666666663</v>
      </c>
      <c r="C670" s="1445">
        <v>0.31944444444444425</v>
      </c>
      <c r="D670" s="1402">
        <v>0.41597222222222163</v>
      </c>
      <c r="E670" s="1402">
        <v>0.48194444444444368</v>
      </c>
      <c r="F670" s="1402">
        <v>0.5958333333333321</v>
      </c>
      <c r="G670" s="1402">
        <v>0.66249999999999865</v>
      </c>
      <c r="H670" s="1402">
        <v>0.75555555555555376</v>
      </c>
      <c r="I670" s="1402">
        <v>0.83194444444444249</v>
      </c>
      <c r="J670" s="1402">
        <v>0.90208333333333102</v>
      </c>
      <c r="K670" s="1402"/>
      <c r="L670" s="1402"/>
      <c r="M670" s="1369"/>
      <c r="N670" s="1440"/>
      <c r="O670" s="1405"/>
      <c r="P670" s="1405"/>
      <c r="Q670" s="1405"/>
      <c r="R670" s="1405"/>
      <c r="S670" s="1405"/>
      <c r="T670" s="1369"/>
      <c r="U670" s="1395"/>
      <c r="V670" s="1417"/>
      <c r="W670" s="1417"/>
      <c r="X670" s="1425"/>
      <c r="Y670" s="1393"/>
      <c r="Z670" s="1393"/>
      <c r="AA670" s="1393" t="s">
        <v>152</v>
      </c>
    </row>
    <row r="671" spans="1:27" s="1088" customFormat="1" ht="24.75" customHeight="1" x14ac:dyDescent="0.15">
      <c r="A671" s="1429">
        <v>25</v>
      </c>
      <c r="B671" s="1402">
        <v>0.26388888888888884</v>
      </c>
      <c r="C671" s="1445">
        <v>0.32291666666666646</v>
      </c>
      <c r="D671" s="1402">
        <v>0.42152777777777717</v>
      </c>
      <c r="E671" s="1402">
        <v>0.48749999999999921</v>
      </c>
      <c r="F671" s="1402">
        <v>0.60138888888888764</v>
      </c>
      <c r="G671" s="1402">
        <v>0.66874999999999862</v>
      </c>
      <c r="H671" s="1402">
        <v>0.7611111111111093</v>
      </c>
      <c r="I671" s="1402">
        <v>0.83749999999999802</v>
      </c>
      <c r="J671" s="1402">
        <v>0.90694444444444211</v>
      </c>
      <c r="K671" s="1402"/>
      <c r="L671" s="1402"/>
      <c r="M671" s="1369"/>
      <c r="N671" s="1440"/>
      <c r="O671" s="1405"/>
      <c r="P671" s="1405"/>
      <c r="Q671" s="1405"/>
      <c r="R671" s="1405"/>
      <c r="S671" s="1405"/>
      <c r="T671" s="1369"/>
      <c r="U671" s="1395"/>
      <c r="V671" s="1421"/>
      <c r="W671" s="1421"/>
      <c r="X671" s="1425"/>
      <c r="Y671" s="1393"/>
      <c r="Z671" s="1393"/>
      <c r="AA671" s="1393" t="s">
        <v>152</v>
      </c>
    </row>
    <row r="672" spans="1:27" s="1088" customFormat="1" ht="24.75" customHeight="1" x14ac:dyDescent="0.15">
      <c r="A672" s="1413">
        <v>26</v>
      </c>
      <c r="B672" s="1402">
        <v>0.26736111111111105</v>
      </c>
      <c r="C672" s="1445">
        <v>0.32638888888888867</v>
      </c>
      <c r="D672" s="1402">
        <v>0.4270833333333327</v>
      </c>
      <c r="E672" s="1402">
        <v>0.49305555555555475</v>
      </c>
      <c r="F672" s="1402">
        <v>0.60694444444444318</v>
      </c>
      <c r="G672" s="1402">
        <v>0.6749999999999986</v>
      </c>
      <c r="H672" s="1402">
        <v>0.76666666666666483</v>
      </c>
      <c r="I672" s="1402">
        <v>0.84305555555555356</v>
      </c>
      <c r="J672" s="1402">
        <v>0.9118055555555532</v>
      </c>
      <c r="K672" s="1402"/>
      <c r="L672" s="1391"/>
      <c r="M672" s="1368"/>
      <c r="N672" s="1440"/>
      <c r="O672" s="1405"/>
      <c r="P672" s="1405"/>
      <c r="Q672" s="1405"/>
      <c r="R672" s="1405"/>
      <c r="S672" s="1405"/>
      <c r="T672" s="1369"/>
      <c r="U672" s="1395"/>
      <c r="V672" s="1421"/>
      <c r="W672" s="1425"/>
      <c r="X672" s="1425"/>
      <c r="Y672" s="1393"/>
      <c r="Z672" s="1393"/>
      <c r="AA672" s="1393" t="s">
        <v>152</v>
      </c>
    </row>
    <row r="673" spans="1:27" s="1088" customFormat="1" ht="24.75" customHeight="1" x14ac:dyDescent="0.15">
      <c r="A673" s="1429">
        <v>27</v>
      </c>
      <c r="B673" s="1402">
        <v>0.27083333333333326</v>
      </c>
      <c r="C673" s="1445">
        <v>0.32986111111111088</v>
      </c>
      <c r="D673" s="1402">
        <v>0.43263888888888824</v>
      </c>
      <c r="E673" s="1402">
        <v>0.49861111111111028</v>
      </c>
      <c r="F673" s="1402">
        <v>0.61249999999999871</v>
      </c>
      <c r="G673" s="1391">
        <v>0.68124999999999858</v>
      </c>
      <c r="H673" s="1391">
        <v>0.77222222222222037</v>
      </c>
      <c r="I673" s="1391">
        <v>0.84791666666666465</v>
      </c>
      <c r="J673" s="1391">
        <v>0.9166666666666643</v>
      </c>
      <c r="K673" s="1391"/>
      <c r="L673" s="1391"/>
      <c r="M673" s="1368"/>
      <c r="N673" s="1440"/>
      <c r="O673" s="1405"/>
      <c r="P673" s="1405"/>
      <c r="Q673" s="1405"/>
      <c r="R673" s="1405"/>
      <c r="S673" s="1405"/>
      <c r="T673" s="1369"/>
      <c r="U673" s="1395"/>
      <c r="V673" s="1421"/>
      <c r="W673" s="1425"/>
      <c r="X673" s="1425"/>
      <c r="Y673" s="1393"/>
      <c r="Z673" s="1393"/>
      <c r="AA673" s="1393" t="s">
        <v>152</v>
      </c>
    </row>
    <row r="674" spans="1:27" s="1088" customFormat="1" ht="24.75" customHeight="1" x14ac:dyDescent="0.15">
      <c r="A674" s="1413">
        <v>28</v>
      </c>
      <c r="B674" s="1402">
        <v>0.27430555555555547</v>
      </c>
      <c r="C674" s="1445">
        <v>0.33333333333333309</v>
      </c>
      <c r="D674" s="1402">
        <v>0.43819444444444378</v>
      </c>
      <c r="E674" s="1402">
        <v>0.50416666666666587</v>
      </c>
      <c r="F674" s="1402">
        <v>0.61805555555555425</v>
      </c>
      <c r="G674" s="1402">
        <v>0.68749999999999856</v>
      </c>
      <c r="H674" s="1402">
        <v>0.7777777777777759</v>
      </c>
      <c r="I674" s="1402">
        <v>0.85277777777777575</v>
      </c>
      <c r="J674" s="1402">
        <v>0.92152777777777539</v>
      </c>
      <c r="K674" s="1402"/>
      <c r="L674" s="1391"/>
      <c r="M674" s="1368"/>
      <c r="N674" s="1440"/>
      <c r="O674" s="1405"/>
      <c r="P674" s="1405"/>
      <c r="Q674" s="1405"/>
      <c r="R674" s="1405"/>
      <c r="S674" s="1405"/>
      <c r="T674" s="1369"/>
      <c r="U674" s="1395"/>
      <c r="V674" s="1425"/>
      <c r="W674" s="1425"/>
      <c r="X674" s="1425"/>
      <c r="Y674" s="1393"/>
      <c r="Z674" s="1393"/>
      <c r="AA674" s="1393" t="s">
        <v>152</v>
      </c>
    </row>
    <row r="675" spans="1:27" s="1088" customFormat="1" ht="24.75" customHeight="1" x14ac:dyDescent="0.15">
      <c r="A675" s="1429">
        <v>29</v>
      </c>
      <c r="B675" s="1402">
        <v>0.27777777777777768</v>
      </c>
      <c r="C675" s="1445">
        <v>0.3368055555555553</v>
      </c>
      <c r="D675" s="1402">
        <v>0.44374999999999931</v>
      </c>
      <c r="E675" s="1402">
        <v>0.50972222222222141</v>
      </c>
      <c r="F675" s="1402">
        <v>0.62361111111110978</v>
      </c>
      <c r="G675" s="1402">
        <v>0.69374999999999853</v>
      </c>
      <c r="H675" s="1402">
        <v>0.78333333333333144</v>
      </c>
      <c r="I675" s="1402">
        <v>0.85763888888888684</v>
      </c>
      <c r="J675" s="1402">
        <v>0.92638888888888649</v>
      </c>
      <c r="K675" s="1402"/>
      <c r="L675" s="1391"/>
      <c r="M675" s="1368"/>
      <c r="N675" s="1440"/>
      <c r="O675" s="1405"/>
      <c r="P675" s="1405"/>
      <c r="Q675" s="1405"/>
      <c r="R675" s="1405"/>
      <c r="S675" s="1405"/>
      <c r="T675" s="1369"/>
      <c r="U675" s="1395"/>
      <c r="V675" s="1425"/>
      <c r="W675" s="1425"/>
      <c r="X675" s="1425"/>
      <c r="Y675" s="1393"/>
      <c r="Z675" s="1393"/>
      <c r="AA675" s="1393" t="s">
        <v>152</v>
      </c>
    </row>
    <row r="676" spans="1:27" s="1088" customFormat="1" ht="24.75" customHeight="1" x14ac:dyDescent="0.15">
      <c r="A676" s="1413">
        <v>30</v>
      </c>
      <c r="B676" s="1402">
        <v>0.28124999999999989</v>
      </c>
      <c r="C676" s="1445">
        <v>0.34027777777777751</v>
      </c>
      <c r="D676" s="1402">
        <v>0.44930555555555485</v>
      </c>
      <c r="E676" s="1402">
        <v>0.51527777777777695</v>
      </c>
      <c r="F676" s="1402">
        <v>0.62916666666666532</v>
      </c>
      <c r="G676" s="1402">
        <v>0.69999999999999851</v>
      </c>
      <c r="H676" s="1402">
        <v>0.78888888888888697</v>
      </c>
      <c r="I676" s="1402">
        <v>0.86249999999999793</v>
      </c>
      <c r="J676" s="1402">
        <v>0.93124999999999758</v>
      </c>
      <c r="K676" s="1402"/>
      <c r="L676" s="1391"/>
      <c r="M676" s="1368"/>
      <c r="N676" s="1440"/>
      <c r="O676" s="1405"/>
      <c r="P676" s="1405"/>
      <c r="Q676" s="1405"/>
      <c r="R676" s="1405"/>
      <c r="S676" s="1405"/>
      <c r="T676" s="1369"/>
      <c r="U676" s="1395"/>
      <c r="V676" s="1425"/>
      <c r="W676" s="1425"/>
      <c r="X676" s="1425"/>
      <c r="Y676" s="1393"/>
      <c r="Z676" s="1425"/>
      <c r="AA676" s="1393" t="s">
        <v>152</v>
      </c>
    </row>
    <row r="677" spans="1:27" s="1088" customFormat="1" ht="24.75" customHeight="1" x14ac:dyDescent="0.15">
      <c r="A677" s="1429">
        <v>31</v>
      </c>
      <c r="B677" s="1402">
        <v>0.2847222222222221</v>
      </c>
      <c r="C677" s="1446">
        <v>0.34513888888888861</v>
      </c>
      <c r="D677" s="1402">
        <v>0.45486111111111038</v>
      </c>
      <c r="E677" s="1402">
        <v>0.52083333333333248</v>
      </c>
      <c r="F677" s="1402">
        <v>0.63472222222222086</v>
      </c>
      <c r="G677" s="1391">
        <v>0.70624999999999849</v>
      </c>
      <c r="H677" s="1391">
        <v>0.79444444444444251</v>
      </c>
      <c r="I677" s="1391">
        <v>0.86736111111110903</v>
      </c>
      <c r="J677" s="1391">
        <v>0.93611111111110867</v>
      </c>
      <c r="K677" s="1391"/>
      <c r="L677" s="1391"/>
      <c r="M677" s="1368"/>
      <c r="N677" s="1440"/>
      <c r="O677" s="1405"/>
      <c r="P677" s="1405"/>
      <c r="Q677" s="1405"/>
      <c r="R677" s="1405"/>
      <c r="S677" s="1405"/>
      <c r="T677" s="1369"/>
      <c r="U677" s="1395"/>
      <c r="V677" s="1425"/>
      <c r="W677" s="1425"/>
      <c r="X677" s="1425"/>
      <c r="Y677" s="1393"/>
      <c r="Z677" s="1425"/>
      <c r="AA677" s="1393" t="s">
        <v>152</v>
      </c>
    </row>
    <row r="678" spans="1:27" s="1088" customFormat="1" ht="24.75" customHeight="1" x14ac:dyDescent="0.15">
      <c r="A678" s="1413">
        <v>32</v>
      </c>
      <c r="B678" s="1402">
        <v>0.28888888888888875</v>
      </c>
      <c r="C678" s="1446">
        <v>0.35069444444444414</v>
      </c>
      <c r="D678" s="1402">
        <v>0.46041666666666592</v>
      </c>
      <c r="E678" s="1402">
        <v>0.52638888888888802</v>
      </c>
      <c r="F678" s="1402">
        <v>0.64027777777777639</v>
      </c>
      <c r="G678" s="1402">
        <v>0.71249999999999847</v>
      </c>
      <c r="H678" s="1402">
        <v>0.79999999999999805</v>
      </c>
      <c r="I678" s="1402">
        <v>0.87291666666666456</v>
      </c>
      <c r="J678" s="1402">
        <v>0.94097222222221977</v>
      </c>
      <c r="K678" s="1402"/>
      <c r="L678" s="1391"/>
      <c r="M678" s="1368"/>
      <c r="N678" s="1441"/>
      <c r="O678" s="1405"/>
      <c r="P678" s="1405"/>
      <c r="Q678" s="1405"/>
      <c r="R678" s="1405"/>
      <c r="S678" s="1405"/>
      <c r="T678" s="1369"/>
      <c r="U678" s="1395"/>
      <c r="V678" s="1425"/>
      <c r="W678" s="1425"/>
      <c r="X678" s="1425"/>
      <c r="Y678" s="1393"/>
      <c r="Z678" s="1425"/>
      <c r="AA678" s="1393" t="s">
        <v>152</v>
      </c>
    </row>
    <row r="679" spans="1:27" s="1088" customFormat="1" ht="24.75" customHeight="1" thickBot="1" x14ac:dyDescent="0.2">
      <c r="A679" s="1429">
        <v>33</v>
      </c>
      <c r="B679" s="1415"/>
      <c r="C679" s="1415"/>
      <c r="D679" s="1415"/>
      <c r="E679" s="1415"/>
      <c r="F679" s="1415"/>
      <c r="G679" s="1415"/>
      <c r="H679" s="1415"/>
      <c r="I679" s="1415"/>
      <c r="J679" s="1415"/>
      <c r="K679" s="1415"/>
      <c r="L679" s="1442"/>
      <c r="M679" s="1392"/>
      <c r="N679" s="1443"/>
      <c r="O679" s="1414"/>
      <c r="P679" s="1414"/>
      <c r="Q679" s="1414"/>
      <c r="R679" s="1414"/>
      <c r="S679" s="1414"/>
      <c r="T679" s="1387"/>
      <c r="U679" s="1396"/>
      <c r="V679" s="1425"/>
      <c r="W679" s="1425"/>
      <c r="X679" s="1425"/>
      <c r="Y679" s="1393"/>
      <c r="Z679" s="1425"/>
      <c r="AA679" s="1393"/>
    </row>
    <row r="680" spans="1:27" s="1088" customFormat="1" ht="20.100000000000001" customHeight="1" thickBot="1" x14ac:dyDescent="0.2">
      <c r="A680" s="1469" t="s">
        <v>20</v>
      </c>
      <c r="B680" s="1470"/>
      <c r="C680" s="1471" t="s">
        <v>1970</v>
      </c>
      <c r="D680" s="1472"/>
      <c r="E680" s="1472"/>
      <c r="F680" s="1473"/>
      <c r="G680" s="1409"/>
      <c r="H680" s="1410"/>
      <c r="I680" s="1410"/>
      <c r="J680" s="1410"/>
      <c r="K680" s="1410"/>
      <c r="L680" s="1410"/>
      <c r="M680" s="1410"/>
      <c r="N680" s="1474"/>
      <c r="O680" s="1474"/>
      <c r="P680" s="1474"/>
      <c r="Q680" s="1474"/>
      <c r="R680" s="1474"/>
      <c r="S680" s="1474"/>
      <c r="T680" s="1474"/>
      <c r="U680" s="1475"/>
      <c r="V680" s="1425"/>
      <c r="W680" s="1425"/>
      <c r="X680" s="1425"/>
      <c r="Y680" s="1393"/>
      <c r="Z680" s="1393"/>
      <c r="AA680" s="1425"/>
    </row>
    <row r="681" spans="1:27" s="751" customFormat="1" ht="35.25" customHeight="1" thickBot="1" x14ac:dyDescent="0.2">
      <c r="A681" s="1476" t="s">
        <v>1792</v>
      </c>
      <c r="B681" s="1477"/>
      <c r="C681" s="1477"/>
      <c r="D681" s="1477"/>
      <c r="E681" s="1478"/>
      <c r="F681" s="1236" t="s">
        <v>1766</v>
      </c>
      <c r="G681" s="1243"/>
      <c r="H681" s="1479" t="s">
        <v>108</v>
      </c>
      <c r="I681" s="1480"/>
      <c r="J681" s="1480"/>
      <c r="K681" s="1211" t="s">
        <v>9</v>
      </c>
      <c r="L681" s="1457" t="s">
        <v>87</v>
      </c>
      <c r="M681" s="1457"/>
      <c r="N681" s="1458"/>
      <c r="O681" s="1243"/>
      <c r="P681" s="1244"/>
      <c r="Q681" s="1244"/>
      <c r="R681" s="1244"/>
      <c r="S681" s="1243"/>
      <c r="T681" s="1467" t="s">
        <v>579</v>
      </c>
      <c r="U681" s="1468"/>
      <c r="V681" s="1221">
        <v>7.1198092031425362E-3</v>
      </c>
      <c r="W681" s="1221">
        <v>7.1198092031425362E-3</v>
      </c>
      <c r="X681" s="1250">
        <v>7.1198092031425362E-3</v>
      </c>
      <c r="Y681" s="1231" t="s">
        <v>184</v>
      </c>
      <c r="Z681" s="1232">
        <v>6.9444444444444441E-3</v>
      </c>
      <c r="AA681" s="1251"/>
    </row>
    <row r="682" spans="1:27" s="751" customFormat="1" ht="6.75" customHeight="1" thickBot="1" x14ac:dyDescent="0.2">
      <c r="A682" s="1220"/>
      <c r="B682" s="1207"/>
      <c r="C682" s="1207"/>
      <c r="D682" s="1207"/>
      <c r="E682" s="1207"/>
      <c r="F682" s="1207"/>
      <c r="G682" s="1207"/>
      <c r="H682" s="1207"/>
      <c r="I682" s="1207"/>
      <c r="J682" s="1207"/>
      <c r="K682" s="1207"/>
      <c r="L682" s="1207"/>
      <c r="M682" s="1207"/>
      <c r="N682" s="1207"/>
      <c r="O682" s="1207"/>
      <c r="P682" s="1207"/>
      <c r="Q682" s="1207"/>
      <c r="R682" s="1207"/>
      <c r="S682" s="1207"/>
      <c r="T682" s="1236"/>
      <c r="U682" s="1237"/>
      <c r="V682" s="1221">
        <v>0.23611111111111113</v>
      </c>
      <c r="W682" s="1221">
        <v>0.23611111111111113</v>
      </c>
      <c r="X682" s="1251"/>
      <c r="Y682" s="1251"/>
      <c r="Z682" s="1227"/>
      <c r="AA682" s="1251"/>
    </row>
    <row r="683" spans="1:27" s="751" customFormat="1" ht="21.95" customHeight="1" thickBot="1" x14ac:dyDescent="0.2">
      <c r="A683" s="1495" t="s">
        <v>12</v>
      </c>
      <c r="B683" s="1483"/>
      <c r="C683" s="1483" t="s">
        <v>1793</v>
      </c>
      <c r="D683" s="1483"/>
      <c r="E683" s="1484"/>
      <c r="F683" s="1487" t="s">
        <v>1794</v>
      </c>
      <c r="G683" s="1488"/>
      <c r="H683" s="1488"/>
      <c r="I683" s="1488"/>
      <c r="J683" s="1488"/>
      <c r="K683" s="1207"/>
      <c r="L683" s="1207"/>
      <c r="M683" s="1207"/>
      <c r="N683" s="1463" t="s">
        <v>13</v>
      </c>
      <c r="O683" s="1464"/>
      <c r="P683" s="1503">
        <v>6.9444444444444441E-3</v>
      </c>
      <c r="Q683" s="1504"/>
      <c r="R683" s="1207"/>
      <c r="S683" s="1212" t="s">
        <v>14</v>
      </c>
      <c r="T683" s="1459">
        <v>6.1805555555555558E-2</v>
      </c>
      <c r="U683" s="1460"/>
      <c r="V683" s="1221">
        <v>0.70486111111111105</v>
      </c>
      <c r="W683" s="1221">
        <v>0.70486111111111105</v>
      </c>
      <c r="X683" s="1251"/>
      <c r="Y683" s="1251"/>
      <c r="Z683" s="1227"/>
      <c r="AA683" s="1251"/>
    </row>
    <row r="684" spans="1:27" s="751" customFormat="1" ht="7.5" customHeight="1" thickBot="1" x14ac:dyDescent="0.2">
      <c r="A684" s="1220"/>
      <c r="B684" s="1207"/>
      <c r="C684" s="1207"/>
      <c r="D684" s="1207"/>
      <c r="E684" s="1207"/>
      <c r="F684" s="1207"/>
      <c r="G684" s="1207"/>
      <c r="H684" s="1207"/>
      <c r="I684" s="1207"/>
      <c r="J684" s="1207"/>
      <c r="K684" s="1207"/>
      <c r="L684" s="1207"/>
      <c r="M684" s="1207"/>
      <c r="N684" s="1207"/>
      <c r="O684" s="1207"/>
      <c r="P684" s="1207"/>
      <c r="Q684" s="1207"/>
      <c r="R684" s="1207"/>
      <c r="S684" s="1207"/>
      <c r="T684" s="1236"/>
      <c r="U684" s="1237"/>
      <c r="V684" s="1221">
        <v>0.94097222222222221</v>
      </c>
      <c r="W684" s="1221">
        <v>0.94097222222222221</v>
      </c>
      <c r="X684" s="1251"/>
      <c r="Y684" s="1251"/>
      <c r="Z684" s="1227"/>
      <c r="AA684" s="1251"/>
    </row>
    <row r="685" spans="1:27" s="751" customFormat="1" ht="20.100000000000001" customHeight="1" x14ac:dyDescent="0.15">
      <c r="A685" s="1499" t="s">
        <v>15</v>
      </c>
      <c r="B685" s="1494">
        <v>1</v>
      </c>
      <c r="C685" s="1494"/>
      <c r="D685" s="1494">
        <v>2</v>
      </c>
      <c r="E685" s="1494"/>
      <c r="F685" s="1494">
        <v>3</v>
      </c>
      <c r="G685" s="1494"/>
      <c r="H685" s="1494">
        <v>4</v>
      </c>
      <c r="I685" s="1494"/>
      <c r="J685" s="1494">
        <v>5</v>
      </c>
      <c r="K685" s="1494"/>
      <c r="L685" s="1494">
        <v>6</v>
      </c>
      <c r="M685" s="1494"/>
      <c r="N685" s="1494">
        <v>7</v>
      </c>
      <c r="O685" s="1494"/>
      <c r="P685" s="1494">
        <v>8</v>
      </c>
      <c r="Q685" s="1494"/>
      <c r="R685" s="1494">
        <v>9</v>
      </c>
      <c r="S685" s="1494"/>
      <c r="T685" s="1494">
        <v>10</v>
      </c>
      <c r="U685" s="1514"/>
      <c r="V685" s="1251"/>
      <c r="W685" s="1251"/>
      <c r="X685" s="1251"/>
      <c r="Y685" s="1251"/>
      <c r="Z685" s="1227"/>
      <c r="AA685" s="1251"/>
    </row>
    <row r="686" spans="1:27" s="751" customFormat="1" ht="20.100000000000001" customHeight="1" x14ac:dyDescent="0.15">
      <c r="A686" s="1500"/>
      <c r="B686" s="1213" t="s">
        <v>108</v>
      </c>
      <c r="C686" s="1213" t="s">
        <v>87</v>
      </c>
      <c r="D686" s="1213" t="s">
        <v>108</v>
      </c>
      <c r="E686" s="1213" t="s">
        <v>87</v>
      </c>
      <c r="F686" s="1213" t="s">
        <v>108</v>
      </c>
      <c r="G686" s="1213" t="s">
        <v>87</v>
      </c>
      <c r="H686" s="1213" t="s">
        <v>108</v>
      </c>
      <c r="I686" s="1213" t="s">
        <v>87</v>
      </c>
      <c r="J686" s="1213" t="s">
        <v>108</v>
      </c>
      <c r="K686" s="1213" t="s">
        <v>87</v>
      </c>
      <c r="L686" s="1213" t="s">
        <v>108</v>
      </c>
      <c r="M686" s="1213"/>
      <c r="N686" s="1213"/>
      <c r="O686" s="1213"/>
      <c r="P686" s="1213"/>
      <c r="Q686" s="1213"/>
      <c r="R686" s="1213"/>
      <c r="S686" s="1213"/>
      <c r="T686" s="1213"/>
      <c r="U686" s="1228"/>
      <c r="V686" s="1251"/>
      <c r="W686" s="1251"/>
      <c r="X686" s="1251"/>
      <c r="Y686" s="1251"/>
      <c r="Z686" s="1227"/>
      <c r="AA686" s="1251"/>
    </row>
    <row r="687" spans="1:27" s="2" customFormat="1" ht="24.75" customHeight="1" x14ac:dyDescent="0.15">
      <c r="A687" s="1230">
        <v>1</v>
      </c>
      <c r="B687" s="1235"/>
      <c r="C687" s="1252" t="s">
        <v>1795</v>
      </c>
      <c r="D687" s="1235">
        <v>0.30555555555555536</v>
      </c>
      <c r="E687" s="1249">
        <v>0.36874999999999958</v>
      </c>
      <c r="F687" s="1249">
        <v>0.48055555555555557</v>
      </c>
      <c r="G687" s="1249">
        <v>0.5451388888888884</v>
      </c>
      <c r="H687" s="1249">
        <v>0.65902777777777732</v>
      </c>
      <c r="I687" s="1254">
        <v>0.72569444444444331</v>
      </c>
      <c r="J687" s="1234">
        <v>0.81111111111111012</v>
      </c>
      <c r="K687" s="1235">
        <v>0.87152777777777612</v>
      </c>
      <c r="L687" s="1234"/>
      <c r="M687" s="1222"/>
      <c r="N687" s="1215"/>
      <c r="O687" s="1222"/>
      <c r="P687" s="1209"/>
      <c r="Q687" s="1209"/>
      <c r="R687" s="1216"/>
      <c r="S687" s="1217"/>
      <c r="T687" s="1215"/>
      <c r="U687" s="1218"/>
      <c r="V687" s="1247">
        <v>198</v>
      </c>
      <c r="W687" s="1245">
        <v>4.5</v>
      </c>
      <c r="X687" s="1208"/>
      <c r="Y687" s="1208"/>
      <c r="Z687" s="1208"/>
      <c r="AA687" s="1227"/>
    </row>
    <row r="688" spans="1:27" s="2" customFormat="1" ht="24.75" customHeight="1" x14ac:dyDescent="0.15">
      <c r="A688" s="1230">
        <v>2</v>
      </c>
      <c r="B688" s="1235"/>
      <c r="C688" s="1252" t="s">
        <v>21</v>
      </c>
      <c r="D688" s="1235">
        <v>0.31249999999999978</v>
      </c>
      <c r="E688" s="1249">
        <v>0.37638888888888844</v>
      </c>
      <c r="F688" s="1249">
        <v>0.48888888888888893</v>
      </c>
      <c r="G688" s="1249">
        <v>0.5534722222222217</v>
      </c>
      <c r="H688" s="1249">
        <v>0.66597222222222174</v>
      </c>
      <c r="I688" s="1254">
        <v>0.73194444444444329</v>
      </c>
      <c r="J688" s="1235">
        <v>0.81736111111111009</v>
      </c>
      <c r="K688" s="1235">
        <v>0.87847222222222054</v>
      </c>
      <c r="L688" s="1234"/>
      <c r="M688" s="1222"/>
      <c r="N688" s="1215"/>
      <c r="O688" s="1222"/>
      <c r="P688" s="1209"/>
      <c r="Q688" s="1209"/>
      <c r="R688" s="1216"/>
      <c r="S688" s="1217"/>
      <c r="T688" s="1215"/>
      <c r="U688" s="1218"/>
      <c r="V688" s="1229">
        <v>99</v>
      </c>
      <c r="W688" s="1219">
        <v>99</v>
      </c>
      <c r="X688" s="1208"/>
      <c r="Y688" s="1248">
        <v>99</v>
      </c>
      <c r="Z688" s="1208"/>
      <c r="AA688" s="1227"/>
    </row>
    <row r="689" spans="1:27" s="2" customFormat="1" ht="24.75" customHeight="1" x14ac:dyDescent="0.15">
      <c r="A689" s="1230">
        <v>3</v>
      </c>
      <c r="B689" s="1235"/>
      <c r="C689" s="1253" t="s">
        <v>1797</v>
      </c>
      <c r="D689" s="1235">
        <v>0.3194444444444442</v>
      </c>
      <c r="E689" s="1249">
        <v>0.38333333333333286</v>
      </c>
      <c r="F689" s="1249">
        <v>0.49722222222222229</v>
      </c>
      <c r="G689" s="1249">
        <v>0.561805555555555</v>
      </c>
      <c r="H689" s="1249">
        <v>0.67291666666666616</v>
      </c>
      <c r="I689" s="1234">
        <v>0.73888888888888771</v>
      </c>
      <c r="J689" s="1235">
        <v>0.82361111111111007</v>
      </c>
      <c r="K689" s="1235">
        <v>0.88541666666666496</v>
      </c>
      <c r="L689" s="1234"/>
      <c r="M689" s="1222"/>
      <c r="N689" s="1215"/>
      <c r="O689" s="1222"/>
      <c r="P689" s="1209"/>
      <c r="Q689" s="1209"/>
      <c r="R689" s="1216"/>
      <c r="S689" s="1217"/>
      <c r="T689" s="1215"/>
      <c r="U689" s="1218"/>
      <c r="V689" s="1236"/>
      <c r="W689" s="1236"/>
      <c r="X689" s="1208"/>
      <c r="Y689" s="1208"/>
      <c r="Z689" s="1208"/>
      <c r="AA689" s="1227"/>
    </row>
    <row r="690" spans="1:27" s="2" customFormat="1" ht="24.75" customHeight="1" x14ac:dyDescent="0.15">
      <c r="A690" s="1230">
        <v>4</v>
      </c>
      <c r="B690" s="1235"/>
      <c r="C690" s="1235">
        <v>0.23611111111111113</v>
      </c>
      <c r="D690" s="1235">
        <v>0.32638888888888862</v>
      </c>
      <c r="E690" s="1249">
        <v>0.39027777777777728</v>
      </c>
      <c r="F690" s="1249">
        <v>0.5048611111111112</v>
      </c>
      <c r="G690" s="1249">
        <v>0.57013888888888831</v>
      </c>
      <c r="H690" s="1249">
        <v>0.67986111111111058</v>
      </c>
      <c r="I690" s="1234">
        <v>0.74583333333333213</v>
      </c>
      <c r="J690" s="1235">
        <v>0.82986111111111005</v>
      </c>
      <c r="K690" s="1235">
        <v>0.89236111111110938</v>
      </c>
      <c r="L690" s="1234"/>
      <c r="M690" s="1222"/>
      <c r="N690" s="1215"/>
      <c r="O690" s="1222"/>
      <c r="P690" s="1209"/>
      <c r="Q690" s="1209"/>
      <c r="R690" s="1216"/>
      <c r="S690" s="1217"/>
      <c r="T690" s="1215"/>
      <c r="U690" s="1218"/>
      <c r="V690" s="1233" t="s">
        <v>29</v>
      </c>
      <c r="W690" s="1233" t="s">
        <v>30</v>
      </c>
      <c r="X690" s="1208"/>
      <c r="Y690" s="1208"/>
      <c r="Z690" s="1208"/>
      <c r="AA690" s="1227"/>
    </row>
    <row r="691" spans="1:27" s="2" customFormat="1" ht="24.75" customHeight="1" x14ac:dyDescent="0.15">
      <c r="A691" s="1230">
        <v>5</v>
      </c>
      <c r="B691" s="1235"/>
      <c r="C691" s="1235">
        <v>0.24305555555555558</v>
      </c>
      <c r="D691" s="1235">
        <v>0.33333333333333304</v>
      </c>
      <c r="E691" s="1249">
        <v>0.3972222222222217</v>
      </c>
      <c r="F691" s="1249">
        <v>0.51250000000000007</v>
      </c>
      <c r="G691" s="1249">
        <v>0.57847222222222161</v>
      </c>
      <c r="H691" s="1249">
        <v>0.686805555555555</v>
      </c>
      <c r="I691" s="1234">
        <v>0.75277777777777655</v>
      </c>
      <c r="J691" s="1235">
        <v>0.83611111111111003</v>
      </c>
      <c r="K691" s="1235">
        <v>0.8993055555555538</v>
      </c>
      <c r="L691" s="1234"/>
      <c r="M691" s="1222"/>
      <c r="N691" s="1215"/>
      <c r="O691" s="1222"/>
      <c r="P691" s="1209"/>
      <c r="Q691" s="1209"/>
      <c r="R691" s="1216"/>
      <c r="S691" s="1217"/>
      <c r="T691" s="1215"/>
      <c r="U691" s="1218"/>
      <c r="V691" s="1233" t="s">
        <v>27</v>
      </c>
      <c r="W691" s="1233" t="s">
        <v>28</v>
      </c>
      <c r="X691" s="1208"/>
      <c r="Y691" s="1208"/>
      <c r="Z691" s="1208"/>
      <c r="AA691" s="1227"/>
    </row>
    <row r="692" spans="1:27" s="2" customFormat="1" ht="24.75" customHeight="1" x14ac:dyDescent="0.15">
      <c r="A692" s="1230">
        <v>6</v>
      </c>
      <c r="B692" s="1235"/>
      <c r="C692" s="1235">
        <v>0.25</v>
      </c>
      <c r="D692" s="1235">
        <v>0.34027777777777746</v>
      </c>
      <c r="E692" s="1249">
        <v>0.40486111111111056</v>
      </c>
      <c r="F692" s="1249">
        <v>0.52013888888888893</v>
      </c>
      <c r="G692" s="1249">
        <v>0.58611111111111047</v>
      </c>
      <c r="H692" s="1249">
        <v>0.69374999999999942</v>
      </c>
      <c r="I692" s="1234">
        <v>0.75972222222222097</v>
      </c>
      <c r="J692" s="1235">
        <v>0.84236111111111001</v>
      </c>
      <c r="K692" s="1235">
        <v>0.90624999999999822</v>
      </c>
      <c r="L692" s="1234"/>
      <c r="M692" s="1222"/>
      <c r="N692" s="1222"/>
      <c r="O692" s="1222"/>
      <c r="P692" s="1209"/>
      <c r="Q692" s="1209"/>
      <c r="R692" s="1216"/>
      <c r="S692" s="1217"/>
      <c r="T692" s="1215"/>
      <c r="U692" s="1218"/>
      <c r="V692" s="1236"/>
      <c r="W692" s="1236"/>
      <c r="X692" s="1208"/>
      <c r="Y692" s="1208"/>
      <c r="Z692" s="1208"/>
      <c r="AA692" s="1227"/>
    </row>
    <row r="693" spans="1:27" s="2" customFormat="1" ht="24.75" customHeight="1" x14ac:dyDescent="0.15">
      <c r="A693" s="1230">
        <v>7</v>
      </c>
      <c r="B693" s="1235"/>
      <c r="C693" s="1235">
        <v>0.25694444444444442</v>
      </c>
      <c r="D693" s="1235">
        <v>0.34791666666666632</v>
      </c>
      <c r="E693" s="1249">
        <v>0.41249999999999942</v>
      </c>
      <c r="F693" s="1249">
        <v>0.52777777777777779</v>
      </c>
      <c r="G693" s="1249">
        <v>0.59444444444444378</v>
      </c>
      <c r="H693" s="1249">
        <v>0.70069444444444384</v>
      </c>
      <c r="I693" s="1234">
        <v>0.76666666666666539</v>
      </c>
      <c r="J693" s="1235">
        <v>0.84861111111110998</v>
      </c>
      <c r="K693" s="1235">
        <v>0.91319444444444264</v>
      </c>
      <c r="L693" s="1234"/>
      <c r="M693" s="1222"/>
      <c r="N693" s="1215"/>
      <c r="O693" s="1222"/>
      <c r="P693" s="1209"/>
      <c r="Q693" s="1209"/>
      <c r="R693" s="1216"/>
      <c r="S693" s="1217"/>
      <c r="T693" s="1215"/>
      <c r="U693" s="1218"/>
      <c r="V693" s="1226">
        <v>6.2499999999999778E-3</v>
      </c>
      <c r="W693" s="1246">
        <v>6.9444444444444198E-3</v>
      </c>
      <c r="X693" s="1208"/>
      <c r="Y693" s="1208"/>
      <c r="Z693" s="1208"/>
      <c r="AA693" s="1227"/>
    </row>
    <row r="694" spans="1:27" s="2" customFormat="1" ht="24.75" customHeight="1" x14ac:dyDescent="0.15">
      <c r="A694" s="1230">
        <v>8</v>
      </c>
      <c r="B694" s="1235"/>
      <c r="C694" s="1235">
        <v>0.26388888888888884</v>
      </c>
      <c r="D694" s="1235">
        <v>0.35555555555555518</v>
      </c>
      <c r="E694" s="1249">
        <v>0.42013888888888828</v>
      </c>
      <c r="F694" s="1249">
        <v>0.53541666666666665</v>
      </c>
      <c r="G694" s="1249">
        <v>0.60208333333333264</v>
      </c>
      <c r="H694" s="1249">
        <v>0.70763888888888826</v>
      </c>
      <c r="I694" s="1235">
        <v>0.77361111111110981</v>
      </c>
      <c r="J694" s="1235">
        <v>0.85486111111110996</v>
      </c>
      <c r="K694" s="1235">
        <v>0.92013888888888706</v>
      </c>
      <c r="L694" s="1234"/>
      <c r="M694" s="1222"/>
      <c r="N694" s="1215"/>
      <c r="O694" s="1222"/>
      <c r="P694" s="1209"/>
      <c r="Q694" s="1209"/>
      <c r="R694" s="1216"/>
      <c r="S694" s="1217"/>
      <c r="T694" s="1215"/>
      <c r="U694" s="1218"/>
      <c r="V694" s="1226">
        <v>6.2499999999999778E-3</v>
      </c>
      <c r="W694" s="1226">
        <v>6.9444444444444198E-3</v>
      </c>
      <c r="X694" s="1208"/>
      <c r="Y694" s="1208"/>
      <c r="Z694" s="1208"/>
      <c r="AA694" s="1227"/>
    </row>
    <row r="695" spans="1:27" s="2" customFormat="1" ht="24.75" customHeight="1" x14ac:dyDescent="0.15">
      <c r="A695" s="1230">
        <v>9</v>
      </c>
      <c r="B695" s="1235"/>
      <c r="C695" s="1235">
        <v>0.27083333333333326</v>
      </c>
      <c r="D695" s="1235">
        <v>0.36388888888888854</v>
      </c>
      <c r="E695" s="1249">
        <v>0.42847222222222164</v>
      </c>
      <c r="F695" s="1249">
        <v>0.54374999999999996</v>
      </c>
      <c r="G695" s="1249">
        <v>0.61041666666666594</v>
      </c>
      <c r="H695" s="1249">
        <v>0.71458333333333268</v>
      </c>
      <c r="I695" s="1235">
        <v>0.78055555555555423</v>
      </c>
      <c r="J695" s="1235">
        <v>0.86111111111110994</v>
      </c>
      <c r="K695" s="1235">
        <v>0.92708333333333148</v>
      </c>
      <c r="L695" s="1234"/>
      <c r="M695" s="1222"/>
      <c r="N695" s="1215"/>
      <c r="O695" s="1222"/>
      <c r="P695" s="1209"/>
      <c r="Q695" s="1209"/>
      <c r="R695" s="1216"/>
      <c r="S695" s="1217"/>
      <c r="T695" s="1215"/>
      <c r="U695" s="1218"/>
      <c r="V695" s="1226">
        <v>6.2499999999999778E-3</v>
      </c>
      <c r="W695" s="1246">
        <v>6.9444444444444198E-3</v>
      </c>
      <c r="X695" s="1208"/>
      <c r="Y695" s="1208"/>
      <c r="Z695" s="1208"/>
      <c r="AA695" s="1227"/>
    </row>
    <row r="696" spans="1:27" s="2" customFormat="1" ht="24.75" customHeight="1" x14ac:dyDescent="0.15">
      <c r="A696" s="1230">
        <v>10</v>
      </c>
      <c r="B696" s="1235"/>
      <c r="C696" s="1235">
        <v>0.27777777777777768</v>
      </c>
      <c r="D696" s="1235">
        <v>0.3722222222222219</v>
      </c>
      <c r="E696" s="1249">
        <v>0.436805555555555</v>
      </c>
      <c r="F696" s="1249">
        <v>0.55208333333333326</v>
      </c>
      <c r="G696" s="1249">
        <v>0.61874999999999925</v>
      </c>
      <c r="H696" s="1249">
        <v>0.7215277777777771</v>
      </c>
      <c r="I696" s="1235">
        <v>0.78749999999999865</v>
      </c>
      <c r="J696" s="1235">
        <v>0.86666666666666548</v>
      </c>
      <c r="K696" s="1235">
        <v>0.9340277777777759</v>
      </c>
      <c r="L696" s="1234"/>
      <c r="M696" s="1222"/>
      <c r="N696" s="1215"/>
      <c r="O696" s="1222"/>
      <c r="P696" s="1209"/>
      <c r="Q696" s="1209"/>
      <c r="R696" s="1216"/>
      <c r="S696" s="1217"/>
      <c r="T696" s="1215"/>
      <c r="U696" s="1218"/>
      <c r="V696" s="1226">
        <v>6.2499999999999778E-3</v>
      </c>
      <c r="W696" s="1226">
        <v>6.9444444444444198E-3</v>
      </c>
      <c r="X696" s="1208"/>
      <c r="Y696" s="1208"/>
      <c r="Z696" s="1208"/>
      <c r="AA696" s="1227"/>
    </row>
    <row r="697" spans="1:27" s="2" customFormat="1" ht="24.75" customHeight="1" x14ac:dyDescent="0.15">
      <c r="A697" s="1230">
        <v>11</v>
      </c>
      <c r="B697" s="1235"/>
      <c r="C697" s="1235">
        <v>0.2847222222222221</v>
      </c>
      <c r="D697" s="1249">
        <v>0.38055555555555526</v>
      </c>
      <c r="E697" s="1249">
        <v>0.44513888888888836</v>
      </c>
      <c r="F697" s="1249">
        <v>0.56041666666666656</v>
      </c>
      <c r="G697" s="1249">
        <v>0.62708333333333255</v>
      </c>
      <c r="H697" s="1249">
        <v>0.72847222222222152</v>
      </c>
      <c r="I697" s="1235">
        <v>0.79444444444444307</v>
      </c>
      <c r="J697" s="1235">
        <v>0.87222222222222101</v>
      </c>
      <c r="K697" s="1235">
        <v>0.94097222222222032</v>
      </c>
      <c r="L697" s="1234"/>
      <c r="M697" s="1222"/>
      <c r="N697" s="1245"/>
      <c r="O697" s="1222"/>
      <c r="P697" s="1209"/>
      <c r="Q697" s="1209"/>
      <c r="R697" s="1216"/>
      <c r="S697" s="1217"/>
      <c r="T697" s="1215"/>
      <c r="U697" s="1218"/>
      <c r="V697" s="1226">
        <v>6.2499999999999778E-3</v>
      </c>
      <c r="W697" s="1246">
        <v>6.9444444444444198E-3</v>
      </c>
      <c r="X697" s="1208"/>
      <c r="Y697" s="1208"/>
      <c r="Z697" s="1208"/>
      <c r="AA697" s="1227"/>
    </row>
    <row r="698" spans="1:27" s="2" customFormat="1" ht="24.75" customHeight="1" x14ac:dyDescent="0.15">
      <c r="A698" s="1230">
        <v>12</v>
      </c>
      <c r="B698" s="1252" t="s">
        <v>1798</v>
      </c>
      <c r="C698" s="1235">
        <v>0.29166666666666652</v>
      </c>
      <c r="D698" s="1249">
        <v>0.38888888888888862</v>
      </c>
      <c r="E698" s="1249">
        <v>0.45347222222222172</v>
      </c>
      <c r="F698" s="1249">
        <v>0.56874999999999987</v>
      </c>
      <c r="G698" s="1249">
        <v>0.63541666666666585</v>
      </c>
      <c r="H698" s="1249">
        <v>0.73541666666666594</v>
      </c>
      <c r="I698" s="1235">
        <v>0.80069444444444304</v>
      </c>
      <c r="J698" s="1235">
        <v>0.87847222222222099</v>
      </c>
      <c r="K698" s="1235"/>
      <c r="L698" s="1234"/>
      <c r="M698" s="1222"/>
      <c r="N698" s="1245"/>
      <c r="O698" s="1222"/>
      <c r="P698" s="1209"/>
      <c r="Q698" s="1209"/>
      <c r="R698" s="1216"/>
      <c r="S698" s="1217"/>
      <c r="T698" s="1215"/>
      <c r="U698" s="1218"/>
      <c r="V698" s="1226">
        <v>6.2499999999999778E-3</v>
      </c>
      <c r="W698" s="1226">
        <v>6.9444444444444198E-3</v>
      </c>
      <c r="X698" s="1208"/>
      <c r="Y698" s="1208"/>
      <c r="Z698" s="1227"/>
      <c r="AA698" s="1227" t="s">
        <v>152</v>
      </c>
    </row>
    <row r="699" spans="1:27" s="2" customFormat="1" ht="24.75" customHeight="1" x14ac:dyDescent="0.15">
      <c r="A699" s="1230">
        <v>13</v>
      </c>
      <c r="B699" s="1235">
        <v>0.23611111111111113</v>
      </c>
      <c r="C699" s="1235">
        <v>0.29861111111111094</v>
      </c>
      <c r="D699" s="1249">
        <v>0.39722222222222198</v>
      </c>
      <c r="E699" s="1249">
        <v>0.46180555555555508</v>
      </c>
      <c r="F699" s="1249">
        <v>0.57708333333333317</v>
      </c>
      <c r="G699" s="1249">
        <v>0.64374999999999916</v>
      </c>
      <c r="H699" s="1249">
        <v>0.74236111111111036</v>
      </c>
      <c r="I699" s="1235">
        <v>0.80694444444444302</v>
      </c>
      <c r="J699" s="1235">
        <v>0.88472222222222097</v>
      </c>
      <c r="K699" s="1235"/>
      <c r="L699" s="1235"/>
      <c r="M699" s="1222"/>
      <c r="N699" s="1245"/>
      <c r="O699" s="1222"/>
      <c r="P699" s="1209"/>
      <c r="Q699" s="1209"/>
      <c r="R699" s="1216"/>
      <c r="S699" s="1217"/>
      <c r="T699" s="1215"/>
      <c r="U699" s="1218"/>
      <c r="V699" s="1226">
        <v>6.2499999999999778E-3</v>
      </c>
      <c r="W699" s="1246">
        <v>6.9444444444444198E-3</v>
      </c>
      <c r="X699" s="1208"/>
      <c r="Y699" s="1208"/>
      <c r="Z699" s="1227"/>
      <c r="AA699" s="1227" t="s">
        <v>152</v>
      </c>
    </row>
    <row r="700" spans="1:27" s="2" customFormat="1" ht="24.75" customHeight="1" x14ac:dyDescent="0.15">
      <c r="A700" s="1230">
        <v>14</v>
      </c>
      <c r="B700" s="1235">
        <v>0.24305555555555555</v>
      </c>
      <c r="C700" s="1235">
        <v>0.30555555555555536</v>
      </c>
      <c r="D700" s="1249">
        <v>0.40555555555555534</v>
      </c>
      <c r="E700" s="1249">
        <v>0.47013888888888844</v>
      </c>
      <c r="F700" s="1249">
        <v>0.58541666666666647</v>
      </c>
      <c r="G700" s="1249">
        <v>0.65208333333333246</v>
      </c>
      <c r="H700" s="1254">
        <v>0.74930555555555478</v>
      </c>
      <c r="I700" s="1235">
        <v>0.813194444444443</v>
      </c>
      <c r="J700" s="1235">
        <v>0.89097222222222094</v>
      </c>
      <c r="K700" s="1235"/>
      <c r="L700" s="1235"/>
      <c r="M700" s="1222"/>
      <c r="N700" s="1245"/>
      <c r="O700" s="1222"/>
      <c r="P700" s="1209"/>
      <c r="Q700" s="1209"/>
      <c r="R700" s="1216"/>
      <c r="S700" s="1217"/>
      <c r="T700" s="1215"/>
      <c r="U700" s="1218"/>
      <c r="V700" s="1226">
        <v>6.2499999999999778E-3</v>
      </c>
      <c r="W700" s="1226">
        <v>6.9444444444444198E-3</v>
      </c>
      <c r="X700" s="1208"/>
      <c r="Y700" s="1208"/>
      <c r="Z700" s="1227"/>
      <c r="AA700" s="1227" t="s">
        <v>152</v>
      </c>
    </row>
    <row r="701" spans="1:27" s="2" customFormat="1" ht="24.75" customHeight="1" x14ac:dyDescent="0.15">
      <c r="A701" s="1230">
        <v>15</v>
      </c>
      <c r="B701" s="1235">
        <v>0.25</v>
      </c>
      <c r="C701" s="1235">
        <v>0.31249999999999978</v>
      </c>
      <c r="D701" s="1249">
        <v>0.4138888888888887</v>
      </c>
      <c r="E701" s="1249">
        <v>0.4784722222222218</v>
      </c>
      <c r="F701" s="1249">
        <v>0.59374999999999978</v>
      </c>
      <c r="G701" s="1249">
        <v>0.66041666666666576</v>
      </c>
      <c r="H701" s="1254">
        <v>0.7562499999999992</v>
      </c>
      <c r="I701" s="1235">
        <v>0.81944444444444298</v>
      </c>
      <c r="J701" s="1235">
        <v>0.89722222222222092</v>
      </c>
      <c r="K701" s="1235"/>
      <c r="L701" s="1235"/>
      <c r="M701" s="1222"/>
      <c r="N701" s="1245"/>
      <c r="O701" s="1222"/>
      <c r="P701" s="1209"/>
      <c r="Q701" s="1209"/>
      <c r="R701" s="1216"/>
      <c r="S701" s="1217"/>
      <c r="T701" s="1215"/>
      <c r="U701" s="1218"/>
      <c r="V701" s="1226">
        <v>6.2499999999999778E-3</v>
      </c>
      <c r="W701" s="1246">
        <v>6.9444444444444198E-3</v>
      </c>
      <c r="X701" s="1208"/>
      <c r="Y701" s="1208"/>
      <c r="Z701" s="1227"/>
      <c r="AA701" s="1227" t="s">
        <v>152</v>
      </c>
    </row>
    <row r="702" spans="1:27" s="2" customFormat="1" ht="24.75" customHeight="1" x14ac:dyDescent="0.15">
      <c r="A702" s="1230">
        <v>16</v>
      </c>
      <c r="B702" s="1235">
        <v>0.25694444444444442</v>
      </c>
      <c r="C702" s="1235">
        <v>0.3194444444444442</v>
      </c>
      <c r="D702" s="1249">
        <v>0.42222222222222205</v>
      </c>
      <c r="E702" s="1249">
        <v>0.48680555555555516</v>
      </c>
      <c r="F702" s="1249">
        <v>0.60208333333333308</v>
      </c>
      <c r="G702" s="1249">
        <v>0.66874999999999907</v>
      </c>
      <c r="H702" s="1254">
        <v>0.76319444444444362</v>
      </c>
      <c r="I702" s="1235">
        <v>0.82569444444444295</v>
      </c>
      <c r="J702" s="1235">
        <v>0.9034722222222209</v>
      </c>
      <c r="K702" s="1235"/>
      <c r="L702" s="1235"/>
      <c r="M702" s="1222"/>
      <c r="N702" s="1215"/>
      <c r="O702" s="1222"/>
      <c r="P702" s="1209"/>
      <c r="Q702" s="1209"/>
      <c r="R702" s="1216"/>
      <c r="S702" s="1217"/>
      <c r="T702" s="1215"/>
      <c r="U702" s="1218"/>
      <c r="V702" s="1226">
        <v>6.2499999999999778E-3</v>
      </c>
      <c r="W702" s="1226"/>
      <c r="X702" s="1208"/>
      <c r="Y702" s="1208"/>
      <c r="Z702" s="1227"/>
      <c r="AA702" s="1227" t="s">
        <v>152</v>
      </c>
    </row>
    <row r="703" spans="1:27" s="2" customFormat="1" ht="24.75" customHeight="1" x14ac:dyDescent="0.15">
      <c r="A703" s="1230">
        <v>17</v>
      </c>
      <c r="B703" s="1235">
        <v>0.26388888888888884</v>
      </c>
      <c r="C703" s="1235">
        <v>0.32638888888888862</v>
      </c>
      <c r="D703" s="1249">
        <v>0.43055555555555541</v>
      </c>
      <c r="E703" s="1249">
        <v>0.49513888888888852</v>
      </c>
      <c r="F703" s="1249">
        <v>0.61041666666666639</v>
      </c>
      <c r="G703" s="1249">
        <v>0.67708333333333237</v>
      </c>
      <c r="H703" s="1254">
        <v>0.77013888888888804</v>
      </c>
      <c r="I703" s="1235">
        <v>0.83263888888888737</v>
      </c>
      <c r="J703" s="1235">
        <v>0.90972222222222088</v>
      </c>
      <c r="K703" s="1235"/>
      <c r="L703" s="1235"/>
      <c r="M703" s="1222"/>
      <c r="N703" s="1215"/>
      <c r="O703" s="1222"/>
      <c r="P703" s="1209"/>
      <c r="Q703" s="1209"/>
      <c r="R703" s="1216"/>
      <c r="S703" s="1217"/>
      <c r="T703" s="1215"/>
      <c r="U703" s="1218"/>
      <c r="V703" s="1226"/>
      <c r="W703" s="1226"/>
      <c r="X703" s="1208"/>
      <c r="Y703" s="1208"/>
      <c r="Z703" s="1227"/>
      <c r="AA703" s="1227" t="s">
        <v>152</v>
      </c>
    </row>
    <row r="704" spans="1:27" s="2" customFormat="1" ht="24.75" customHeight="1" x14ac:dyDescent="0.15">
      <c r="A704" s="1230">
        <v>18</v>
      </c>
      <c r="B704" s="1235">
        <v>0.27083333333333326</v>
      </c>
      <c r="C704" s="1249">
        <v>0.33333333333333304</v>
      </c>
      <c r="D704" s="1249">
        <v>0.43888888888888877</v>
      </c>
      <c r="E704" s="1249">
        <v>0.50347222222222188</v>
      </c>
      <c r="F704" s="1249">
        <v>0.61874999999999969</v>
      </c>
      <c r="G704" s="1249">
        <v>0.68541666666666567</v>
      </c>
      <c r="H704" s="1234">
        <v>0.77708333333333246</v>
      </c>
      <c r="I704" s="1235">
        <v>0.83958333333333179</v>
      </c>
      <c r="J704" s="1235">
        <v>0.91597222222222086</v>
      </c>
      <c r="K704" s="1235"/>
      <c r="L704" s="1235"/>
      <c r="M704" s="1222"/>
      <c r="N704" s="1215"/>
      <c r="O704" s="1222"/>
      <c r="P704" s="1222"/>
      <c r="Q704" s="1222"/>
      <c r="R704" s="1216"/>
      <c r="S704" s="1217"/>
      <c r="T704" s="1215"/>
      <c r="U704" s="1218"/>
      <c r="V704" s="1226"/>
      <c r="W704" s="1236"/>
      <c r="X704" s="1208"/>
      <c r="Y704" s="1208"/>
      <c r="Z704" s="1227"/>
      <c r="AA704" s="1227" t="s">
        <v>152</v>
      </c>
    </row>
    <row r="705" spans="1:27" s="2" customFormat="1" ht="24.75" customHeight="1" x14ac:dyDescent="0.15">
      <c r="A705" s="1230">
        <v>19</v>
      </c>
      <c r="B705" s="1235">
        <v>0.27777777777777768</v>
      </c>
      <c r="C705" s="1249">
        <v>0.34027777777777746</v>
      </c>
      <c r="D705" s="1249">
        <v>0.44722222222222213</v>
      </c>
      <c r="E705" s="1249">
        <v>0.51180555555555518</v>
      </c>
      <c r="F705" s="1249">
        <v>0.62708333333333299</v>
      </c>
      <c r="G705" s="1249">
        <v>0.69374999999999898</v>
      </c>
      <c r="H705" s="1234">
        <v>0.78402777777777688</v>
      </c>
      <c r="I705" s="1235">
        <v>0.84583333333333177</v>
      </c>
      <c r="J705" s="1235">
        <v>0.92222222222222083</v>
      </c>
      <c r="K705" s="1235"/>
      <c r="L705" s="1235"/>
      <c r="M705" s="1222"/>
      <c r="N705" s="1215"/>
      <c r="O705" s="1222"/>
      <c r="P705" s="1222"/>
      <c r="Q705" s="1222"/>
      <c r="R705" s="1214"/>
      <c r="S705" s="1217"/>
      <c r="T705" s="1215"/>
      <c r="U705" s="1218"/>
      <c r="V705" s="1226"/>
      <c r="W705" s="1236"/>
      <c r="X705" s="1208"/>
      <c r="Y705" s="1208"/>
      <c r="Z705" s="1227"/>
      <c r="AA705" s="1227" t="s">
        <v>152</v>
      </c>
    </row>
    <row r="706" spans="1:27" s="2" customFormat="1" ht="24.75" customHeight="1" x14ac:dyDescent="0.15">
      <c r="A706" s="1230">
        <v>20</v>
      </c>
      <c r="B706" s="1235">
        <v>0.2847222222222221</v>
      </c>
      <c r="C706" s="1249">
        <v>0.34722222222222188</v>
      </c>
      <c r="D706" s="1249">
        <v>0.45555555555555549</v>
      </c>
      <c r="E706" s="1249">
        <v>0.52013888888888848</v>
      </c>
      <c r="F706" s="1249">
        <v>0.6354166666666663</v>
      </c>
      <c r="G706" s="1249">
        <v>0.70208333333333228</v>
      </c>
      <c r="H706" s="1234">
        <v>0.7909722222222213</v>
      </c>
      <c r="I706" s="1235">
        <v>0.85208333333333175</v>
      </c>
      <c r="J706" s="1235">
        <v>0.92847222222222081</v>
      </c>
      <c r="K706" s="1235"/>
      <c r="L706" s="1235"/>
      <c r="M706" s="1222"/>
      <c r="N706" s="1215"/>
      <c r="O706" s="1222"/>
      <c r="P706" s="1209"/>
      <c r="Q706" s="1209"/>
      <c r="R706" s="1213"/>
      <c r="S706" s="1210"/>
      <c r="T706" s="1215"/>
      <c r="U706" s="1218"/>
      <c r="V706" s="1226"/>
      <c r="W706" s="1236"/>
      <c r="X706" s="1208"/>
      <c r="Y706" s="1208"/>
      <c r="Z706" s="1227"/>
      <c r="AA706" s="1227" t="s">
        <v>152</v>
      </c>
    </row>
    <row r="707" spans="1:27" s="2" customFormat="1" ht="24.75" customHeight="1" x14ac:dyDescent="0.15">
      <c r="A707" s="1230">
        <v>21</v>
      </c>
      <c r="B707" s="1235">
        <v>0.29166666666666652</v>
      </c>
      <c r="C707" s="1249">
        <v>0.3541666666666663</v>
      </c>
      <c r="D707" s="1249">
        <v>0.46388888888888885</v>
      </c>
      <c r="E707" s="1249">
        <v>0.52847222222222179</v>
      </c>
      <c r="F707" s="1249">
        <v>0.6437499999999996</v>
      </c>
      <c r="G707" s="1254">
        <v>0.71041666666666559</v>
      </c>
      <c r="H707" s="1234">
        <v>0.79791666666666572</v>
      </c>
      <c r="I707" s="1235">
        <v>0.85833333333333173</v>
      </c>
      <c r="J707" s="1235">
        <v>0.93472222222222079</v>
      </c>
      <c r="K707" s="1235"/>
      <c r="L707" s="1235"/>
      <c r="M707" s="1222"/>
      <c r="N707" s="1215"/>
      <c r="O707" s="1215"/>
      <c r="P707" s="1210"/>
      <c r="Q707" s="1210"/>
      <c r="R707" s="1210"/>
      <c r="S707" s="1210"/>
      <c r="T707" s="1215"/>
      <c r="U707" s="1218"/>
      <c r="V707" s="1236"/>
      <c r="W707" s="1236"/>
      <c r="X707" s="1208"/>
      <c r="Y707" s="1208"/>
      <c r="Z707" s="1227"/>
      <c r="AA707" s="1227" t="s">
        <v>152</v>
      </c>
    </row>
    <row r="708" spans="1:27" s="2" customFormat="1" ht="24.75" customHeight="1" x14ac:dyDescent="0.15">
      <c r="A708" s="1230">
        <v>22</v>
      </c>
      <c r="B708" s="1235">
        <v>0.29861111111111094</v>
      </c>
      <c r="C708" s="1249">
        <v>0.36111111111111072</v>
      </c>
      <c r="D708" s="1249">
        <v>0.47222222222222221</v>
      </c>
      <c r="E708" s="1249">
        <v>0.53680555555555509</v>
      </c>
      <c r="F708" s="1249">
        <v>0.6520833333333329</v>
      </c>
      <c r="G708" s="1254">
        <v>0.71874999999999889</v>
      </c>
      <c r="H708" s="1234">
        <v>0.80486111111111014</v>
      </c>
      <c r="I708" s="1235">
        <v>0.86458333333333171</v>
      </c>
      <c r="J708" s="1235">
        <v>0.94097222222222077</v>
      </c>
      <c r="K708" s="1235"/>
      <c r="L708" s="1235"/>
      <c r="M708" s="1222"/>
      <c r="N708" s="1215"/>
      <c r="O708" s="1215"/>
      <c r="P708" s="1210"/>
      <c r="Q708" s="1210"/>
      <c r="R708" s="1210"/>
      <c r="S708" s="1210"/>
      <c r="T708" s="1215"/>
      <c r="U708" s="1218"/>
      <c r="V708" s="1236"/>
      <c r="W708" s="1236"/>
      <c r="X708" s="1208"/>
      <c r="Y708" s="1208"/>
      <c r="Z708" s="1227"/>
      <c r="AA708" s="1227" t="s">
        <v>152</v>
      </c>
    </row>
    <row r="709" spans="1:27" s="2" customFormat="1" ht="24.75" customHeight="1" x14ac:dyDescent="0.15">
      <c r="A709" s="1230">
        <v>23</v>
      </c>
      <c r="B709" s="1238"/>
      <c r="C709" s="1238"/>
      <c r="D709" s="1238"/>
      <c r="E709" s="1238"/>
      <c r="F709" s="1238"/>
      <c r="G709" s="1238"/>
      <c r="H709" s="1238"/>
      <c r="I709" s="1238"/>
      <c r="J709" s="1238"/>
      <c r="K709" s="1238"/>
      <c r="L709" s="1238"/>
      <c r="M709" s="1239"/>
      <c r="N709" s="1215"/>
      <c r="O709" s="1210"/>
      <c r="P709" s="1210"/>
      <c r="Q709" s="1210"/>
      <c r="R709" s="1210"/>
      <c r="S709" s="1210"/>
      <c r="T709" s="1215"/>
      <c r="U709" s="1218"/>
      <c r="V709" s="1236"/>
      <c r="W709" s="1236"/>
      <c r="X709" s="1208"/>
      <c r="Y709" s="1208"/>
      <c r="Z709" s="1227"/>
      <c r="AA709" s="1208"/>
    </row>
    <row r="710" spans="1:27" s="2" customFormat="1" ht="24.75" customHeight="1" x14ac:dyDescent="0.15">
      <c r="A710" s="1230">
        <v>24</v>
      </c>
      <c r="B710" s="1239"/>
      <c r="C710" s="1511" t="s">
        <v>1832</v>
      </c>
      <c r="D710" s="1512"/>
      <c r="E710" s="1512"/>
      <c r="F710" s="1512"/>
      <c r="G710" s="1512"/>
      <c r="H710" s="1512"/>
      <c r="I710" s="1513"/>
      <c r="J710" s="1239"/>
      <c r="K710" s="1239"/>
      <c r="L710" s="1239"/>
      <c r="M710" s="1239"/>
      <c r="N710" s="1215"/>
      <c r="O710" s="1210"/>
      <c r="P710" s="1210"/>
      <c r="Q710" s="1210"/>
      <c r="R710" s="1210"/>
      <c r="S710" s="1210"/>
      <c r="T710" s="1215"/>
      <c r="U710" s="1218"/>
      <c r="V710" s="1236"/>
      <c r="W710" s="1236"/>
      <c r="X710" s="1208"/>
      <c r="Y710" s="1208"/>
      <c r="Z710" s="1227"/>
      <c r="AA710" s="1208"/>
    </row>
    <row r="711" spans="1:27" s="2" customFormat="1" ht="24.75" customHeight="1" x14ac:dyDescent="0.15">
      <c r="A711" s="1230">
        <v>25</v>
      </c>
      <c r="B711" s="1210"/>
      <c r="C711" s="1210"/>
      <c r="D711" s="1215"/>
      <c r="E711" s="1215"/>
      <c r="F711" s="1215"/>
      <c r="G711" s="1215"/>
      <c r="H711" s="1215"/>
      <c r="I711" s="1215"/>
      <c r="J711" s="1215"/>
      <c r="K711" s="1215"/>
      <c r="L711" s="1215"/>
      <c r="M711" s="1215"/>
      <c r="N711" s="1215"/>
      <c r="O711" s="1210"/>
      <c r="P711" s="1210"/>
      <c r="Q711" s="1210"/>
      <c r="R711" s="1210"/>
      <c r="S711" s="1210"/>
      <c r="T711" s="1215"/>
      <c r="U711" s="1218"/>
      <c r="V711" s="1236"/>
      <c r="W711" s="1236"/>
      <c r="X711" s="1208"/>
      <c r="Y711" s="1208"/>
      <c r="Z711" s="1227"/>
      <c r="AA711" s="1208"/>
    </row>
    <row r="712" spans="1:27" s="2" customFormat="1" ht="24.75" customHeight="1" x14ac:dyDescent="0.15">
      <c r="A712" s="1230">
        <v>26</v>
      </c>
      <c r="B712" s="1210"/>
      <c r="C712" s="1210"/>
      <c r="D712" s="1210"/>
      <c r="E712" s="1210"/>
      <c r="F712" s="1210"/>
      <c r="G712" s="1210"/>
      <c r="H712" s="1210"/>
      <c r="I712" s="1210"/>
      <c r="J712" s="1210"/>
      <c r="K712" s="1210"/>
      <c r="L712" s="1210"/>
      <c r="M712" s="1210"/>
      <c r="N712" s="1210"/>
      <c r="O712" s="1210"/>
      <c r="P712" s="1210"/>
      <c r="Q712" s="1210"/>
      <c r="R712" s="1210"/>
      <c r="S712" s="1210"/>
      <c r="T712" s="1215"/>
      <c r="U712" s="1218"/>
      <c r="V712" s="1236"/>
      <c r="W712" s="1236"/>
      <c r="X712" s="1208"/>
      <c r="Y712" s="1208"/>
      <c r="Z712" s="1227"/>
      <c r="AA712" s="1208"/>
    </row>
    <row r="713" spans="1:27" s="2" customFormat="1" ht="24.75" customHeight="1" x14ac:dyDescent="0.15">
      <c r="A713" s="1230">
        <v>27</v>
      </c>
      <c r="B713" s="1210"/>
      <c r="C713" s="1210"/>
      <c r="D713" s="1210"/>
      <c r="E713" s="1210"/>
      <c r="F713" s="1210"/>
      <c r="G713" s="1210"/>
      <c r="H713" s="1210"/>
      <c r="I713" s="1210"/>
      <c r="J713" s="1210"/>
      <c r="K713" s="1210"/>
      <c r="L713" s="1210"/>
      <c r="M713" s="1210"/>
      <c r="N713" s="1210"/>
      <c r="O713" s="1210"/>
      <c r="P713" s="1210"/>
      <c r="Q713" s="1210"/>
      <c r="R713" s="1210"/>
      <c r="S713" s="1210"/>
      <c r="T713" s="1215"/>
      <c r="U713" s="1218"/>
      <c r="V713" s="1236"/>
      <c r="W713" s="1236"/>
      <c r="X713" s="1208"/>
      <c r="Y713" s="1208"/>
      <c r="Z713" s="1227"/>
      <c r="AA713" s="1208"/>
    </row>
    <row r="714" spans="1:27" s="2" customFormat="1" ht="24.75" customHeight="1" x14ac:dyDescent="0.15">
      <c r="A714" s="1230">
        <v>28</v>
      </c>
      <c r="B714" s="1210"/>
      <c r="C714" s="1210"/>
      <c r="D714" s="1210"/>
      <c r="E714" s="1210"/>
      <c r="F714" s="1210"/>
      <c r="G714" s="1210"/>
      <c r="H714" s="1210"/>
      <c r="I714" s="1210"/>
      <c r="J714" s="1210"/>
      <c r="K714" s="1210"/>
      <c r="L714" s="1210"/>
      <c r="M714" s="1210"/>
      <c r="N714" s="1210"/>
      <c r="O714" s="1210"/>
      <c r="P714" s="1210"/>
      <c r="Q714" s="1210"/>
      <c r="R714" s="1210"/>
      <c r="S714" s="1210"/>
      <c r="T714" s="1215"/>
      <c r="U714" s="1218"/>
      <c r="V714" s="1236"/>
      <c r="W714" s="1236"/>
      <c r="X714" s="1208"/>
      <c r="Y714" s="1208"/>
      <c r="Z714" s="1227"/>
      <c r="AA714" s="1208"/>
    </row>
    <row r="715" spans="1:27" s="2" customFormat="1" ht="24.75" customHeight="1" x14ac:dyDescent="0.15">
      <c r="A715" s="1230">
        <v>29</v>
      </c>
      <c r="B715" s="1210"/>
      <c r="C715" s="1210"/>
      <c r="D715" s="1210"/>
      <c r="E715" s="1210"/>
      <c r="F715" s="1210"/>
      <c r="G715" s="1210"/>
      <c r="H715" s="1210"/>
      <c r="I715" s="1210"/>
      <c r="J715" s="1210"/>
      <c r="K715" s="1210"/>
      <c r="L715" s="1210"/>
      <c r="M715" s="1210"/>
      <c r="N715" s="1210"/>
      <c r="O715" s="1210"/>
      <c r="P715" s="1210"/>
      <c r="Q715" s="1210"/>
      <c r="R715" s="1210"/>
      <c r="S715" s="1210"/>
      <c r="T715" s="1215"/>
      <c r="U715" s="1218"/>
      <c r="V715" s="1236"/>
      <c r="W715" s="1236"/>
      <c r="X715" s="1208"/>
      <c r="Y715" s="1208"/>
      <c r="Z715" s="1227"/>
      <c r="AA715" s="1208"/>
    </row>
    <row r="716" spans="1:27" s="2" customFormat="1" ht="24.75" customHeight="1" x14ac:dyDescent="0.15">
      <c r="A716" s="1230">
        <v>30</v>
      </c>
      <c r="B716" s="1210"/>
      <c r="C716" s="1210"/>
      <c r="D716" s="1210"/>
      <c r="E716" s="1210"/>
      <c r="F716" s="1210"/>
      <c r="G716" s="1210"/>
      <c r="H716" s="1210"/>
      <c r="I716" s="1210"/>
      <c r="J716" s="1210"/>
      <c r="K716" s="1210"/>
      <c r="L716" s="1210"/>
      <c r="M716" s="1210"/>
      <c r="N716" s="1223"/>
      <c r="O716" s="1223"/>
      <c r="P716" s="1223"/>
      <c r="Q716" s="1223"/>
      <c r="R716" s="1223"/>
      <c r="S716" s="1223"/>
      <c r="T716" s="1224"/>
      <c r="U716" s="1225"/>
      <c r="V716" s="1236"/>
      <c r="W716" s="1236"/>
      <c r="X716" s="1208"/>
      <c r="Y716" s="1208"/>
      <c r="Z716" s="1227"/>
      <c r="AA716" s="1208"/>
    </row>
    <row r="717" spans="1:27" s="2" customFormat="1" ht="24.75" customHeight="1" x14ac:dyDescent="0.15">
      <c r="A717" s="1230">
        <v>31</v>
      </c>
      <c r="B717" s="1240"/>
      <c r="C717" s="1240"/>
      <c r="D717" s="1240"/>
      <c r="E717" s="1240"/>
      <c r="F717" s="1240"/>
      <c r="G717" s="1240"/>
      <c r="H717" s="1240"/>
      <c r="I717" s="1240"/>
      <c r="J717" s="1240"/>
      <c r="K717" s="1240"/>
      <c r="L717" s="1240"/>
      <c r="M717" s="1240"/>
      <c r="N717" s="1223"/>
      <c r="O717" s="1223"/>
      <c r="P717" s="1223"/>
      <c r="Q717" s="1223"/>
      <c r="R717" s="1223"/>
      <c r="S717" s="1223"/>
      <c r="T717" s="1224"/>
      <c r="U717" s="1225"/>
      <c r="V717" s="1236"/>
      <c r="W717" s="1236"/>
      <c r="X717" s="1208"/>
      <c r="Y717" s="1208"/>
      <c r="Z717" s="1227"/>
      <c r="AA717" s="1208"/>
    </row>
    <row r="718" spans="1:27" s="2" customFormat="1" ht="24.75" customHeight="1" x14ac:dyDescent="0.15">
      <c r="A718" s="1230">
        <v>32</v>
      </c>
      <c r="B718" s="1210"/>
      <c r="C718" s="1210"/>
      <c r="D718" s="1210"/>
      <c r="E718" s="1210"/>
      <c r="F718" s="1210"/>
      <c r="G718" s="1210"/>
      <c r="H718" s="1210"/>
      <c r="I718" s="1210"/>
      <c r="J718" s="1210"/>
      <c r="K718" s="1210"/>
      <c r="L718" s="1210"/>
      <c r="M718" s="1210"/>
      <c r="N718" s="1210"/>
      <c r="O718" s="1210"/>
      <c r="P718" s="1210"/>
      <c r="Q718" s="1210"/>
      <c r="R718" s="1210"/>
      <c r="S718" s="1210"/>
      <c r="T718" s="1215"/>
      <c r="U718" s="1218"/>
      <c r="V718" s="1236"/>
      <c r="W718" s="1236"/>
      <c r="X718" s="1208"/>
      <c r="Y718" s="1208"/>
      <c r="Z718" s="1227"/>
      <c r="AA718" s="1208"/>
    </row>
    <row r="719" spans="1:27" s="2" customFormat="1" ht="24.75" customHeight="1" thickBot="1" x14ac:dyDescent="0.2">
      <c r="A719" s="1230">
        <v>33</v>
      </c>
      <c r="B719" s="1223"/>
      <c r="C719" s="1223"/>
      <c r="D719" s="1223"/>
      <c r="E719" s="1223"/>
      <c r="F719" s="1223"/>
      <c r="G719" s="1223"/>
      <c r="H719" s="1223"/>
      <c r="I719" s="1223"/>
      <c r="J719" s="1223"/>
      <c r="K719" s="1223"/>
      <c r="L719" s="1223"/>
      <c r="M719" s="1223"/>
      <c r="N719" s="1223"/>
      <c r="O719" s="1223"/>
      <c r="P719" s="1223"/>
      <c r="Q719" s="1223"/>
      <c r="R719" s="1223"/>
      <c r="S719" s="1223"/>
      <c r="T719" s="1224"/>
      <c r="U719" s="1225"/>
      <c r="V719" s="1236"/>
      <c r="W719" s="1236"/>
      <c r="X719" s="1208"/>
      <c r="Y719" s="1208"/>
      <c r="Z719" s="1227"/>
      <c r="AA719" s="1208"/>
    </row>
    <row r="720" spans="1:27" s="751" customFormat="1" ht="20.100000000000001" customHeight="1" thickBot="1" x14ac:dyDescent="0.2">
      <c r="A720" s="1469" t="s">
        <v>20</v>
      </c>
      <c r="B720" s="1470"/>
      <c r="C720" s="1491" t="s">
        <v>1833</v>
      </c>
      <c r="D720" s="1492"/>
      <c r="E720" s="1492"/>
      <c r="F720" s="1493"/>
      <c r="G720" s="1241"/>
      <c r="H720" s="1242"/>
      <c r="I720" s="1242"/>
      <c r="J720" s="1242"/>
      <c r="K720" s="1242"/>
      <c r="L720" s="1242"/>
      <c r="M720" s="1242"/>
      <c r="N720" s="1474"/>
      <c r="O720" s="1474"/>
      <c r="P720" s="1474"/>
      <c r="Q720" s="1474"/>
      <c r="R720" s="1474"/>
      <c r="S720" s="1474"/>
      <c r="T720" s="1474"/>
      <c r="U720" s="1475"/>
      <c r="V720" s="1251"/>
      <c r="W720" s="1251"/>
      <c r="X720" s="1251"/>
      <c r="Y720" s="1251"/>
      <c r="Z720" s="1227"/>
      <c r="AA720" s="1251"/>
    </row>
    <row r="721" spans="1:27" s="751" customFormat="1" ht="35.25" customHeight="1" thickBot="1" x14ac:dyDescent="0.2">
      <c r="A721" s="1476" t="s">
        <v>1792</v>
      </c>
      <c r="B721" s="1477"/>
      <c r="C721" s="1477"/>
      <c r="D721" s="1477"/>
      <c r="E721" s="1478"/>
      <c r="F721" s="1291" t="s">
        <v>1766</v>
      </c>
      <c r="G721" s="1295"/>
      <c r="H721" s="1479" t="s">
        <v>108</v>
      </c>
      <c r="I721" s="1480"/>
      <c r="J721" s="1480"/>
      <c r="K721" s="1259" t="s">
        <v>9</v>
      </c>
      <c r="L721" s="1457" t="s">
        <v>87</v>
      </c>
      <c r="M721" s="1457"/>
      <c r="N721" s="1458"/>
      <c r="O721" s="1295"/>
      <c r="P721" s="1296"/>
      <c r="Q721" s="1296"/>
      <c r="R721" s="1296"/>
      <c r="S721" s="1295"/>
      <c r="T721" s="1467" t="s">
        <v>627</v>
      </c>
      <c r="U721" s="1468"/>
      <c r="V721" s="1274">
        <v>5.5941358024691355E-3</v>
      </c>
      <c r="W721" s="1274">
        <v>5.5941358024691355E-3</v>
      </c>
      <c r="X721" s="1302">
        <v>5.5941358024691355E-3</v>
      </c>
      <c r="Y721" s="1283" t="s">
        <v>184</v>
      </c>
      <c r="Z721" s="1284">
        <v>5.5555555555555558E-3</v>
      </c>
      <c r="AA721" s="1303"/>
    </row>
    <row r="722" spans="1:27" s="751" customFormat="1" ht="6.75" customHeight="1" thickBot="1" x14ac:dyDescent="0.2">
      <c r="A722" s="1273"/>
      <c r="B722" s="1255"/>
      <c r="C722" s="1255"/>
      <c r="D722" s="1255"/>
      <c r="E722" s="1255"/>
      <c r="F722" s="1255"/>
      <c r="G722" s="1255"/>
      <c r="H722" s="1255"/>
      <c r="I722" s="1255"/>
      <c r="J722" s="1255"/>
      <c r="K722" s="1255"/>
      <c r="L722" s="1255"/>
      <c r="M722" s="1255"/>
      <c r="N722" s="1255"/>
      <c r="O722" s="1255"/>
      <c r="P722" s="1255"/>
      <c r="Q722" s="1255"/>
      <c r="R722" s="1255"/>
      <c r="S722" s="1255"/>
      <c r="T722" s="1291"/>
      <c r="U722" s="1292"/>
      <c r="V722" s="1274">
        <v>0.23611111111111113</v>
      </c>
      <c r="W722" s="1274">
        <v>0.23611111111111113</v>
      </c>
      <c r="X722" s="1303"/>
      <c r="Y722" s="1303"/>
      <c r="Z722" s="1280"/>
      <c r="AA722" s="1303"/>
    </row>
    <row r="723" spans="1:27" s="751" customFormat="1" ht="21.95" customHeight="1" thickBot="1" x14ac:dyDescent="0.2">
      <c r="A723" s="1495" t="s">
        <v>12</v>
      </c>
      <c r="B723" s="1483"/>
      <c r="C723" s="1483" t="s">
        <v>1793</v>
      </c>
      <c r="D723" s="1483"/>
      <c r="E723" s="1484"/>
      <c r="F723" s="1487" t="s">
        <v>1794</v>
      </c>
      <c r="G723" s="1488"/>
      <c r="H723" s="1488"/>
      <c r="I723" s="1488"/>
      <c r="J723" s="1488"/>
      <c r="K723" s="1255"/>
      <c r="L723" s="1255"/>
      <c r="M723" s="1255"/>
      <c r="N723" s="1463" t="s">
        <v>13</v>
      </c>
      <c r="O723" s="1464"/>
      <c r="P723" s="1503">
        <v>5.5555555555555558E-3</v>
      </c>
      <c r="Q723" s="1504"/>
      <c r="R723" s="1255"/>
      <c r="S723" s="1260" t="s">
        <v>14</v>
      </c>
      <c r="T723" s="1459">
        <v>6.1805555555555558E-2</v>
      </c>
      <c r="U723" s="1460"/>
      <c r="V723" s="1274">
        <v>0.70486111111111105</v>
      </c>
      <c r="W723" s="1274">
        <v>0.70486111111111105</v>
      </c>
      <c r="X723" s="1303"/>
      <c r="Y723" s="1303"/>
      <c r="Z723" s="1280"/>
      <c r="AA723" s="1303"/>
    </row>
    <row r="724" spans="1:27" s="751" customFormat="1" ht="7.5" customHeight="1" thickBot="1" x14ac:dyDescent="0.2">
      <c r="A724" s="1273"/>
      <c r="B724" s="1255"/>
      <c r="C724" s="1255"/>
      <c r="D724" s="1255"/>
      <c r="E724" s="1255"/>
      <c r="F724" s="1255"/>
      <c r="G724" s="1255"/>
      <c r="H724" s="1255"/>
      <c r="I724" s="1255"/>
      <c r="J724" s="1255"/>
      <c r="K724" s="1255"/>
      <c r="L724" s="1255"/>
      <c r="M724" s="1255"/>
      <c r="N724" s="1255"/>
      <c r="O724" s="1255"/>
      <c r="P724" s="1255"/>
      <c r="Q724" s="1255"/>
      <c r="R724" s="1255"/>
      <c r="S724" s="1255"/>
      <c r="T724" s="1291"/>
      <c r="U724" s="1292"/>
      <c r="V724" s="1274">
        <v>0.94097222222222221</v>
      </c>
      <c r="W724" s="1274">
        <v>0.94097222222222221</v>
      </c>
      <c r="X724" s="1303"/>
      <c r="Y724" s="1303"/>
      <c r="Z724" s="1280"/>
      <c r="AA724" s="1303"/>
    </row>
    <row r="725" spans="1:27" s="2" customFormat="1" ht="20.100000000000001" customHeight="1" x14ac:dyDescent="0.15">
      <c r="A725" s="1499" t="s">
        <v>15</v>
      </c>
      <c r="B725" s="1494">
        <v>1</v>
      </c>
      <c r="C725" s="1494"/>
      <c r="D725" s="1494">
        <v>2</v>
      </c>
      <c r="E725" s="1494"/>
      <c r="F725" s="1494">
        <v>3</v>
      </c>
      <c r="G725" s="1494"/>
      <c r="H725" s="1494">
        <v>4</v>
      </c>
      <c r="I725" s="1494"/>
      <c r="J725" s="1494">
        <v>5</v>
      </c>
      <c r="K725" s="1494"/>
      <c r="L725" s="1494">
        <v>6</v>
      </c>
      <c r="M725" s="1494"/>
      <c r="N725" s="1494">
        <v>7</v>
      </c>
      <c r="O725" s="1494"/>
      <c r="P725" s="1494">
        <v>8</v>
      </c>
      <c r="Q725" s="1494"/>
      <c r="R725" s="1494">
        <v>9</v>
      </c>
      <c r="S725" s="1494"/>
      <c r="T725" s="1501">
        <v>10</v>
      </c>
      <c r="U725" s="1502"/>
      <c r="V725" s="1291"/>
      <c r="W725" s="1291"/>
      <c r="X725" s="1256"/>
      <c r="Y725" s="1256"/>
      <c r="Z725" s="1280"/>
      <c r="AA725" s="1256"/>
    </row>
    <row r="726" spans="1:27" s="2" customFormat="1" ht="20.100000000000001" customHeight="1" x14ac:dyDescent="0.15">
      <c r="A726" s="1500"/>
      <c r="B726" s="1261" t="s">
        <v>108</v>
      </c>
      <c r="C726" s="1261" t="s">
        <v>87</v>
      </c>
      <c r="D726" s="1261" t="s">
        <v>108</v>
      </c>
      <c r="E726" s="1261" t="s">
        <v>87</v>
      </c>
      <c r="F726" s="1261" t="s">
        <v>108</v>
      </c>
      <c r="G726" s="1261" t="s">
        <v>87</v>
      </c>
      <c r="H726" s="1261" t="s">
        <v>108</v>
      </c>
      <c r="I726" s="1261" t="s">
        <v>87</v>
      </c>
      <c r="J726" s="1261" t="s">
        <v>108</v>
      </c>
      <c r="K726" s="1261" t="s">
        <v>87</v>
      </c>
      <c r="L726" s="1261" t="s">
        <v>108</v>
      </c>
      <c r="M726" s="1261"/>
      <c r="N726" s="1261"/>
      <c r="O726" s="1261"/>
      <c r="P726" s="1261"/>
      <c r="Q726" s="1261"/>
      <c r="R726" s="1261"/>
      <c r="S726" s="1261"/>
      <c r="T726" s="1262"/>
      <c r="U726" s="1266"/>
      <c r="V726" s="1291"/>
      <c r="W726" s="1291"/>
      <c r="X726" s="1256"/>
      <c r="Y726" s="1256"/>
      <c r="Z726" s="1280"/>
      <c r="AA726" s="1256"/>
    </row>
    <row r="727" spans="1:27" s="2" customFormat="1" ht="24.75" customHeight="1" x14ac:dyDescent="0.15">
      <c r="A727" s="1282">
        <v>1</v>
      </c>
      <c r="B727" s="1287"/>
      <c r="C727" s="1306" t="s">
        <v>1795</v>
      </c>
      <c r="D727" s="1287">
        <v>0.30833333333333318</v>
      </c>
      <c r="E727" s="1301">
        <v>0.36805555555555519</v>
      </c>
      <c r="F727" s="1301">
        <v>0.48055555555555479</v>
      </c>
      <c r="G727" s="1301">
        <v>0.55347222222222126</v>
      </c>
      <c r="H727" s="1301">
        <v>0.66597222222222086</v>
      </c>
      <c r="I727" s="1287">
        <v>0.73819444444444282</v>
      </c>
      <c r="J727" s="1287">
        <v>0.81180555555555367</v>
      </c>
      <c r="K727" s="1287">
        <v>0.87777777777777566</v>
      </c>
      <c r="L727" s="1287"/>
      <c r="M727" s="1257"/>
      <c r="N727" s="1265"/>
      <c r="O727" s="1275"/>
      <c r="P727" s="1257"/>
      <c r="Q727" s="1257"/>
      <c r="R727" s="1267"/>
      <c r="S727" s="1268"/>
      <c r="T727" s="1265"/>
      <c r="U727" s="1269"/>
      <c r="V727" s="1298">
        <v>252</v>
      </c>
      <c r="W727" s="1297">
        <v>4.5</v>
      </c>
      <c r="X727" s="1256"/>
      <c r="Y727" s="1256"/>
      <c r="Z727" s="1256"/>
      <c r="AA727" s="1280"/>
    </row>
    <row r="728" spans="1:27" s="2" customFormat="1" ht="24.75" customHeight="1" x14ac:dyDescent="0.15">
      <c r="A728" s="1282">
        <v>2</v>
      </c>
      <c r="B728" s="1287"/>
      <c r="C728" s="1306" t="s">
        <v>21</v>
      </c>
      <c r="D728" s="1287">
        <v>0.31319444444444428</v>
      </c>
      <c r="E728" s="1301">
        <v>0.37361111111111073</v>
      </c>
      <c r="F728" s="1301">
        <v>0.48749999999999921</v>
      </c>
      <c r="G728" s="1301">
        <v>0.56041666666666567</v>
      </c>
      <c r="H728" s="1301">
        <v>0.67083333333333195</v>
      </c>
      <c r="I728" s="1287">
        <v>0.74305555555555391</v>
      </c>
      <c r="J728" s="1287">
        <v>0.81666666666666476</v>
      </c>
      <c r="K728" s="1287">
        <v>0.88263888888888675</v>
      </c>
      <c r="L728" s="1287"/>
      <c r="M728" s="1257"/>
      <c r="N728" s="1265"/>
      <c r="O728" s="1275"/>
      <c r="P728" s="1257"/>
      <c r="Q728" s="1257"/>
      <c r="R728" s="1267"/>
      <c r="S728" s="1268"/>
      <c r="T728" s="1265"/>
      <c r="U728" s="1269"/>
      <c r="V728" s="1281">
        <v>126</v>
      </c>
      <c r="W728" s="1270">
        <v>126</v>
      </c>
      <c r="X728" s="1256"/>
      <c r="Y728" s="1299">
        <v>126</v>
      </c>
      <c r="Z728" s="1256"/>
      <c r="AA728" s="1280"/>
    </row>
    <row r="729" spans="1:27" s="2" customFormat="1" ht="24.75" customHeight="1" x14ac:dyDescent="0.15">
      <c r="A729" s="1282">
        <v>3</v>
      </c>
      <c r="B729" s="1287"/>
      <c r="C729" s="1310" t="s">
        <v>1797</v>
      </c>
      <c r="D729" s="1287">
        <v>0.31805555555555537</v>
      </c>
      <c r="E729" s="1301">
        <v>0.37916666666666626</v>
      </c>
      <c r="F729" s="1301">
        <v>0.49374999999999919</v>
      </c>
      <c r="G729" s="1301">
        <v>0.56736111111111009</v>
      </c>
      <c r="H729" s="1301">
        <v>0.67569444444444304</v>
      </c>
      <c r="I729" s="1287">
        <v>0.74791666666666501</v>
      </c>
      <c r="J729" s="1287">
        <v>0.82152777777777586</v>
      </c>
      <c r="K729" s="1287">
        <v>0.88749999999999785</v>
      </c>
      <c r="L729" s="1287"/>
      <c r="M729" s="1257"/>
      <c r="N729" s="1265"/>
      <c r="O729" s="1275"/>
      <c r="P729" s="1257"/>
      <c r="Q729" s="1257"/>
      <c r="R729" s="1267"/>
      <c r="S729" s="1268"/>
      <c r="T729" s="1265"/>
      <c r="U729" s="1269"/>
      <c r="V729" s="1291"/>
      <c r="W729" s="1291"/>
      <c r="X729" s="1256"/>
      <c r="Y729" s="1256"/>
      <c r="Z729" s="1256"/>
      <c r="AA729" s="1280"/>
    </row>
    <row r="730" spans="1:27" s="2" customFormat="1" ht="24.75" customHeight="1" x14ac:dyDescent="0.15">
      <c r="A730" s="1282">
        <v>4</v>
      </c>
      <c r="B730" s="1287"/>
      <c r="C730" s="1287">
        <v>0.23611111111111113</v>
      </c>
      <c r="D730" s="1287">
        <v>0.32291666666666646</v>
      </c>
      <c r="E730" s="1301">
        <v>0.3847222222222218</v>
      </c>
      <c r="F730" s="1301">
        <v>0.49999999999999917</v>
      </c>
      <c r="G730" s="1301">
        <v>0.57361111111111007</v>
      </c>
      <c r="H730" s="1301">
        <v>0.68055555555555414</v>
      </c>
      <c r="I730" s="1287">
        <v>0.7527777777777761</v>
      </c>
      <c r="J730" s="1287">
        <v>0.82638888888888695</v>
      </c>
      <c r="K730" s="1287">
        <v>0.89236111111110894</v>
      </c>
      <c r="L730" s="1287"/>
      <c r="M730" s="1257"/>
      <c r="N730" s="1265"/>
      <c r="O730" s="1275"/>
      <c r="P730" s="1257"/>
      <c r="Q730" s="1257"/>
      <c r="R730" s="1267"/>
      <c r="S730" s="1268"/>
      <c r="T730" s="1265"/>
      <c r="U730" s="1269"/>
      <c r="V730" s="1285" t="s">
        <v>29</v>
      </c>
      <c r="W730" s="1285" t="s">
        <v>30</v>
      </c>
      <c r="X730" s="1256"/>
      <c r="Y730" s="1256"/>
      <c r="Z730" s="1256"/>
      <c r="AA730" s="1280"/>
    </row>
    <row r="731" spans="1:27" s="2" customFormat="1" ht="24.75" customHeight="1" x14ac:dyDescent="0.15">
      <c r="A731" s="1282">
        <v>5</v>
      </c>
      <c r="B731" s="1287"/>
      <c r="C731" s="1287">
        <v>0.24097222222222225</v>
      </c>
      <c r="D731" s="1287">
        <v>0.32777777777777756</v>
      </c>
      <c r="E731" s="1301">
        <v>0.39097222222222178</v>
      </c>
      <c r="F731" s="1301">
        <v>0.5062499999999992</v>
      </c>
      <c r="G731" s="1301">
        <v>0.58055555555555449</v>
      </c>
      <c r="H731" s="1301">
        <v>0.68541666666666523</v>
      </c>
      <c r="I731" s="1287">
        <v>0.7576388888888872</v>
      </c>
      <c r="J731" s="1287">
        <v>0.83124999999999805</v>
      </c>
      <c r="K731" s="1287">
        <v>0.89722222222222003</v>
      </c>
      <c r="L731" s="1287"/>
      <c r="M731" s="1257"/>
      <c r="N731" s="1265"/>
      <c r="O731" s="1275"/>
      <c r="P731" s="1257"/>
      <c r="Q731" s="1257"/>
      <c r="R731" s="1267"/>
      <c r="S731" s="1268"/>
      <c r="T731" s="1265"/>
      <c r="U731" s="1269"/>
      <c r="V731" s="1285" t="s">
        <v>27</v>
      </c>
      <c r="W731" s="1285" t="s">
        <v>28</v>
      </c>
      <c r="X731" s="1256"/>
      <c r="Y731" s="1256"/>
      <c r="Z731" s="1256"/>
      <c r="AA731" s="1280"/>
    </row>
    <row r="732" spans="1:27" s="2" customFormat="1" ht="24.75" customHeight="1" x14ac:dyDescent="0.15">
      <c r="A732" s="1282">
        <v>6</v>
      </c>
      <c r="B732" s="1287"/>
      <c r="C732" s="1287">
        <v>0.24583333333333338</v>
      </c>
      <c r="D732" s="1287">
        <v>0.33263888888888865</v>
      </c>
      <c r="E732" s="1301">
        <v>0.39722222222222175</v>
      </c>
      <c r="F732" s="1301">
        <v>0.51249999999999918</v>
      </c>
      <c r="G732" s="1301">
        <v>0.58680555555555447</v>
      </c>
      <c r="H732" s="1301">
        <v>0.69027777777777632</v>
      </c>
      <c r="I732" s="1287">
        <v>0.76249999999999829</v>
      </c>
      <c r="J732" s="1287">
        <v>0.83611111111110914</v>
      </c>
      <c r="K732" s="1287">
        <v>0.90208333333333113</v>
      </c>
      <c r="L732" s="1287"/>
      <c r="M732" s="1257"/>
      <c r="N732" s="1275"/>
      <c r="O732" s="1275"/>
      <c r="P732" s="1257"/>
      <c r="Q732" s="1257"/>
      <c r="R732" s="1267"/>
      <c r="S732" s="1268"/>
      <c r="T732" s="1265"/>
      <c r="U732" s="1269"/>
      <c r="V732" s="1291"/>
      <c r="W732" s="1256"/>
      <c r="X732" s="1256"/>
      <c r="Y732" s="1256"/>
      <c r="Z732" s="1256"/>
      <c r="AA732" s="1280"/>
    </row>
    <row r="733" spans="1:27" s="2" customFormat="1" ht="24.75" customHeight="1" x14ac:dyDescent="0.15">
      <c r="A733" s="1282">
        <v>7</v>
      </c>
      <c r="B733" s="1287"/>
      <c r="C733" s="1287">
        <v>0.2506944444444445</v>
      </c>
      <c r="D733" s="1287">
        <v>0.33749999999999974</v>
      </c>
      <c r="E733" s="1301">
        <v>0.40347222222222173</v>
      </c>
      <c r="F733" s="1301">
        <v>0.51874999999999916</v>
      </c>
      <c r="G733" s="1301">
        <v>0.59305555555555445</v>
      </c>
      <c r="H733" s="1301">
        <v>0.69513888888888742</v>
      </c>
      <c r="I733" s="1287">
        <v>0.76736111111110938</v>
      </c>
      <c r="J733" s="1287">
        <v>0.84097222222222023</v>
      </c>
      <c r="K733" s="1287">
        <v>0.90694444444444222</v>
      </c>
      <c r="L733" s="1287"/>
      <c r="M733" s="1257"/>
      <c r="N733" s="1265"/>
      <c r="O733" s="1275"/>
      <c r="P733" s="1257"/>
      <c r="Q733" s="1257"/>
      <c r="R733" s="1267"/>
      <c r="S733" s="1268"/>
      <c r="T733" s="1265"/>
      <c r="U733" s="1269"/>
      <c r="V733" s="1300">
        <v>4.8611111111110938E-3</v>
      </c>
      <c r="W733" s="1294">
        <v>4.8611111111110938E-3</v>
      </c>
      <c r="X733" s="1256"/>
      <c r="Y733" s="1256"/>
      <c r="Z733" s="1256"/>
      <c r="AA733" s="1280"/>
    </row>
    <row r="734" spans="1:27" s="2" customFormat="1" ht="24.75" customHeight="1" x14ac:dyDescent="0.15">
      <c r="A734" s="1282">
        <v>8</v>
      </c>
      <c r="B734" s="1287"/>
      <c r="C734" s="1287">
        <v>0.25555555555555559</v>
      </c>
      <c r="D734" s="1287">
        <v>0.34305555555555528</v>
      </c>
      <c r="E734" s="1301">
        <v>0.40972222222222171</v>
      </c>
      <c r="F734" s="1301">
        <v>0.52499999999999913</v>
      </c>
      <c r="G734" s="1301">
        <v>0.59999999999999887</v>
      </c>
      <c r="H734" s="1301">
        <v>0.69999999999999851</v>
      </c>
      <c r="I734" s="1287">
        <v>0.77222222222222048</v>
      </c>
      <c r="J734" s="1287">
        <v>0.84583333333333133</v>
      </c>
      <c r="K734" s="1287">
        <v>0.91180555555555332</v>
      </c>
      <c r="L734" s="1287"/>
      <c r="M734" s="1257"/>
      <c r="N734" s="1265"/>
      <c r="O734" s="1275"/>
      <c r="P734" s="1257"/>
      <c r="Q734" s="1257"/>
      <c r="R734" s="1267"/>
      <c r="S734" s="1268"/>
      <c r="T734" s="1265"/>
      <c r="U734" s="1269"/>
      <c r="V734" s="1279">
        <v>4.8611111111110938E-3</v>
      </c>
      <c r="W734" s="1300">
        <v>4.8611111111110938E-3</v>
      </c>
      <c r="X734" s="1256"/>
      <c r="Y734" s="1256"/>
      <c r="Z734" s="1256"/>
      <c r="AA734" s="1280"/>
    </row>
    <row r="735" spans="1:27" s="2" customFormat="1" ht="24.75" customHeight="1" x14ac:dyDescent="0.15">
      <c r="A735" s="1282">
        <v>9</v>
      </c>
      <c r="B735" s="1287"/>
      <c r="C735" s="1287">
        <v>0.26041666666666669</v>
      </c>
      <c r="D735" s="1287">
        <v>0.34861111111111082</v>
      </c>
      <c r="E735" s="1301">
        <v>0.41597222222222169</v>
      </c>
      <c r="F735" s="1301">
        <v>0.53124999999999911</v>
      </c>
      <c r="G735" s="1301">
        <v>0.60694444444444329</v>
      </c>
      <c r="H735" s="1301">
        <v>0.70486111111110961</v>
      </c>
      <c r="I735" s="1287">
        <v>0.77708333333333157</v>
      </c>
      <c r="J735" s="1287">
        <v>0.85069444444444242</v>
      </c>
      <c r="K735" s="1287">
        <v>0.91666666666666441</v>
      </c>
      <c r="L735" s="1287"/>
      <c r="M735" s="1257"/>
      <c r="N735" s="1265"/>
      <c r="O735" s="1275"/>
      <c r="P735" s="1257"/>
      <c r="Q735" s="1257"/>
      <c r="R735" s="1267"/>
      <c r="S735" s="1268"/>
      <c r="T735" s="1265"/>
      <c r="U735" s="1269"/>
      <c r="V735" s="1300">
        <v>4.8611111111110938E-3</v>
      </c>
      <c r="W735" s="1294">
        <v>4.8611111111110938E-3</v>
      </c>
      <c r="X735" s="1256"/>
      <c r="Y735" s="1256"/>
      <c r="Z735" s="1256"/>
      <c r="AA735" s="1280"/>
    </row>
    <row r="736" spans="1:27" s="2" customFormat="1" ht="24.75" customHeight="1" x14ac:dyDescent="0.15">
      <c r="A736" s="1282">
        <v>10</v>
      </c>
      <c r="B736" s="1287"/>
      <c r="C736" s="1287">
        <v>0.26527777777777778</v>
      </c>
      <c r="D736" s="1287">
        <v>0.35416666666666635</v>
      </c>
      <c r="E736" s="1301">
        <v>0.42222222222222167</v>
      </c>
      <c r="F736" s="1301">
        <v>0.53749999999999909</v>
      </c>
      <c r="G736" s="1301">
        <v>0.61319444444444327</v>
      </c>
      <c r="H736" s="1301">
        <v>0.7097222222222207</v>
      </c>
      <c r="I736" s="1287">
        <v>0.78194444444444267</v>
      </c>
      <c r="J736" s="1287">
        <v>0.85555555555555352</v>
      </c>
      <c r="K736" s="1287">
        <v>0.9215277777777755</v>
      </c>
      <c r="L736" s="1287"/>
      <c r="M736" s="1257"/>
      <c r="N736" s="1265"/>
      <c r="O736" s="1275"/>
      <c r="P736" s="1257"/>
      <c r="Q736" s="1257"/>
      <c r="R736" s="1267"/>
      <c r="S736" s="1268"/>
      <c r="T736" s="1265"/>
      <c r="U736" s="1269"/>
      <c r="V736" s="1279">
        <v>4.8611111111110938E-3</v>
      </c>
      <c r="W736" s="1300">
        <v>4.8611111111110938E-3</v>
      </c>
      <c r="X736" s="1256"/>
      <c r="Y736" s="1256"/>
      <c r="Z736" s="1256"/>
      <c r="AA736" s="1280"/>
    </row>
    <row r="737" spans="1:27" s="2" customFormat="1" ht="24.75" customHeight="1" x14ac:dyDescent="0.15">
      <c r="A737" s="1282">
        <v>11</v>
      </c>
      <c r="B737" s="1287"/>
      <c r="C737" s="1287">
        <v>0.27013888888888887</v>
      </c>
      <c r="D737" s="1287">
        <v>0.35972222222222189</v>
      </c>
      <c r="E737" s="1301">
        <v>0.42847222222222164</v>
      </c>
      <c r="F737" s="1301">
        <v>0.54374999999999907</v>
      </c>
      <c r="G737" s="1301">
        <v>0.61944444444444324</v>
      </c>
      <c r="H737" s="1301">
        <v>0.71458333333333179</v>
      </c>
      <c r="I737" s="1287">
        <v>0.78680555555555376</v>
      </c>
      <c r="J737" s="1287">
        <v>0.86041666666666461</v>
      </c>
      <c r="K737" s="1287">
        <v>0.9263888888888866</v>
      </c>
      <c r="L737" s="1287"/>
      <c r="M737" s="1257"/>
      <c r="N737" s="1297"/>
      <c r="O737" s="1275"/>
      <c r="P737" s="1257"/>
      <c r="Q737" s="1257"/>
      <c r="R737" s="1267"/>
      <c r="S737" s="1268"/>
      <c r="T737" s="1265"/>
      <c r="U737" s="1269"/>
      <c r="V737" s="1300">
        <v>4.8611111111110938E-3</v>
      </c>
      <c r="W737" s="1294">
        <v>4.8611111111110938E-3</v>
      </c>
      <c r="X737" s="1256"/>
      <c r="Y737" s="1256"/>
      <c r="Z737" s="1256"/>
      <c r="AA737" s="1280"/>
    </row>
    <row r="738" spans="1:27" s="2" customFormat="1" ht="24.75" customHeight="1" x14ac:dyDescent="0.15">
      <c r="A738" s="1282">
        <v>12</v>
      </c>
      <c r="B738" s="1306"/>
      <c r="C738" s="1287">
        <v>0.27499999999999997</v>
      </c>
      <c r="D738" s="1287">
        <v>0.36527777777777742</v>
      </c>
      <c r="E738" s="1301">
        <v>0.43472222222222162</v>
      </c>
      <c r="F738" s="1301">
        <v>0.54999999999999905</v>
      </c>
      <c r="G738" s="1301">
        <v>0.62569444444444322</v>
      </c>
      <c r="H738" s="1301">
        <v>0.71944444444444289</v>
      </c>
      <c r="I738" s="1287">
        <v>0.79166666666666485</v>
      </c>
      <c r="J738" s="1287">
        <v>0.86458333333333126</v>
      </c>
      <c r="K738" s="1287">
        <v>0.93124999999999769</v>
      </c>
      <c r="L738" s="1287"/>
      <c r="M738" s="1257"/>
      <c r="N738" s="1297"/>
      <c r="O738" s="1288"/>
      <c r="P738" s="1289"/>
      <c r="Q738" s="1289"/>
      <c r="R738" s="1290"/>
      <c r="S738" s="1268"/>
      <c r="T738" s="1265"/>
      <c r="U738" s="1269"/>
      <c r="V738" s="1279">
        <v>4.8611111111110938E-3</v>
      </c>
      <c r="W738" s="1300">
        <v>4.8611111111110938E-3</v>
      </c>
      <c r="X738" s="1256"/>
      <c r="Y738" s="1256"/>
      <c r="Z738" s="1280"/>
      <c r="AA738" s="1256"/>
    </row>
    <row r="739" spans="1:27" s="2" customFormat="1" ht="24.75" customHeight="1" x14ac:dyDescent="0.15">
      <c r="A739" s="1282">
        <v>13</v>
      </c>
      <c r="B739" s="1306"/>
      <c r="C739" s="1287">
        <v>0.27986111111111106</v>
      </c>
      <c r="D739" s="1287">
        <v>0.37083333333333296</v>
      </c>
      <c r="E739" s="1301">
        <v>0.4409722222222216</v>
      </c>
      <c r="F739" s="1301">
        <v>0.55624999999999902</v>
      </c>
      <c r="G739" s="1301">
        <v>0.6319444444444432</v>
      </c>
      <c r="H739" s="1301">
        <v>0.72430555555555398</v>
      </c>
      <c r="I739" s="1287">
        <v>0.79652777777777595</v>
      </c>
      <c r="J739" s="1287">
        <v>0.86874999999999791</v>
      </c>
      <c r="K739" s="1287">
        <v>0.93611111111110878</v>
      </c>
      <c r="L739" s="1287"/>
      <c r="M739" s="1257"/>
      <c r="N739" s="1297"/>
      <c r="O739" s="1288"/>
      <c r="P739" s="1289"/>
      <c r="Q739" s="1289"/>
      <c r="R739" s="1290"/>
      <c r="S739" s="1268"/>
      <c r="T739" s="1265"/>
      <c r="U739" s="1269"/>
      <c r="V739" s="1300">
        <v>4.8611111111110938E-3</v>
      </c>
      <c r="W739" s="1294">
        <v>4.8611111111110938E-3</v>
      </c>
      <c r="X739" s="1256"/>
      <c r="Y739" s="1256"/>
      <c r="Z739" s="1280"/>
      <c r="AA739" s="1256"/>
    </row>
    <row r="740" spans="1:27" s="2" customFormat="1" ht="24.75" customHeight="1" x14ac:dyDescent="0.15">
      <c r="A740" s="1282">
        <v>14</v>
      </c>
      <c r="B740" s="1306"/>
      <c r="C740" s="1287">
        <v>0.28472222222222215</v>
      </c>
      <c r="D740" s="1301">
        <v>0.3763888888888885</v>
      </c>
      <c r="E740" s="1301">
        <v>0.44722222222222158</v>
      </c>
      <c r="F740" s="1301">
        <v>0.562499999999999</v>
      </c>
      <c r="G740" s="1301">
        <v>0.63819444444444318</v>
      </c>
      <c r="H740" s="1301">
        <v>0.72916666666666508</v>
      </c>
      <c r="I740" s="1287">
        <v>0.80138888888888704</v>
      </c>
      <c r="J740" s="1287">
        <v>0.87291666666666456</v>
      </c>
      <c r="K740" s="1287">
        <v>0.94097222222221988</v>
      </c>
      <c r="L740" s="1287"/>
      <c r="M740" s="1257"/>
      <c r="N740" s="1297"/>
      <c r="O740" s="1288"/>
      <c r="P740" s="1289"/>
      <c r="Q740" s="1289"/>
      <c r="R740" s="1290"/>
      <c r="S740" s="1268"/>
      <c r="T740" s="1265"/>
      <c r="U740" s="1269"/>
      <c r="V740" s="1279">
        <v>4.8611111111110938E-3</v>
      </c>
      <c r="W740" s="1300">
        <v>4.8611111111110938E-3</v>
      </c>
      <c r="X740" s="1256"/>
      <c r="Y740" s="1256"/>
      <c r="Z740" s="1280"/>
      <c r="AA740" s="1256"/>
    </row>
    <row r="741" spans="1:27" s="2" customFormat="1" ht="24.75" customHeight="1" x14ac:dyDescent="0.15">
      <c r="A741" s="1282">
        <v>15</v>
      </c>
      <c r="B741" s="1306" t="s">
        <v>1798</v>
      </c>
      <c r="C741" s="1287">
        <v>0.29027777777777769</v>
      </c>
      <c r="D741" s="1301">
        <v>0.38263888888888847</v>
      </c>
      <c r="E741" s="1301">
        <v>0.454166666666666</v>
      </c>
      <c r="F741" s="1301">
        <v>0.56944444444444342</v>
      </c>
      <c r="G741" s="1301">
        <v>0.6451388888888876</v>
      </c>
      <c r="H741" s="1301">
        <v>0.73472222222222061</v>
      </c>
      <c r="I741" s="1287">
        <v>0.80694444444444258</v>
      </c>
      <c r="J741" s="1287">
        <v>0.87777777777777566</v>
      </c>
      <c r="K741" s="1287"/>
      <c r="L741" s="1287"/>
      <c r="M741" s="1257"/>
      <c r="N741" s="1297"/>
      <c r="O741" s="1275"/>
      <c r="P741" s="1257"/>
      <c r="Q741" s="1257"/>
      <c r="R741" s="1267"/>
      <c r="S741" s="1268"/>
      <c r="T741" s="1265"/>
      <c r="U741" s="1269"/>
      <c r="V741" s="1300">
        <v>4.8611111111110938E-3</v>
      </c>
      <c r="W741" s="1294">
        <v>4.8611111111110938E-3</v>
      </c>
      <c r="X741" s="1256"/>
      <c r="Y741" s="1256"/>
      <c r="Z741" s="1280"/>
      <c r="AA741" s="1280" t="s">
        <v>152</v>
      </c>
    </row>
    <row r="742" spans="1:27" s="2" customFormat="1" ht="24.75" customHeight="1" x14ac:dyDescent="0.15">
      <c r="A742" s="1282">
        <v>16</v>
      </c>
      <c r="B742" s="1287">
        <v>0.23611111111111113</v>
      </c>
      <c r="C742" s="1287">
        <v>0.29583333333333323</v>
      </c>
      <c r="D742" s="1301">
        <v>0.38888888888888845</v>
      </c>
      <c r="E742" s="1301">
        <v>0.46111111111111042</v>
      </c>
      <c r="F742" s="1301">
        <v>0.57638888888888784</v>
      </c>
      <c r="G742" s="1301">
        <v>0.65138888888888757</v>
      </c>
      <c r="H742" s="1301">
        <v>0.74027777777777615</v>
      </c>
      <c r="I742" s="1287">
        <v>0.81249999999999811</v>
      </c>
      <c r="J742" s="1287">
        <v>0.88263888888888675</v>
      </c>
      <c r="K742" s="1287"/>
      <c r="L742" s="1287"/>
      <c r="M742" s="1257"/>
      <c r="N742" s="1265"/>
      <c r="O742" s="1275"/>
      <c r="P742" s="1257"/>
      <c r="Q742" s="1257"/>
      <c r="R742" s="1267"/>
      <c r="S742" s="1268"/>
      <c r="T742" s="1265"/>
      <c r="U742" s="1269"/>
      <c r="V742" s="1279">
        <v>4.8611111111110938E-3</v>
      </c>
      <c r="W742" s="1300">
        <v>4.8611111111110938E-3</v>
      </c>
      <c r="X742" s="1256"/>
      <c r="Y742" s="1256"/>
      <c r="Z742" s="1280"/>
      <c r="AA742" s="1280" t="s">
        <v>152</v>
      </c>
    </row>
    <row r="743" spans="1:27" s="2" customFormat="1" ht="24.75" customHeight="1" x14ac:dyDescent="0.15">
      <c r="A743" s="1282">
        <v>17</v>
      </c>
      <c r="B743" s="1287">
        <v>0.2416666666666667</v>
      </c>
      <c r="C743" s="1287">
        <v>0.30138888888888876</v>
      </c>
      <c r="D743" s="1301">
        <v>0.39513888888888843</v>
      </c>
      <c r="E743" s="1301">
        <v>0.46736111111111039</v>
      </c>
      <c r="F743" s="1301">
        <v>0.58263888888888782</v>
      </c>
      <c r="G743" s="1301">
        <v>0.65763888888888755</v>
      </c>
      <c r="H743" s="1301">
        <v>0.74583333333333168</v>
      </c>
      <c r="I743" s="1287">
        <v>0.81805555555555365</v>
      </c>
      <c r="J743" s="1287">
        <v>0.88749999999999785</v>
      </c>
      <c r="K743" s="1287"/>
      <c r="L743" s="1287"/>
      <c r="M743" s="1257"/>
      <c r="N743" s="1265"/>
      <c r="O743" s="1275"/>
      <c r="P743" s="1257"/>
      <c r="Q743" s="1257"/>
      <c r="R743" s="1267"/>
      <c r="S743" s="1268"/>
      <c r="T743" s="1265"/>
      <c r="U743" s="1269"/>
      <c r="V743" s="1300">
        <v>4.8611111111110938E-3</v>
      </c>
      <c r="W743" s="1294">
        <v>4.8611111111110938E-3</v>
      </c>
      <c r="X743" s="1256"/>
      <c r="Y743" s="1256"/>
      <c r="Z743" s="1280"/>
      <c r="AA743" s="1280" t="s">
        <v>152</v>
      </c>
    </row>
    <row r="744" spans="1:27" s="2" customFormat="1" ht="24.75" customHeight="1" x14ac:dyDescent="0.15">
      <c r="A744" s="1282">
        <v>18</v>
      </c>
      <c r="B744" s="1287">
        <v>0.24722222222222226</v>
      </c>
      <c r="C744" s="1287">
        <v>0.3069444444444443</v>
      </c>
      <c r="D744" s="1301">
        <v>0.40138888888888841</v>
      </c>
      <c r="E744" s="1301">
        <v>0.47430555555555481</v>
      </c>
      <c r="F744" s="1301">
        <v>0.58958333333333224</v>
      </c>
      <c r="G744" s="1301">
        <v>0.66458333333333197</v>
      </c>
      <c r="H744" s="1311">
        <v>0.75138888888888722</v>
      </c>
      <c r="I744" s="1287">
        <v>0.82361111111110918</v>
      </c>
      <c r="J744" s="1287">
        <v>0.89236111111110894</v>
      </c>
      <c r="K744" s="1287"/>
      <c r="L744" s="1287"/>
      <c r="M744" s="1257"/>
      <c r="N744" s="1265"/>
      <c r="O744" s="1275"/>
      <c r="P744" s="1275"/>
      <c r="Q744" s="1275"/>
      <c r="R744" s="1267"/>
      <c r="S744" s="1268"/>
      <c r="T744" s="1265"/>
      <c r="U744" s="1269"/>
      <c r="V744" s="1279">
        <v>4.8611111111110938E-3</v>
      </c>
      <c r="W744" s="1300">
        <v>4.8611111111110938E-3</v>
      </c>
      <c r="X744" s="1256"/>
      <c r="Y744" s="1256"/>
      <c r="Z744" s="1280"/>
      <c r="AA744" s="1280" t="s">
        <v>152</v>
      </c>
    </row>
    <row r="745" spans="1:27" s="2" customFormat="1" ht="24.75" customHeight="1" x14ac:dyDescent="0.15">
      <c r="A745" s="1282">
        <v>19</v>
      </c>
      <c r="B745" s="1287">
        <v>0.25277777777777782</v>
      </c>
      <c r="C745" s="1287">
        <v>0.31249999999999983</v>
      </c>
      <c r="D745" s="1301">
        <v>0.40833333333333283</v>
      </c>
      <c r="E745" s="1301">
        <v>0.48124999999999923</v>
      </c>
      <c r="F745" s="1301">
        <v>0.59652777777777666</v>
      </c>
      <c r="G745" s="1301">
        <v>0.67152777777777639</v>
      </c>
      <c r="H745" s="1311">
        <v>0.75694444444444275</v>
      </c>
      <c r="I745" s="1287">
        <v>0.82916666666666472</v>
      </c>
      <c r="J745" s="1287">
        <v>0.89722222222222003</v>
      </c>
      <c r="K745" s="1287"/>
      <c r="L745" s="1287"/>
      <c r="M745" s="1257"/>
      <c r="N745" s="1265"/>
      <c r="O745" s="1275"/>
      <c r="P745" s="1275"/>
      <c r="Q745" s="1275"/>
      <c r="R745" s="1262"/>
      <c r="S745" s="1268"/>
      <c r="T745" s="1265"/>
      <c r="U745" s="1269"/>
      <c r="V745" s="1300">
        <v>4.8611111111110938E-3</v>
      </c>
      <c r="W745" s="1294">
        <v>4.8611111111110938E-3</v>
      </c>
      <c r="X745" s="1256"/>
      <c r="Y745" s="1256"/>
      <c r="Z745" s="1280"/>
      <c r="AA745" s="1280" t="s">
        <v>152</v>
      </c>
    </row>
    <row r="746" spans="1:27" s="2" customFormat="1" ht="24.75" customHeight="1" x14ac:dyDescent="0.15">
      <c r="A746" s="1282">
        <v>20</v>
      </c>
      <c r="B746" s="1287">
        <v>0.25833333333333336</v>
      </c>
      <c r="C746" s="1287">
        <v>0.31805555555555537</v>
      </c>
      <c r="D746" s="1301">
        <v>0.41527777777777725</v>
      </c>
      <c r="E746" s="1301">
        <v>0.48819444444444365</v>
      </c>
      <c r="F746" s="1301">
        <v>0.60347222222222108</v>
      </c>
      <c r="G746" s="1301">
        <v>0.67847222222222081</v>
      </c>
      <c r="H746" s="1311">
        <v>0.76249999999999829</v>
      </c>
      <c r="I746" s="1287">
        <v>0.83402777777777581</v>
      </c>
      <c r="J746" s="1287">
        <v>0.90208333333333113</v>
      </c>
      <c r="K746" s="1287"/>
      <c r="L746" s="1287"/>
      <c r="M746" s="1257"/>
      <c r="N746" s="1265"/>
      <c r="O746" s="1275"/>
      <c r="P746" s="1257"/>
      <c r="Q746" s="1257"/>
      <c r="R746" s="1261"/>
      <c r="S746" s="1258"/>
      <c r="T746" s="1265"/>
      <c r="U746" s="1269"/>
      <c r="V746" s="1279"/>
      <c r="W746" s="1294"/>
      <c r="X746" s="1256"/>
      <c r="Y746" s="1256"/>
      <c r="Z746" s="1280"/>
      <c r="AA746" s="1280" t="s">
        <v>152</v>
      </c>
    </row>
    <row r="747" spans="1:27" s="2" customFormat="1" ht="24.75" customHeight="1" x14ac:dyDescent="0.15">
      <c r="A747" s="1282">
        <v>21</v>
      </c>
      <c r="B747" s="1287">
        <v>0.2638888888888889</v>
      </c>
      <c r="C747" s="1287">
        <v>0.32361111111111091</v>
      </c>
      <c r="D747" s="1301">
        <v>0.42222222222222167</v>
      </c>
      <c r="E747" s="1301">
        <v>0.49513888888888807</v>
      </c>
      <c r="F747" s="1301">
        <v>0.6104166666666655</v>
      </c>
      <c r="G747" s="1301">
        <v>0.68541666666666523</v>
      </c>
      <c r="H747" s="1311">
        <v>0.76805555555555383</v>
      </c>
      <c r="I747" s="1287">
        <v>0.83888888888888691</v>
      </c>
      <c r="J747" s="1287">
        <v>0.90694444444444222</v>
      </c>
      <c r="K747" s="1287"/>
      <c r="L747" s="1287"/>
      <c r="M747" s="1257"/>
      <c r="N747" s="1265"/>
      <c r="O747" s="1265"/>
      <c r="P747" s="1258"/>
      <c r="Q747" s="1258"/>
      <c r="R747" s="1258"/>
      <c r="S747" s="1258"/>
      <c r="T747" s="1265"/>
      <c r="U747" s="1269"/>
      <c r="V747" s="1300"/>
      <c r="W747" s="1294"/>
      <c r="X747" s="1256"/>
      <c r="Y747" s="1256"/>
      <c r="Z747" s="1280"/>
      <c r="AA747" s="1280" t="s">
        <v>152</v>
      </c>
    </row>
    <row r="748" spans="1:27" s="2" customFormat="1" ht="24.75" customHeight="1" x14ac:dyDescent="0.15">
      <c r="A748" s="1282">
        <v>22</v>
      </c>
      <c r="B748" s="1287">
        <v>0.26944444444444443</v>
      </c>
      <c r="C748" s="1287">
        <v>0.32916666666666644</v>
      </c>
      <c r="D748" s="1301">
        <v>0.42916666666666609</v>
      </c>
      <c r="E748" s="1301">
        <v>0.50208333333333255</v>
      </c>
      <c r="F748" s="1301">
        <v>0.61736111111110992</v>
      </c>
      <c r="G748" s="1301">
        <v>0.69236111111110965</v>
      </c>
      <c r="H748" s="1287">
        <v>0.77361111111110936</v>
      </c>
      <c r="I748" s="1287">
        <v>0.843749999999998</v>
      </c>
      <c r="J748" s="1287">
        <v>0.91180555555555332</v>
      </c>
      <c r="K748" s="1287"/>
      <c r="L748" s="1287"/>
      <c r="M748" s="1257"/>
      <c r="N748" s="1265"/>
      <c r="O748" s="1265"/>
      <c r="P748" s="1258"/>
      <c r="Q748" s="1258"/>
      <c r="R748" s="1258"/>
      <c r="S748" s="1258"/>
      <c r="T748" s="1265"/>
      <c r="U748" s="1269"/>
      <c r="V748" s="1291"/>
      <c r="W748" s="1291"/>
      <c r="X748" s="1256"/>
      <c r="Y748" s="1256"/>
      <c r="Z748" s="1280"/>
      <c r="AA748" s="1280" t="s">
        <v>152</v>
      </c>
    </row>
    <row r="749" spans="1:27" s="2" customFormat="1" ht="24.75" customHeight="1" x14ac:dyDescent="0.15">
      <c r="A749" s="1282">
        <v>23</v>
      </c>
      <c r="B749" s="1307">
        <v>0.27499999999999997</v>
      </c>
      <c r="C749" s="1304">
        <v>0.33472222222222198</v>
      </c>
      <c r="D749" s="1304">
        <v>0.43611111111111051</v>
      </c>
      <c r="E749" s="1304">
        <v>0.50902777777777697</v>
      </c>
      <c r="F749" s="1304">
        <v>0.62430555555555434</v>
      </c>
      <c r="G749" s="1304">
        <v>0.69930555555555407</v>
      </c>
      <c r="H749" s="1307">
        <v>0.7791666666666649</v>
      </c>
      <c r="I749" s="1307">
        <v>0.8486111111111091</v>
      </c>
      <c r="J749" s="1307">
        <v>0.91666666666666441</v>
      </c>
      <c r="K749" s="1307"/>
      <c r="L749" s="1307"/>
      <c r="M749" s="1308"/>
      <c r="N749" s="1265"/>
      <c r="O749" s="1258"/>
      <c r="P749" s="1258"/>
      <c r="Q749" s="1258"/>
      <c r="R749" s="1258"/>
      <c r="S749" s="1258"/>
      <c r="T749" s="1265"/>
      <c r="U749" s="1269"/>
      <c r="V749" s="1291"/>
      <c r="W749" s="1291"/>
      <c r="X749" s="1256"/>
      <c r="Y749" s="1256"/>
      <c r="Z749" s="1280"/>
      <c r="AA749" s="1280" t="s">
        <v>152</v>
      </c>
    </row>
    <row r="750" spans="1:27" s="2" customFormat="1" ht="24.75" customHeight="1" x14ac:dyDescent="0.15">
      <c r="A750" s="1282">
        <v>24</v>
      </c>
      <c r="B750" s="1308">
        <v>0.2805555555555555</v>
      </c>
      <c r="C750" s="1305">
        <v>0.34027777777777751</v>
      </c>
      <c r="D750" s="1305">
        <v>0.44305555555555493</v>
      </c>
      <c r="E750" s="1305">
        <v>0.51597222222222139</v>
      </c>
      <c r="F750" s="1305">
        <v>0.63124999999999876</v>
      </c>
      <c r="G750" s="1312">
        <v>0.70624999999999849</v>
      </c>
      <c r="H750" s="1258">
        <v>0.78472222222222043</v>
      </c>
      <c r="I750" s="1258">
        <v>0.85347222222222019</v>
      </c>
      <c r="J750" s="1308">
        <v>0.9215277777777755</v>
      </c>
      <c r="K750" s="1308"/>
      <c r="L750" s="1308"/>
      <c r="M750" s="1308"/>
      <c r="N750" s="1265"/>
      <c r="O750" s="1258"/>
      <c r="P750" s="1258"/>
      <c r="Q750" s="1258"/>
      <c r="R750" s="1258"/>
      <c r="S750" s="1258"/>
      <c r="T750" s="1265"/>
      <c r="U750" s="1269"/>
      <c r="V750" s="1291"/>
      <c r="W750" s="1291"/>
      <c r="X750" s="1256"/>
      <c r="Y750" s="1256"/>
      <c r="Z750" s="1280"/>
      <c r="AA750" s="1280" t="s">
        <v>152</v>
      </c>
    </row>
    <row r="751" spans="1:27" s="2" customFormat="1" ht="24.75" customHeight="1" x14ac:dyDescent="0.15">
      <c r="A751" s="1282">
        <v>25</v>
      </c>
      <c r="B751" s="1258">
        <v>0.28611111111111104</v>
      </c>
      <c r="C751" s="1305">
        <v>0.34583333333333305</v>
      </c>
      <c r="D751" s="1305">
        <v>0.44999999999999934</v>
      </c>
      <c r="E751" s="1305">
        <v>0.52291666666666581</v>
      </c>
      <c r="F751" s="1305">
        <v>0.63819444444444318</v>
      </c>
      <c r="G751" s="1312">
        <v>0.71249999999999847</v>
      </c>
      <c r="H751" s="1258">
        <v>0.79027777777777597</v>
      </c>
      <c r="I751" s="1258">
        <v>0.85833333333333128</v>
      </c>
      <c r="J751" s="1258">
        <v>0.9263888888888866</v>
      </c>
      <c r="K751" s="1258"/>
      <c r="L751" s="1258"/>
      <c r="M751" s="1258"/>
      <c r="N751" s="1265"/>
      <c r="O751" s="1258"/>
      <c r="P751" s="1258"/>
      <c r="Q751" s="1258"/>
      <c r="R751" s="1258"/>
      <c r="S751" s="1258"/>
      <c r="T751" s="1265"/>
      <c r="U751" s="1269"/>
      <c r="V751" s="1291"/>
      <c r="W751" s="1291"/>
      <c r="X751" s="1256"/>
      <c r="Y751" s="1256"/>
      <c r="Z751" s="1280"/>
      <c r="AA751" s="1280" t="s">
        <v>152</v>
      </c>
    </row>
    <row r="752" spans="1:27" s="2" customFormat="1" ht="24.75" customHeight="1" x14ac:dyDescent="0.15">
      <c r="A752" s="1282">
        <v>26</v>
      </c>
      <c r="B752" s="1258">
        <v>0.29166666666666657</v>
      </c>
      <c r="C752" s="1305">
        <v>0.35138888888888858</v>
      </c>
      <c r="D752" s="1305">
        <v>0.45763888888888821</v>
      </c>
      <c r="E752" s="1305">
        <v>0.53055555555555467</v>
      </c>
      <c r="F752" s="1305">
        <v>0.64583333333333204</v>
      </c>
      <c r="G752" s="1312">
        <v>0.71944444444444289</v>
      </c>
      <c r="H752" s="1258">
        <v>0.79583333333333151</v>
      </c>
      <c r="I752" s="1258">
        <v>0.86319444444444238</v>
      </c>
      <c r="J752" s="1258">
        <v>0.93124999999999769</v>
      </c>
      <c r="K752" s="1258"/>
      <c r="L752" s="1258"/>
      <c r="M752" s="1258"/>
      <c r="N752" s="1258"/>
      <c r="O752" s="1258"/>
      <c r="P752" s="1258"/>
      <c r="Q752" s="1258"/>
      <c r="R752" s="1258"/>
      <c r="S752" s="1258"/>
      <c r="T752" s="1265"/>
      <c r="U752" s="1269"/>
      <c r="V752" s="1291"/>
      <c r="W752" s="1291"/>
      <c r="X752" s="1256"/>
      <c r="Y752" s="1256"/>
      <c r="Z752" s="1280"/>
      <c r="AA752" s="1280" t="s">
        <v>152</v>
      </c>
    </row>
    <row r="753" spans="1:27" s="2" customFormat="1" ht="24.75" customHeight="1" x14ac:dyDescent="0.15">
      <c r="A753" s="1282">
        <v>27</v>
      </c>
      <c r="B753" s="1258">
        <v>0.29722222222222211</v>
      </c>
      <c r="C753" s="1305">
        <v>0.35694444444444412</v>
      </c>
      <c r="D753" s="1305">
        <v>0.46527777777777707</v>
      </c>
      <c r="E753" s="1305">
        <v>0.53819444444444353</v>
      </c>
      <c r="F753" s="1305">
        <v>0.6534722222222209</v>
      </c>
      <c r="G753" s="1312">
        <v>0.72638888888888731</v>
      </c>
      <c r="H753" s="1258">
        <v>0.80138888888888704</v>
      </c>
      <c r="I753" s="1258">
        <v>0.86805555555555347</v>
      </c>
      <c r="J753" s="1258">
        <v>0.93611111111110878</v>
      </c>
      <c r="K753" s="1258"/>
      <c r="L753" s="1258"/>
      <c r="M753" s="1258"/>
      <c r="N753" s="1258"/>
      <c r="O753" s="1258"/>
      <c r="P753" s="1258"/>
      <c r="Q753" s="1258"/>
      <c r="R753" s="1258"/>
      <c r="S753" s="1258"/>
      <c r="T753" s="1265"/>
      <c r="U753" s="1269"/>
      <c r="V753" s="1291"/>
      <c r="W753" s="1291"/>
      <c r="X753" s="1256"/>
      <c r="Y753" s="1256"/>
      <c r="Z753" s="1280"/>
      <c r="AA753" s="1280" t="s">
        <v>152</v>
      </c>
    </row>
    <row r="754" spans="1:27" s="2" customFormat="1" ht="24.75" customHeight="1" x14ac:dyDescent="0.15">
      <c r="A754" s="1282">
        <v>28</v>
      </c>
      <c r="B754" s="1258">
        <v>0.30277777777777765</v>
      </c>
      <c r="C754" s="1305">
        <v>0.36249999999999966</v>
      </c>
      <c r="D754" s="1305">
        <v>0.47291666666666593</v>
      </c>
      <c r="E754" s="1305">
        <v>0.54583333333333239</v>
      </c>
      <c r="F754" s="1305">
        <v>0.66111111111110976</v>
      </c>
      <c r="G754" s="1258">
        <v>0.73333333333333173</v>
      </c>
      <c r="H754" s="1258">
        <v>0.80694444444444258</v>
      </c>
      <c r="I754" s="1258">
        <v>0.87291666666666456</v>
      </c>
      <c r="J754" s="1258">
        <v>0.94097222222221988</v>
      </c>
      <c r="K754" s="1258"/>
      <c r="L754" s="1258"/>
      <c r="M754" s="1258"/>
      <c r="N754" s="1258"/>
      <c r="O754" s="1258"/>
      <c r="P754" s="1258"/>
      <c r="Q754" s="1258"/>
      <c r="R754" s="1258"/>
      <c r="S754" s="1258"/>
      <c r="T754" s="1265"/>
      <c r="U754" s="1269"/>
      <c r="V754" s="1291"/>
      <c r="W754" s="1291"/>
      <c r="X754" s="1256"/>
      <c r="Y754" s="1256"/>
      <c r="Z754" s="1280"/>
      <c r="AA754" s="1280" t="s">
        <v>152</v>
      </c>
    </row>
    <row r="755" spans="1:27" s="2" customFormat="1" ht="24.75" customHeight="1" x14ac:dyDescent="0.15">
      <c r="A755" s="1282">
        <v>29</v>
      </c>
      <c r="B755" s="1258"/>
      <c r="C755" s="1258"/>
      <c r="D755" s="1258"/>
      <c r="E755" s="1258"/>
      <c r="F755" s="1258"/>
      <c r="G755" s="1258"/>
      <c r="H755" s="1258"/>
      <c r="I755" s="1258"/>
      <c r="J755" s="1258"/>
      <c r="K755" s="1258"/>
      <c r="L755" s="1258"/>
      <c r="M755" s="1258"/>
      <c r="N755" s="1258"/>
      <c r="O755" s="1258"/>
      <c r="P755" s="1258"/>
      <c r="Q755" s="1258"/>
      <c r="R755" s="1258"/>
      <c r="S755" s="1258"/>
      <c r="T755" s="1265"/>
      <c r="U755" s="1269"/>
      <c r="V755" s="1291"/>
      <c r="W755" s="1291"/>
      <c r="X755" s="1256"/>
      <c r="Y755" s="1256"/>
      <c r="Z755" s="1280"/>
      <c r="AA755" s="1256"/>
    </row>
    <row r="756" spans="1:27" s="2" customFormat="1" ht="24.75" customHeight="1" x14ac:dyDescent="0.15">
      <c r="A756" s="1282">
        <v>30</v>
      </c>
      <c r="B756" s="1258"/>
      <c r="C756" s="1496" t="s">
        <v>1832</v>
      </c>
      <c r="D756" s="1497"/>
      <c r="E756" s="1497"/>
      <c r="F756" s="1497"/>
      <c r="G756" s="1497"/>
      <c r="H756" s="1498"/>
      <c r="I756" s="1258"/>
      <c r="J756" s="1258"/>
      <c r="K756" s="1258"/>
      <c r="L756" s="1258"/>
      <c r="M756" s="1258"/>
      <c r="N756" s="1276"/>
      <c r="O756" s="1276"/>
      <c r="P756" s="1276"/>
      <c r="Q756" s="1276"/>
      <c r="R756" s="1276"/>
      <c r="S756" s="1276"/>
      <c r="T756" s="1277"/>
      <c r="U756" s="1278"/>
      <c r="V756" s="1291"/>
      <c r="W756" s="1291"/>
      <c r="X756" s="1256"/>
      <c r="Y756" s="1256"/>
      <c r="Z756" s="1280"/>
      <c r="AA756" s="1256"/>
    </row>
    <row r="757" spans="1:27" s="2" customFormat="1" ht="24.75" customHeight="1" x14ac:dyDescent="0.15">
      <c r="A757" s="1282">
        <v>31</v>
      </c>
      <c r="B757" s="1293"/>
      <c r="C757" s="1309"/>
      <c r="D757" s="1309"/>
      <c r="E757" s="1309"/>
      <c r="F757" s="1309"/>
      <c r="G757" s="1309"/>
      <c r="H757" s="1309"/>
      <c r="I757" s="1293"/>
      <c r="J757" s="1293"/>
      <c r="K757" s="1293"/>
      <c r="L757" s="1293"/>
      <c r="M757" s="1293"/>
      <c r="N757" s="1276"/>
      <c r="O757" s="1276"/>
      <c r="P757" s="1276"/>
      <c r="Q757" s="1276"/>
      <c r="R757" s="1276"/>
      <c r="S757" s="1276"/>
      <c r="T757" s="1277"/>
      <c r="U757" s="1278"/>
      <c r="V757" s="1291"/>
      <c r="W757" s="1291"/>
      <c r="X757" s="1256"/>
      <c r="Y757" s="1256"/>
      <c r="Z757" s="1280"/>
      <c r="AA757" s="1256"/>
    </row>
    <row r="758" spans="1:27" s="2" customFormat="1" ht="24.75" customHeight="1" x14ac:dyDescent="0.15">
      <c r="A758" s="1282">
        <v>32</v>
      </c>
      <c r="B758" s="1258"/>
      <c r="C758" s="1258"/>
      <c r="D758" s="1258"/>
      <c r="E758" s="1258"/>
      <c r="F758" s="1258"/>
      <c r="G758" s="1258"/>
      <c r="H758" s="1258"/>
      <c r="I758" s="1258"/>
      <c r="J758" s="1258"/>
      <c r="K758" s="1258"/>
      <c r="L758" s="1258"/>
      <c r="M758" s="1258"/>
      <c r="N758" s="1258"/>
      <c r="O758" s="1258"/>
      <c r="P758" s="1258"/>
      <c r="Q758" s="1258"/>
      <c r="R758" s="1258"/>
      <c r="S758" s="1258"/>
      <c r="T758" s="1265"/>
      <c r="U758" s="1269"/>
      <c r="V758" s="1291"/>
      <c r="W758" s="1291"/>
      <c r="X758" s="1256"/>
      <c r="Y758" s="1256"/>
      <c r="Z758" s="1280"/>
      <c r="AA758" s="1256"/>
    </row>
    <row r="759" spans="1:27" s="2" customFormat="1" ht="23.65" customHeight="1" thickBot="1" x14ac:dyDescent="0.2">
      <c r="A759" s="1282">
        <v>33</v>
      </c>
      <c r="B759" s="1263"/>
      <c r="C759" s="1263"/>
      <c r="D759" s="1263"/>
      <c r="E759" s="1263"/>
      <c r="F759" s="1263"/>
      <c r="G759" s="1263"/>
      <c r="H759" s="1263"/>
      <c r="I759" s="1263"/>
      <c r="J759" s="1263"/>
      <c r="K759" s="1263"/>
      <c r="L759" s="1263"/>
      <c r="M759" s="1263"/>
      <c r="N759" s="1263"/>
      <c r="O759" s="1263"/>
      <c r="P759" s="1263"/>
      <c r="Q759" s="1263"/>
      <c r="R759" s="1263"/>
      <c r="S759" s="1263"/>
      <c r="T759" s="1271"/>
      <c r="U759" s="1272"/>
      <c r="V759" s="1291"/>
      <c r="W759" s="1291"/>
      <c r="X759" s="1256"/>
      <c r="Y759" s="1280"/>
      <c r="Z759" s="1256"/>
      <c r="AA759" s="1256"/>
    </row>
    <row r="760" spans="1:27" s="2" customFormat="1" ht="20.100000000000001" customHeight="1" thickBot="1" x14ac:dyDescent="0.2">
      <c r="A760" s="1489" t="s">
        <v>20</v>
      </c>
      <c r="B760" s="1490"/>
      <c r="C760" s="1491" t="s">
        <v>1833</v>
      </c>
      <c r="D760" s="1492"/>
      <c r="E760" s="1492"/>
      <c r="F760" s="1493"/>
      <c r="G760" s="1264"/>
      <c r="H760" s="1264"/>
      <c r="I760" s="1264"/>
      <c r="J760" s="1264"/>
      <c r="K760" s="1264"/>
      <c r="L760" s="1264"/>
      <c r="M760" s="1264"/>
      <c r="N760" s="1264"/>
      <c r="O760" s="1264"/>
      <c r="P760" s="1264"/>
      <c r="Q760" s="1264"/>
      <c r="R760" s="1264"/>
      <c r="S760" s="1264"/>
      <c r="T760" s="1286"/>
      <c r="U760" s="1286"/>
      <c r="V760" s="1291"/>
      <c r="W760" s="1291"/>
      <c r="X760" s="1256"/>
      <c r="Y760" s="1280"/>
      <c r="Z760" s="1256"/>
      <c r="AA760" s="1256"/>
    </row>
    <row r="761" spans="1:27" s="1366" customFormat="1" ht="33" customHeight="1" thickBot="1" x14ac:dyDescent="0.2">
      <c r="A761" s="1476" t="s">
        <v>1971</v>
      </c>
      <c r="B761" s="1477"/>
      <c r="C761" s="1477"/>
      <c r="D761" s="1477"/>
      <c r="E761" s="1478"/>
      <c r="F761" s="1406" t="s">
        <v>1766</v>
      </c>
      <c r="H761" s="1479" t="s">
        <v>1972</v>
      </c>
      <c r="I761" s="1480"/>
      <c r="J761" s="1480"/>
      <c r="K761" s="1370" t="s">
        <v>1973</v>
      </c>
      <c r="L761" s="1457" t="s">
        <v>1974</v>
      </c>
      <c r="M761" s="1457"/>
      <c r="N761" s="1458"/>
      <c r="P761" s="6"/>
      <c r="Q761" s="6"/>
      <c r="R761" s="6"/>
      <c r="T761" s="1467" t="s">
        <v>1975</v>
      </c>
      <c r="U761" s="1468"/>
      <c r="V761" s="1114">
        <f>V763/V768</f>
        <v>1.0019841269841269E-2</v>
      </c>
      <c r="W761" s="1114">
        <f>W763/W768</f>
        <v>9.6080669710806692E-3</v>
      </c>
      <c r="X761" s="1114">
        <f>AVERAGE(V761,W761)</f>
        <v>9.8139541204609691E-3</v>
      </c>
      <c r="Y761" s="1398" t="s">
        <v>1976</v>
      </c>
      <c r="Z761" s="1399">
        <f>ROUND(X761*1440,0)/1440</f>
        <v>9.7222222222222224E-3</v>
      </c>
    </row>
    <row r="762" spans="1:27" s="1366" customFormat="1" ht="12.75" thickBot="1" x14ac:dyDescent="0.2">
      <c r="T762" s="1406"/>
      <c r="U762" s="1406"/>
      <c r="V762" s="1114">
        <f>B779</f>
        <v>0.2361111111111111</v>
      </c>
      <c r="W762" s="1114">
        <f>C769</f>
        <v>0.2361111111111111</v>
      </c>
      <c r="Z762" s="1375"/>
    </row>
    <row r="763" spans="1:27" s="1366" customFormat="1" ht="23.45" customHeight="1" thickBot="1" x14ac:dyDescent="0.2">
      <c r="A763" s="1495" t="s">
        <v>1977</v>
      </c>
      <c r="B763" s="1483"/>
      <c r="C763" s="1483" t="s">
        <v>52</v>
      </c>
      <c r="D763" s="1483"/>
      <c r="E763" s="1484"/>
      <c r="F763" s="1453" t="s">
        <v>1978</v>
      </c>
      <c r="G763" s="1454"/>
      <c r="H763" s="1454"/>
      <c r="I763" s="1454"/>
      <c r="J763" s="1454"/>
      <c r="N763" s="1463" t="s">
        <v>1979</v>
      </c>
      <c r="O763" s="1464"/>
      <c r="P763" s="1536">
        <f>MINUTE(Z761)</f>
        <v>14</v>
      </c>
      <c r="Q763" s="1537"/>
      <c r="S763" s="1371" t="s">
        <v>1980</v>
      </c>
      <c r="T763" s="1459">
        <v>7.4999999999999997E-2</v>
      </c>
      <c r="U763" s="1460"/>
      <c r="V763" s="1114">
        <f>V764-V762</f>
        <v>0.70138888888888884</v>
      </c>
      <c r="W763" s="1114">
        <f>W764-W762</f>
        <v>0.70138888888888884</v>
      </c>
      <c r="Z763" s="1375"/>
    </row>
    <row r="764" spans="1:27" s="1367" customFormat="1" ht="12.75" thickBot="1" x14ac:dyDescent="0.2">
      <c r="A764" s="1366"/>
      <c r="B764" s="1366"/>
      <c r="C764" s="1366"/>
      <c r="D764" s="1366"/>
      <c r="E764" s="1366"/>
      <c r="F764" s="1366"/>
      <c r="G764" s="1366"/>
      <c r="H764" s="1366"/>
      <c r="I764" s="1366"/>
      <c r="J764" s="1366"/>
      <c r="K764" s="1366"/>
      <c r="L764" s="1366"/>
      <c r="M764" s="1366"/>
      <c r="N764" s="1366"/>
      <c r="O764" s="1366"/>
      <c r="P764" s="1366"/>
      <c r="Q764" s="1366"/>
      <c r="R764" s="1366"/>
      <c r="S764" s="1366"/>
      <c r="T764" s="1406"/>
      <c r="U764" s="1406"/>
      <c r="V764" s="1114">
        <f>J770</f>
        <v>0.9375</v>
      </c>
      <c r="W764" s="1114">
        <f>I783</f>
        <v>0.9375</v>
      </c>
      <c r="X764" s="1366"/>
      <c r="Y764" s="1366"/>
      <c r="Z764" s="1375"/>
    </row>
    <row r="765" spans="1:27" s="1367" customFormat="1" ht="23.45" customHeight="1" x14ac:dyDescent="0.15">
      <c r="A765" s="1499" t="s">
        <v>1981</v>
      </c>
      <c r="B765" s="1494">
        <v>1</v>
      </c>
      <c r="C765" s="1494"/>
      <c r="D765" s="1494">
        <v>2</v>
      </c>
      <c r="E765" s="1494"/>
      <c r="F765" s="1494">
        <v>3</v>
      </c>
      <c r="G765" s="1494"/>
      <c r="H765" s="1494">
        <v>4</v>
      </c>
      <c r="I765" s="1494"/>
      <c r="J765" s="1494">
        <v>5</v>
      </c>
      <c r="K765" s="1494"/>
      <c r="L765" s="1494">
        <v>6</v>
      </c>
      <c r="M765" s="1494"/>
      <c r="N765" s="1494">
        <v>7</v>
      </c>
      <c r="O765" s="1494"/>
      <c r="P765" s="1494">
        <v>8</v>
      </c>
      <c r="Q765" s="1494"/>
      <c r="R765" s="1494">
        <v>9</v>
      </c>
      <c r="S765" s="1494"/>
      <c r="T765" s="1501">
        <v>10</v>
      </c>
      <c r="U765" s="1502"/>
      <c r="V765" s="1366"/>
      <c r="W765" s="1366"/>
      <c r="X765" s="1366"/>
      <c r="Y765" s="1366"/>
      <c r="Z765" s="1375"/>
    </row>
    <row r="766" spans="1:27" s="1367" customFormat="1" ht="23.45" customHeight="1" x14ac:dyDescent="0.15">
      <c r="A766" s="1500"/>
      <c r="B766" s="1372" t="s">
        <v>1982</v>
      </c>
      <c r="C766" s="1372" t="s">
        <v>1983</v>
      </c>
      <c r="D766" s="1372" t="s">
        <v>1984</v>
      </c>
      <c r="E766" s="1372" t="s">
        <v>1985</v>
      </c>
      <c r="F766" s="1372" t="s">
        <v>1986</v>
      </c>
      <c r="G766" s="1372" t="s">
        <v>1987</v>
      </c>
      <c r="H766" s="1372" t="s">
        <v>1984</v>
      </c>
      <c r="I766" s="1372" t="s">
        <v>1985</v>
      </c>
      <c r="J766" s="1372" t="s">
        <v>1984</v>
      </c>
      <c r="K766" s="1372" t="s">
        <v>1983</v>
      </c>
      <c r="L766" s="1372"/>
      <c r="M766" s="1372"/>
      <c r="N766" s="1372"/>
      <c r="O766" s="1372"/>
      <c r="P766" s="1372"/>
      <c r="Q766" s="1372"/>
      <c r="R766" s="1372"/>
      <c r="S766" s="1372"/>
      <c r="T766" s="1373"/>
      <c r="U766" s="1377"/>
      <c r="V766" s="1366" t="s">
        <v>1988</v>
      </c>
      <c r="W766" s="382" t="s">
        <v>1989</v>
      </c>
      <c r="X766" s="1366"/>
      <c r="Y766" s="1366"/>
      <c r="Z766" s="1366"/>
    </row>
    <row r="767" spans="1:27" s="1367" customFormat="1" ht="23.45" customHeight="1" x14ac:dyDescent="0.15">
      <c r="A767" s="117">
        <v>1</v>
      </c>
      <c r="B767" s="1368"/>
      <c r="C767" s="1345" t="s">
        <v>1990</v>
      </c>
      <c r="D767" s="55">
        <v>0.31388888888888899</v>
      </c>
      <c r="E767" s="55">
        <v>0.40000000000000036</v>
      </c>
      <c r="F767" s="55">
        <v>0.50833333333333386</v>
      </c>
      <c r="G767" s="1368">
        <v>0.59444444444444466</v>
      </c>
      <c r="H767" s="1368">
        <v>0.70138888888888873</v>
      </c>
      <c r="I767" s="1368">
        <v>0.78680555555555509</v>
      </c>
      <c r="J767" s="1368">
        <v>0.89999999999999913</v>
      </c>
      <c r="K767" s="55"/>
      <c r="L767" s="1368"/>
      <c r="M767" s="1368"/>
      <c r="N767" s="1368"/>
      <c r="O767" s="1368"/>
      <c r="P767" s="1368"/>
      <c r="Q767" s="1368"/>
      <c r="R767" s="275"/>
      <c r="S767" s="195"/>
      <c r="T767" s="1376"/>
      <c r="U767" s="1380"/>
      <c r="V767" s="383">
        <f>COUNTA(B767:U799)</f>
        <v>143</v>
      </c>
      <c r="W767" s="384">
        <f>V767/19/2</f>
        <v>3.763157894736842</v>
      </c>
      <c r="X767" s="1366"/>
      <c r="Y767" s="1366"/>
      <c r="Z767" s="642"/>
    </row>
    <row r="768" spans="1:27" s="1367" customFormat="1" ht="23.45" customHeight="1" x14ac:dyDescent="0.15">
      <c r="A768" s="117">
        <v>2</v>
      </c>
      <c r="B768" s="1368"/>
      <c r="C768" s="1345" t="s">
        <v>1991</v>
      </c>
      <c r="D768" s="1368">
        <v>0.32361111111111124</v>
      </c>
      <c r="E768" s="1368">
        <v>0.4097222222222226</v>
      </c>
      <c r="F768" s="1368">
        <v>0.51805555555555605</v>
      </c>
      <c r="G768" s="1368">
        <v>0.60416666666666685</v>
      </c>
      <c r="H768" s="1368">
        <v>0.71388888888888868</v>
      </c>
      <c r="I768" s="1368">
        <v>0.79861111111111061</v>
      </c>
      <c r="J768" s="1368">
        <v>0.91249999999999909</v>
      </c>
      <c r="K768" s="1368"/>
      <c r="L768" s="1368"/>
      <c r="M768" s="1368"/>
      <c r="N768" s="1368"/>
      <c r="O768" s="1368"/>
      <c r="P768" s="1368"/>
      <c r="Q768" s="1368"/>
      <c r="R768" s="275"/>
      <c r="S768" s="195"/>
      <c r="T768" s="1376"/>
      <c r="U768" s="1380"/>
      <c r="V768" s="1119">
        <f>COUNTA(B767:B799,D767:D799,F767:F799,H767:H799,J767:J799,L767:L799,N767:N799,P767:P799,R767:R799,T767:T799)</f>
        <v>70</v>
      </c>
      <c r="W768" s="1119">
        <f>COUNTA(C767:C799,E767:E799,G767:G799,I767:I799,K767:K799,M767:M799,O767:O799,Q767:Q799,S767:S799,U767:U799)</f>
        <v>73</v>
      </c>
      <c r="X768" s="1366"/>
      <c r="Y768" s="1366">
        <f>(V768+W768)/2</f>
        <v>71.5</v>
      </c>
      <c r="Z768" s="642"/>
    </row>
    <row r="769" spans="1:26" s="1367" customFormat="1" ht="23.45" customHeight="1" x14ac:dyDescent="0.15">
      <c r="A769" s="117">
        <v>3</v>
      </c>
      <c r="B769" s="279"/>
      <c r="C769" s="1368">
        <v>0.2361111111111111</v>
      </c>
      <c r="D769" s="1368">
        <v>0.33333333333333348</v>
      </c>
      <c r="E769" s="1368">
        <v>0.41944444444444484</v>
      </c>
      <c r="F769" s="1368">
        <v>0.52777777777777823</v>
      </c>
      <c r="G769" s="1368">
        <v>0.61388888888888904</v>
      </c>
      <c r="H769" s="43">
        <v>0.72222222222222199</v>
      </c>
      <c r="I769" s="1368">
        <v>0.81041666666666612</v>
      </c>
      <c r="J769" s="1368">
        <v>0.92499999999999905</v>
      </c>
      <c r="K769" s="1368"/>
      <c r="L769" s="1368"/>
      <c r="M769" s="1368"/>
      <c r="N769" s="1368"/>
      <c r="O769" s="1368"/>
      <c r="P769" s="1368"/>
      <c r="Q769" s="1368"/>
      <c r="R769" s="275"/>
      <c r="S769" s="195"/>
      <c r="T769" s="1376"/>
      <c r="U769" s="1380"/>
      <c r="V769" s="1366" t="s">
        <v>1992</v>
      </c>
      <c r="W769" s="1366" t="s">
        <v>1948</v>
      </c>
      <c r="X769" s="1366"/>
      <c r="Y769" s="1366" t="s">
        <v>1993</v>
      </c>
      <c r="Z769" s="1120"/>
    </row>
    <row r="770" spans="1:26" s="1367" customFormat="1" ht="23.45" customHeight="1" x14ac:dyDescent="0.15">
      <c r="A770" s="117">
        <v>4</v>
      </c>
      <c r="B770" s="279"/>
      <c r="C770" s="1368">
        <v>0.24583333333333332</v>
      </c>
      <c r="D770" s="1368">
        <v>0.34305555555555572</v>
      </c>
      <c r="E770" s="1368">
        <v>0.42916666666666708</v>
      </c>
      <c r="F770" s="1368">
        <v>0.53819444444444486</v>
      </c>
      <c r="G770" s="1368">
        <v>0.62361111111111123</v>
      </c>
      <c r="H770" s="43">
        <v>0.73055555555555529</v>
      </c>
      <c r="I770" s="1368">
        <v>0.82152777777777719</v>
      </c>
      <c r="J770" s="1368">
        <v>0.9375</v>
      </c>
      <c r="K770" s="1368"/>
      <c r="L770" s="1368"/>
      <c r="M770" s="1368"/>
      <c r="N770" s="1368"/>
      <c r="O770" s="1368"/>
      <c r="P770" s="1368"/>
      <c r="Q770" s="1368"/>
      <c r="R770" s="275"/>
      <c r="S770" s="195"/>
      <c r="T770" s="1376"/>
      <c r="U770" s="1380"/>
      <c r="V770" s="388">
        <f>H785-H784</f>
        <v>1.2499999999999956E-2</v>
      </c>
      <c r="W770" s="388">
        <f t="shared" ref="W770:W775" si="21">I771-I770</f>
        <v>1.1111111111111072E-2</v>
      </c>
      <c r="X770" s="1366"/>
      <c r="Y770" s="1366"/>
      <c r="Z770" s="1120"/>
    </row>
    <row r="771" spans="1:26" s="1367" customFormat="1" ht="23.45" customHeight="1" x14ac:dyDescent="0.15">
      <c r="A771" s="117">
        <v>5</v>
      </c>
      <c r="B771" s="1368"/>
      <c r="C771" s="1368">
        <v>0.25555555555555554</v>
      </c>
      <c r="D771" s="1368">
        <v>0.35277777777777797</v>
      </c>
      <c r="E771" s="1368">
        <v>0.43888888888888933</v>
      </c>
      <c r="F771" s="1368">
        <v>0.54861111111111149</v>
      </c>
      <c r="G771" s="1368">
        <v>0.63333333333333341</v>
      </c>
      <c r="H771" s="43">
        <v>0.7388888888888886</v>
      </c>
      <c r="I771" s="1368">
        <v>0.83263888888888826</v>
      </c>
      <c r="J771" s="1368"/>
      <c r="K771" s="1368"/>
      <c r="L771" s="1368"/>
      <c r="M771" s="1368"/>
      <c r="N771" s="1368"/>
      <c r="O771" s="1368"/>
      <c r="P771" s="1368"/>
      <c r="Q771" s="1368"/>
      <c r="R771" s="275"/>
      <c r="S771" s="195"/>
      <c r="T771" s="1376"/>
      <c r="U771" s="1380"/>
      <c r="V771" s="388">
        <f>H785-H784</f>
        <v>1.2499999999999956E-2</v>
      </c>
      <c r="W771" s="388">
        <f t="shared" si="21"/>
        <v>1.1111111111111072E-2</v>
      </c>
      <c r="X771" s="1366"/>
      <c r="Y771" s="1366"/>
      <c r="Z771" s="1120"/>
    </row>
    <row r="772" spans="1:26" s="1367" customFormat="1" ht="23.45" customHeight="1" x14ac:dyDescent="0.15">
      <c r="A772" s="117">
        <v>6</v>
      </c>
      <c r="B772" s="1368"/>
      <c r="C772" s="1368">
        <v>0.26527777777777778</v>
      </c>
      <c r="D772" s="1368">
        <v>0.36250000000000021</v>
      </c>
      <c r="E772" s="1368">
        <v>0.44861111111111157</v>
      </c>
      <c r="F772" s="1368">
        <v>0.55902777777777812</v>
      </c>
      <c r="G772" s="1368">
        <v>0.6430555555555556</v>
      </c>
      <c r="H772" s="43">
        <v>0.7472222222222219</v>
      </c>
      <c r="I772" s="1368">
        <v>0.84374999999999933</v>
      </c>
      <c r="J772" s="1368"/>
      <c r="K772" s="1368"/>
      <c r="L772" s="1368"/>
      <c r="M772" s="1368"/>
      <c r="N772" s="1368"/>
      <c r="O772" s="1368"/>
      <c r="P772" s="1368"/>
      <c r="Q772" s="1368"/>
      <c r="R772" s="275"/>
      <c r="S772" s="195"/>
      <c r="T772" s="1376"/>
      <c r="U772" s="1380"/>
      <c r="V772" s="388">
        <f>H786-H785</f>
        <v>1.2499999999999956E-2</v>
      </c>
      <c r="W772" s="388">
        <f t="shared" si="21"/>
        <v>1.041666666666663E-2</v>
      </c>
      <c r="X772" s="1366"/>
      <c r="Y772" s="1366"/>
      <c r="Z772" s="1120"/>
    </row>
    <row r="773" spans="1:26" s="1367" customFormat="1" ht="23.45" customHeight="1" x14ac:dyDescent="0.15">
      <c r="A773" s="117">
        <v>7</v>
      </c>
      <c r="B773" s="1368"/>
      <c r="C773" s="43">
        <v>0.27361111111111114</v>
      </c>
      <c r="D773" s="1368">
        <v>0.37222222222222245</v>
      </c>
      <c r="E773" s="1368">
        <v>0.45833333333333381</v>
      </c>
      <c r="F773" s="1368">
        <v>0.56944444444444475</v>
      </c>
      <c r="G773" s="1368">
        <v>0.65347222222222223</v>
      </c>
      <c r="H773" s="43">
        <v>0.7555555555555552</v>
      </c>
      <c r="I773" s="1368">
        <v>0.85416666666666596</v>
      </c>
      <c r="J773" s="1368"/>
      <c r="K773" s="1368"/>
      <c r="L773" s="1368"/>
      <c r="M773" s="1368"/>
      <c r="N773" s="1368"/>
      <c r="O773" s="1368"/>
      <c r="P773" s="1368"/>
      <c r="Q773" s="1368"/>
      <c r="R773" s="275"/>
      <c r="S773" s="195"/>
      <c r="T773" s="1376"/>
      <c r="U773" s="1380"/>
      <c r="V773" s="388">
        <f>J767-H786</f>
        <v>1.2499999999999956E-2</v>
      </c>
      <c r="W773" s="388">
        <f t="shared" si="21"/>
        <v>1.041666666666663E-2</v>
      </c>
      <c r="X773" s="1366"/>
      <c r="Y773" s="1366"/>
      <c r="Z773" s="1375"/>
    </row>
    <row r="774" spans="1:26" s="1367" customFormat="1" ht="23.45" customHeight="1" x14ac:dyDescent="0.15">
      <c r="A774" s="117">
        <v>8</v>
      </c>
      <c r="B774" s="1368"/>
      <c r="C774" s="43">
        <v>0.2819444444444445</v>
      </c>
      <c r="D774" s="1368">
        <v>0.3819444444444447</v>
      </c>
      <c r="E774" s="1368">
        <v>0.46805555555555606</v>
      </c>
      <c r="F774" s="1368">
        <v>0.57986111111111138</v>
      </c>
      <c r="G774" s="1368">
        <v>0.66388888888888886</v>
      </c>
      <c r="H774" s="43">
        <v>0.76388888888888851</v>
      </c>
      <c r="I774" s="1368">
        <v>0.86458333333333259</v>
      </c>
      <c r="J774" s="1368"/>
      <c r="K774" s="1368"/>
      <c r="L774" s="1368"/>
      <c r="M774" s="1368"/>
      <c r="N774" s="1368"/>
      <c r="O774" s="1368"/>
      <c r="P774" s="1368"/>
      <c r="Q774" s="1368"/>
      <c r="R774" s="275"/>
      <c r="S774" s="195"/>
      <c r="T774" s="1376"/>
      <c r="U774" s="1380"/>
      <c r="V774" s="388">
        <f>J768-J767</f>
        <v>1.2499999999999956E-2</v>
      </c>
      <c r="W774" s="388">
        <f t="shared" si="21"/>
        <v>1.041666666666663E-2</v>
      </c>
      <c r="X774" s="1366"/>
      <c r="Y774" s="1366"/>
      <c r="Z774" s="1120"/>
    </row>
    <row r="775" spans="1:26" s="1367" customFormat="1" ht="23.45" customHeight="1" x14ac:dyDescent="0.15">
      <c r="A775" s="117">
        <v>9</v>
      </c>
      <c r="B775" s="1368"/>
      <c r="C775" s="43">
        <v>0.29027777777777786</v>
      </c>
      <c r="D775" s="1368">
        <v>0.39166666666666694</v>
      </c>
      <c r="E775" s="1368">
        <v>0.4777777777777783</v>
      </c>
      <c r="F775" s="1368">
        <v>0.59027777777777801</v>
      </c>
      <c r="G775" s="1368">
        <v>0.67499999999999993</v>
      </c>
      <c r="H775" s="1368">
        <v>0.77569444444444402</v>
      </c>
      <c r="I775" s="1368">
        <v>0.87499999999999922</v>
      </c>
      <c r="J775" s="1368"/>
      <c r="K775" s="1368"/>
      <c r="L775" s="1368"/>
      <c r="M775" s="1368"/>
      <c r="N775" s="1368"/>
      <c r="O775" s="1368"/>
      <c r="P775" s="1368"/>
      <c r="Q775" s="1368"/>
      <c r="R775" s="275"/>
      <c r="S775" s="195"/>
      <c r="T775" s="1376"/>
      <c r="U775" s="1380"/>
      <c r="V775" s="388">
        <f>J769-J768</f>
        <v>1.2499999999999956E-2</v>
      </c>
      <c r="W775" s="388">
        <f t="shared" si="21"/>
        <v>1.041666666666663E-2</v>
      </c>
      <c r="X775" s="1366"/>
      <c r="Y775" s="1366"/>
      <c r="Z775" s="1120"/>
    </row>
    <row r="776" spans="1:26" s="1367" customFormat="1" ht="23.45" customHeight="1" x14ac:dyDescent="0.15">
      <c r="A776" s="117">
        <v>10</v>
      </c>
      <c r="B776" s="1345"/>
      <c r="C776" s="43">
        <v>0.29861111111111122</v>
      </c>
      <c r="D776" s="1368">
        <v>0.40138888888888918</v>
      </c>
      <c r="E776" s="1368">
        <v>0.48750000000000054</v>
      </c>
      <c r="F776" s="1368">
        <v>0.60069444444444464</v>
      </c>
      <c r="G776" s="1368">
        <v>0.68611111111111101</v>
      </c>
      <c r="H776" s="1368">
        <v>0.78749999999999953</v>
      </c>
      <c r="I776" s="1368">
        <v>0.88541666666666585</v>
      </c>
      <c r="J776" s="1368"/>
      <c r="K776" s="1368"/>
      <c r="L776" s="1368"/>
      <c r="M776" s="1368"/>
      <c r="N776" s="1368"/>
      <c r="O776" s="1368"/>
      <c r="P776" s="1368"/>
      <c r="Q776" s="1368"/>
      <c r="R776" s="275"/>
      <c r="S776" s="195"/>
      <c r="T776" s="1376"/>
      <c r="U776" s="1380"/>
      <c r="V776" s="1366"/>
      <c r="W776" s="1366"/>
      <c r="X776" s="1366"/>
      <c r="Y776" s="1366"/>
      <c r="Z776" s="1366"/>
    </row>
    <row r="777" spans="1:26" s="1367" customFormat="1" ht="22.5" x14ac:dyDescent="0.15">
      <c r="A777" s="117">
        <v>11</v>
      </c>
      <c r="B777" s="1345" t="s">
        <v>1994</v>
      </c>
      <c r="C777" s="43">
        <v>0.30694444444444458</v>
      </c>
      <c r="D777" s="1368">
        <v>0.41111111111111143</v>
      </c>
      <c r="E777" s="1368">
        <v>0.49722222222222279</v>
      </c>
      <c r="F777" s="1368"/>
      <c r="G777" s="1368"/>
      <c r="H777" s="1368"/>
      <c r="I777" s="1368"/>
      <c r="J777" s="1368"/>
      <c r="K777" s="1368"/>
      <c r="L777" s="1368"/>
      <c r="M777" s="1368"/>
      <c r="N777" s="1368"/>
      <c r="O777" s="1368"/>
      <c r="P777" s="1368"/>
      <c r="Q777" s="1368"/>
      <c r="R777" s="275"/>
      <c r="S777" s="195"/>
      <c r="T777" s="1376"/>
      <c r="U777" s="1380"/>
      <c r="V777" s="1366"/>
      <c r="W777" s="1366"/>
      <c r="X777" s="1366"/>
      <c r="Y777" s="1366"/>
      <c r="Z777" s="1366"/>
    </row>
    <row r="778" spans="1:26" s="1367" customFormat="1" ht="33.75" x14ac:dyDescent="0.15">
      <c r="A778" s="117">
        <v>12</v>
      </c>
      <c r="B778" s="1345" t="s">
        <v>1995</v>
      </c>
      <c r="C778" s="43">
        <v>0.31527777777777793</v>
      </c>
      <c r="D778" s="1368">
        <v>0.42083333333333367</v>
      </c>
      <c r="E778" s="1368">
        <v>0.50694444444444497</v>
      </c>
      <c r="F778" s="1368"/>
      <c r="G778" s="747"/>
      <c r="H778" s="1368"/>
      <c r="I778" s="1368"/>
      <c r="J778" s="1368"/>
      <c r="K778" s="1368"/>
      <c r="L778" s="1368"/>
      <c r="M778" s="1368"/>
      <c r="N778" s="1368"/>
      <c r="O778" s="1368"/>
      <c r="P778" s="1368"/>
      <c r="Q778" s="1368"/>
      <c r="R778" s="275"/>
      <c r="S778" s="195"/>
      <c r="T778" s="1376"/>
      <c r="U778" s="1380"/>
      <c r="V778" s="1366"/>
      <c r="W778" s="1366"/>
      <c r="X778" s="1366"/>
      <c r="Y778" s="1366"/>
      <c r="Z778" s="1366"/>
    </row>
    <row r="779" spans="1:26" s="1367" customFormat="1" ht="23.45" customHeight="1" x14ac:dyDescent="0.15">
      <c r="A779" s="117">
        <v>13</v>
      </c>
      <c r="B779" s="1368">
        <v>0.2361111111111111</v>
      </c>
      <c r="C779" s="43">
        <v>0.32361111111111129</v>
      </c>
      <c r="D779" s="1368">
        <v>0.43055555555555591</v>
      </c>
      <c r="E779" s="1368">
        <v>0.51666666666666716</v>
      </c>
      <c r="F779" s="1368">
        <v>0.61180555555555571</v>
      </c>
      <c r="G779" s="1368">
        <v>0.69722222222222208</v>
      </c>
      <c r="H779" s="1368">
        <v>0.79999999999999949</v>
      </c>
      <c r="I779" s="1368">
        <v>0.89583333333333248</v>
      </c>
      <c r="J779" s="1368"/>
      <c r="K779" s="1368"/>
      <c r="L779" s="1368"/>
      <c r="M779" s="1368"/>
      <c r="N779" s="1368"/>
      <c r="O779" s="1368"/>
      <c r="P779" s="1368"/>
      <c r="Q779" s="1368"/>
      <c r="R779" s="275"/>
      <c r="S779" s="195"/>
      <c r="T779" s="1376"/>
      <c r="U779" s="1380"/>
      <c r="V779" s="1366"/>
      <c r="W779" s="1366"/>
      <c r="X779" s="1366"/>
      <c r="Y779" s="1366"/>
      <c r="Z779" s="1366"/>
    </row>
    <row r="780" spans="1:26" s="1367" customFormat="1" ht="23.45" customHeight="1" x14ac:dyDescent="0.15">
      <c r="A780" s="117">
        <v>14</v>
      </c>
      <c r="B780" s="1368">
        <v>0.24583333333333332</v>
      </c>
      <c r="C780" s="43">
        <v>0.33194444444444465</v>
      </c>
      <c r="D780" s="1368">
        <v>0.44027777777777816</v>
      </c>
      <c r="E780" s="1368">
        <v>0.52638888888888935</v>
      </c>
      <c r="F780" s="1368">
        <v>0.62291666666666679</v>
      </c>
      <c r="G780" s="1368">
        <v>0.70833333333333315</v>
      </c>
      <c r="H780" s="1368">
        <v>0.81249999999999944</v>
      </c>
      <c r="I780" s="1368">
        <v>0.90624999999999911</v>
      </c>
      <c r="J780" s="1368"/>
      <c r="K780" s="1368"/>
      <c r="L780" s="1368"/>
      <c r="M780" s="1368"/>
      <c r="N780" s="1368"/>
      <c r="O780" s="1368"/>
      <c r="P780" s="1368"/>
      <c r="Q780" s="1368"/>
      <c r="R780" s="275"/>
      <c r="S780" s="195"/>
      <c r="T780" s="1376"/>
      <c r="U780" s="1380"/>
      <c r="V780" s="1366"/>
      <c r="W780" s="1366"/>
      <c r="X780" s="1366"/>
      <c r="Y780" s="1366"/>
      <c r="Z780" s="1366"/>
    </row>
    <row r="781" spans="1:26" s="1367" customFormat="1" ht="23.45" customHeight="1" x14ac:dyDescent="0.15">
      <c r="A781" s="117">
        <v>15</v>
      </c>
      <c r="B781" s="1368">
        <v>0.25555555555555554</v>
      </c>
      <c r="C781" s="43">
        <v>0.34027777777777801</v>
      </c>
      <c r="D781" s="1368">
        <v>0.4500000000000004</v>
      </c>
      <c r="E781" s="1368">
        <v>0.53611111111111154</v>
      </c>
      <c r="F781" s="1368">
        <v>0.63402777777777786</v>
      </c>
      <c r="G781" s="1368">
        <v>0.71944444444444422</v>
      </c>
      <c r="H781" s="1368">
        <v>0.8249999999999994</v>
      </c>
      <c r="I781" s="1368">
        <v>0.91666666666666574</v>
      </c>
      <c r="J781" s="1368"/>
      <c r="K781" s="1368"/>
      <c r="L781" s="1368"/>
      <c r="M781" s="1368"/>
      <c r="N781" s="1368"/>
      <c r="O781" s="1368"/>
      <c r="P781" s="1368"/>
      <c r="Q781" s="1368"/>
      <c r="R781" s="275"/>
      <c r="S781" s="195"/>
      <c r="T781" s="1376"/>
      <c r="U781" s="1380"/>
      <c r="V781" s="1366"/>
      <c r="W781" s="1366"/>
      <c r="X781" s="1366"/>
      <c r="Y781" s="1366"/>
      <c r="Z781" s="1366"/>
    </row>
    <row r="782" spans="1:26" s="1367" customFormat="1" ht="23.45" customHeight="1" x14ac:dyDescent="0.15">
      <c r="A782" s="117">
        <v>16</v>
      </c>
      <c r="B782" s="1368">
        <v>0.26527777777777778</v>
      </c>
      <c r="C782" s="43">
        <v>0.34861111111111137</v>
      </c>
      <c r="D782" s="1368">
        <v>0.45972222222222264</v>
      </c>
      <c r="E782" s="1368">
        <v>0.54583333333333373</v>
      </c>
      <c r="F782" s="1368">
        <v>0.64513888888888893</v>
      </c>
      <c r="G782" s="1368">
        <v>0.73055555555555529</v>
      </c>
      <c r="H782" s="1368">
        <v>0.83749999999999936</v>
      </c>
      <c r="I782" s="1368">
        <v>0.92708333333333237</v>
      </c>
      <c r="J782" s="1368"/>
      <c r="K782" s="1368"/>
      <c r="L782" s="1368"/>
      <c r="M782" s="1368"/>
      <c r="N782" s="1368"/>
      <c r="O782" s="1368"/>
      <c r="P782" s="1368"/>
      <c r="Q782" s="1368"/>
      <c r="R782" s="275"/>
      <c r="S782" s="195"/>
      <c r="T782" s="1376"/>
      <c r="U782" s="1380"/>
      <c r="V782" s="1366"/>
      <c r="W782" s="1366"/>
      <c r="X782" s="1366"/>
      <c r="Y782" s="1366"/>
      <c r="Z782" s="1366"/>
    </row>
    <row r="783" spans="1:26" s="1367" customFormat="1" ht="23.45" customHeight="1" x14ac:dyDescent="0.15">
      <c r="A783" s="117">
        <v>17</v>
      </c>
      <c r="B783" s="1368">
        <v>0.27500000000000002</v>
      </c>
      <c r="C783" s="43">
        <v>0.35694444444444473</v>
      </c>
      <c r="D783" s="1368">
        <v>0.46944444444444489</v>
      </c>
      <c r="E783" s="1368">
        <v>0.55555555555555591</v>
      </c>
      <c r="F783" s="1368">
        <v>0.65625</v>
      </c>
      <c r="G783" s="1368">
        <v>0.74166666666666636</v>
      </c>
      <c r="H783" s="1368">
        <v>0.84999999999999931</v>
      </c>
      <c r="I783" s="1368">
        <v>0.9375</v>
      </c>
      <c r="J783" s="1368"/>
      <c r="K783" s="1368"/>
      <c r="L783" s="1368"/>
      <c r="M783" s="1368"/>
      <c r="N783" s="1368"/>
      <c r="O783" s="1368"/>
      <c r="P783" s="1368"/>
      <c r="Q783" s="1368"/>
      <c r="R783" s="275"/>
      <c r="S783" s="195"/>
      <c r="T783" s="1376"/>
      <c r="U783" s="1380"/>
      <c r="V783" s="1366"/>
      <c r="W783" s="1366"/>
      <c r="X783" s="1366"/>
      <c r="Y783" s="1366"/>
      <c r="Z783" s="1366"/>
    </row>
    <row r="784" spans="1:26" s="1367" customFormat="1" ht="23.45" customHeight="1" x14ac:dyDescent="0.15">
      <c r="A784" s="117">
        <v>18</v>
      </c>
      <c r="B784" s="1368">
        <v>0.28472222222222227</v>
      </c>
      <c r="C784" s="1368">
        <v>0.36805555555555586</v>
      </c>
      <c r="D784" s="1368">
        <v>0.47916666666666713</v>
      </c>
      <c r="E784" s="1368">
        <v>0.5652777777777781</v>
      </c>
      <c r="F784" s="1368">
        <v>0.66736111111111107</v>
      </c>
      <c r="G784" s="1368">
        <v>0.75277777777777743</v>
      </c>
      <c r="H784" s="1368">
        <v>0.86249999999999927</v>
      </c>
      <c r="I784" s="1368"/>
      <c r="J784" s="1368"/>
      <c r="K784" s="1368"/>
      <c r="L784" s="1368"/>
      <c r="M784" s="1368"/>
      <c r="N784" s="1368"/>
      <c r="O784" s="1368"/>
      <c r="P784" s="1368"/>
      <c r="Q784" s="1368"/>
      <c r="R784" s="275"/>
      <c r="S784" s="195"/>
      <c r="T784" s="1376"/>
      <c r="U784" s="1380"/>
      <c r="V784" s="1366"/>
      <c r="W784" s="1366"/>
      <c r="X784" s="1366"/>
      <c r="Y784" s="1366"/>
      <c r="Z784" s="1366"/>
    </row>
    <row r="785" spans="1:26" s="1367" customFormat="1" ht="23.45" customHeight="1" x14ac:dyDescent="0.15">
      <c r="A785" s="117">
        <v>19</v>
      </c>
      <c r="B785" s="1368">
        <v>0.29444444444444451</v>
      </c>
      <c r="C785" s="1368">
        <v>0.37916666666666698</v>
      </c>
      <c r="D785" s="1368">
        <v>0.48888888888888937</v>
      </c>
      <c r="E785" s="1368">
        <v>0.57500000000000029</v>
      </c>
      <c r="F785" s="1368">
        <v>0.67847222222222214</v>
      </c>
      <c r="G785" s="1368">
        <v>0.76388888888888851</v>
      </c>
      <c r="H785" s="1368">
        <v>0.87499999999999922</v>
      </c>
      <c r="I785" s="1368"/>
      <c r="J785" s="1368"/>
      <c r="K785" s="1368"/>
      <c r="L785" s="1368"/>
      <c r="M785" s="1368"/>
      <c r="N785" s="1368"/>
      <c r="O785" s="1368"/>
      <c r="P785" s="1368"/>
      <c r="Q785" s="1368"/>
      <c r="R785" s="1372"/>
      <c r="S785" s="195"/>
      <c r="T785" s="1376"/>
      <c r="U785" s="1380"/>
      <c r="V785" s="1366"/>
      <c r="W785" s="1366"/>
      <c r="X785" s="1366"/>
      <c r="Y785" s="1366"/>
      <c r="Z785" s="1366"/>
    </row>
    <row r="786" spans="1:26" s="1367" customFormat="1" ht="23.45" customHeight="1" x14ac:dyDescent="0.15">
      <c r="A786" s="117">
        <v>20</v>
      </c>
      <c r="B786" s="1368">
        <v>0.30416666666666675</v>
      </c>
      <c r="C786" s="1368">
        <v>0.39027777777777811</v>
      </c>
      <c r="D786" s="1368">
        <v>0.49861111111111162</v>
      </c>
      <c r="E786" s="1368">
        <v>0.58472222222222248</v>
      </c>
      <c r="F786" s="1368">
        <v>0.68958333333333321</v>
      </c>
      <c r="G786" s="1368">
        <v>0.77499999999999958</v>
      </c>
      <c r="H786" s="1368">
        <v>0.88749999999999918</v>
      </c>
      <c r="I786" s="1368"/>
      <c r="J786" s="1368"/>
      <c r="K786" s="1368"/>
      <c r="L786" s="1368"/>
      <c r="M786" s="1368"/>
      <c r="N786" s="1368"/>
      <c r="O786" s="1368"/>
      <c r="P786" s="1368"/>
      <c r="Q786" s="1368"/>
      <c r="R786" s="1372"/>
      <c r="S786" s="1369"/>
      <c r="T786" s="1376"/>
      <c r="U786" s="1380"/>
      <c r="V786" s="1366"/>
      <c r="W786" s="1366"/>
      <c r="X786" s="1366"/>
      <c r="Y786" s="1366"/>
      <c r="Z786" s="1366"/>
    </row>
    <row r="787" spans="1:26" s="1367" customFormat="1" ht="23.45" customHeight="1" x14ac:dyDescent="0.15">
      <c r="A787" s="1447">
        <v>21</v>
      </c>
      <c r="B787" s="1369"/>
      <c r="C787" s="1369"/>
      <c r="D787" s="1369"/>
      <c r="E787" s="1369"/>
      <c r="F787" s="1369"/>
      <c r="G787" s="1369"/>
      <c r="H787" s="1369"/>
      <c r="I787" s="1369"/>
      <c r="J787" s="1369"/>
      <c r="K787" s="1369"/>
      <c r="L787" s="1369"/>
      <c r="M787" s="1369"/>
      <c r="N787" s="1369"/>
      <c r="O787" s="1369"/>
      <c r="P787" s="1369"/>
      <c r="Q787" s="1369"/>
      <c r="R787" s="1369"/>
      <c r="S787" s="1369"/>
      <c r="T787" s="1376"/>
      <c r="U787" s="1380"/>
      <c r="V787" s="1366"/>
      <c r="W787" s="1366"/>
      <c r="X787" s="1366"/>
      <c r="Y787" s="1366"/>
      <c r="Z787" s="1366"/>
    </row>
    <row r="788" spans="1:26" s="1367" customFormat="1" ht="23.45" customHeight="1" x14ac:dyDescent="0.15">
      <c r="A788" s="1447">
        <v>22</v>
      </c>
      <c r="B788" s="1369"/>
      <c r="C788" s="1369"/>
      <c r="D788" s="1369"/>
      <c r="E788" s="1369"/>
      <c r="F788" s="1369"/>
      <c r="G788" s="1369"/>
      <c r="H788" s="1369"/>
      <c r="I788" s="1369"/>
      <c r="J788" s="1369"/>
      <c r="K788" s="1369"/>
      <c r="L788" s="1369"/>
      <c r="M788" s="1369"/>
      <c r="N788" s="1369"/>
      <c r="O788" s="1369"/>
      <c r="P788" s="1369"/>
      <c r="Q788" s="1369"/>
      <c r="R788" s="1369"/>
      <c r="S788" s="1369"/>
      <c r="T788" s="1376"/>
      <c r="U788" s="1380"/>
      <c r="V788" s="1366"/>
      <c r="W788" s="1366"/>
      <c r="X788" s="1366"/>
      <c r="Y788" s="1366"/>
      <c r="Z788" s="1366"/>
    </row>
    <row r="789" spans="1:26" s="1367" customFormat="1" ht="23.45" customHeight="1" x14ac:dyDescent="0.15">
      <c r="A789" s="1447">
        <v>23</v>
      </c>
      <c r="B789" s="1369"/>
      <c r="C789" s="1369"/>
      <c r="D789" s="1369"/>
      <c r="E789" s="1369"/>
      <c r="F789" s="1369"/>
      <c r="G789" s="1369"/>
      <c r="H789" s="1369"/>
      <c r="I789" s="1369"/>
      <c r="J789" s="1369"/>
      <c r="K789" s="1369"/>
      <c r="L789" s="1369"/>
      <c r="M789" s="1369"/>
      <c r="N789" s="1369"/>
      <c r="O789" s="1369"/>
      <c r="P789" s="1369"/>
      <c r="Q789" s="1369"/>
      <c r="R789" s="1369"/>
      <c r="S789" s="1369"/>
      <c r="T789" s="1376"/>
      <c r="U789" s="1380"/>
      <c r="V789" s="1366"/>
      <c r="W789" s="1366"/>
      <c r="X789" s="1366"/>
      <c r="Y789" s="1366"/>
      <c r="Z789" s="1366"/>
    </row>
    <row r="790" spans="1:26" s="1367" customFormat="1" ht="23.45" customHeight="1" x14ac:dyDescent="0.15">
      <c r="A790" s="1447">
        <v>24</v>
      </c>
      <c r="B790" s="1369"/>
      <c r="C790" s="1369"/>
      <c r="D790" s="1369"/>
      <c r="E790" s="1369"/>
      <c r="F790" s="1369"/>
      <c r="G790" s="1369"/>
      <c r="H790" s="1369"/>
      <c r="I790" s="1369"/>
      <c r="J790" s="1369"/>
      <c r="K790" s="1369"/>
      <c r="L790" s="1369"/>
      <c r="M790" s="1369"/>
      <c r="N790" s="1369"/>
      <c r="O790" s="1369"/>
      <c r="P790" s="1369"/>
      <c r="Q790" s="1369"/>
      <c r="R790" s="1369"/>
      <c r="S790" s="1369"/>
      <c r="T790" s="1376"/>
      <c r="U790" s="1380"/>
      <c r="V790" s="1366"/>
      <c r="W790" s="1366"/>
      <c r="X790" s="1366"/>
      <c r="Y790" s="1366"/>
      <c r="Z790" s="1366"/>
    </row>
    <row r="791" spans="1:26" s="1367" customFormat="1" ht="23.45" customHeight="1" x14ac:dyDescent="0.15">
      <c r="A791" s="1447">
        <v>25</v>
      </c>
      <c r="B791" s="1369"/>
      <c r="C791" s="1369"/>
      <c r="D791" s="1369"/>
      <c r="E791" s="1369"/>
      <c r="F791" s="1369"/>
      <c r="G791" s="1369"/>
      <c r="H791" s="1369"/>
      <c r="I791" s="1369"/>
      <c r="J791" s="1369"/>
      <c r="K791" s="1369"/>
      <c r="L791" s="1369"/>
      <c r="M791" s="1369"/>
      <c r="N791" s="1369"/>
      <c r="O791" s="1369"/>
      <c r="P791" s="1369"/>
      <c r="Q791" s="1369"/>
      <c r="R791" s="1369"/>
      <c r="S791" s="1369"/>
      <c r="T791" s="1376"/>
      <c r="U791" s="1380"/>
      <c r="V791" s="1366"/>
      <c r="W791" s="1366"/>
      <c r="X791" s="1366"/>
      <c r="Y791" s="1366"/>
      <c r="Z791" s="1366"/>
    </row>
    <row r="792" spans="1:26" s="1367" customFormat="1" ht="23.45" customHeight="1" x14ac:dyDescent="0.15">
      <c r="A792" s="1447">
        <v>26</v>
      </c>
      <c r="B792" s="1369"/>
      <c r="C792" s="1369"/>
      <c r="D792" s="1369"/>
      <c r="E792" s="1369"/>
      <c r="F792" s="1369"/>
      <c r="G792" s="1369"/>
      <c r="H792" s="1369"/>
      <c r="I792" s="1369"/>
      <c r="J792" s="1369"/>
      <c r="K792" s="1369"/>
      <c r="L792" s="1369"/>
      <c r="M792" s="1369"/>
      <c r="N792" s="1369"/>
      <c r="O792" s="1369"/>
      <c r="P792" s="1369"/>
      <c r="Q792" s="1369"/>
      <c r="R792" s="1369"/>
      <c r="S792" s="1369"/>
      <c r="T792" s="1376"/>
      <c r="U792" s="1380"/>
      <c r="V792" s="1366"/>
      <c r="W792" s="1366"/>
      <c r="X792" s="1366"/>
      <c r="Y792" s="1366"/>
      <c r="Z792" s="1366"/>
    </row>
    <row r="793" spans="1:26" s="1367" customFormat="1" ht="23.45" customHeight="1" x14ac:dyDescent="0.15">
      <c r="A793" s="1447">
        <v>27</v>
      </c>
      <c r="B793" s="1369"/>
      <c r="C793" s="1369"/>
      <c r="D793" s="1369"/>
      <c r="E793" s="1369"/>
      <c r="F793" s="1369"/>
      <c r="G793" s="1369"/>
      <c r="H793" s="1369"/>
      <c r="I793" s="1369"/>
      <c r="J793" s="1369"/>
      <c r="K793" s="1369"/>
      <c r="L793" s="1369"/>
      <c r="M793" s="1369"/>
      <c r="N793" s="1369"/>
      <c r="O793" s="1369"/>
      <c r="P793" s="1369"/>
      <c r="Q793" s="1369"/>
      <c r="R793" s="1369"/>
      <c r="S793" s="1369"/>
      <c r="T793" s="1376"/>
      <c r="U793" s="1380"/>
      <c r="V793" s="1366"/>
      <c r="W793" s="1366"/>
      <c r="X793" s="1366"/>
      <c r="Y793" s="1366"/>
      <c r="Z793" s="1366"/>
    </row>
    <row r="794" spans="1:26" s="1367" customFormat="1" ht="23.45" customHeight="1" x14ac:dyDescent="0.15">
      <c r="A794" s="1447">
        <v>28</v>
      </c>
      <c r="B794" s="1369"/>
      <c r="C794" s="1369"/>
      <c r="D794" s="1369"/>
      <c r="E794" s="1369"/>
      <c r="F794" s="1369"/>
      <c r="G794" s="1369"/>
      <c r="H794" s="1369"/>
      <c r="I794" s="1369"/>
      <c r="J794" s="1369"/>
      <c r="K794" s="1369"/>
      <c r="L794" s="1369"/>
      <c r="M794" s="1369"/>
      <c r="N794" s="1369"/>
      <c r="O794" s="1369"/>
      <c r="P794" s="1369"/>
      <c r="Q794" s="1369"/>
      <c r="R794" s="1369"/>
      <c r="S794" s="1369"/>
      <c r="T794" s="1376"/>
      <c r="U794" s="1380"/>
      <c r="V794" s="1366"/>
      <c r="W794" s="1366"/>
      <c r="X794" s="1366"/>
      <c r="Y794" s="1366"/>
      <c r="Z794" s="1366"/>
    </row>
    <row r="795" spans="1:26" s="1367" customFormat="1" ht="23.45" customHeight="1" x14ac:dyDescent="0.15">
      <c r="A795" s="1447">
        <v>29</v>
      </c>
      <c r="B795" s="1369"/>
      <c r="C795" s="1369"/>
      <c r="D795" s="1369"/>
      <c r="E795" s="1369"/>
      <c r="F795" s="1369"/>
      <c r="G795" s="1369"/>
      <c r="H795" s="1369"/>
      <c r="I795" s="1369"/>
      <c r="J795" s="1369"/>
      <c r="K795" s="1369"/>
      <c r="L795" s="1369"/>
      <c r="M795" s="1369"/>
      <c r="N795" s="1369"/>
      <c r="O795" s="1369"/>
      <c r="P795" s="1369"/>
      <c r="Q795" s="1369"/>
      <c r="R795" s="1369"/>
      <c r="S795" s="1369"/>
      <c r="T795" s="1376"/>
      <c r="U795" s="1380"/>
      <c r="V795" s="1366"/>
      <c r="W795" s="1366"/>
      <c r="X795" s="1366"/>
      <c r="Y795" s="1366"/>
      <c r="Z795" s="1366"/>
    </row>
    <row r="796" spans="1:26" s="1367" customFormat="1" ht="23.45" customHeight="1" x14ac:dyDescent="0.15">
      <c r="A796" s="1447">
        <v>30</v>
      </c>
      <c r="B796" s="1369"/>
      <c r="C796" s="1369"/>
      <c r="D796" s="1369"/>
      <c r="E796" s="1369"/>
      <c r="F796" s="1369"/>
      <c r="G796" s="1369"/>
      <c r="H796" s="1369"/>
      <c r="I796" s="1369"/>
      <c r="J796" s="1369"/>
      <c r="K796" s="1369"/>
      <c r="L796" s="1369"/>
      <c r="M796" s="1369"/>
      <c r="N796" s="1369"/>
      <c r="O796" s="1369"/>
      <c r="P796" s="1369"/>
      <c r="Q796" s="1369"/>
      <c r="R796" s="1369"/>
      <c r="S796" s="1369"/>
      <c r="T796" s="1376"/>
      <c r="U796" s="1380"/>
      <c r="V796" s="1366"/>
      <c r="W796" s="1366"/>
      <c r="X796" s="1366"/>
      <c r="Y796" s="1366"/>
      <c r="Z796" s="1366"/>
    </row>
    <row r="797" spans="1:26" s="1367" customFormat="1" ht="23.45" customHeight="1" x14ac:dyDescent="0.15">
      <c r="A797" s="1447">
        <v>31</v>
      </c>
      <c r="B797" s="1369"/>
      <c r="C797" s="1369"/>
      <c r="D797" s="1369"/>
      <c r="E797" s="1369"/>
      <c r="F797" s="1369"/>
      <c r="G797" s="1369"/>
      <c r="H797" s="1369"/>
      <c r="I797" s="1369"/>
      <c r="J797" s="1369"/>
      <c r="K797" s="1369"/>
      <c r="L797" s="1369"/>
      <c r="M797" s="1369"/>
      <c r="N797" s="1369"/>
      <c r="O797" s="1369"/>
      <c r="P797" s="1369"/>
      <c r="Q797" s="1369"/>
      <c r="R797" s="1369"/>
      <c r="S797" s="1369"/>
      <c r="T797" s="1376"/>
      <c r="U797" s="1380"/>
      <c r="V797" s="1366"/>
      <c r="W797" s="1366"/>
      <c r="X797" s="1366"/>
      <c r="Y797" s="1366"/>
      <c r="Z797" s="1366"/>
    </row>
    <row r="798" spans="1:26" s="1367" customFormat="1" ht="23.45" customHeight="1" x14ac:dyDescent="0.15">
      <c r="A798" s="1447">
        <v>32</v>
      </c>
      <c r="B798" s="1369"/>
      <c r="C798" s="1369"/>
      <c r="D798" s="1369"/>
      <c r="E798" s="1369"/>
      <c r="F798" s="1369"/>
      <c r="G798" s="1369"/>
      <c r="H798" s="1369"/>
      <c r="I798" s="1369"/>
      <c r="J798" s="1369"/>
      <c r="K798" s="1369"/>
      <c r="L798" s="1369"/>
      <c r="M798" s="1369"/>
      <c r="N798" s="1369"/>
      <c r="O798" s="1369"/>
      <c r="P798" s="1369"/>
      <c r="Q798" s="1369"/>
      <c r="R798" s="1369"/>
      <c r="S798" s="1369"/>
      <c r="T798" s="1376"/>
      <c r="U798" s="1380"/>
      <c r="V798" s="1366"/>
      <c r="W798" s="1366"/>
      <c r="X798" s="1366"/>
      <c r="Y798" s="1366"/>
      <c r="Z798" s="1366"/>
    </row>
    <row r="799" spans="1:26" s="1367" customFormat="1" ht="23.45" customHeight="1" thickBot="1" x14ac:dyDescent="0.2">
      <c r="A799" s="11">
        <v>33</v>
      </c>
      <c r="B799" s="1374"/>
      <c r="C799" s="1374"/>
      <c r="D799" s="1374"/>
      <c r="E799" s="1374"/>
      <c r="F799" s="1374"/>
      <c r="G799" s="1374"/>
      <c r="H799" s="1374"/>
      <c r="I799" s="1374"/>
      <c r="J799" s="1374"/>
      <c r="K799" s="1374"/>
      <c r="L799" s="1374"/>
      <c r="M799" s="1374"/>
      <c r="N799" s="1374"/>
      <c r="O799" s="1374"/>
      <c r="P799" s="1374"/>
      <c r="Q799" s="1374"/>
      <c r="R799" s="1374"/>
      <c r="S799" s="1374"/>
      <c r="T799" s="1382"/>
      <c r="U799" s="1383"/>
      <c r="V799" s="1366"/>
      <c r="W799" s="1366"/>
      <c r="X799" s="1366"/>
      <c r="Y799" s="1366"/>
      <c r="Z799" s="1366"/>
    </row>
    <row r="800" spans="1:26" s="1367" customFormat="1" ht="23.45" customHeight="1" thickBot="1" x14ac:dyDescent="0.2">
      <c r="A800" s="1522" t="s">
        <v>1996</v>
      </c>
      <c r="B800" s="1523"/>
      <c r="C800" s="1448" t="s">
        <v>1997</v>
      </c>
      <c r="D800" s="1448"/>
      <c r="E800" s="1448"/>
      <c r="F800" s="1449"/>
      <c r="G800" s="1375"/>
      <c r="H800" s="1375"/>
      <c r="I800" s="1375"/>
      <c r="J800" s="1375"/>
      <c r="K800" s="1375"/>
      <c r="L800" s="1375"/>
      <c r="M800" s="1375"/>
      <c r="N800" s="1375"/>
      <c r="O800" s="1375"/>
      <c r="P800" s="1375"/>
      <c r="Q800" s="1375"/>
      <c r="R800" s="1375"/>
      <c r="S800" s="1375"/>
      <c r="T800" s="1401"/>
      <c r="U800" s="1401"/>
      <c r="V800" s="1366"/>
      <c r="W800" s="1366"/>
      <c r="X800" s="1366"/>
      <c r="Y800" s="1366"/>
      <c r="Z800" s="1366"/>
    </row>
    <row r="801" spans="1:26" ht="33" customHeight="1" thickBot="1" x14ac:dyDescent="0.2">
      <c r="A801" s="1476" t="s">
        <v>1729</v>
      </c>
      <c r="B801" s="1477"/>
      <c r="C801" s="1477"/>
      <c r="D801" s="1477"/>
      <c r="E801" s="1478"/>
      <c r="F801" s="534" t="s">
        <v>1766</v>
      </c>
      <c r="H801" s="1479" t="s">
        <v>1731</v>
      </c>
      <c r="I801" s="1480"/>
      <c r="J801" s="1480"/>
      <c r="K801" s="5" t="s">
        <v>1734</v>
      </c>
      <c r="L801" s="1457" t="s">
        <v>1735</v>
      </c>
      <c r="M801" s="1457"/>
      <c r="N801" s="1458"/>
      <c r="P801" s="6"/>
      <c r="Q801" s="6"/>
      <c r="R801" s="6"/>
      <c r="T801" s="1467" t="s">
        <v>1736</v>
      </c>
      <c r="U801" s="1468"/>
      <c r="V801" s="379">
        <f>V803/V808</f>
        <v>1.062710437710436E-2</v>
      </c>
      <c r="W801" s="379">
        <f>W803/W808</f>
        <v>1.0165056360708535E-2</v>
      </c>
      <c r="X801" s="379">
        <f>AVERAGE(V801,W801)</f>
        <v>1.0396080368906447E-2</v>
      </c>
      <c r="Y801" s="380" t="s">
        <v>136</v>
      </c>
      <c r="Z801" s="381">
        <f>ROUND(X801*1440,0)/1440</f>
        <v>1.0416666666666666E-2</v>
      </c>
    </row>
    <row r="802" spans="1:26" ht="12.75" thickBot="1" x14ac:dyDescent="0.2">
      <c r="T802" s="534"/>
      <c r="U802" s="534"/>
      <c r="V802" s="379">
        <f>B818</f>
        <v>0.23611111111111113</v>
      </c>
      <c r="W802" s="379">
        <f>C809</f>
        <v>0.23611111111111113</v>
      </c>
      <c r="Z802" s="13"/>
    </row>
    <row r="803" spans="1:26" ht="23.45" customHeight="1" thickBot="1" x14ac:dyDescent="0.2">
      <c r="A803" s="1495" t="s">
        <v>1737</v>
      </c>
      <c r="B803" s="1483"/>
      <c r="C803" s="1483" t="s">
        <v>52</v>
      </c>
      <c r="D803" s="1483"/>
      <c r="E803" s="1484"/>
      <c r="F803" s="1453" t="s">
        <v>1738</v>
      </c>
      <c r="G803" s="1454"/>
      <c r="H803" s="1454"/>
      <c r="I803" s="1454"/>
      <c r="J803" s="1454"/>
      <c r="N803" s="1463" t="s">
        <v>1739</v>
      </c>
      <c r="O803" s="1464"/>
      <c r="P803" s="1536">
        <f>MINUTE(Z801)</f>
        <v>15</v>
      </c>
      <c r="Q803" s="1537"/>
      <c r="S803" s="7" t="s">
        <v>139</v>
      </c>
      <c r="T803" s="1459">
        <v>7.4999999999999997E-2</v>
      </c>
      <c r="U803" s="1460"/>
      <c r="V803" s="379">
        <f>V804-V802</f>
        <v>0.70138888888888773</v>
      </c>
      <c r="W803" s="379">
        <f>W804-W802</f>
        <v>0.70138888888888884</v>
      </c>
      <c r="Z803" s="13"/>
    </row>
    <row r="804" spans="1:26" ht="12.75" thickBot="1" x14ac:dyDescent="0.2">
      <c r="T804" s="534"/>
      <c r="U804" s="534"/>
      <c r="V804" s="379">
        <f>J812</f>
        <v>0.93749999999999889</v>
      </c>
      <c r="W804" s="379">
        <f>I821</f>
        <v>0.9375</v>
      </c>
      <c r="Z804" s="13"/>
    </row>
    <row r="805" spans="1:26" ht="23.45" customHeight="1" x14ac:dyDescent="0.15">
      <c r="A805" s="1499" t="s">
        <v>1740</v>
      </c>
      <c r="B805" s="1494">
        <v>1</v>
      </c>
      <c r="C805" s="1494"/>
      <c r="D805" s="1494">
        <v>2</v>
      </c>
      <c r="E805" s="1494"/>
      <c r="F805" s="1494">
        <v>3</v>
      </c>
      <c r="G805" s="1494"/>
      <c r="H805" s="1494">
        <v>4</v>
      </c>
      <c r="I805" s="1494"/>
      <c r="J805" s="1494">
        <v>5</v>
      </c>
      <c r="K805" s="1494"/>
      <c r="L805" s="1494">
        <v>6</v>
      </c>
      <c r="M805" s="1494"/>
      <c r="N805" s="1494">
        <v>7</v>
      </c>
      <c r="O805" s="1494"/>
      <c r="P805" s="1494">
        <v>8</v>
      </c>
      <c r="Q805" s="1494"/>
      <c r="R805" s="1494">
        <v>9</v>
      </c>
      <c r="S805" s="1494"/>
      <c r="T805" s="1501">
        <v>10</v>
      </c>
      <c r="U805" s="1502"/>
      <c r="Z805" s="13"/>
    </row>
    <row r="806" spans="1:26" ht="23.45" customHeight="1" x14ac:dyDescent="0.15">
      <c r="A806" s="1500"/>
      <c r="B806" s="9" t="s">
        <v>1730</v>
      </c>
      <c r="C806" s="9" t="s">
        <v>1741</v>
      </c>
      <c r="D806" s="9" t="s">
        <v>1730</v>
      </c>
      <c r="E806" s="9" t="s">
        <v>1741</v>
      </c>
      <c r="F806" s="9" t="s">
        <v>1730</v>
      </c>
      <c r="G806" s="9" t="s">
        <v>1741</v>
      </c>
      <c r="H806" s="9" t="s">
        <v>1730</v>
      </c>
      <c r="I806" s="9" t="s">
        <v>1741</v>
      </c>
      <c r="J806" s="9" t="s">
        <v>1730</v>
      </c>
      <c r="K806" s="9" t="s">
        <v>1741</v>
      </c>
      <c r="L806" s="9"/>
      <c r="M806" s="9"/>
      <c r="N806" s="9"/>
      <c r="O806" s="9"/>
      <c r="P806" s="9"/>
      <c r="Q806" s="9"/>
      <c r="R806" s="9"/>
      <c r="S806" s="9"/>
      <c r="T806" s="10"/>
      <c r="U806" s="16"/>
      <c r="V806" s="1" t="s">
        <v>1742</v>
      </c>
      <c r="W806" s="382" t="s">
        <v>1743</v>
      </c>
    </row>
    <row r="807" spans="1:26" ht="23.45" customHeight="1" x14ac:dyDescent="0.15">
      <c r="A807" s="117">
        <v>1</v>
      </c>
      <c r="B807" s="3"/>
      <c r="C807" s="39" t="s">
        <v>1744</v>
      </c>
      <c r="D807" s="55">
        <v>0.3090277777777779</v>
      </c>
      <c r="E807" s="55">
        <v>0.39305555555555588</v>
      </c>
      <c r="F807" s="55">
        <v>0.49652777777777823</v>
      </c>
      <c r="G807" s="3">
        <v>0.58194444444444471</v>
      </c>
      <c r="H807" s="3">
        <v>0.68611111111111089</v>
      </c>
      <c r="I807" s="3">
        <v>0.781944444444444</v>
      </c>
      <c r="J807" s="3"/>
      <c r="K807" s="55"/>
      <c r="L807" s="3"/>
      <c r="M807" s="3"/>
      <c r="N807" s="3"/>
      <c r="O807" s="3"/>
      <c r="P807" s="3"/>
      <c r="Q807" s="3"/>
      <c r="R807" s="275"/>
      <c r="S807" s="195"/>
      <c r="T807" s="14"/>
      <c r="U807" s="20"/>
      <c r="V807" s="383">
        <f>COUNTA(B807:U839)</f>
        <v>135</v>
      </c>
      <c r="W807" s="384">
        <f>V807/18/2</f>
        <v>3.75</v>
      </c>
      <c r="Z807" s="642"/>
    </row>
    <row r="808" spans="1:26" ht="23.45" customHeight="1" x14ac:dyDescent="0.15">
      <c r="A808" s="117">
        <v>2</v>
      </c>
      <c r="B808" s="3"/>
      <c r="C808" s="39" t="s">
        <v>1745</v>
      </c>
      <c r="D808" s="3">
        <v>0.31944444444444459</v>
      </c>
      <c r="E808" s="3">
        <v>0.40347222222222257</v>
      </c>
      <c r="F808" s="3">
        <v>0.50694444444444486</v>
      </c>
      <c r="G808" s="3">
        <v>0.59375000000000022</v>
      </c>
      <c r="H808" s="3">
        <v>0.69861111111111085</v>
      </c>
      <c r="I808" s="3">
        <v>0.79305555555555507</v>
      </c>
      <c r="J808" s="3"/>
      <c r="K808" s="3"/>
      <c r="L808" s="3"/>
      <c r="M808" s="3"/>
      <c r="N808" s="3"/>
      <c r="O808" s="3"/>
      <c r="P808" s="3"/>
      <c r="Q808" s="3"/>
      <c r="R808" s="275"/>
      <c r="S808" s="195"/>
      <c r="T808" s="14"/>
      <c r="U808" s="20"/>
      <c r="V808" s="386">
        <f>COUNTA(B807:B839,D807:D839,F807:F839,H807:H839,J807:J839,L807:L839,N807:N839,P807:P839,R807:R839,T807:T839)</f>
        <v>66</v>
      </c>
      <c r="W808" s="386">
        <f>COUNTA(C807:C839,E807:E839,G807:G839,I807:I839,K807:K839,M807:M839,O807:O839,Q807:Q839,S807:S839,U807:U839)</f>
        <v>69</v>
      </c>
      <c r="Y808" s="1">
        <f>(V808+W808)/2</f>
        <v>67.5</v>
      </c>
      <c r="Z808" s="642"/>
    </row>
    <row r="809" spans="1:26" ht="23.45" customHeight="1" x14ac:dyDescent="0.15">
      <c r="A809" s="117">
        <v>3</v>
      </c>
      <c r="B809" s="279"/>
      <c r="C809" s="3">
        <v>0.23611111111111113</v>
      </c>
      <c r="D809" s="3">
        <v>0.32986111111111127</v>
      </c>
      <c r="E809" s="3">
        <v>0.41388888888888925</v>
      </c>
      <c r="F809" s="3">
        <v>0.51736111111111149</v>
      </c>
      <c r="G809" s="3">
        <v>0.60555555555555574</v>
      </c>
      <c r="H809" s="3">
        <v>0.71111111111111081</v>
      </c>
      <c r="I809" s="3">
        <v>0.80416666666666614</v>
      </c>
      <c r="J809" s="3"/>
      <c r="K809" s="3"/>
      <c r="L809" s="3"/>
      <c r="M809" s="3"/>
      <c r="N809" s="3"/>
      <c r="O809" s="3"/>
      <c r="P809" s="3"/>
      <c r="Q809" s="3"/>
      <c r="R809" s="275"/>
      <c r="S809" s="195"/>
      <c r="T809" s="14"/>
      <c r="U809" s="20"/>
      <c r="V809" s="1" t="s">
        <v>1732</v>
      </c>
      <c r="W809" s="1" t="s">
        <v>1733</v>
      </c>
      <c r="Y809" s="1" t="s">
        <v>1746</v>
      </c>
      <c r="Z809" s="385"/>
    </row>
    <row r="810" spans="1:26" ht="23.45" customHeight="1" x14ac:dyDescent="0.15">
      <c r="A810" s="117">
        <v>4</v>
      </c>
      <c r="B810" s="279"/>
      <c r="C810" s="3">
        <v>0.24652777777777779</v>
      </c>
      <c r="D810" s="3">
        <v>0.34027777777777796</v>
      </c>
      <c r="E810" s="3">
        <v>0.42430555555555594</v>
      </c>
      <c r="F810" s="3">
        <v>0.52777777777777812</v>
      </c>
      <c r="G810" s="3">
        <v>0.61666666666666681</v>
      </c>
      <c r="H810" s="3">
        <v>0.72361111111111076</v>
      </c>
      <c r="I810" s="3">
        <v>0.81527777777777721</v>
      </c>
      <c r="J810" s="3">
        <v>0.91111111111111009</v>
      </c>
      <c r="K810" s="3"/>
      <c r="L810" s="3"/>
      <c r="M810" s="3"/>
      <c r="N810" s="3"/>
      <c r="O810" s="3"/>
      <c r="P810" s="3"/>
      <c r="Q810" s="3"/>
      <c r="R810" s="275"/>
      <c r="S810" s="195"/>
      <c r="T810" s="14"/>
      <c r="U810" s="20"/>
      <c r="V810" s="388">
        <f>H822-H821</f>
        <v>1.2499999999999956E-2</v>
      </c>
      <c r="W810" s="388">
        <f t="shared" ref="W810:W815" si="22">I811-I810</f>
        <v>1.1111111111111072E-2</v>
      </c>
      <c r="Z810" s="385"/>
    </row>
    <row r="811" spans="1:26" ht="23.45" customHeight="1" x14ac:dyDescent="0.15">
      <c r="A811" s="117">
        <v>5</v>
      </c>
      <c r="B811" s="3"/>
      <c r="C811" s="3">
        <v>0.25625000000000003</v>
      </c>
      <c r="D811" s="3">
        <v>0.35069444444444464</v>
      </c>
      <c r="E811" s="3">
        <v>0.43472222222222262</v>
      </c>
      <c r="F811" s="3">
        <v>0.53819444444444475</v>
      </c>
      <c r="G811" s="3">
        <v>0.62777777777777788</v>
      </c>
      <c r="H811" s="3">
        <v>0.73611111111111072</v>
      </c>
      <c r="I811" s="3">
        <v>0.82638888888888828</v>
      </c>
      <c r="J811" s="3">
        <v>0.92430555555555449</v>
      </c>
      <c r="K811" s="3"/>
      <c r="L811" s="3"/>
      <c r="M811" s="3"/>
      <c r="N811" s="3"/>
      <c r="O811" s="3"/>
      <c r="P811" s="3"/>
      <c r="Q811" s="3"/>
      <c r="R811" s="275"/>
      <c r="S811" s="195"/>
      <c r="T811" s="14"/>
      <c r="U811" s="20"/>
      <c r="V811" s="388">
        <f>H823-H822</f>
        <v>1.2499999999999956E-2</v>
      </c>
      <c r="W811" s="388">
        <f t="shared" si="22"/>
        <v>1.1111111111111072E-2</v>
      </c>
      <c r="Z811" s="385"/>
    </row>
    <row r="812" spans="1:26" ht="23.45" customHeight="1" x14ac:dyDescent="0.15">
      <c r="A812" s="117">
        <v>6</v>
      </c>
      <c r="B812" s="3"/>
      <c r="C812" s="3">
        <v>0.26597222222222228</v>
      </c>
      <c r="D812" s="3">
        <v>0.36111111111111133</v>
      </c>
      <c r="E812" s="3">
        <v>0.44513888888888931</v>
      </c>
      <c r="F812" s="3">
        <v>0.54861111111111138</v>
      </c>
      <c r="G812" s="3">
        <v>0.63888888888888895</v>
      </c>
      <c r="H812" s="3">
        <v>0.74861111111111067</v>
      </c>
      <c r="I812" s="3">
        <v>0.83749999999999936</v>
      </c>
      <c r="J812" s="3">
        <v>0.93749999999999889</v>
      </c>
      <c r="K812" s="3"/>
      <c r="L812" s="3"/>
      <c r="M812" s="3"/>
      <c r="N812" s="3"/>
      <c r="O812" s="3"/>
      <c r="P812" s="3"/>
      <c r="Q812" s="3"/>
      <c r="R812" s="275"/>
      <c r="S812" s="195"/>
      <c r="T812" s="14"/>
      <c r="U812" s="20"/>
      <c r="V812" s="388">
        <f>H824-H823</f>
        <v>1.2499999999999956E-2</v>
      </c>
      <c r="W812" s="388">
        <f t="shared" si="22"/>
        <v>1.1111111111111072E-2</v>
      </c>
      <c r="Z812" s="385"/>
    </row>
    <row r="813" spans="1:26" ht="23.45" customHeight="1" x14ac:dyDescent="0.15">
      <c r="A813" s="117">
        <v>7</v>
      </c>
      <c r="B813" s="3"/>
      <c r="C813" s="3">
        <v>0.27569444444444452</v>
      </c>
      <c r="D813" s="3">
        <v>0.37152777777777801</v>
      </c>
      <c r="E813" s="3">
        <v>0.45555555555555599</v>
      </c>
      <c r="F813" s="3">
        <v>0.55902777777777801</v>
      </c>
      <c r="G813" s="3">
        <v>0.65</v>
      </c>
      <c r="H813" s="3">
        <v>0.76111111111111063</v>
      </c>
      <c r="I813" s="3">
        <v>0.84861111111111043</v>
      </c>
      <c r="J813" s="3"/>
      <c r="K813" s="3"/>
      <c r="L813" s="3"/>
      <c r="M813" s="3"/>
      <c r="N813" s="3"/>
      <c r="O813" s="3"/>
      <c r="P813" s="3"/>
      <c r="Q813" s="3"/>
      <c r="R813" s="275"/>
      <c r="S813" s="195"/>
      <c r="T813" s="14"/>
      <c r="U813" s="20"/>
      <c r="V813" s="388">
        <f>J810-H824</f>
        <v>1.2499999999999956E-2</v>
      </c>
      <c r="W813" s="388">
        <f t="shared" si="22"/>
        <v>1.1111111111111072E-2</v>
      </c>
      <c r="Z813" s="13"/>
    </row>
    <row r="814" spans="1:26" ht="23.45" customHeight="1" x14ac:dyDescent="0.15">
      <c r="A814" s="117">
        <v>8</v>
      </c>
      <c r="B814" s="3"/>
      <c r="C814" s="3">
        <v>0.28541666666666676</v>
      </c>
      <c r="D814" s="3">
        <v>0.3819444444444447</v>
      </c>
      <c r="E814" s="3">
        <v>0.46597222222222268</v>
      </c>
      <c r="F814" s="3">
        <v>0.56944444444444464</v>
      </c>
      <c r="G814" s="3">
        <v>0.66111111111111109</v>
      </c>
      <c r="H814" s="3">
        <v>0.77361111111111058</v>
      </c>
      <c r="I814" s="3">
        <v>0.8597222222222215</v>
      </c>
      <c r="J814" s="3"/>
      <c r="K814" s="3"/>
      <c r="L814" s="3"/>
      <c r="M814" s="3"/>
      <c r="N814" s="3"/>
      <c r="O814" s="3"/>
      <c r="P814" s="3"/>
      <c r="Q814" s="3"/>
      <c r="R814" s="275"/>
      <c r="S814" s="195"/>
      <c r="T814" s="14"/>
      <c r="U814" s="20"/>
      <c r="V814" s="388">
        <f>J811-J810</f>
        <v>1.3194444444444398E-2</v>
      </c>
      <c r="W814" s="388">
        <f t="shared" si="22"/>
        <v>1.1111111111111072E-2</v>
      </c>
      <c r="Z814" s="385"/>
    </row>
    <row r="815" spans="1:26" ht="23.45" customHeight="1" x14ac:dyDescent="0.15">
      <c r="A815" s="117">
        <v>9</v>
      </c>
      <c r="B815" s="3"/>
      <c r="C815" s="3">
        <v>0.29513888888888901</v>
      </c>
      <c r="D815" s="3">
        <v>0.39236111111111138</v>
      </c>
      <c r="E815" s="3">
        <v>0.47638888888888936</v>
      </c>
      <c r="F815" s="3">
        <v>0.57986111111111127</v>
      </c>
      <c r="G815" s="3">
        <v>0.67222222222222217</v>
      </c>
      <c r="H815" s="3">
        <v>0.78611111111111054</v>
      </c>
      <c r="I815" s="3">
        <v>0.87083333333333257</v>
      </c>
      <c r="J815" s="3"/>
      <c r="K815" s="3"/>
      <c r="L815" s="3"/>
      <c r="M815" s="3"/>
      <c r="N815" s="3"/>
      <c r="O815" s="3"/>
      <c r="P815" s="3"/>
      <c r="Q815" s="3"/>
      <c r="R815" s="275"/>
      <c r="S815" s="195"/>
      <c r="T815" s="14"/>
      <c r="U815" s="20"/>
      <c r="V815" s="388">
        <f>J812-J811</f>
        <v>1.3194444444444398E-2</v>
      </c>
      <c r="W815" s="388">
        <f t="shared" si="22"/>
        <v>1.1111111111111072E-2</v>
      </c>
      <c r="Z815" s="385"/>
    </row>
    <row r="816" spans="1:26" ht="23.45" customHeight="1" x14ac:dyDescent="0.15">
      <c r="A816" s="117">
        <v>10</v>
      </c>
      <c r="B816" s="39" t="s">
        <v>1671</v>
      </c>
      <c r="C816" s="3">
        <v>0.30486111111111125</v>
      </c>
      <c r="D816" s="3">
        <v>0.40277777777777807</v>
      </c>
      <c r="E816" s="3">
        <v>0.48680555555555605</v>
      </c>
      <c r="F816" s="3">
        <v>0.5902777777777779</v>
      </c>
      <c r="G816" s="3">
        <v>0.68333333333333324</v>
      </c>
      <c r="H816" s="3">
        <v>0.79861111111111049</v>
      </c>
      <c r="I816" s="3">
        <v>0.88194444444444364</v>
      </c>
      <c r="J816" s="3"/>
      <c r="K816" s="3"/>
      <c r="L816" s="3"/>
      <c r="M816" s="3"/>
      <c r="N816" s="3"/>
      <c r="O816" s="3"/>
      <c r="P816" s="3"/>
      <c r="Q816" s="3"/>
      <c r="R816" s="275"/>
      <c r="S816" s="195"/>
      <c r="T816" s="14"/>
      <c r="U816" s="20"/>
      <c r="V816" s="388"/>
      <c r="Z816" s="385"/>
    </row>
    <row r="817" spans="1:26" ht="23.45" customHeight="1" x14ac:dyDescent="0.15">
      <c r="A817" s="117">
        <v>11</v>
      </c>
      <c r="B817" s="39" t="s">
        <v>1747</v>
      </c>
      <c r="C817" s="3">
        <v>0.31458333333333349</v>
      </c>
      <c r="D817" s="3">
        <v>0.41319444444444475</v>
      </c>
      <c r="E817" s="3">
        <v>0.49722222222222273</v>
      </c>
      <c r="F817" s="3">
        <v>0.60069444444444453</v>
      </c>
      <c r="G817" s="3">
        <v>0.69444444444444431</v>
      </c>
      <c r="H817" s="3">
        <v>0.81111111111111045</v>
      </c>
      <c r="I817" s="3">
        <v>0.89305555555555471</v>
      </c>
      <c r="J817" s="3"/>
      <c r="K817" s="3"/>
      <c r="L817" s="3"/>
      <c r="M817" s="3"/>
      <c r="N817" s="3"/>
      <c r="O817" s="3"/>
      <c r="P817" s="3"/>
      <c r="Q817" s="3"/>
      <c r="R817" s="275"/>
      <c r="S817" s="195"/>
      <c r="T817" s="14"/>
      <c r="U817" s="20"/>
      <c r="Z817" s="385"/>
    </row>
    <row r="818" spans="1:26" ht="23.45" customHeight="1" x14ac:dyDescent="0.15">
      <c r="A818" s="117">
        <v>12</v>
      </c>
      <c r="B818" s="39">
        <v>0.23611111111111113</v>
      </c>
      <c r="C818" s="3">
        <v>0.32430555555555574</v>
      </c>
      <c r="D818" s="3">
        <v>0.42361111111111144</v>
      </c>
      <c r="E818" s="3">
        <v>0.50763888888888942</v>
      </c>
      <c r="F818" s="3">
        <v>0.61111111111111116</v>
      </c>
      <c r="G818" s="3">
        <v>0.70555555555555538</v>
      </c>
      <c r="H818" s="3">
        <v>0.82361111111111041</v>
      </c>
      <c r="I818" s="3">
        <v>0.90416666666666579</v>
      </c>
      <c r="J818" s="3"/>
      <c r="K818" s="3"/>
      <c r="L818" s="3"/>
      <c r="M818" s="3"/>
      <c r="N818" s="3"/>
      <c r="O818" s="3"/>
      <c r="P818" s="3"/>
      <c r="Q818" s="3"/>
      <c r="R818" s="275"/>
      <c r="S818" s="195"/>
      <c r="T818" s="14"/>
      <c r="U818" s="20"/>
      <c r="V818" s="388"/>
      <c r="W818" s="388"/>
      <c r="Z818" s="385"/>
    </row>
    <row r="819" spans="1:26" ht="23.45" customHeight="1" x14ac:dyDescent="0.15">
      <c r="A819" s="117">
        <v>13</v>
      </c>
      <c r="B819" s="3">
        <v>0.24652777777777779</v>
      </c>
      <c r="C819" s="3">
        <v>0.33402777777777798</v>
      </c>
      <c r="D819" s="3">
        <v>0.43402777777777812</v>
      </c>
      <c r="E819" s="3">
        <v>0.51805555555555605</v>
      </c>
      <c r="F819" s="3">
        <v>0.62152777777777779</v>
      </c>
      <c r="G819" s="3">
        <v>0.71666666666666645</v>
      </c>
      <c r="H819" s="3">
        <v>0.83611111111111036</v>
      </c>
      <c r="I819" s="3">
        <v>0.91527777777777686</v>
      </c>
      <c r="J819" s="3"/>
      <c r="K819" s="3"/>
      <c r="L819" s="3"/>
      <c r="M819" s="3"/>
      <c r="N819" s="3"/>
      <c r="O819" s="3"/>
      <c r="P819" s="3"/>
      <c r="Q819" s="3"/>
      <c r="R819" s="275"/>
      <c r="S819" s="195"/>
      <c r="T819" s="14"/>
      <c r="U819" s="20"/>
      <c r="Z819" s="385"/>
    </row>
    <row r="820" spans="1:26" ht="23.45" customHeight="1" x14ac:dyDescent="0.15">
      <c r="A820" s="117">
        <v>14</v>
      </c>
      <c r="B820" s="3">
        <v>0.25694444444444448</v>
      </c>
      <c r="C820" s="3">
        <v>0.34375000000000022</v>
      </c>
      <c r="D820" s="3">
        <v>0.44444444444444481</v>
      </c>
      <c r="E820" s="3">
        <v>0.52847222222222268</v>
      </c>
      <c r="F820" s="3">
        <v>0.63194444444444442</v>
      </c>
      <c r="G820" s="3">
        <v>0.72777777777777752</v>
      </c>
      <c r="H820" s="3">
        <v>0.84861111111111032</v>
      </c>
      <c r="I820" s="3">
        <v>0.92638888888888793</v>
      </c>
      <c r="J820" s="3"/>
      <c r="K820" s="3"/>
      <c r="L820" s="3"/>
      <c r="M820" s="3"/>
      <c r="N820" s="3"/>
      <c r="O820" s="3"/>
      <c r="P820" s="3"/>
      <c r="Q820" s="3"/>
      <c r="R820" s="275"/>
      <c r="S820" s="195"/>
      <c r="T820" s="14"/>
      <c r="U820" s="20"/>
      <c r="Z820" s="13"/>
    </row>
    <row r="821" spans="1:26" ht="23.45" customHeight="1" x14ac:dyDescent="0.15">
      <c r="A821" s="117">
        <v>15</v>
      </c>
      <c r="B821" s="3">
        <v>0.26736111111111116</v>
      </c>
      <c r="C821" s="3">
        <v>0.35347222222222247</v>
      </c>
      <c r="D821" s="3">
        <v>0.45486111111111149</v>
      </c>
      <c r="E821" s="3">
        <v>0.53888888888888931</v>
      </c>
      <c r="F821" s="3">
        <v>0.64236111111111105</v>
      </c>
      <c r="G821" s="3">
        <v>0.7388888888888886</v>
      </c>
      <c r="H821" s="3">
        <v>0.86111111111111027</v>
      </c>
      <c r="I821" s="3">
        <v>0.9375</v>
      </c>
      <c r="J821" s="3"/>
      <c r="K821" s="3"/>
      <c r="L821" s="3"/>
      <c r="M821" s="3"/>
      <c r="N821" s="3"/>
      <c r="O821" s="3"/>
      <c r="P821" s="3"/>
      <c r="Q821" s="3"/>
      <c r="R821" s="275"/>
      <c r="S821" s="195"/>
      <c r="T821" s="14"/>
      <c r="U821" s="20"/>
      <c r="Z821" s="13"/>
    </row>
    <row r="822" spans="1:26" ht="23.45" customHeight="1" x14ac:dyDescent="0.15">
      <c r="A822" s="117">
        <v>16</v>
      </c>
      <c r="B822" s="3">
        <v>0.27777777777777785</v>
      </c>
      <c r="C822" s="3">
        <v>0.36319444444444471</v>
      </c>
      <c r="D822" s="3">
        <v>0.46527777777777818</v>
      </c>
      <c r="E822" s="3">
        <v>0.54930555555555594</v>
      </c>
      <c r="F822" s="3">
        <v>0.65277777777777768</v>
      </c>
      <c r="G822" s="3">
        <v>0.74999999999999967</v>
      </c>
      <c r="H822" s="3">
        <v>0.87361111111111023</v>
      </c>
      <c r="I822" s="3"/>
      <c r="J822" s="3"/>
      <c r="K822" s="3"/>
      <c r="L822" s="3"/>
      <c r="M822" s="3"/>
      <c r="N822" s="3"/>
      <c r="O822" s="3"/>
      <c r="P822" s="3"/>
      <c r="Q822" s="3"/>
      <c r="R822" s="275"/>
      <c r="S822" s="195"/>
      <c r="T822" s="14"/>
      <c r="U822" s="20"/>
      <c r="Z822" s="13"/>
    </row>
    <row r="823" spans="1:26" ht="23.45" customHeight="1" x14ac:dyDescent="0.15">
      <c r="A823" s="117">
        <v>17</v>
      </c>
      <c r="B823" s="3">
        <v>0.28819444444444453</v>
      </c>
      <c r="C823" s="3">
        <v>0.37291666666666695</v>
      </c>
      <c r="D823" s="3">
        <v>0.47569444444444486</v>
      </c>
      <c r="E823" s="3">
        <v>0.55972222222222257</v>
      </c>
      <c r="F823" s="3">
        <v>0.66319444444444431</v>
      </c>
      <c r="G823" s="3">
        <v>0.7604166666666663</v>
      </c>
      <c r="H823" s="3">
        <v>0.88611111111111018</v>
      </c>
      <c r="I823" s="3"/>
      <c r="J823" s="3"/>
      <c r="K823" s="3"/>
      <c r="L823" s="3"/>
      <c r="M823" s="3"/>
      <c r="N823" s="3"/>
      <c r="O823" s="3"/>
      <c r="P823" s="3"/>
      <c r="Q823" s="3"/>
      <c r="R823" s="275"/>
      <c r="S823" s="195"/>
      <c r="T823" s="14"/>
      <c r="U823" s="20"/>
      <c r="Z823" s="13"/>
    </row>
    <row r="824" spans="1:26" ht="23.45" customHeight="1" x14ac:dyDescent="0.15">
      <c r="A824" s="117">
        <v>18</v>
      </c>
      <c r="B824" s="3">
        <v>0.29861111111111122</v>
      </c>
      <c r="C824" s="3">
        <v>0.38263888888888919</v>
      </c>
      <c r="D824" s="3">
        <v>0.48611111111111155</v>
      </c>
      <c r="E824" s="3">
        <v>0.57013888888888919</v>
      </c>
      <c r="F824" s="3">
        <v>0.67361111111111094</v>
      </c>
      <c r="G824" s="3">
        <v>0.77083333333333293</v>
      </c>
      <c r="H824" s="3">
        <v>0.89861111111111014</v>
      </c>
      <c r="I824" s="3"/>
      <c r="J824" s="3"/>
      <c r="K824" s="3"/>
      <c r="L824" s="3"/>
      <c r="M824" s="3"/>
      <c r="N824" s="3"/>
      <c r="O824" s="3"/>
      <c r="P824" s="3"/>
      <c r="Q824" s="3"/>
      <c r="R824" s="275"/>
      <c r="S824" s="195"/>
      <c r="T824" s="14"/>
      <c r="U824" s="20"/>
      <c r="Z824" s="13"/>
    </row>
    <row r="825" spans="1:26" ht="23.45" customHeight="1" x14ac:dyDescent="0.15">
      <c r="A825" s="117">
        <v>19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9"/>
      <c r="S825" s="195"/>
      <c r="T825" s="14"/>
      <c r="U825" s="20"/>
      <c r="Z825" s="13"/>
    </row>
    <row r="826" spans="1:26" ht="23.45" customHeight="1" x14ac:dyDescent="0.15">
      <c r="A826" s="117">
        <v>20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9"/>
      <c r="S826" s="4"/>
      <c r="T826" s="14"/>
      <c r="U826" s="20"/>
      <c r="Z826" s="13"/>
    </row>
    <row r="827" spans="1:26" ht="23.45" customHeight="1" x14ac:dyDescent="0.15">
      <c r="A827" s="8">
        <v>21</v>
      </c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14"/>
      <c r="U827" s="20"/>
      <c r="Z827" s="392"/>
    </row>
    <row r="828" spans="1:26" ht="23.45" customHeight="1" x14ac:dyDescent="0.15">
      <c r="A828" s="8">
        <v>22</v>
      </c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14"/>
      <c r="U828" s="20"/>
      <c r="Z828" s="13"/>
    </row>
    <row r="829" spans="1:26" ht="23.45" customHeight="1" x14ac:dyDescent="0.15">
      <c r="A829" s="8">
        <v>23</v>
      </c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14"/>
      <c r="U829" s="20"/>
      <c r="Z829" s="13"/>
    </row>
    <row r="830" spans="1:26" ht="23.45" customHeight="1" x14ac:dyDescent="0.15">
      <c r="A830" s="8">
        <v>24</v>
      </c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14"/>
      <c r="U830" s="20"/>
      <c r="Z830" s="13"/>
    </row>
    <row r="831" spans="1:26" ht="23.45" customHeight="1" x14ac:dyDescent="0.15">
      <c r="A831" s="8">
        <v>25</v>
      </c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14"/>
      <c r="U831" s="20"/>
      <c r="Z831" s="13"/>
    </row>
    <row r="832" spans="1:26" ht="23.45" customHeight="1" x14ac:dyDescent="0.15">
      <c r="A832" s="8">
        <v>26</v>
      </c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14"/>
      <c r="U832" s="20"/>
      <c r="Z832" s="13"/>
    </row>
    <row r="833" spans="1:28" ht="23.45" customHeight="1" x14ac:dyDescent="0.15">
      <c r="A833" s="8">
        <v>27</v>
      </c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14"/>
      <c r="U833" s="20"/>
      <c r="Z833" s="13"/>
    </row>
    <row r="834" spans="1:28" ht="23.45" customHeight="1" x14ac:dyDescent="0.15">
      <c r="A834" s="8">
        <v>28</v>
      </c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14"/>
      <c r="U834" s="20"/>
      <c r="Z834" s="13"/>
    </row>
    <row r="835" spans="1:28" ht="23.45" customHeight="1" x14ac:dyDescent="0.15">
      <c r="A835" s="8">
        <v>29</v>
      </c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14"/>
      <c r="U835" s="20"/>
      <c r="Z835" s="13"/>
    </row>
    <row r="836" spans="1:28" ht="23.45" customHeight="1" x14ac:dyDescent="0.15">
      <c r="A836" s="8">
        <v>30</v>
      </c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14"/>
      <c r="U836" s="20"/>
      <c r="Z836" s="13"/>
    </row>
    <row r="837" spans="1:28" ht="23.45" customHeight="1" x14ac:dyDescent="0.15">
      <c r="A837" s="8">
        <v>31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14"/>
      <c r="U837" s="20"/>
      <c r="Z837" s="13"/>
    </row>
    <row r="838" spans="1:28" ht="24.75" customHeight="1" x14ac:dyDescent="0.15">
      <c r="A838" s="8">
        <v>32</v>
      </c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14"/>
      <c r="U838" s="20"/>
      <c r="Z838" s="13"/>
    </row>
    <row r="839" spans="1:28" s="2" customFormat="1" ht="23.45" customHeight="1" thickBot="1" x14ac:dyDescent="0.2">
      <c r="A839" s="11">
        <v>33</v>
      </c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31"/>
      <c r="U839" s="32"/>
      <c r="V839" s="1"/>
      <c r="W839" s="1"/>
      <c r="X839" s="1"/>
      <c r="Y839" s="1"/>
      <c r="Z839" s="1"/>
    </row>
    <row r="840" spans="1:28" s="2" customFormat="1" ht="23.45" customHeight="1" thickBot="1" x14ac:dyDescent="0.2">
      <c r="A840" s="1522" t="s">
        <v>1748</v>
      </c>
      <c r="B840" s="1523"/>
      <c r="C840" s="1448" t="s">
        <v>1672</v>
      </c>
      <c r="D840" s="1448"/>
      <c r="E840" s="1448"/>
      <c r="F840" s="1449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467"/>
      <c r="U840" s="467"/>
      <c r="V840" s="1"/>
      <c r="W840" s="1"/>
      <c r="X840" s="1"/>
      <c r="Y840" s="1"/>
      <c r="Z840" s="1"/>
    </row>
    <row r="841" spans="1:28" ht="31.5" customHeight="1" thickBot="1" x14ac:dyDescent="0.2">
      <c r="A841" s="1476" t="s">
        <v>622</v>
      </c>
      <c r="B841" s="1477"/>
      <c r="C841" s="1477"/>
      <c r="D841" s="1477"/>
      <c r="E841" s="1478"/>
      <c r="F841" s="534" t="s">
        <v>1766</v>
      </c>
      <c r="H841" s="1479" t="s">
        <v>449</v>
      </c>
      <c r="I841" s="1480"/>
      <c r="J841" s="1480"/>
      <c r="K841" s="5" t="s">
        <v>1059</v>
      </c>
      <c r="L841" s="1457" t="s">
        <v>1060</v>
      </c>
      <c r="M841" s="1457"/>
      <c r="N841" s="1458"/>
      <c r="P841" s="6"/>
      <c r="Q841" s="6"/>
      <c r="R841" s="6"/>
      <c r="T841" s="1467" t="s">
        <v>354</v>
      </c>
      <c r="U841" s="1468"/>
      <c r="V841" s="34">
        <f>V843/V848</f>
        <v>1.4539930555555658E-2</v>
      </c>
      <c r="W841" s="34">
        <f>W843/W848</f>
        <v>1.4612268518518726E-2</v>
      </c>
      <c r="X841" s="678">
        <f>AVERAGE(V841,W841)</f>
        <v>1.4576099537037191E-2</v>
      </c>
      <c r="Y841" s="637" t="s">
        <v>136</v>
      </c>
      <c r="Z841" s="679">
        <f>ROUND(X841*1440,0)/1440</f>
        <v>1.4583333333333334E-2</v>
      </c>
      <c r="AA841" s="679"/>
      <c r="AB841" s="679"/>
    </row>
    <row r="842" spans="1:28" ht="11.25" customHeight="1" thickBot="1" x14ac:dyDescent="0.2">
      <c r="T842" s="534"/>
      <c r="U842" s="534"/>
      <c r="V842" s="34">
        <f>B851</f>
        <v>0.23958333333333334</v>
      </c>
      <c r="W842" s="34">
        <f>C847</f>
        <v>0.23611111111111113</v>
      </c>
      <c r="X842" s="751"/>
      <c r="Y842" s="751"/>
      <c r="Z842" s="104"/>
      <c r="AA842" s="104"/>
      <c r="AB842" s="104"/>
    </row>
    <row r="843" spans="1:28" ht="21" customHeight="1" thickBot="1" x14ac:dyDescent="0.2">
      <c r="A843" s="1495" t="s">
        <v>137</v>
      </c>
      <c r="B843" s="1483"/>
      <c r="C843" s="1551" t="s">
        <v>107</v>
      </c>
      <c r="D843" s="1551"/>
      <c r="E843" s="1552"/>
      <c r="F843" s="1487" t="s">
        <v>1061</v>
      </c>
      <c r="G843" s="1488"/>
      <c r="H843" s="1488"/>
      <c r="I843" s="1488"/>
      <c r="J843" s="1488"/>
      <c r="N843" s="1463" t="s">
        <v>1062</v>
      </c>
      <c r="O843" s="1464"/>
      <c r="P843" s="1503">
        <f>Z841</f>
        <v>1.4583333333333334E-2</v>
      </c>
      <c r="Q843" s="1504"/>
      <c r="S843" s="7" t="s">
        <v>139</v>
      </c>
      <c r="T843" s="1553">
        <v>4.5833333333333337E-2</v>
      </c>
      <c r="U843" s="1554"/>
      <c r="V843" s="34">
        <f>V844-V842</f>
        <v>0.69791666666667163</v>
      </c>
      <c r="W843" s="34">
        <f>W844-W842</f>
        <v>0.70138888888889883</v>
      </c>
      <c r="X843" s="751"/>
      <c r="Y843" s="751"/>
      <c r="Z843" s="104"/>
      <c r="AA843" s="104"/>
      <c r="AB843" s="104"/>
    </row>
    <row r="844" spans="1:28" ht="12" customHeight="1" thickBot="1" x14ac:dyDescent="0.2">
      <c r="T844" s="534"/>
      <c r="U844" s="534"/>
      <c r="V844" s="34">
        <f>M854</f>
        <v>0.937500000000005</v>
      </c>
      <c r="W844" s="34">
        <f>N850</f>
        <v>0.93750000000000999</v>
      </c>
      <c r="X844" s="751"/>
      <c r="Y844" s="751"/>
      <c r="Z844" s="104"/>
      <c r="AA844" s="104"/>
      <c r="AB844" s="104"/>
    </row>
    <row r="845" spans="1:28" ht="20.100000000000001" customHeight="1" x14ac:dyDescent="0.15">
      <c r="A845" s="1499" t="s">
        <v>1063</v>
      </c>
      <c r="B845" s="1494">
        <v>1</v>
      </c>
      <c r="C845" s="1494"/>
      <c r="D845" s="1494">
        <v>2</v>
      </c>
      <c r="E845" s="1494"/>
      <c r="F845" s="1494">
        <v>3</v>
      </c>
      <c r="G845" s="1494"/>
      <c r="H845" s="1494">
        <v>4</v>
      </c>
      <c r="I845" s="1494"/>
      <c r="J845" s="1494">
        <v>5</v>
      </c>
      <c r="K845" s="1494"/>
      <c r="L845" s="1494">
        <v>6</v>
      </c>
      <c r="M845" s="1494"/>
      <c r="N845" s="1494">
        <v>7</v>
      </c>
      <c r="O845" s="1494"/>
      <c r="P845" s="1461">
        <v>8</v>
      </c>
      <c r="Q845" s="1540"/>
      <c r="R845" s="1494">
        <v>9</v>
      </c>
      <c r="S845" s="1494"/>
      <c r="T845" s="1501">
        <v>10</v>
      </c>
      <c r="U845" s="1502"/>
      <c r="V845" s="534"/>
      <c r="W845" s="534"/>
      <c r="X845" s="751"/>
      <c r="Y845" s="751"/>
      <c r="Z845" s="104"/>
      <c r="AA845" s="104"/>
      <c r="AB845" s="104"/>
    </row>
    <row r="846" spans="1:28" ht="20.100000000000001" customHeight="1" x14ac:dyDescent="0.15">
      <c r="A846" s="1500"/>
      <c r="B846" s="9" t="s">
        <v>1064</v>
      </c>
      <c r="C846" s="9" t="s">
        <v>1065</v>
      </c>
      <c r="D846" s="9" t="s">
        <v>1066</v>
      </c>
      <c r="E846" s="9" t="s">
        <v>1065</v>
      </c>
      <c r="F846" s="9" t="s">
        <v>1064</v>
      </c>
      <c r="G846" s="9" t="s">
        <v>1065</v>
      </c>
      <c r="H846" s="9" t="s">
        <v>1066</v>
      </c>
      <c r="I846" s="9" t="s">
        <v>1065</v>
      </c>
      <c r="J846" s="9" t="s">
        <v>1064</v>
      </c>
      <c r="K846" s="9" t="s">
        <v>1060</v>
      </c>
      <c r="L846" s="9" t="s">
        <v>1064</v>
      </c>
      <c r="M846" s="9" t="s">
        <v>623</v>
      </c>
      <c r="N846" s="9" t="s">
        <v>1064</v>
      </c>
      <c r="O846" s="9" t="s">
        <v>1065</v>
      </c>
      <c r="P846" s="9"/>
      <c r="Q846" s="9"/>
      <c r="R846" s="9"/>
      <c r="S846" s="9"/>
      <c r="T846" s="10"/>
      <c r="U846" s="16"/>
      <c r="V846" s="534"/>
      <c r="W846" s="534"/>
      <c r="X846" s="751"/>
      <c r="Y846" s="751"/>
      <c r="Z846" s="104"/>
      <c r="AA846" s="104"/>
      <c r="AB846" s="104"/>
    </row>
    <row r="847" spans="1:28" ht="26.25" customHeight="1" x14ac:dyDescent="0.15">
      <c r="A847" s="341">
        <v>1</v>
      </c>
      <c r="B847" s="522"/>
      <c r="C847" s="431">
        <v>0.23611111111111113</v>
      </c>
      <c r="D847" s="826">
        <v>0.29166666666666669</v>
      </c>
      <c r="E847" s="431">
        <v>0.3347222222222222</v>
      </c>
      <c r="F847" s="431">
        <v>0.39930555555555558</v>
      </c>
      <c r="G847" s="431">
        <v>0.44513888888888892</v>
      </c>
      <c r="H847" s="431">
        <v>0.52638888888888902</v>
      </c>
      <c r="I847" s="431">
        <v>0.57222222222222296</v>
      </c>
      <c r="J847" s="431">
        <v>0.65416666666666501</v>
      </c>
      <c r="K847" s="431">
        <v>0.69930555555555596</v>
      </c>
      <c r="L847" s="432">
        <v>0.77083333333333404</v>
      </c>
      <c r="M847" s="431">
        <v>0.82569444444444395</v>
      </c>
      <c r="N847" s="432">
        <v>0.89375000000000604</v>
      </c>
      <c r="O847" s="106"/>
      <c r="P847" s="3"/>
      <c r="Q847" s="40"/>
      <c r="R847" s="68"/>
      <c r="S847" s="69"/>
      <c r="T847" s="14"/>
      <c r="U847" s="20"/>
      <c r="V847" s="633">
        <f>COUNTA(B847:U879)</f>
        <v>96</v>
      </c>
      <c r="W847" s="634">
        <f>V847/8/2</f>
        <v>6</v>
      </c>
      <c r="X847" s="751"/>
      <c r="Y847" s="751"/>
      <c r="Z847" s="697"/>
      <c r="AA847" s="104" t="s">
        <v>624</v>
      </c>
      <c r="AB847" s="697"/>
    </row>
    <row r="848" spans="1:28" ht="26.25" customHeight="1" x14ac:dyDescent="0.15">
      <c r="A848" s="341">
        <v>2</v>
      </c>
      <c r="B848" s="522"/>
      <c r="C848" s="431">
        <v>0.24305555555555555</v>
      </c>
      <c r="D848" s="826">
        <v>0.30277777777777776</v>
      </c>
      <c r="E848" s="431">
        <v>0.34930555555555554</v>
      </c>
      <c r="F848" s="431">
        <v>0.4145833333333333</v>
      </c>
      <c r="G848" s="431">
        <v>0.4604166666666667</v>
      </c>
      <c r="H848" s="431">
        <v>0.54236111111111096</v>
      </c>
      <c r="I848" s="431">
        <v>0.58819444444444502</v>
      </c>
      <c r="J848" s="431">
        <v>0.67013888888888595</v>
      </c>
      <c r="K848" s="431">
        <v>0.71666666666666667</v>
      </c>
      <c r="L848" s="432">
        <v>0.78749999999999998</v>
      </c>
      <c r="M848" s="431">
        <v>0.84166666666666701</v>
      </c>
      <c r="N848" s="432">
        <v>0.90833333333333999</v>
      </c>
      <c r="O848" s="106"/>
      <c r="P848" s="3"/>
      <c r="Q848" s="40"/>
      <c r="R848" s="68"/>
      <c r="S848" s="69"/>
      <c r="T848" s="14"/>
      <c r="U848" s="20"/>
      <c r="V848" s="23">
        <f>COUNTA(B847:B879,D847:D879,F847:F879,H847:H879,J847:J879,L847:L879,N847:N878,P847:P879,R847:R879,T847:T879)</f>
        <v>48</v>
      </c>
      <c r="W848" s="23">
        <f>COUNTA(C847:C879,E847:E879,G847:G879,I847:I879,K847:K879,M847:M879,O847:O879,Q847:Q879,S847:S879,U847:U879)</f>
        <v>48</v>
      </c>
      <c r="X848" s="751"/>
      <c r="Y848" s="751">
        <f>(V848+W848)/2</f>
        <v>48</v>
      </c>
      <c r="Z848" s="697"/>
      <c r="AA848" s="104" t="s">
        <v>1067</v>
      </c>
      <c r="AB848" s="697"/>
    </row>
    <row r="849" spans="1:28" ht="26.25" customHeight="1" x14ac:dyDescent="0.15">
      <c r="A849" s="341">
        <v>3</v>
      </c>
      <c r="B849" s="522"/>
      <c r="C849" s="431">
        <v>0.25</v>
      </c>
      <c r="D849" s="826">
        <v>0.31388888888888888</v>
      </c>
      <c r="E849" s="431">
        <v>0.36041666666666666</v>
      </c>
      <c r="F849" s="431">
        <v>0.43055555555555558</v>
      </c>
      <c r="G849" s="431">
        <v>0.47638888888888892</v>
      </c>
      <c r="H849" s="431">
        <v>0.55833333333333302</v>
      </c>
      <c r="I849" s="431">
        <v>0.60416666666666696</v>
      </c>
      <c r="J849" s="826">
        <v>0.68611111111110701</v>
      </c>
      <c r="K849" s="431">
        <v>0.73402777777777695</v>
      </c>
      <c r="L849" s="432">
        <v>0.80416666666666603</v>
      </c>
      <c r="M849" s="431">
        <v>0.85763888888888995</v>
      </c>
      <c r="N849" s="432">
        <v>0.92291666666667505</v>
      </c>
      <c r="O849" s="106"/>
      <c r="P849" s="3"/>
      <c r="Q849" s="40"/>
      <c r="R849" s="68"/>
      <c r="S849" s="69"/>
      <c r="T849" s="14"/>
      <c r="U849" s="20"/>
      <c r="V849" s="534"/>
      <c r="W849" s="534"/>
      <c r="X849" s="751"/>
      <c r="Y849" s="751" t="s">
        <v>1028</v>
      </c>
      <c r="Z849" s="697"/>
      <c r="AA849" s="104" t="s">
        <v>1067</v>
      </c>
      <c r="AB849" s="697"/>
    </row>
    <row r="850" spans="1:28" ht="26.25" customHeight="1" x14ac:dyDescent="0.15">
      <c r="A850" s="341">
        <v>4</v>
      </c>
      <c r="B850" s="431"/>
      <c r="C850" s="431">
        <v>0.26180555555555557</v>
      </c>
      <c r="D850" s="826">
        <v>0.32500000000000001</v>
      </c>
      <c r="E850" s="431">
        <v>0.37152777777777773</v>
      </c>
      <c r="F850" s="431">
        <v>0.44652777777777802</v>
      </c>
      <c r="G850" s="431">
        <v>0.49236111111111103</v>
      </c>
      <c r="H850" s="431">
        <v>0.57430555555555496</v>
      </c>
      <c r="I850" s="431">
        <v>0.62013888888888902</v>
      </c>
      <c r="J850" s="826">
        <v>0.69791666666666663</v>
      </c>
      <c r="K850" s="431">
        <v>0.751388888888888</v>
      </c>
      <c r="L850" s="432">
        <v>0.82083333333333197</v>
      </c>
      <c r="M850" s="431">
        <v>0.873611111111113</v>
      </c>
      <c r="N850" s="432">
        <v>0.93750000000000999</v>
      </c>
      <c r="O850" s="106"/>
      <c r="P850" s="3"/>
      <c r="Q850" s="40"/>
      <c r="R850" s="68"/>
      <c r="S850" s="69"/>
      <c r="T850" s="14"/>
      <c r="U850" s="20"/>
      <c r="V850" s="461" t="s">
        <v>27</v>
      </c>
      <c r="W850" s="461" t="s">
        <v>28</v>
      </c>
      <c r="X850" s="751"/>
      <c r="Y850" s="751"/>
      <c r="Z850" s="697"/>
      <c r="AA850" s="104" t="s">
        <v>1067</v>
      </c>
      <c r="AB850" s="697"/>
    </row>
    <row r="851" spans="1:28" ht="26.25" customHeight="1" x14ac:dyDescent="0.15">
      <c r="A851" s="341">
        <v>5</v>
      </c>
      <c r="B851" s="431">
        <v>0.23958333333333334</v>
      </c>
      <c r="C851" s="431">
        <v>0.27638888888888885</v>
      </c>
      <c r="D851" s="431">
        <v>0.33958333333333335</v>
      </c>
      <c r="E851" s="431">
        <v>0.38541666666666669</v>
      </c>
      <c r="F851" s="431">
        <v>0.46250000000000002</v>
      </c>
      <c r="G851" s="431">
        <v>0.50833333333333297</v>
      </c>
      <c r="H851" s="431">
        <v>0.59027777777777701</v>
      </c>
      <c r="I851" s="431">
        <v>0.63541666666666663</v>
      </c>
      <c r="J851" s="826">
        <v>0.70972222222222603</v>
      </c>
      <c r="K851" s="431">
        <v>0.76388888888888884</v>
      </c>
      <c r="L851" s="432">
        <v>0.8354166666666667</v>
      </c>
      <c r="M851" s="431">
        <v>0.88958333333333595</v>
      </c>
      <c r="N851" s="431"/>
      <c r="O851" s="106"/>
      <c r="P851" s="3"/>
      <c r="Q851" s="40"/>
      <c r="R851" s="68"/>
      <c r="S851" s="69"/>
      <c r="T851" s="14"/>
      <c r="U851" s="20"/>
      <c r="V851" s="519">
        <f>M851-M850</f>
        <v>1.5972222222222943E-2</v>
      </c>
      <c r="W851" s="519">
        <f>N847-L854</f>
        <v>1.4583333333335058E-2</v>
      </c>
      <c r="X851" s="751"/>
      <c r="Y851" s="751"/>
      <c r="Z851" s="697"/>
      <c r="AA851" s="104"/>
      <c r="AB851" s="697"/>
    </row>
    <row r="852" spans="1:28" ht="26.25" customHeight="1" x14ac:dyDescent="0.15">
      <c r="A852" s="341">
        <v>6</v>
      </c>
      <c r="B852" s="431">
        <v>0.25069444444444444</v>
      </c>
      <c r="C852" s="431">
        <v>0.29166666666666669</v>
      </c>
      <c r="D852" s="431">
        <v>0.35416666666666669</v>
      </c>
      <c r="E852" s="431">
        <v>0.39999999999999997</v>
      </c>
      <c r="F852" s="431">
        <v>0.47847222222222202</v>
      </c>
      <c r="G852" s="431">
        <v>0.52430555555555602</v>
      </c>
      <c r="H852" s="431">
        <v>0.60624999999999896</v>
      </c>
      <c r="I852" s="431">
        <v>0.65138888888888891</v>
      </c>
      <c r="J852" s="826">
        <v>0.72152777777778598</v>
      </c>
      <c r="K852" s="431">
        <v>0.77777777777777779</v>
      </c>
      <c r="L852" s="432">
        <v>0.85000000000000098</v>
      </c>
      <c r="M852" s="431">
        <v>0.905555555555559</v>
      </c>
      <c r="N852" s="196"/>
      <c r="O852" s="106"/>
      <c r="P852" s="3"/>
      <c r="Q852" s="40"/>
      <c r="R852" s="68"/>
      <c r="S852" s="69"/>
      <c r="T852" s="14"/>
      <c r="U852" s="20"/>
      <c r="V852" s="519">
        <f>M853-M852</f>
        <v>1.5972222222223054E-2</v>
      </c>
      <c r="W852" s="519">
        <f>N848-N847</f>
        <v>1.4583333333333948E-2</v>
      </c>
      <c r="X852" s="751"/>
      <c r="Y852" s="751"/>
      <c r="Z852" s="697"/>
      <c r="AA852" s="104"/>
      <c r="AB852" s="697"/>
    </row>
    <row r="853" spans="1:28" ht="26.25" customHeight="1" x14ac:dyDescent="0.15">
      <c r="A853" s="341">
        <v>7</v>
      </c>
      <c r="B853" s="431">
        <v>0.26597222222222222</v>
      </c>
      <c r="C853" s="431">
        <v>0.30555555555555552</v>
      </c>
      <c r="D853" s="431">
        <v>0.36944444444444446</v>
      </c>
      <c r="E853" s="431">
        <v>0.4152777777777778</v>
      </c>
      <c r="F853" s="431">
        <v>0.49444444444444502</v>
      </c>
      <c r="G853" s="431">
        <v>0.54027777777777797</v>
      </c>
      <c r="H853" s="431">
        <v>0.62222222222222101</v>
      </c>
      <c r="I853" s="431">
        <v>0.66736111111111096</v>
      </c>
      <c r="J853" s="432">
        <v>0.73749999999999993</v>
      </c>
      <c r="K853" s="431">
        <v>0.79375000000000007</v>
      </c>
      <c r="L853" s="432">
        <v>0.86458333333333603</v>
      </c>
      <c r="M853" s="431">
        <v>0.92152777777778205</v>
      </c>
      <c r="N853" s="196"/>
      <c r="O853" s="106"/>
      <c r="P853" s="3"/>
      <c r="Q853" s="40"/>
      <c r="R853" s="68"/>
      <c r="S853" s="69"/>
      <c r="T853" s="14"/>
      <c r="U853" s="20"/>
      <c r="V853" s="519">
        <f>M854-M853</f>
        <v>1.5972222222222943E-2</v>
      </c>
      <c r="W853" s="519">
        <f>N849-N848</f>
        <v>1.4583333333335058E-2</v>
      </c>
      <c r="X853" s="751"/>
      <c r="Y853" s="751"/>
      <c r="Z853" s="697"/>
      <c r="AA853" s="697"/>
      <c r="AB853" s="697"/>
    </row>
    <row r="854" spans="1:28" ht="26.25" customHeight="1" x14ac:dyDescent="0.15">
      <c r="A854" s="341">
        <v>8</v>
      </c>
      <c r="B854" s="826">
        <v>0.28055555555555556</v>
      </c>
      <c r="C854" s="431">
        <v>0.32013888888888892</v>
      </c>
      <c r="D854" s="431">
        <v>0.38472222222222219</v>
      </c>
      <c r="E854" s="431">
        <v>0.43055555555555558</v>
      </c>
      <c r="F854" s="431">
        <v>0.51111111111111118</v>
      </c>
      <c r="G854" s="431">
        <v>0.55625000000000002</v>
      </c>
      <c r="H854" s="431">
        <v>0.63819444444444295</v>
      </c>
      <c r="I854" s="431">
        <v>0.68333333333333302</v>
      </c>
      <c r="J854" s="432">
        <v>0.75416666666666676</v>
      </c>
      <c r="K854" s="431">
        <v>0.80972222222222223</v>
      </c>
      <c r="L854" s="432">
        <v>0.87916666666667098</v>
      </c>
      <c r="M854" s="431">
        <v>0.937500000000005</v>
      </c>
      <c r="N854" s="196"/>
      <c r="O854" s="106"/>
      <c r="P854" s="3"/>
      <c r="Q854" s="40"/>
      <c r="R854" s="68"/>
      <c r="S854" s="69"/>
      <c r="T854" s="14"/>
      <c r="U854" s="20"/>
      <c r="V854" s="519">
        <f>M854-M853</f>
        <v>1.5972222222222943E-2</v>
      </c>
      <c r="W854" s="519">
        <f>N850-N849</f>
        <v>1.4583333333334947E-2</v>
      </c>
      <c r="X854" s="751"/>
      <c r="Y854" s="751"/>
      <c r="Z854" s="697"/>
      <c r="AA854" s="697"/>
      <c r="AB854" s="697"/>
    </row>
    <row r="855" spans="1:28" ht="20.100000000000001" customHeight="1" x14ac:dyDescent="0.15">
      <c r="A855" s="520">
        <v>9</v>
      </c>
      <c r="B855" s="3"/>
      <c r="C855" s="3"/>
      <c r="D855" s="40"/>
      <c r="E855" s="3"/>
      <c r="F855" s="49"/>
      <c r="G855" s="3"/>
      <c r="H855" s="3"/>
      <c r="I855" s="3"/>
      <c r="J855" s="3"/>
      <c r="K855" s="3"/>
      <c r="L855" s="3"/>
      <c r="M855" s="3"/>
      <c r="N855" s="40"/>
      <c r="O855" s="3"/>
      <c r="P855" s="3"/>
      <c r="Q855" s="3"/>
      <c r="R855" s="68"/>
      <c r="S855" s="69"/>
      <c r="T855" s="14"/>
      <c r="U855" s="20"/>
      <c r="V855" s="519"/>
      <c r="W855" s="519"/>
      <c r="X855" s="751"/>
      <c r="Y855" s="751"/>
      <c r="Z855" s="697"/>
      <c r="AA855" s="697"/>
      <c r="AB855" s="697"/>
    </row>
    <row r="856" spans="1:28" ht="20.100000000000001" customHeight="1" x14ac:dyDescent="0.15">
      <c r="A856" s="520">
        <v>10</v>
      </c>
      <c r="B856" s="3"/>
      <c r="C856" s="3"/>
      <c r="D856" s="40"/>
      <c r="E856" s="3"/>
      <c r="F856" s="49"/>
      <c r="G856" s="3"/>
      <c r="H856" s="3"/>
      <c r="I856" s="3"/>
      <c r="J856" s="3"/>
      <c r="K856" s="3"/>
      <c r="L856" s="3"/>
      <c r="M856" s="3"/>
      <c r="N856" s="40"/>
      <c r="O856" s="3"/>
      <c r="P856" s="3"/>
      <c r="Q856" s="3"/>
      <c r="R856" s="68"/>
      <c r="S856" s="69"/>
      <c r="T856" s="14"/>
      <c r="U856" s="20"/>
      <c r="V856" s="101"/>
      <c r="W856" s="534"/>
      <c r="X856" s="751"/>
      <c r="Y856" s="751"/>
      <c r="Z856" s="697"/>
      <c r="AA856" s="697"/>
      <c r="AB856" s="697"/>
    </row>
    <row r="857" spans="1:28" ht="20.100000000000001" customHeight="1" x14ac:dyDescent="0.15">
      <c r="A857" s="520">
        <v>11</v>
      </c>
      <c r="B857" s="3"/>
      <c r="C857" s="3"/>
      <c r="D857" s="40"/>
      <c r="E857" s="3"/>
      <c r="F857" s="49"/>
      <c r="G857" s="3"/>
      <c r="H857" s="3"/>
      <c r="I857" s="3"/>
      <c r="J857" s="3"/>
      <c r="K857" s="3"/>
      <c r="L857" s="3"/>
      <c r="M857" s="3"/>
      <c r="N857" s="40"/>
      <c r="O857" s="3"/>
      <c r="P857" s="3"/>
      <c r="Q857" s="3"/>
      <c r="R857" s="68"/>
      <c r="S857" s="69"/>
      <c r="T857" s="14"/>
      <c r="U857" s="20"/>
      <c r="V857" s="534"/>
      <c r="W857" s="534"/>
      <c r="X857" s="751"/>
      <c r="Y857" s="751"/>
      <c r="Z857" s="697"/>
      <c r="AA857" s="697"/>
      <c r="AB857" s="697"/>
    </row>
    <row r="858" spans="1:28" ht="20.100000000000001" customHeight="1" x14ac:dyDescent="0.15">
      <c r="A858" s="520">
        <v>12</v>
      </c>
      <c r="B858" s="3"/>
      <c r="C858" s="3"/>
      <c r="D858" s="40"/>
      <c r="E858" s="3"/>
      <c r="F858" s="49"/>
      <c r="G858" s="3"/>
      <c r="H858" s="3"/>
      <c r="I858" s="3"/>
      <c r="J858" s="3"/>
      <c r="K858" s="3"/>
      <c r="L858" s="3"/>
      <c r="M858" s="3"/>
      <c r="N858" s="40"/>
      <c r="O858" s="3"/>
      <c r="P858" s="3"/>
      <c r="Q858" s="3"/>
      <c r="R858" s="68"/>
      <c r="S858" s="69"/>
      <c r="T858" s="14"/>
      <c r="U858" s="20"/>
      <c r="V858" s="534"/>
      <c r="W858" s="534"/>
      <c r="X858" s="751"/>
      <c r="Y858" s="751"/>
      <c r="Z858" s="697"/>
      <c r="AA858" s="697"/>
      <c r="AB858" s="697"/>
    </row>
    <row r="859" spans="1:28" ht="20.100000000000001" customHeight="1" x14ac:dyDescent="0.15">
      <c r="A859" s="520">
        <v>13</v>
      </c>
      <c r="B859" s="3"/>
      <c r="C859" s="3"/>
      <c r="D859" s="40"/>
      <c r="E859" s="3"/>
      <c r="F859" s="49"/>
      <c r="G859" s="3"/>
      <c r="H859" s="3"/>
      <c r="I859" s="3"/>
      <c r="J859" s="3"/>
      <c r="K859" s="3"/>
      <c r="L859" s="3"/>
      <c r="M859" s="3"/>
      <c r="N859" s="40"/>
      <c r="O859" s="3"/>
      <c r="P859" s="3"/>
      <c r="Q859" s="3"/>
      <c r="R859" s="68"/>
      <c r="S859" s="69"/>
      <c r="T859" s="14"/>
      <c r="U859" s="20"/>
      <c r="V859" s="534"/>
      <c r="W859" s="534"/>
      <c r="X859" s="751"/>
      <c r="Y859" s="751"/>
      <c r="Z859" s="697"/>
      <c r="AA859" s="697"/>
      <c r="AB859" s="697"/>
    </row>
    <row r="860" spans="1:28" ht="20.100000000000001" customHeight="1" x14ac:dyDescent="0.15">
      <c r="A860" s="520">
        <v>14</v>
      </c>
      <c r="B860" s="518"/>
      <c r="C860" s="518"/>
      <c r="D860" s="518"/>
      <c r="E860" s="518"/>
      <c r="F860" s="518"/>
      <c r="G860" s="518"/>
      <c r="H860" s="518"/>
      <c r="I860" s="518"/>
      <c r="J860" s="518"/>
      <c r="K860" s="518"/>
      <c r="L860" s="3"/>
      <c r="M860" s="3"/>
      <c r="N860" s="40"/>
      <c r="O860" s="3"/>
      <c r="P860" s="3"/>
      <c r="Q860" s="3"/>
      <c r="R860" s="68"/>
      <c r="S860" s="69"/>
      <c r="T860" s="14"/>
      <c r="U860" s="20"/>
      <c r="V860" s="534"/>
      <c r="W860" s="534"/>
      <c r="X860" s="751"/>
      <c r="Y860" s="751"/>
      <c r="Z860" s="697"/>
      <c r="AA860" s="697"/>
      <c r="AB860" s="697"/>
    </row>
    <row r="861" spans="1:28" ht="20.100000000000001" customHeight="1" x14ac:dyDescent="0.15">
      <c r="A861" s="520">
        <v>15</v>
      </c>
      <c r="B861" s="518"/>
      <c r="C861" s="518"/>
      <c r="D861" s="518"/>
      <c r="E861" s="518"/>
      <c r="F861" s="518"/>
      <c r="G861" s="518"/>
      <c r="H861" s="518"/>
      <c r="I861" s="518"/>
      <c r="J861" s="518"/>
      <c r="K861" s="518"/>
      <c r="L861" s="3"/>
      <c r="M861" s="3"/>
      <c r="N861" s="40"/>
      <c r="O861" s="3"/>
      <c r="P861" s="3"/>
      <c r="Q861" s="3"/>
      <c r="R861" s="68"/>
      <c r="S861" s="69"/>
      <c r="T861" s="14"/>
      <c r="U861" s="20"/>
      <c r="V861" s="534"/>
      <c r="W861" s="534"/>
      <c r="X861" s="751"/>
      <c r="Y861" s="751"/>
      <c r="Z861" s="697"/>
      <c r="AA861" s="697"/>
      <c r="AB861" s="697"/>
    </row>
    <row r="862" spans="1:28" ht="20.100000000000001" customHeight="1" x14ac:dyDescent="0.15">
      <c r="A862" s="728">
        <v>16</v>
      </c>
      <c r="B862" s="518"/>
      <c r="C862" s="518"/>
      <c r="D862" s="518"/>
      <c r="E862" s="518"/>
      <c r="F862" s="518"/>
      <c r="G862" s="518"/>
      <c r="H862" s="518"/>
      <c r="I862" s="518"/>
      <c r="J862" s="518"/>
      <c r="K862" s="518"/>
      <c r="L862" s="3"/>
      <c r="M862" s="3"/>
      <c r="N862" s="40"/>
      <c r="O862" s="3"/>
      <c r="P862" s="40"/>
      <c r="Q862" s="40"/>
      <c r="R862" s="68"/>
      <c r="S862" s="69"/>
      <c r="T862" s="14"/>
      <c r="U862" s="20"/>
      <c r="V862" s="534"/>
      <c r="W862" s="534"/>
      <c r="X862" s="751"/>
      <c r="Y862" s="751"/>
      <c r="Z862" s="697"/>
      <c r="AA862" s="697"/>
      <c r="AB862" s="697"/>
    </row>
    <row r="863" spans="1:28" ht="20.100000000000001" customHeight="1" x14ac:dyDescent="0.15">
      <c r="A863" s="728">
        <v>17</v>
      </c>
      <c r="B863" s="518"/>
      <c r="C863" s="518"/>
      <c r="D863" s="518"/>
      <c r="E863" s="518"/>
      <c r="F863" s="518"/>
      <c r="G863" s="518"/>
      <c r="H863" s="518"/>
      <c r="I863" s="518"/>
      <c r="J863" s="518"/>
      <c r="K863" s="518"/>
      <c r="L863" s="3"/>
      <c r="M863" s="3"/>
      <c r="N863" s="40"/>
      <c r="O863" s="3"/>
      <c r="P863" s="40"/>
      <c r="Q863" s="40"/>
      <c r="R863" s="68"/>
      <c r="S863" s="69"/>
      <c r="T863" s="14"/>
      <c r="U863" s="20"/>
      <c r="V863" s="534"/>
      <c r="W863" s="534"/>
      <c r="X863" s="751"/>
      <c r="Y863" s="751"/>
      <c r="Z863" s="104"/>
      <c r="AA863" s="104"/>
      <c r="AB863" s="104"/>
    </row>
    <row r="864" spans="1:28" ht="20.100000000000001" customHeight="1" x14ac:dyDescent="0.15">
      <c r="A864" s="728">
        <v>18</v>
      </c>
      <c r="B864" s="518"/>
      <c r="C864" s="518"/>
      <c r="D864" s="518"/>
      <c r="E864" s="518"/>
      <c r="F864" s="518"/>
      <c r="G864" s="518"/>
      <c r="H864" s="518"/>
      <c r="I864" s="518"/>
      <c r="J864" s="518"/>
      <c r="K864" s="518"/>
      <c r="L864" s="3"/>
      <c r="M864" s="3"/>
      <c r="N864" s="518"/>
      <c r="O864" s="3"/>
      <c r="P864" s="40"/>
      <c r="Q864" s="40"/>
      <c r="R864" s="68"/>
      <c r="S864" s="69"/>
      <c r="T864" s="14"/>
      <c r="U864" s="20"/>
      <c r="V864" s="534"/>
      <c r="W864" s="534"/>
      <c r="X864" s="751"/>
      <c r="Y864" s="751"/>
      <c r="Z864" s="104"/>
      <c r="AA864" s="104"/>
      <c r="AB864" s="104"/>
    </row>
    <row r="865" spans="1:28" ht="20.100000000000001" customHeight="1" x14ac:dyDescent="0.15">
      <c r="A865" s="8">
        <v>19</v>
      </c>
      <c r="B865" s="518"/>
      <c r="C865" s="518"/>
      <c r="D865" s="518"/>
      <c r="E865" s="518"/>
      <c r="F865" s="518"/>
      <c r="G865" s="518"/>
      <c r="H865" s="518"/>
      <c r="I865" s="518"/>
      <c r="J865" s="518"/>
      <c r="K865" s="518"/>
      <c r="L865" s="518"/>
      <c r="M865" s="518"/>
      <c r="N865" s="518"/>
      <c r="O865" s="518"/>
      <c r="P865" s="40"/>
      <c r="Q865" s="40"/>
      <c r="R865" s="10"/>
      <c r="S865" s="69"/>
      <c r="T865" s="14"/>
      <c r="U865" s="20"/>
      <c r="V865" s="534"/>
      <c r="W865" s="534"/>
      <c r="X865" s="751"/>
      <c r="Y865" s="751"/>
      <c r="Z865" s="104"/>
      <c r="AA865" s="104"/>
      <c r="AB865" s="104"/>
    </row>
    <row r="866" spans="1:28" ht="20.100000000000001" customHeight="1" x14ac:dyDescent="0.15">
      <c r="A866" s="8">
        <v>20</v>
      </c>
      <c r="B866" s="518"/>
      <c r="C866" s="518"/>
      <c r="D866" s="518"/>
      <c r="E866" s="518"/>
      <c r="F866" s="518"/>
      <c r="G866" s="518"/>
      <c r="H866" s="518"/>
      <c r="I866" s="518"/>
      <c r="J866" s="518"/>
      <c r="K866" s="518"/>
      <c r="L866" s="518"/>
      <c r="M866" s="518"/>
      <c r="N866" s="518"/>
      <c r="O866" s="518"/>
      <c r="P866" s="3"/>
      <c r="Q866" s="3"/>
      <c r="R866" s="9"/>
      <c r="S866" s="4"/>
      <c r="T866" s="14"/>
      <c r="U866" s="20"/>
      <c r="V866" s="534"/>
      <c r="W866" s="534"/>
      <c r="X866" s="751"/>
      <c r="Y866" s="751"/>
      <c r="Z866" s="104"/>
      <c r="AA866" s="104"/>
      <c r="AB866" s="104"/>
    </row>
    <row r="867" spans="1:28" ht="20.100000000000001" customHeight="1" x14ac:dyDescent="0.15">
      <c r="A867" s="8">
        <v>21</v>
      </c>
      <c r="B867" s="518"/>
      <c r="C867" s="518"/>
      <c r="D867" s="518"/>
      <c r="E867" s="518"/>
      <c r="F867" s="518"/>
      <c r="G867" s="518"/>
      <c r="H867" s="518"/>
      <c r="I867" s="518"/>
      <c r="J867" s="518"/>
      <c r="K867" s="518"/>
      <c r="L867" s="518"/>
      <c r="M867" s="518"/>
      <c r="N867" s="4"/>
      <c r="O867" s="518"/>
      <c r="P867" s="4"/>
      <c r="Q867" s="4"/>
      <c r="R867" s="4"/>
      <c r="S867" s="4"/>
      <c r="T867" s="14"/>
      <c r="U867" s="20"/>
      <c r="V867" s="534"/>
      <c r="W867" s="534"/>
      <c r="X867" s="751"/>
      <c r="Y867" s="751"/>
      <c r="Z867" s="104"/>
      <c r="AA867" s="104"/>
      <c r="AB867" s="104"/>
    </row>
    <row r="868" spans="1:28" ht="20.100000000000001" customHeight="1" x14ac:dyDescent="0.15">
      <c r="A868" s="8">
        <v>22</v>
      </c>
      <c r="B868" s="518"/>
      <c r="C868" s="518"/>
      <c r="D868" s="518"/>
      <c r="E868" s="518"/>
      <c r="F868" s="518"/>
      <c r="G868" s="518"/>
      <c r="H868" s="518"/>
      <c r="I868" s="518"/>
      <c r="J868" s="518"/>
      <c r="K868" s="518"/>
      <c r="L868" s="518"/>
      <c r="M868" s="518"/>
      <c r="N868" s="4"/>
      <c r="O868" s="4"/>
      <c r="P868" s="4"/>
      <c r="Q868" s="4"/>
      <c r="R868" s="4"/>
      <c r="S868" s="4"/>
      <c r="T868" s="14"/>
      <c r="U868" s="20"/>
      <c r="V868" s="534"/>
      <c r="W868" s="534"/>
      <c r="X868" s="751"/>
      <c r="Y868" s="751"/>
      <c r="Z868" s="104"/>
      <c r="AA868" s="104"/>
      <c r="AB868" s="104"/>
    </row>
    <row r="869" spans="1:28" ht="20.100000000000001" customHeight="1" x14ac:dyDescent="0.15">
      <c r="A869" s="8">
        <v>23</v>
      </c>
      <c r="B869" s="518"/>
      <c r="C869" s="518"/>
      <c r="D869" s="518"/>
      <c r="E869" s="518"/>
      <c r="F869" s="518"/>
      <c r="G869" s="518"/>
      <c r="H869" s="518"/>
      <c r="I869" s="518"/>
      <c r="J869" s="518"/>
      <c r="K869" s="518"/>
      <c r="L869" s="518"/>
      <c r="M869" s="518"/>
      <c r="N869" s="4"/>
      <c r="O869" s="4"/>
      <c r="P869" s="4"/>
      <c r="Q869" s="4"/>
      <c r="R869" s="4"/>
      <c r="S869" s="4"/>
      <c r="T869" s="14"/>
      <c r="U869" s="20"/>
      <c r="V869" s="534"/>
      <c r="W869" s="534"/>
      <c r="X869" s="751"/>
      <c r="Y869" s="751"/>
      <c r="Z869" s="104"/>
      <c r="AA869" s="104"/>
      <c r="AB869" s="104"/>
    </row>
    <row r="870" spans="1:28" ht="20.100000000000001" customHeight="1" x14ac:dyDescent="0.15">
      <c r="A870" s="8">
        <v>24</v>
      </c>
      <c r="B870" s="518"/>
      <c r="C870" s="518"/>
      <c r="D870" s="518"/>
      <c r="E870" s="518"/>
      <c r="F870" s="518"/>
      <c r="G870" s="518"/>
      <c r="H870" s="518"/>
      <c r="I870" s="518"/>
      <c r="J870" s="518"/>
      <c r="K870" s="518"/>
      <c r="L870" s="518"/>
      <c r="M870" s="518"/>
      <c r="N870" s="4"/>
      <c r="O870" s="4"/>
      <c r="P870" s="4"/>
      <c r="Q870" s="4"/>
      <c r="R870" s="4"/>
      <c r="S870" s="4"/>
      <c r="T870" s="14"/>
      <c r="U870" s="20"/>
      <c r="V870" s="534"/>
      <c r="W870" s="534"/>
      <c r="X870" s="751"/>
      <c r="Y870" s="751"/>
      <c r="Z870" s="104"/>
      <c r="AA870" s="104"/>
      <c r="AB870" s="104"/>
    </row>
    <row r="871" spans="1:28" ht="20.100000000000001" customHeight="1" x14ac:dyDescent="0.15">
      <c r="A871" s="8">
        <v>25</v>
      </c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14"/>
      <c r="U871" s="20"/>
      <c r="V871" s="534"/>
      <c r="W871" s="534"/>
      <c r="X871" s="751"/>
      <c r="Y871" s="751"/>
      <c r="Z871" s="104"/>
      <c r="AA871" s="104"/>
      <c r="AB871" s="104"/>
    </row>
    <row r="872" spans="1:28" ht="20.100000000000001" customHeight="1" x14ac:dyDescent="0.15">
      <c r="A872" s="8">
        <v>26</v>
      </c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14"/>
      <c r="U872" s="20"/>
      <c r="V872" s="534"/>
      <c r="W872" s="534"/>
      <c r="X872" s="751"/>
      <c r="Y872" s="751"/>
      <c r="Z872" s="104"/>
      <c r="AA872" s="104"/>
      <c r="AB872" s="104"/>
    </row>
    <row r="873" spans="1:28" ht="20.100000000000001" customHeight="1" x14ac:dyDescent="0.15">
      <c r="A873" s="8">
        <v>27</v>
      </c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14"/>
      <c r="U873" s="20"/>
      <c r="V873" s="534"/>
      <c r="W873" s="534"/>
      <c r="X873" s="751"/>
      <c r="Y873" s="751"/>
      <c r="Z873" s="104"/>
      <c r="AA873" s="104"/>
      <c r="AB873" s="104"/>
    </row>
    <row r="874" spans="1:28" ht="20.100000000000001" customHeight="1" x14ac:dyDescent="0.15">
      <c r="A874" s="8">
        <v>28</v>
      </c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14"/>
      <c r="U874" s="20"/>
      <c r="V874" s="534"/>
      <c r="W874" s="534"/>
      <c r="X874" s="751"/>
      <c r="Y874" s="751"/>
      <c r="Z874" s="104"/>
      <c r="AA874" s="104"/>
      <c r="AB874" s="104"/>
    </row>
    <row r="875" spans="1:28" ht="20.100000000000001" customHeight="1" x14ac:dyDescent="0.15">
      <c r="A875" s="8">
        <v>29</v>
      </c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5"/>
      <c r="O875" s="4"/>
      <c r="P875" s="4"/>
      <c r="Q875" s="4"/>
      <c r="R875" s="4"/>
      <c r="S875" s="4"/>
      <c r="T875" s="14"/>
      <c r="U875" s="20"/>
      <c r="V875" s="534"/>
      <c r="W875" s="534"/>
      <c r="X875" s="751"/>
      <c r="Y875" s="751"/>
      <c r="Z875" s="104"/>
      <c r="AA875" s="104"/>
      <c r="AB875" s="104"/>
    </row>
    <row r="876" spans="1:28" ht="20.100000000000001" customHeight="1" x14ac:dyDescent="0.15">
      <c r="A876" s="44">
        <v>30</v>
      </c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6"/>
      <c r="U876" s="47"/>
      <c r="V876" s="534"/>
      <c r="W876" s="534"/>
      <c r="X876" s="751"/>
      <c r="Y876" s="751"/>
      <c r="Z876" s="104"/>
      <c r="AA876" s="104"/>
      <c r="AB876" s="104"/>
    </row>
    <row r="877" spans="1:28" ht="20.100000000000001" customHeight="1" x14ac:dyDescent="0.15">
      <c r="A877" s="44">
        <v>31</v>
      </c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6"/>
      <c r="U877" s="47"/>
      <c r="V877" s="534"/>
      <c r="W877" s="534"/>
      <c r="X877" s="751"/>
      <c r="Y877" s="751"/>
      <c r="Z877" s="104"/>
      <c r="AA877" s="104"/>
      <c r="AB877" s="104"/>
    </row>
    <row r="878" spans="1:28" ht="20.100000000000001" customHeight="1" x14ac:dyDescent="0.15">
      <c r="A878" s="44">
        <v>32</v>
      </c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"/>
      <c r="O878" s="45"/>
      <c r="P878" s="45"/>
      <c r="Q878" s="45"/>
      <c r="R878" s="45"/>
      <c r="S878" s="45"/>
      <c r="T878" s="46"/>
      <c r="U878" s="47"/>
      <c r="V878" s="534"/>
      <c r="W878" s="534"/>
      <c r="X878" s="751"/>
      <c r="Y878" s="751"/>
      <c r="Z878" s="104"/>
      <c r="AA878" s="104"/>
      <c r="AB878" s="104"/>
    </row>
    <row r="879" spans="1:28" ht="20.100000000000001" customHeight="1" thickBot="1" x14ac:dyDescent="0.2">
      <c r="A879" s="521">
        <v>33</v>
      </c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972"/>
      <c r="O879" s="12"/>
      <c r="P879" s="12"/>
      <c r="Q879" s="12"/>
      <c r="R879" s="12"/>
      <c r="S879" s="12"/>
      <c r="T879" s="31"/>
      <c r="U879" s="32"/>
      <c r="V879" s="534"/>
      <c r="W879" s="534"/>
      <c r="X879" s="751"/>
      <c r="Y879" s="751"/>
      <c r="Z879" s="104"/>
      <c r="AA879" s="104"/>
      <c r="AB879" s="104"/>
    </row>
    <row r="880" spans="1:28" ht="16.5" customHeight="1" thickBot="1" x14ac:dyDescent="0.2">
      <c r="A880" s="1522" t="s">
        <v>1017</v>
      </c>
      <c r="B880" s="1523"/>
      <c r="C880" s="1574" t="s">
        <v>1019</v>
      </c>
      <c r="D880" s="1574"/>
      <c r="E880" s="1574"/>
      <c r="F880" s="1575"/>
      <c r="G880" s="13"/>
      <c r="H880" s="13"/>
      <c r="I880" s="13"/>
      <c r="J880" s="13"/>
      <c r="K880" s="13"/>
      <c r="L880" s="13"/>
      <c r="M880" s="13"/>
      <c r="O880" s="13"/>
      <c r="P880" s="13"/>
      <c r="Q880" s="13"/>
      <c r="R880" s="13"/>
      <c r="S880" s="13"/>
      <c r="T880" s="467"/>
      <c r="U880" s="467"/>
      <c r="V880" s="534"/>
      <c r="W880" s="534"/>
      <c r="X880" s="751"/>
      <c r="Y880" s="751"/>
      <c r="Z880" s="104"/>
      <c r="AA880" s="104"/>
      <c r="AB880" s="104"/>
    </row>
    <row r="881" spans="1:28" ht="33.75" customHeight="1" thickBot="1" x14ac:dyDescent="0.2">
      <c r="A881" s="1476" t="s">
        <v>1068</v>
      </c>
      <c r="B881" s="1477"/>
      <c r="C881" s="1477"/>
      <c r="D881" s="1477"/>
      <c r="E881" s="1478"/>
      <c r="F881" s="534" t="s">
        <v>1766</v>
      </c>
      <c r="H881" s="1479" t="s">
        <v>1055</v>
      </c>
      <c r="I881" s="1480"/>
      <c r="J881" s="1480"/>
      <c r="K881" s="5" t="s">
        <v>1020</v>
      </c>
      <c r="L881" s="1457" t="s">
        <v>1069</v>
      </c>
      <c r="M881" s="1457"/>
      <c r="N881" s="1458"/>
      <c r="P881" s="6"/>
      <c r="Q881" s="6"/>
      <c r="R881" s="6"/>
      <c r="T881" s="1467" t="s">
        <v>1070</v>
      </c>
      <c r="U881" s="1468"/>
      <c r="V881" s="34">
        <f>V883/V888</f>
        <v>1.661706349206173E-2</v>
      </c>
      <c r="W881" s="34">
        <f>W883/W888</f>
        <v>1.6699735449735426E-2</v>
      </c>
      <c r="X881" s="678">
        <f>AVERAGE(V881,W881)</f>
        <v>1.6658399470898578E-2</v>
      </c>
      <c r="Y881" s="637" t="s">
        <v>1003</v>
      </c>
      <c r="Z881" s="679">
        <f>ROUND(X881*1440,0)/1440</f>
        <v>1.6666666666666666E-2</v>
      </c>
      <c r="AA881" s="679"/>
      <c r="AB881" s="679"/>
    </row>
    <row r="882" spans="1:28" ht="12" customHeight="1" thickBot="1" x14ac:dyDescent="0.2">
      <c r="T882" s="534"/>
      <c r="U882" s="534"/>
      <c r="V882" s="34">
        <f>B890</f>
        <v>0.23958333333333334</v>
      </c>
      <c r="W882" s="34">
        <f>C887</f>
        <v>0.23611111111111113</v>
      </c>
      <c r="X882" s="751"/>
      <c r="Y882" s="751"/>
      <c r="Z882" s="104"/>
      <c r="AA882" s="104"/>
      <c r="AB882" s="104"/>
    </row>
    <row r="883" spans="1:28" ht="18.75" customHeight="1" thickBot="1" x14ac:dyDescent="0.2">
      <c r="A883" s="1495" t="s">
        <v>1033</v>
      </c>
      <c r="B883" s="1483"/>
      <c r="C883" s="1551" t="s">
        <v>107</v>
      </c>
      <c r="D883" s="1551"/>
      <c r="E883" s="1552"/>
      <c r="F883" s="1487" t="s">
        <v>1071</v>
      </c>
      <c r="G883" s="1488"/>
      <c r="H883" s="1488"/>
      <c r="I883" s="1488"/>
      <c r="J883" s="1488"/>
      <c r="N883" s="1463" t="s">
        <v>1022</v>
      </c>
      <c r="O883" s="1464"/>
      <c r="P883" s="1503">
        <f>Z881</f>
        <v>1.6666666666666666E-2</v>
      </c>
      <c r="Q883" s="1504"/>
      <c r="S883" s="7" t="s">
        <v>1007</v>
      </c>
      <c r="T883" s="1553">
        <v>4.5833333333333337E-2</v>
      </c>
      <c r="U883" s="1554"/>
      <c r="V883" s="34">
        <f>V884-V882</f>
        <v>0.69791666666659258</v>
      </c>
      <c r="W883" s="34">
        <f>W884-W882</f>
        <v>0.70138888888888784</v>
      </c>
      <c r="X883" s="751"/>
      <c r="Y883" s="751"/>
      <c r="Z883" s="104"/>
      <c r="AA883" s="104"/>
      <c r="AB883" s="104"/>
    </row>
    <row r="884" spans="1:28" ht="12.75" customHeight="1" thickBot="1" x14ac:dyDescent="0.2">
      <c r="T884" s="534"/>
      <c r="U884" s="534"/>
      <c r="V884" s="34">
        <f>M893</f>
        <v>0.93749999999992595</v>
      </c>
      <c r="W884" s="34">
        <f>N889</f>
        <v>0.937499999999999</v>
      </c>
      <c r="X884" s="751"/>
      <c r="Y884" s="751"/>
      <c r="Z884" s="104"/>
      <c r="AA884" s="104"/>
      <c r="AB884" s="104"/>
    </row>
    <row r="885" spans="1:28" ht="20.100000000000001" customHeight="1" x14ac:dyDescent="0.15">
      <c r="A885" s="1499" t="s">
        <v>1008</v>
      </c>
      <c r="B885" s="1494">
        <v>1</v>
      </c>
      <c r="C885" s="1494"/>
      <c r="D885" s="1494">
        <v>2</v>
      </c>
      <c r="E885" s="1494"/>
      <c r="F885" s="1494">
        <v>3</v>
      </c>
      <c r="G885" s="1494"/>
      <c r="H885" s="1494">
        <v>4</v>
      </c>
      <c r="I885" s="1494"/>
      <c r="J885" s="1494">
        <v>5</v>
      </c>
      <c r="K885" s="1494"/>
      <c r="L885" s="1494">
        <v>6</v>
      </c>
      <c r="M885" s="1494"/>
      <c r="N885" s="1494">
        <v>7</v>
      </c>
      <c r="O885" s="1494"/>
      <c r="P885" s="1461">
        <v>8</v>
      </c>
      <c r="Q885" s="1540"/>
      <c r="R885" s="1494">
        <v>9</v>
      </c>
      <c r="S885" s="1494"/>
      <c r="T885" s="1501">
        <v>10</v>
      </c>
      <c r="U885" s="1502"/>
      <c r="V885" s="534"/>
      <c r="W885" s="534"/>
      <c r="X885" s="751"/>
      <c r="Y885" s="751"/>
      <c r="Z885" s="104"/>
      <c r="AA885" s="104"/>
      <c r="AB885" s="104"/>
    </row>
    <row r="886" spans="1:28" ht="20.100000000000001" customHeight="1" x14ac:dyDescent="0.15">
      <c r="A886" s="1500"/>
      <c r="B886" s="9" t="s">
        <v>1055</v>
      </c>
      <c r="C886" s="9" t="s">
        <v>1069</v>
      </c>
      <c r="D886" s="9" t="s">
        <v>1055</v>
      </c>
      <c r="E886" s="9" t="s">
        <v>1069</v>
      </c>
      <c r="F886" s="9" t="s">
        <v>1055</v>
      </c>
      <c r="G886" s="9" t="s">
        <v>1069</v>
      </c>
      <c r="H886" s="9" t="s">
        <v>1055</v>
      </c>
      <c r="I886" s="9" t="s">
        <v>1069</v>
      </c>
      <c r="J886" s="9" t="s">
        <v>1055</v>
      </c>
      <c r="K886" s="9" t="s">
        <v>1069</v>
      </c>
      <c r="L886" s="9" t="s">
        <v>1055</v>
      </c>
      <c r="M886" s="9" t="s">
        <v>1069</v>
      </c>
      <c r="N886" s="9" t="s">
        <v>1055</v>
      </c>
      <c r="O886" s="9" t="s">
        <v>1069</v>
      </c>
      <c r="P886" s="9"/>
      <c r="Q886" s="9"/>
      <c r="R886" s="9"/>
      <c r="S886" s="9"/>
      <c r="T886" s="10"/>
      <c r="U886" s="16"/>
      <c r="V886" s="534"/>
      <c r="W886" s="534"/>
      <c r="X886" s="751"/>
      <c r="Y886" s="751"/>
      <c r="Z886" s="104"/>
      <c r="AA886" s="104"/>
      <c r="AB886" s="104"/>
    </row>
    <row r="887" spans="1:28" ht="26.25" customHeight="1" x14ac:dyDescent="0.15">
      <c r="A887" s="341">
        <v>1</v>
      </c>
      <c r="B887" s="522"/>
      <c r="C887" s="431">
        <v>0.23611111111111113</v>
      </c>
      <c r="D887" s="431">
        <v>0.30069444444444443</v>
      </c>
      <c r="E887" s="431">
        <v>0.34513888888888888</v>
      </c>
      <c r="F887" s="431">
        <v>0.41805555555555557</v>
      </c>
      <c r="G887" s="431">
        <v>0.46319444444444446</v>
      </c>
      <c r="H887" s="431">
        <v>0.53958333333333297</v>
      </c>
      <c r="I887" s="431">
        <v>0.58472222222222203</v>
      </c>
      <c r="J887" s="431">
        <v>0.66111111111110998</v>
      </c>
      <c r="K887" s="431">
        <v>0.70625000000000604</v>
      </c>
      <c r="L887" s="431">
        <v>0.78125</v>
      </c>
      <c r="M887" s="431">
        <v>0.82916666666665595</v>
      </c>
      <c r="N887" s="431">
        <v>0.90277777777777701</v>
      </c>
      <c r="O887" s="106"/>
      <c r="P887" s="3"/>
      <c r="Q887" s="40"/>
      <c r="R887" s="68"/>
      <c r="S887" s="69"/>
      <c r="T887" s="14"/>
      <c r="U887" s="20"/>
      <c r="V887" s="633">
        <f>COUNTA(B887:U919)</f>
        <v>84</v>
      </c>
      <c r="W887" s="634">
        <f>V887/8/2</f>
        <v>5.25</v>
      </c>
      <c r="X887" s="751"/>
      <c r="Y887" s="751"/>
      <c r="Z887" s="697"/>
      <c r="AA887" s="104" t="s">
        <v>1067</v>
      </c>
      <c r="AB887" s="697"/>
    </row>
    <row r="888" spans="1:28" ht="26.25" customHeight="1" x14ac:dyDescent="0.15">
      <c r="A888" s="341">
        <v>2</v>
      </c>
      <c r="B888" s="522"/>
      <c r="C888" s="431">
        <v>0.24861111111111112</v>
      </c>
      <c r="D888" s="431">
        <v>0.31736111111111115</v>
      </c>
      <c r="E888" s="431">
        <v>0.36249999999999999</v>
      </c>
      <c r="F888" s="431">
        <v>0.43541666666666662</v>
      </c>
      <c r="G888" s="431">
        <v>0.48055555555555557</v>
      </c>
      <c r="H888" s="431">
        <v>0.55694444444444402</v>
      </c>
      <c r="I888" s="431">
        <v>0.60208333333333397</v>
      </c>
      <c r="J888" s="431">
        <v>0.67847222222222103</v>
      </c>
      <c r="K888" s="431">
        <v>0.72361111111111798</v>
      </c>
      <c r="L888" s="431">
        <v>0.79861111111111105</v>
      </c>
      <c r="M888" s="431">
        <v>0.847222222222201</v>
      </c>
      <c r="N888" s="431">
        <v>0.92013888888888795</v>
      </c>
      <c r="O888" s="106"/>
      <c r="P888" s="3"/>
      <c r="Q888" s="40"/>
      <c r="R888" s="68"/>
      <c r="S888" s="69"/>
      <c r="T888" s="14"/>
      <c r="U888" s="20"/>
      <c r="V888" s="23">
        <f>COUNTA(B887:B919,D887:D919,F887:F919,H887:H919,J887:J919,L887:L919,N887:N918,P887:P919,R887:R919,T887:T919)</f>
        <v>42</v>
      </c>
      <c r="W888" s="23">
        <f>COUNTA(C887:C919,E887:E919,G887:G919,I887:I919,K887:K919,M887:M919,O887:O919,Q887:Q919,S887:S919,U887:U919)</f>
        <v>42</v>
      </c>
      <c r="X888" s="751"/>
      <c r="Y888" s="751">
        <f>(V888+W888)/2</f>
        <v>42</v>
      </c>
      <c r="Z888" s="697"/>
      <c r="AA888" s="104" t="s">
        <v>1067</v>
      </c>
      <c r="AB888" s="697"/>
    </row>
    <row r="889" spans="1:28" ht="26.25" customHeight="1" x14ac:dyDescent="0.15">
      <c r="A889" s="341">
        <v>3</v>
      </c>
      <c r="B889" s="522"/>
      <c r="C889" s="431">
        <v>0.26319444444444445</v>
      </c>
      <c r="D889" s="431">
        <v>0.33402777777777798</v>
      </c>
      <c r="E889" s="431">
        <v>0.37916666666666665</v>
      </c>
      <c r="F889" s="431">
        <v>0.452777777777778</v>
      </c>
      <c r="G889" s="431">
        <v>0.49791666666666701</v>
      </c>
      <c r="H889" s="431">
        <v>0.57430555555555496</v>
      </c>
      <c r="I889" s="431">
        <v>0.61944444444444602</v>
      </c>
      <c r="J889" s="431">
        <v>0.69583333333333197</v>
      </c>
      <c r="K889" s="431">
        <v>0.74097222222223003</v>
      </c>
      <c r="L889" s="431">
        <v>0.81597222222222199</v>
      </c>
      <c r="M889" s="431">
        <v>0.86527777777774595</v>
      </c>
      <c r="N889" s="431">
        <v>0.937499999999999</v>
      </c>
      <c r="O889" s="106"/>
      <c r="P889" s="3"/>
      <c r="Q889" s="40"/>
      <c r="R889" s="68"/>
      <c r="S889" s="69"/>
      <c r="T889" s="14"/>
      <c r="U889" s="20"/>
      <c r="V889" s="534"/>
      <c r="W889" s="534"/>
      <c r="X889" s="751"/>
      <c r="Y889" s="751" t="s">
        <v>1028</v>
      </c>
      <c r="Z889" s="697"/>
      <c r="AA889" s="104" t="s">
        <v>1067</v>
      </c>
      <c r="AB889" s="697"/>
    </row>
    <row r="890" spans="1:28" ht="26.25" customHeight="1" x14ac:dyDescent="0.15">
      <c r="A890" s="341">
        <v>4</v>
      </c>
      <c r="B890" s="431">
        <v>0.23958333333333334</v>
      </c>
      <c r="C890" s="431">
        <v>0.27847222222222223</v>
      </c>
      <c r="D890" s="431">
        <v>0.35069444444444497</v>
      </c>
      <c r="E890" s="431">
        <v>0.39583333333333298</v>
      </c>
      <c r="F890" s="431">
        <v>0.47013888888888899</v>
      </c>
      <c r="G890" s="431">
        <v>0.51527777777777795</v>
      </c>
      <c r="H890" s="431">
        <v>0.59166666666666601</v>
      </c>
      <c r="I890" s="431">
        <v>0.63680555555555796</v>
      </c>
      <c r="J890" s="431">
        <v>0.71250000000000002</v>
      </c>
      <c r="K890" s="431">
        <v>0.75833333333334196</v>
      </c>
      <c r="L890" s="431">
        <v>0.83333333333333304</v>
      </c>
      <c r="M890" s="431">
        <v>0.883333333333291</v>
      </c>
      <c r="N890" s="431"/>
      <c r="O890" s="106"/>
      <c r="P890" s="3"/>
      <c r="Q890" s="40"/>
      <c r="R890" s="68"/>
      <c r="S890" s="69"/>
      <c r="T890" s="14"/>
      <c r="U890" s="20"/>
      <c r="V890" s="461" t="s">
        <v>27</v>
      </c>
      <c r="W890" s="461" t="s">
        <v>28</v>
      </c>
      <c r="X890" s="751"/>
      <c r="Y890" s="751"/>
      <c r="Z890" s="697"/>
      <c r="AA890" s="104"/>
      <c r="AB890" s="697"/>
    </row>
    <row r="891" spans="1:28" ht="26.25" customHeight="1" x14ac:dyDescent="0.15">
      <c r="A891" s="341">
        <v>5</v>
      </c>
      <c r="B891" s="431">
        <v>0.25416666666666665</v>
      </c>
      <c r="C891" s="431">
        <v>0.2951388888888889</v>
      </c>
      <c r="D891" s="431">
        <v>0.36736111111111103</v>
      </c>
      <c r="E891" s="431">
        <v>0.41249999999999998</v>
      </c>
      <c r="F891" s="431">
        <v>0.48749999999999999</v>
      </c>
      <c r="G891" s="431">
        <v>0.53263888888888899</v>
      </c>
      <c r="H891" s="431">
        <v>0.60902777777777695</v>
      </c>
      <c r="I891" s="431">
        <v>0.65416666666667</v>
      </c>
      <c r="J891" s="431">
        <v>0.72916666666666663</v>
      </c>
      <c r="K891" s="431">
        <v>0.77569444444445401</v>
      </c>
      <c r="L891" s="431">
        <v>0.85069444444444398</v>
      </c>
      <c r="M891" s="431">
        <v>0.90138888888883595</v>
      </c>
      <c r="N891" s="431"/>
      <c r="O891" s="106"/>
      <c r="P891" s="3"/>
      <c r="Q891" s="40"/>
      <c r="R891" s="68"/>
      <c r="S891" s="69"/>
      <c r="T891" s="14"/>
      <c r="U891" s="20"/>
      <c r="V891" s="519">
        <f>M891-M890</f>
        <v>1.8055555555544944E-2</v>
      </c>
      <c r="W891" s="519">
        <f>N887-L893</f>
        <v>1.7361111111111049E-2</v>
      </c>
      <c r="X891" s="751"/>
      <c r="Y891" s="751"/>
      <c r="Z891" s="697"/>
      <c r="AA891" s="104"/>
      <c r="AB891" s="697"/>
    </row>
    <row r="892" spans="1:28" ht="26.25" customHeight="1" x14ac:dyDescent="0.15">
      <c r="A892" s="341">
        <v>6</v>
      </c>
      <c r="B892" s="431">
        <v>0.26944444444444443</v>
      </c>
      <c r="C892" s="431">
        <v>0.31180555555555556</v>
      </c>
      <c r="D892" s="431">
        <v>0.38402777777777802</v>
      </c>
      <c r="E892" s="431">
        <v>0.42916666666666697</v>
      </c>
      <c r="F892" s="431">
        <v>0.50486111111111098</v>
      </c>
      <c r="G892" s="431">
        <v>0.55000000000000004</v>
      </c>
      <c r="H892" s="431">
        <v>0.626388888888888</v>
      </c>
      <c r="I892" s="431">
        <v>0.67152777777778205</v>
      </c>
      <c r="J892" s="431">
        <v>0.74652777777777779</v>
      </c>
      <c r="K892" s="431">
        <v>0.79305555555556595</v>
      </c>
      <c r="L892" s="431">
        <v>0.86805555555555503</v>
      </c>
      <c r="M892" s="431">
        <v>0.919444444444381</v>
      </c>
      <c r="N892" s="196"/>
      <c r="O892" s="106"/>
      <c r="P892" s="3"/>
      <c r="Q892" s="40"/>
      <c r="R892" s="68"/>
      <c r="S892" s="69"/>
      <c r="T892" s="14"/>
      <c r="U892" s="20"/>
      <c r="V892" s="519">
        <f>M892-M891</f>
        <v>1.8055555555545055E-2</v>
      </c>
      <c r="W892" s="519">
        <f>N888-N887</f>
        <v>1.7361111111110938E-2</v>
      </c>
      <c r="X892" s="751"/>
      <c r="Y892" s="751"/>
      <c r="Z892" s="697"/>
      <c r="AA892" s="104"/>
      <c r="AB892" s="697"/>
    </row>
    <row r="893" spans="1:28" ht="26.25" customHeight="1" x14ac:dyDescent="0.15">
      <c r="A893" s="341">
        <v>7</v>
      </c>
      <c r="B893" s="431">
        <v>0.28472222222222199</v>
      </c>
      <c r="C893" s="431">
        <v>0.328472222222222</v>
      </c>
      <c r="D893" s="431">
        <v>0.40069444444444402</v>
      </c>
      <c r="E893" s="431">
        <v>0.44583333333333303</v>
      </c>
      <c r="F893" s="431">
        <v>0.52222222222222203</v>
      </c>
      <c r="G893" s="431">
        <v>0.56736111111111098</v>
      </c>
      <c r="H893" s="431">
        <v>0.64374999999999905</v>
      </c>
      <c r="I893" s="431">
        <v>0.68888888888889399</v>
      </c>
      <c r="J893" s="431">
        <v>0.76388888888888895</v>
      </c>
      <c r="K893" s="431">
        <v>0.81111111111111101</v>
      </c>
      <c r="L893" s="431">
        <v>0.88541666666666596</v>
      </c>
      <c r="M893" s="431">
        <v>0.93749999999992595</v>
      </c>
      <c r="N893" s="196"/>
      <c r="O893" s="106"/>
      <c r="P893" s="3"/>
      <c r="Q893" s="40"/>
      <c r="R893" s="68"/>
      <c r="S893" s="69"/>
      <c r="T893" s="14"/>
      <c r="U893" s="20"/>
      <c r="V893" s="519">
        <f>M893-M892</f>
        <v>1.8055555555544944E-2</v>
      </c>
      <c r="W893" s="519">
        <f>N889-N888</f>
        <v>1.7361111111111049E-2</v>
      </c>
      <c r="X893" s="751"/>
      <c r="Y893" s="751"/>
      <c r="Z893" s="697"/>
      <c r="AA893" s="697"/>
      <c r="AB893" s="697"/>
    </row>
    <row r="894" spans="1:28" ht="20.100000000000001" customHeight="1" x14ac:dyDescent="0.15">
      <c r="A894" s="341">
        <v>8</v>
      </c>
      <c r="B894" s="431"/>
      <c r="C894" s="431"/>
      <c r="D894" s="431"/>
      <c r="E894" s="431"/>
      <c r="F894" s="431"/>
      <c r="G894" s="431"/>
      <c r="H894" s="431"/>
      <c r="I894" s="431"/>
      <c r="J894" s="432"/>
      <c r="K894" s="431"/>
      <c r="L894" s="432"/>
      <c r="M894" s="431"/>
      <c r="N894" s="196"/>
      <c r="O894" s="106"/>
      <c r="P894" s="3"/>
      <c r="Q894" s="40"/>
      <c r="R894" s="68"/>
      <c r="S894" s="69"/>
      <c r="T894" s="14"/>
      <c r="U894" s="20"/>
      <c r="V894" s="519"/>
      <c r="W894" s="519"/>
      <c r="X894" s="751"/>
      <c r="Y894" s="751"/>
      <c r="Z894" s="697"/>
      <c r="AA894" s="697"/>
      <c r="AB894" s="697"/>
    </row>
    <row r="895" spans="1:28" ht="20.100000000000001" customHeight="1" x14ac:dyDescent="0.15">
      <c r="A895" s="520">
        <v>9</v>
      </c>
      <c r="B895" s="3"/>
      <c r="C895" s="3"/>
      <c r="D895" s="40"/>
      <c r="E895" s="3"/>
      <c r="F895" s="49"/>
      <c r="G895" s="3"/>
      <c r="H895" s="3"/>
      <c r="I895" s="3"/>
      <c r="J895" s="3"/>
      <c r="K895" s="3"/>
      <c r="L895" s="3"/>
      <c r="M895" s="3"/>
      <c r="N895" s="40"/>
      <c r="O895" s="3"/>
      <c r="P895" s="3"/>
      <c r="Q895" s="3"/>
      <c r="R895" s="68"/>
      <c r="S895" s="69"/>
      <c r="T895" s="14"/>
      <c r="U895" s="20"/>
      <c r="V895" s="519"/>
      <c r="W895" s="519"/>
      <c r="X895" s="751"/>
      <c r="Y895" s="751"/>
      <c r="Z895" s="697"/>
      <c r="AA895" s="697"/>
      <c r="AB895" s="697"/>
    </row>
    <row r="896" spans="1:28" ht="20.100000000000001" customHeight="1" x14ac:dyDescent="0.15">
      <c r="A896" s="520">
        <v>10</v>
      </c>
      <c r="B896" s="3"/>
      <c r="C896" s="3"/>
      <c r="D896" s="40"/>
      <c r="E896" s="3"/>
      <c r="F896" s="49"/>
      <c r="G896" s="3"/>
      <c r="H896" s="3"/>
      <c r="I896" s="3"/>
      <c r="J896" s="3"/>
      <c r="K896" s="3"/>
      <c r="L896" s="3"/>
      <c r="M896" s="3"/>
      <c r="N896" s="40"/>
      <c r="O896" s="3"/>
      <c r="P896" s="3"/>
      <c r="Q896" s="3"/>
      <c r="R896" s="68"/>
      <c r="S896" s="69"/>
      <c r="T896" s="14"/>
      <c r="U896" s="20"/>
      <c r="V896" s="101"/>
      <c r="W896" s="534"/>
      <c r="X896" s="751"/>
      <c r="Y896" s="751"/>
      <c r="Z896" s="697"/>
      <c r="AA896" s="697"/>
      <c r="AB896" s="697"/>
    </row>
    <row r="897" spans="1:28" ht="20.100000000000001" customHeight="1" x14ac:dyDescent="0.15">
      <c r="A897" s="520">
        <v>11</v>
      </c>
      <c r="B897" s="3"/>
      <c r="C897" s="3"/>
      <c r="D897" s="40"/>
      <c r="E897" s="3"/>
      <c r="F897" s="49"/>
      <c r="G897" s="3"/>
      <c r="H897" s="3"/>
      <c r="I897" s="3"/>
      <c r="J897" s="3"/>
      <c r="K897" s="3"/>
      <c r="L897" s="3"/>
      <c r="M897" s="3"/>
      <c r="N897" s="40"/>
      <c r="O897" s="3"/>
      <c r="P897" s="3"/>
      <c r="Q897" s="3"/>
      <c r="R897" s="68"/>
      <c r="S897" s="69"/>
      <c r="T897" s="14"/>
      <c r="U897" s="20"/>
      <c r="V897" s="534"/>
      <c r="W897" s="534"/>
      <c r="X897" s="751"/>
      <c r="Y897" s="751"/>
      <c r="Z897" s="697"/>
      <c r="AA897" s="697"/>
      <c r="AB897" s="697"/>
    </row>
    <row r="898" spans="1:28" ht="20.100000000000001" customHeight="1" x14ac:dyDescent="0.15">
      <c r="A898" s="520">
        <v>12</v>
      </c>
      <c r="B898" s="3"/>
      <c r="C898" s="3"/>
      <c r="D898" s="40"/>
      <c r="E898" s="3"/>
      <c r="F898" s="49"/>
      <c r="G898" s="3"/>
      <c r="H898" s="3"/>
      <c r="I898" s="3"/>
      <c r="J898" s="3"/>
      <c r="K898" s="3"/>
      <c r="L898" s="3"/>
      <c r="M898" s="3"/>
      <c r="N898" s="40"/>
      <c r="O898" s="3"/>
      <c r="P898" s="3"/>
      <c r="Q898" s="3"/>
      <c r="R898" s="68"/>
      <c r="S898" s="69"/>
      <c r="T898" s="14"/>
      <c r="U898" s="20"/>
      <c r="V898" s="534"/>
      <c r="W898" s="534"/>
      <c r="X898" s="751"/>
      <c r="Y898" s="751"/>
      <c r="Z898" s="697"/>
      <c r="AA898" s="697"/>
      <c r="AB898" s="697"/>
    </row>
    <row r="899" spans="1:28" ht="20.100000000000001" customHeight="1" x14ac:dyDescent="0.15">
      <c r="A899" s="520">
        <v>13</v>
      </c>
      <c r="B899" s="3"/>
      <c r="C899" s="3"/>
      <c r="D899" s="40"/>
      <c r="E899" s="3"/>
      <c r="F899" s="49"/>
      <c r="G899" s="3"/>
      <c r="H899" s="3"/>
      <c r="I899" s="3"/>
      <c r="J899" s="3"/>
      <c r="K899" s="3"/>
      <c r="L899" s="3"/>
      <c r="M899" s="3"/>
      <c r="N899" s="40"/>
      <c r="O899" s="3"/>
      <c r="P899" s="3"/>
      <c r="Q899" s="3"/>
      <c r="R899" s="68"/>
      <c r="S899" s="69"/>
      <c r="T899" s="14"/>
      <c r="U899" s="20"/>
      <c r="V899" s="534"/>
      <c r="W899" s="534"/>
      <c r="X899" s="751"/>
      <c r="Y899" s="751"/>
      <c r="Z899" s="697"/>
      <c r="AA899" s="697"/>
      <c r="AB899" s="697"/>
    </row>
    <row r="900" spans="1:28" ht="20.100000000000001" customHeight="1" x14ac:dyDescent="0.15">
      <c r="A900" s="520">
        <v>14</v>
      </c>
      <c r="B900" s="518"/>
      <c r="C900" s="518"/>
      <c r="D900" s="518"/>
      <c r="E900" s="518"/>
      <c r="F900" s="518"/>
      <c r="G900" s="518"/>
      <c r="H900" s="518"/>
      <c r="I900" s="518"/>
      <c r="J900" s="518"/>
      <c r="K900" s="518"/>
      <c r="L900" s="3"/>
      <c r="M900" s="3"/>
      <c r="N900" s="40"/>
      <c r="O900" s="3"/>
      <c r="P900" s="3"/>
      <c r="Q900" s="3"/>
      <c r="R900" s="68"/>
      <c r="S900" s="69"/>
      <c r="T900" s="14"/>
      <c r="U900" s="20"/>
      <c r="V900" s="534"/>
      <c r="W900" s="534"/>
      <c r="X900" s="751"/>
      <c r="Y900" s="751"/>
      <c r="Z900" s="697"/>
      <c r="AA900" s="697"/>
      <c r="AB900" s="697"/>
    </row>
    <row r="901" spans="1:28" ht="20.100000000000001" customHeight="1" x14ac:dyDescent="0.15">
      <c r="A901" s="520">
        <v>15</v>
      </c>
      <c r="B901" s="518"/>
      <c r="C901" s="518"/>
      <c r="D901" s="518"/>
      <c r="E901" s="518"/>
      <c r="F901" s="518"/>
      <c r="G901" s="518"/>
      <c r="H901" s="518"/>
      <c r="I901" s="518"/>
      <c r="J901" s="518"/>
      <c r="K901" s="518"/>
      <c r="L901" s="3"/>
      <c r="M901" s="3"/>
      <c r="N901" s="40"/>
      <c r="O901" s="3"/>
      <c r="P901" s="3"/>
      <c r="Q901" s="3"/>
      <c r="R901" s="68"/>
      <c r="S901" s="69"/>
      <c r="T901" s="14"/>
      <c r="U901" s="20"/>
      <c r="V901" s="534"/>
      <c r="W901" s="534"/>
      <c r="X901" s="751"/>
      <c r="Y901" s="751"/>
      <c r="Z901" s="697"/>
      <c r="AA901" s="697"/>
      <c r="AB901" s="697"/>
    </row>
    <row r="902" spans="1:28" ht="20.100000000000001" customHeight="1" x14ac:dyDescent="0.15">
      <c r="A902" s="728">
        <v>16</v>
      </c>
      <c r="B902" s="518"/>
      <c r="C902" s="518"/>
      <c r="D902" s="518"/>
      <c r="E902" s="518"/>
      <c r="F902" s="518"/>
      <c r="G902" s="518"/>
      <c r="H902" s="518"/>
      <c r="I902" s="518"/>
      <c r="J902" s="518"/>
      <c r="K902" s="518"/>
      <c r="L902" s="3"/>
      <c r="M902" s="3"/>
      <c r="N902" s="40"/>
      <c r="O902" s="3"/>
      <c r="P902" s="40"/>
      <c r="Q902" s="40"/>
      <c r="R902" s="68"/>
      <c r="S902" s="69"/>
      <c r="T902" s="14"/>
      <c r="U902" s="20"/>
      <c r="V902" s="534"/>
      <c r="W902" s="534"/>
      <c r="X902" s="751"/>
      <c r="Y902" s="751"/>
      <c r="Z902" s="697"/>
      <c r="AA902" s="697"/>
      <c r="AB902" s="697"/>
    </row>
    <row r="903" spans="1:28" ht="20.100000000000001" customHeight="1" x14ac:dyDescent="0.15">
      <c r="A903" s="728">
        <v>17</v>
      </c>
      <c r="B903" s="518"/>
      <c r="C903" s="518"/>
      <c r="D903" s="518"/>
      <c r="E903" s="518"/>
      <c r="F903" s="518"/>
      <c r="G903" s="518"/>
      <c r="H903" s="518"/>
      <c r="I903" s="518"/>
      <c r="J903" s="518"/>
      <c r="K903" s="518"/>
      <c r="L903" s="3"/>
      <c r="M903" s="3"/>
      <c r="N903" s="40"/>
      <c r="O903" s="3"/>
      <c r="P903" s="40"/>
      <c r="Q903" s="40"/>
      <c r="R903" s="68"/>
      <c r="S903" s="69"/>
      <c r="T903" s="14"/>
      <c r="U903" s="20"/>
      <c r="V903" s="534"/>
      <c r="W903" s="534"/>
      <c r="X903" s="751"/>
      <c r="Y903" s="751"/>
      <c r="Z903" s="104"/>
      <c r="AA903" s="104"/>
      <c r="AB903" s="104"/>
    </row>
    <row r="904" spans="1:28" ht="20.100000000000001" customHeight="1" x14ac:dyDescent="0.15">
      <c r="A904" s="728">
        <v>18</v>
      </c>
      <c r="B904" s="518"/>
      <c r="C904" s="518"/>
      <c r="D904" s="518"/>
      <c r="E904" s="518"/>
      <c r="F904" s="518"/>
      <c r="G904" s="518"/>
      <c r="H904" s="518"/>
      <c r="I904" s="518"/>
      <c r="J904" s="518"/>
      <c r="K904" s="518"/>
      <c r="L904" s="3"/>
      <c r="M904" s="3"/>
      <c r="N904" s="518"/>
      <c r="O904" s="3"/>
      <c r="P904" s="40"/>
      <c r="Q904" s="40"/>
      <c r="R904" s="68"/>
      <c r="S904" s="69"/>
      <c r="T904" s="14"/>
      <c r="U904" s="20"/>
      <c r="V904" s="534"/>
      <c r="W904" s="534"/>
      <c r="X904" s="751"/>
      <c r="Y904" s="751"/>
      <c r="Z904" s="104"/>
      <c r="AA904" s="104"/>
      <c r="AB904" s="104"/>
    </row>
    <row r="905" spans="1:28" ht="20.100000000000001" customHeight="1" x14ac:dyDescent="0.15">
      <c r="A905" s="8">
        <v>19</v>
      </c>
      <c r="B905" s="518"/>
      <c r="C905" s="518"/>
      <c r="D905" s="518"/>
      <c r="E905" s="518"/>
      <c r="F905" s="518"/>
      <c r="G905" s="518"/>
      <c r="H905" s="518"/>
      <c r="I905" s="518"/>
      <c r="J905" s="518"/>
      <c r="K905" s="518"/>
      <c r="L905" s="518"/>
      <c r="M905" s="518"/>
      <c r="N905" s="518"/>
      <c r="O905" s="518"/>
      <c r="P905" s="40"/>
      <c r="Q905" s="40"/>
      <c r="R905" s="10"/>
      <c r="S905" s="69"/>
      <c r="T905" s="14"/>
      <c r="U905" s="20"/>
      <c r="V905" s="534"/>
      <c r="W905" s="534"/>
      <c r="X905" s="751"/>
      <c r="Y905" s="751"/>
      <c r="Z905" s="104"/>
      <c r="AA905" s="104"/>
      <c r="AB905" s="104"/>
    </row>
    <row r="906" spans="1:28" ht="20.100000000000001" customHeight="1" x14ac:dyDescent="0.15">
      <c r="A906" s="8">
        <v>20</v>
      </c>
      <c r="B906" s="518"/>
      <c r="C906" s="518"/>
      <c r="D906" s="518"/>
      <c r="E906" s="518"/>
      <c r="F906" s="518"/>
      <c r="G906" s="518"/>
      <c r="H906" s="518"/>
      <c r="I906" s="518"/>
      <c r="J906" s="518"/>
      <c r="K906" s="518"/>
      <c r="L906" s="518"/>
      <c r="M906" s="518"/>
      <c r="N906" s="518"/>
      <c r="O906" s="518"/>
      <c r="P906" s="3"/>
      <c r="Q906" s="3"/>
      <c r="R906" s="9"/>
      <c r="S906" s="4"/>
      <c r="T906" s="14"/>
      <c r="U906" s="20"/>
      <c r="V906" s="534"/>
      <c r="W906" s="534"/>
      <c r="X906" s="751"/>
      <c r="Y906" s="751"/>
      <c r="Z906" s="104"/>
      <c r="AA906" s="104"/>
      <c r="AB906" s="104"/>
    </row>
    <row r="907" spans="1:28" ht="20.100000000000001" customHeight="1" x14ac:dyDescent="0.15">
      <c r="A907" s="8">
        <v>21</v>
      </c>
      <c r="B907" s="518"/>
      <c r="C907" s="518"/>
      <c r="D907" s="518"/>
      <c r="E907" s="518"/>
      <c r="F907" s="518"/>
      <c r="G907" s="518"/>
      <c r="H907" s="518"/>
      <c r="I907" s="518"/>
      <c r="J907" s="518"/>
      <c r="K907" s="518"/>
      <c r="L907" s="518"/>
      <c r="M907" s="518"/>
      <c r="N907" s="4"/>
      <c r="O907" s="518"/>
      <c r="P907" s="4"/>
      <c r="Q907" s="4"/>
      <c r="R907" s="4"/>
      <c r="S907" s="4"/>
      <c r="T907" s="14"/>
      <c r="U907" s="20"/>
      <c r="V907" s="534"/>
      <c r="W907" s="534"/>
      <c r="X907" s="751"/>
      <c r="Y907" s="751"/>
      <c r="Z907" s="104"/>
      <c r="AA907" s="104"/>
      <c r="AB907" s="104"/>
    </row>
    <row r="908" spans="1:28" ht="20.100000000000001" customHeight="1" x14ac:dyDescent="0.15">
      <c r="A908" s="8">
        <v>22</v>
      </c>
      <c r="B908" s="518"/>
      <c r="C908" s="518"/>
      <c r="D908" s="518"/>
      <c r="E908" s="518"/>
      <c r="F908" s="518"/>
      <c r="G908" s="518"/>
      <c r="H908" s="518"/>
      <c r="I908" s="518"/>
      <c r="J908" s="518"/>
      <c r="K908" s="518"/>
      <c r="L908" s="518"/>
      <c r="M908" s="518"/>
      <c r="N908" s="4"/>
      <c r="O908" s="4"/>
      <c r="P908" s="4"/>
      <c r="Q908" s="4"/>
      <c r="R908" s="4"/>
      <c r="S908" s="4"/>
      <c r="T908" s="14"/>
      <c r="U908" s="20"/>
      <c r="V908" s="534"/>
      <c r="W908" s="534"/>
      <c r="X908" s="751"/>
      <c r="Y908" s="751"/>
      <c r="Z908" s="104"/>
      <c r="AA908" s="104"/>
      <c r="AB908" s="104"/>
    </row>
    <row r="909" spans="1:28" ht="20.100000000000001" customHeight="1" x14ac:dyDescent="0.15">
      <c r="A909" s="8">
        <v>23</v>
      </c>
      <c r="B909" s="518"/>
      <c r="C909" s="518"/>
      <c r="D909" s="518"/>
      <c r="E909" s="518"/>
      <c r="F909" s="518"/>
      <c r="G909" s="518"/>
      <c r="H909" s="518"/>
      <c r="I909" s="518"/>
      <c r="J909" s="518"/>
      <c r="K909" s="518"/>
      <c r="L909" s="518"/>
      <c r="M909" s="518"/>
      <c r="N909" s="4"/>
      <c r="O909" s="4"/>
      <c r="P909" s="4"/>
      <c r="Q909" s="4"/>
      <c r="R909" s="4"/>
      <c r="S909" s="4"/>
      <c r="T909" s="14"/>
      <c r="U909" s="20"/>
      <c r="V909" s="534"/>
      <c r="W909" s="534"/>
      <c r="X909" s="751"/>
      <c r="Y909" s="751"/>
      <c r="Z909" s="104"/>
      <c r="AA909" s="104"/>
      <c r="AB909" s="104"/>
    </row>
    <row r="910" spans="1:28" ht="20.100000000000001" customHeight="1" x14ac:dyDescent="0.15">
      <c r="A910" s="8">
        <v>24</v>
      </c>
      <c r="B910" s="518"/>
      <c r="C910" s="518"/>
      <c r="D910" s="518"/>
      <c r="E910" s="518"/>
      <c r="F910" s="518"/>
      <c r="G910" s="518"/>
      <c r="H910" s="518"/>
      <c r="I910" s="518"/>
      <c r="J910" s="518"/>
      <c r="K910" s="518"/>
      <c r="L910" s="518"/>
      <c r="M910" s="518"/>
      <c r="N910" s="4"/>
      <c r="O910" s="4"/>
      <c r="P910" s="4"/>
      <c r="Q910" s="4"/>
      <c r="R910" s="4"/>
      <c r="S910" s="4"/>
      <c r="T910" s="14"/>
      <c r="U910" s="20"/>
      <c r="V910" s="534"/>
      <c r="W910" s="534"/>
      <c r="X910" s="751"/>
      <c r="Y910" s="751"/>
      <c r="Z910" s="104"/>
      <c r="AA910" s="104"/>
      <c r="AB910" s="104"/>
    </row>
    <row r="911" spans="1:28" ht="20.100000000000001" customHeight="1" x14ac:dyDescent="0.15">
      <c r="A911" s="8">
        <v>25</v>
      </c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14"/>
      <c r="U911" s="20"/>
      <c r="V911" s="534"/>
      <c r="W911" s="534"/>
      <c r="X911" s="751"/>
      <c r="Y911" s="751"/>
      <c r="Z911" s="104"/>
      <c r="AA911" s="104"/>
      <c r="AB911" s="104"/>
    </row>
    <row r="912" spans="1:28" ht="20.100000000000001" customHeight="1" x14ac:dyDescent="0.15">
      <c r="A912" s="8">
        <v>26</v>
      </c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14"/>
      <c r="U912" s="20"/>
      <c r="V912" s="534"/>
      <c r="W912" s="534"/>
      <c r="X912" s="751"/>
      <c r="Y912" s="751"/>
      <c r="Z912" s="104"/>
      <c r="AA912" s="104"/>
      <c r="AB912" s="104"/>
    </row>
    <row r="913" spans="1:28" ht="20.100000000000001" customHeight="1" x14ac:dyDescent="0.15">
      <c r="A913" s="8">
        <v>27</v>
      </c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14"/>
      <c r="U913" s="20"/>
      <c r="V913" s="534"/>
      <c r="W913" s="534"/>
      <c r="X913" s="751"/>
      <c r="Y913" s="751"/>
      <c r="Z913" s="104"/>
      <c r="AA913" s="104"/>
      <c r="AB913" s="104"/>
    </row>
    <row r="914" spans="1:28" ht="20.100000000000001" customHeight="1" x14ac:dyDescent="0.15">
      <c r="A914" s="8">
        <v>28</v>
      </c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14"/>
      <c r="U914" s="20"/>
      <c r="V914" s="534"/>
      <c r="W914" s="534"/>
      <c r="X914" s="751"/>
      <c r="Y914" s="751"/>
      <c r="Z914" s="104"/>
      <c r="AA914" s="104"/>
      <c r="AB914" s="104"/>
    </row>
    <row r="915" spans="1:28" ht="20.100000000000001" customHeight="1" x14ac:dyDescent="0.15">
      <c r="A915" s="8">
        <v>29</v>
      </c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5"/>
      <c r="O915" s="4"/>
      <c r="P915" s="4"/>
      <c r="Q915" s="4"/>
      <c r="R915" s="4"/>
      <c r="S915" s="4"/>
      <c r="T915" s="14"/>
      <c r="U915" s="20"/>
      <c r="V915" s="534"/>
      <c r="W915" s="534"/>
      <c r="X915" s="751"/>
      <c r="Y915" s="751"/>
      <c r="Z915" s="104"/>
      <c r="AA915" s="104"/>
      <c r="AB915" s="104"/>
    </row>
    <row r="916" spans="1:28" ht="20.100000000000001" customHeight="1" x14ac:dyDescent="0.15">
      <c r="A916" s="44">
        <v>30</v>
      </c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6"/>
      <c r="U916" s="47"/>
      <c r="V916" s="534"/>
      <c r="W916" s="534"/>
      <c r="X916" s="751"/>
      <c r="Y916" s="751"/>
      <c r="Z916" s="104"/>
      <c r="AA916" s="104"/>
      <c r="AB916" s="104"/>
    </row>
    <row r="917" spans="1:28" ht="20.100000000000001" customHeight="1" x14ac:dyDescent="0.15">
      <c r="A917" s="44">
        <v>31</v>
      </c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6"/>
      <c r="U917" s="47"/>
      <c r="V917" s="534"/>
      <c r="W917" s="534"/>
      <c r="X917" s="751"/>
      <c r="Y917" s="751"/>
      <c r="Z917" s="104"/>
      <c r="AA917" s="104"/>
      <c r="AB917" s="104"/>
    </row>
    <row r="918" spans="1:28" ht="20.100000000000001" customHeight="1" x14ac:dyDescent="0.15">
      <c r="A918" s="44">
        <v>32</v>
      </c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"/>
      <c r="O918" s="45"/>
      <c r="P918" s="45"/>
      <c r="Q918" s="45"/>
      <c r="R918" s="45"/>
      <c r="S918" s="45"/>
      <c r="T918" s="46"/>
      <c r="U918" s="47"/>
      <c r="V918" s="534"/>
      <c r="W918" s="534"/>
      <c r="X918" s="751"/>
      <c r="Y918" s="751"/>
      <c r="Z918" s="104"/>
      <c r="AA918" s="104"/>
      <c r="AB918" s="104"/>
    </row>
    <row r="919" spans="1:28" ht="20.100000000000001" customHeight="1" thickBot="1" x14ac:dyDescent="0.2">
      <c r="A919" s="521">
        <v>33</v>
      </c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972"/>
      <c r="O919" s="12"/>
      <c r="P919" s="12"/>
      <c r="Q919" s="12"/>
      <c r="R919" s="12"/>
      <c r="S919" s="12"/>
      <c r="T919" s="31"/>
      <c r="U919" s="32"/>
      <c r="V919" s="534"/>
      <c r="W919" s="534"/>
      <c r="X919" s="751"/>
      <c r="Y919" s="751"/>
      <c r="Z919" s="104"/>
      <c r="AA919" s="104"/>
      <c r="AB919" s="104"/>
    </row>
    <row r="920" spans="1:28" ht="21" customHeight="1" thickBot="1" x14ac:dyDescent="0.2">
      <c r="A920" s="1522" t="s">
        <v>1017</v>
      </c>
      <c r="B920" s="1523"/>
      <c r="C920" s="1574" t="s">
        <v>1019</v>
      </c>
      <c r="D920" s="1574"/>
      <c r="E920" s="1574"/>
      <c r="F920" s="1575"/>
      <c r="G920" s="13"/>
      <c r="H920" s="13"/>
      <c r="I920" s="13"/>
      <c r="J920" s="13"/>
      <c r="K920" s="13"/>
      <c r="L920" s="13"/>
      <c r="M920" s="13"/>
      <c r="O920" s="13"/>
      <c r="P920" s="13"/>
      <c r="Q920" s="13"/>
      <c r="R920" s="13"/>
      <c r="S920" s="13"/>
      <c r="T920" s="467"/>
      <c r="U920" s="467"/>
      <c r="V920" s="534"/>
      <c r="W920" s="534"/>
      <c r="X920" s="751"/>
      <c r="Y920" s="751"/>
      <c r="Z920" s="104"/>
      <c r="AA920" s="104"/>
      <c r="AB920" s="104"/>
    </row>
    <row r="921" spans="1:28" ht="30" customHeight="1" thickBot="1" x14ac:dyDescent="0.2">
      <c r="A921" s="1476" t="s">
        <v>1068</v>
      </c>
      <c r="B921" s="1477"/>
      <c r="C921" s="1477"/>
      <c r="D921" s="1477"/>
      <c r="E921" s="1478"/>
      <c r="F921" s="534" t="s">
        <v>1766</v>
      </c>
      <c r="H921" s="1479" t="s">
        <v>1055</v>
      </c>
      <c r="I921" s="1480"/>
      <c r="J921" s="1480"/>
      <c r="K921" s="5" t="s">
        <v>1020</v>
      </c>
      <c r="L921" s="1457" t="s">
        <v>1069</v>
      </c>
      <c r="M921" s="1457"/>
      <c r="N921" s="1458"/>
      <c r="P921" s="6"/>
      <c r="Q921" s="6"/>
      <c r="R921" s="6"/>
      <c r="T921" s="1467" t="s">
        <v>1072</v>
      </c>
      <c r="U921" s="1468"/>
      <c r="V921" s="34">
        <f>V923/V928</f>
        <v>1.4539930555555658E-2</v>
      </c>
      <c r="W921" s="34">
        <f>W923/W928</f>
        <v>1.4612268518518497E-2</v>
      </c>
      <c r="X921" s="678">
        <f>AVERAGE(V921,W921)</f>
        <v>1.4576099537037077E-2</v>
      </c>
      <c r="Y921" s="637" t="s">
        <v>1003</v>
      </c>
      <c r="Z921" s="679">
        <f>ROUND(X921*1440,0)/1440</f>
        <v>1.4583333333333334E-2</v>
      </c>
      <c r="AA921" s="679"/>
      <c r="AB921" s="679"/>
    </row>
    <row r="922" spans="1:28" ht="12.75" customHeight="1" thickBot="1" x14ac:dyDescent="0.2">
      <c r="T922" s="534"/>
      <c r="U922" s="534"/>
      <c r="V922" s="34">
        <f>B931</f>
        <v>0.23958333333333334</v>
      </c>
      <c r="W922" s="34">
        <f>C927</f>
        <v>0.23611111111111113</v>
      </c>
      <c r="X922" s="751"/>
      <c r="Y922" s="751"/>
      <c r="Z922" s="104"/>
      <c r="AA922" s="104"/>
      <c r="AB922" s="104"/>
    </row>
    <row r="923" spans="1:28" ht="18" customHeight="1" thickBot="1" x14ac:dyDescent="0.2">
      <c r="A923" s="1495" t="s">
        <v>1033</v>
      </c>
      <c r="B923" s="1483"/>
      <c r="C923" s="1551" t="s">
        <v>107</v>
      </c>
      <c r="D923" s="1551"/>
      <c r="E923" s="1552"/>
      <c r="F923" s="1487" t="s">
        <v>1071</v>
      </c>
      <c r="G923" s="1488"/>
      <c r="H923" s="1488"/>
      <c r="I923" s="1488"/>
      <c r="J923" s="1488"/>
      <c r="N923" s="1463" t="s">
        <v>1022</v>
      </c>
      <c r="O923" s="1464"/>
      <c r="P923" s="1503">
        <f>Z921</f>
        <v>1.4583333333333334E-2</v>
      </c>
      <c r="Q923" s="1504"/>
      <c r="S923" s="7" t="s">
        <v>1007</v>
      </c>
      <c r="T923" s="1553">
        <v>4.5833333333333337E-2</v>
      </c>
      <c r="U923" s="1554"/>
      <c r="V923" s="34">
        <f>V924-V922</f>
        <v>0.69791666666667163</v>
      </c>
      <c r="W923" s="34">
        <f>W924-W922</f>
        <v>0.70138888888888784</v>
      </c>
      <c r="X923" s="751"/>
      <c r="Y923" s="751"/>
      <c r="Z923" s="104"/>
      <c r="AA923" s="104"/>
      <c r="AB923" s="104"/>
    </row>
    <row r="924" spans="1:28" ht="11.25" customHeight="1" thickBot="1" x14ac:dyDescent="0.2">
      <c r="T924" s="534"/>
      <c r="U924" s="534"/>
      <c r="V924" s="34">
        <f>M934</f>
        <v>0.937500000000005</v>
      </c>
      <c r="W924" s="34">
        <f>N930</f>
        <v>0.937499999999999</v>
      </c>
      <c r="X924" s="751"/>
      <c r="Y924" s="751"/>
      <c r="Z924" s="104"/>
      <c r="AA924" s="104"/>
      <c r="AB924" s="104"/>
    </row>
    <row r="925" spans="1:28" ht="15.75" customHeight="1" x14ac:dyDescent="0.15">
      <c r="A925" s="1499" t="s">
        <v>1008</v>
      </c>
      <c r="B925" s="1494">
        <v>1</v>
      </c>
      <c r="C925" s="1494"/>
      <c r="D925" s="1494">
        <v>2</v>
      </c>
      <c r="E925" s="1494"/>
      <c r="F925" s="1494">
        <v>3</v>
      </c>
      <c r="G925" s="1494"/>
      <c r="H925" s="1494">
        <v>4</v>
      </c>
      <c r="I925" s="1494"/>
      <c r="J925" s="1494">
        <v>5</v>
      </c>
      <c r="K925" s="1494"/>
      <c r="L925" s="1494">
        <v>6</v>
      </c>
      <c r="M925" s="1494"/>
      <c r="N925" s="1494">
        <v>7</v>
      </c>
      <c r="O925" s="1494"/>
      <c r="P925" s="1461">
        <v>8</v>
      </c>
      <c r="Q925" s="1540"/>
      <c r="R925" s="1494">
        <v>9</v>
      </c>
      <c r="S925" s="1494"/>
      <c r="T925" s="1501">
        <v>10</v>
      </c>
      <c r="U925" s="1502"/>
      <c r="V925" s="534"/>
      <c r="W925" s="534"/>
      <c r="X925" s="751"/>
      <c r="Y925" s="751"/>
      <c r="Z925" s="104"/>
      <c r="AA925" s="104"/>
      <c r="AB925" s="104"/>
    </row>
    <row r="926" spans="1:28" ht="15.75" customHeight="1" x14ac:dyDescent="0.15">
      <c r="A926" s="1500"/>
      <c r="B926" s="9" t="s">
        <v>1055</v>
      </c>
      <c r="C926" s="9" t="s">
        <v>1069</v>
      </c>
      <c r="D926" s="9" t="s">
        <v>1055</v>
      </c>
      <c r="E926" s="9" t="s">
        <v>1069</v>
      </c>
      <c r="F926" s="9" t="s">
        <v>1055</v>
      </c>
      <c r="G926" s="9" t="s">
        <v>1069</v>
      </c>
      <c r="H926" s="9" t="s">
        <v>1055</v>
      </c>
      <c r="I926" s="9" t="s">
        <v>1069</v>
      </c>
      <c r="J926" s="9" t="s">
        <v>1055</v>
      </c>
      <c r="K926" s="9" t="s">
        <v>1069</v>
      </c>
      <c r="L926" s="9" t="s">
        <v>1055</v>
      </c>
      <c r="M926" s="9" t="s">
        <v>1069</v>
      </c>
      <c r="N926" s="9" t="s">
        <v>1055</v>
      </c>
      <c r="O926" s="9" t="s">
        <v>1069</v>
      </c>
      <c r="P926" s="9"/>
      <c r="Q926" s="9"/>
      <c r="R926" s="9"/>
      <c r="S926" s="9"/>
      <c r="T926" s="10"/>
      <c r="U926" s="16"/>
      <c r="V926" s="534"/>
      <c r="W926" s="534"/>
      <c r="X926" s="751"/>
      <c r="Y926" s="751"/>
      <c r="Z926" s="104"/>
      <c r="AA926" s="104"/>
      <c r="AB926" s="104"/>
    </row>
    <row r="927" spans="1:28" ht="24" customHeight="1" x14ac:dyDescent="0.15">
      <c r="A927" s="341">
        <v>1</v>
      </c>
      <c r="B927" s="973"/>
      <c r="C927" s="432">
        <v>0.23611111111111113</v>
      </c>
      <c r="D927" s="432">
        <v>0.29513888888888901</v>
      </c>
      <c r="E927" s="432">
        <v>0.33888888888888885</v>
      </c>
      <c r="F927" s="432">
        <v>0.41388888888889203</v>
      </c>
      <c r="G927" s="432">
        <v>0.45902777777778098</v>
      </c>
      <c r="H927" s="432">
        <v>0.53611111111112397</v>
      </c>
      <c r="I927" s="432">
        <v>0.58125000000001303</v>
      </c>
      <c r="J927" s="432">
        <v>0.65833333333335597</v>
      </c>
      <c r="K927" s="432">
        <v>0.70347222222224504</v>
      </c>
      <c r="L927" s="432">
        <v>0.77638888888875301</v>
      </c>
      <c r="M927" s="432">
        <v>0.8256944444444444</v>
      </c>
      <c r="N927" s="432">
        <v>0.89583333333333304</v>
      </c>
      <c r="O927" s="106"/>
      <c r="P927" s="3"/>
      <c r="Q927" s="40"/>
      <c r="R927" s="68"/>
      <c r="S927" s="69"/>
      <c r="T927" s="14"/>
      <c r="U927" s="20"/>
      <c r="V927" s="633">
        <f>COUNTA(B927:U959)</f>
        <v>96</v>
      </c>
      <c r="W927" s="634">
        <f>V927/8/2</f>
        <v>6</v>
      </c>
      <c r="X927" s="751"/>
      <c r="Y927" s="751"/>
      <c r="Z927" s="697"/>
      <c r="AA927" s="104" t="s">
        <v>1067</v>
      </c>
      <c r="AB927" s="697"/>
    </row>
    <row r="928" spans="1:28" ht="24" customHeight="1" x14ac:dyDescent="0.15">
      <c r="A928" s="341">
        <v>2</v>
      </c>
      <c r="B928" s="973"/>
      <c r="C928" s="432">
        <v>0.24305555555555555</v>
      </c>
      <c r="D928" s="432">
        <v>0.30972222222222201</v>
      </c>
      <c r="E928" s="432">
        <v>0.35416666666666669</v>
      </c>
      <c r="F928" s="432">
        <v>0.42916666666667103</v>
      </c>
      <c r="G928" s="432">
        <v>0.47430555555555998</v>
      </c>
      <c r="H928" s="432">
        <v>0.55138888888890303</v>
      </c>
      <c r="I928" s="432">
        <v>0.59652777777779198</v>
      </c>
      <c r="J928" s="432">
        <v>0.67361111111113603</v>
      </c>
      <c r="K928" s="432">
        <v>0.71875000000002398</v>
      </c>
      <c r="L928" s="432">
        <v>0.79166666666666663</v>
      </c>
      <c r="M928" s="432">
        <v>0.84166666666666667</v>
      </c>
      <c r="N928" s="432">
        <v>0.90972222222222199</v>
      </c>
      <c r="O928" s="106"/>
      <c r="P928" s="3"/>
      <c r="Q928" s="40"/>
      <c r="R928" s="68"/>
      <c r="S928" s="69"/>
      <c r="T928" s="14"/>
      <c r="U928" s="20"/>
      <c r="V928" s="23">
        <f>COUNTA(B927:B959,D927:D959,F927:F959,H927:H959,J927:J959,L927:L959,N927:N958,P927:P959,R927:R959,T927:T959)</f>
        <v>48</v>
      </c>
      <c r="W928" s="23">
        <f>COUNTA(C927:C959,E927:E959,G927:G959,I927:I959,K927:K959,M927:M959,O927:O959,Q927:Q959,S927:S959,U927:U959)</f>
        <v>48</v>
      </c>
      <c r="X928" s="751"/>
      <c r="Y928" s="751">
        <f>(V928+W928)/2</f>
        <v>48</v>
      </c>
      <c r="Z928" s="697"/>
      <c r="AA928" s="104" t="s">
        <v>1067</v>
      </c>
      <c r="AB928" s="697"/>
    </row>
    <row r="929" spans="1:28" ht="24" customHeight="1" x14ac:dyDescent="0.15">
      <c r="A929" s="341">
        <v>3</v>
      </c>
      <c r="B929" s="973"/>
      <c r="C929" s="432">
        <v>0.25138888888888888</v>
      </c>
      <c r="D929" s="432">
        <v>0.32430555555555501</v>
      </c>
      <c r="E929" s="432">
        <v>0.36944444444444502</v>
      </c>
      <c r="F929" s="432">
        <v>0.44444444444445003</v>
      </c>
      <c r="G929" s="432">
        <v>0.48958333333333898</v>
      </c>
      <c r="H929" s="432">
        <v>0.56666666666668197</v>
      </c>
      <c r="I929" s="432">
        <v>0.61180555555557103</v>
      </c>
      <c r="J929" s="432">
        <v>0.68888888888891597</v>
      </c>
      <c r="K929" s="432">
        <v>0.73402777777780304</v>
      </c>
      <c r="L929" s="432">
        <v>0.80694444444444446</v>
      </c>
      <c r="M929" s="431">
        <v>0.85763888888888995</v>
      </c>
      <c r="N929" s="432">
        <v>0.92361111111111005</v>
      </c>
      <c r="O929" s="106"/>
      <c r="P929" s="3"/>
      <c r="Q929" s="40"/>
      <c r="R929" s="68"/>
      <c r="S929" s="69"/>
      <c r="T929" s="14"/>
      <c r="U929" s="20"/>
      <c r="V929" s="534"/>
      <c r="W929" s="534"/>
      <c r="X929" s="751"/>
      <c r="Y929" s="751" t="s">
        <v>1028</v>
      </c>
      <c r="Z929" s="697"/>
      <c r="AA929" s="104" t="s">
        <v>1067</v>
      </c>
      <c r="AB929" s="697"/>
    </row>
    <row r="930" spans="1:28" ht="24" customHeight="1" x14ac:dyDescent="0.15">
      <c r="A930" s="341">
        <v>4</v>
      </c>
      <c r="B930" s="432"/>
      <c r="C930" s="432">
        <v>0.2638888888888889</v>
      </c>
      <c r="D930" s="432">
        <v>0.33888888888888802</v>
      </c>
      <c r="E930" s="432">
        <v>0.3840277777777778</v>
      </c>
      <c r="F930" s="432">
        <v>0.45972222222222903</v>
      </c>
      <c r="G930" s="432">
        <v>0.50486111111111798</v>
      </c>
      <c r="H930" s="432">
        <v>0.58194444444446103</v>
      </c>
      <c r="I930" s="432">
        <v>0.62708333333334998</v>
      </c>
      <c r="J930" s="432">
        <v>0.70347222222222217</v>
      </c>
      <c r="K930" s="432">
        <v>0.74930555555558198</v>
      </c>
      <c r="L930" s="432">
        <v>0.82222222222222197</v>
      </c>
      <c r="M930" s="431">
        <v>0.873611111111113</v>
      </c>
      <c r="N930" s="432">
        <v>0.937499999999999</v>
      </c>
      <c r="O930" s="106"/>
      <c r="P930" s="3"/>
      <c r="Q930" s="40"/>
      <c r="R930" s="68"/>
      <c r="S930" s="69"/>
      <c r="T930" s="14"/>
      <c r="U930" s="20"/>
      <c r="V930" s="461" t="s">
        <v>27</v>
      </c>
      <c r="W930" s="461" t="s">
        <v>28</v>
      </c>
      <c r="X930" s="751"/>
      <c r="Y930" s="751"/>
      <c r="Z930" s="697"/>
      <c r="AA930" s="104" t="s">
        <v>1067</v>
      </c>
      <c r="AB930" s="697"/>
    </row>
    <row r="931" spans="1:28" ht="24" customHeight="1" x14ac:dyDescent="0.15">
      <c r="A931" s="341">
        <v>5</v>
      </c>
      <c r="B931" s="432">
        <v>0.23958333333333334</v>
      </c>
      <c r="C931" s="432">
        <v>0.27916666666666667</v>
      </c>
      <c r="D931" s="432">
        <v>0.35347222222222102</v>
      </c>
      <c r="E931" s="432">
        <v>0.39861111111111103</v>
      </c>
      <c r="F931" s="432">
        <v>0.47500000000000803</v>
      </c>
      <c r="G931" s="432">
        <v>0.52013888888889703</v>
      </c>
      <c r="H931" s="432">
        <v>0.59722222222223997</v>
      </c>
      <c r="I931" s="432">
        <v>0.64236111111112904</v>
      </c>
      <c r="J931" s="432">
        <v>0.71805555555552802</v>
      </c>
      <c r="K931" s="432">
        <v>0.76458333333336104</v>
      </c>
      <c r="L931" s="432">
        <v>0.83750000000000002</v>
      </c>
      <c r="M931" s="431">
        <v>0.88958333333333595</v>
      </c>
      <c r="N931" s="431"/>
      <c r="O931" s="106"/>
      <c r="P931" s="3"/>
      <c r="Q931" s="40"/>
      <c r="R931" s="68"/>
      <c r="S931" s="69"/>
      <c r="T931" s="14"/>
      <c r="U931" s="20"/>
      <c r="V931" s="519">
        <f>M931-M930</f>
        <v>1.5972222222222943E-2</v>
      </c>
      <c r="W931" s="519">
        <f>N927-L934</f>
        <v>1.3888888888888506E-2</v>
      </c>
      <c r="X931" s="751"/>
      <c r="Y931" s="751"/>
      <c r="Z931" s="697"/>
      <c r="AA931" s="104"/>
      <c r="AB931" s="697"/>
    </row>
    <row r="932" spans="1:28" ht="24" customHeight="1" x14ac:dyDescent="0.15">
      <c r="A932" s="341">
        <v>6</v>
      </c>
      <c r="B932" s="432">
        <v>0.25069444444444444</v>
      </c>
      <c r="C932" s="432">
        <v>0.29375000000000001</v>
      </c>
      <c r="D932" s="432">
        <v>0.36805555555555403</v>
      </c>
      <c r="E932" s="432">
        <v>0.41319444444444298</v>
      </c>
      <c r="F932" s="432">
        <v>0.49027777777778703</v>
      </c>
      <c r="G932" s="432">
        <v>0.53541666666667598</v>
      </c>
      <c r="H932" s="432">
        <v>0.61250000000001903</v>
      </c>
      <c r="I932" s="432">
        <v>0.65763888888890798</v>
      </c>
      <c r="J932" s="432">
        <v>0.73263888888883499</v>
      </c>
      <c r="K932" s="432">
        <v>0.77986111111113998</v>
      </c>
      <c r="L932" s="432">
        <v>0.85277777777777797</v>
      </c>
      <c r="M932" s="431">
        <v>0.905555555555559</v>
      </c>
      <c r="N932" s="196"/>
      <c r="O932" s="106"/>
      <c r="P932" s="3"/>
      <c r="Q932" s="40"/>
      <c r="R932" s="68"/>
      <c r="S932" s="69"/>
      <c r="T932" s="14"/>
      <c r="U932" s="20"/>
      <c r="V932" s="519">
        <f>M932-M931</f>
        <v>1.5972222222223054E-2</v>
      </c>
      <c r="W932" s="519">
        <f>N928-N927</f>
        <v>1.3888888888888951E-2</v>
      </c>
      <c r="X932" s="751"/>
      <c r="Y932" s="751"/>
      <c r="Z932" s="697"/>
      <c r="AA932" s="104"/>
      <c r="AB932" s="697"/>
    </row>
    <row r="933" spans="1:28" ht="24" customHeight="1" x14ac:dyDescent="0.15">
      <c r="A933" s="341">
        <v>7</v>
      </c>
      <c r="B933" s="432">
        <v>0.26597222222222222</v>
      </c>
      <c r="C933" s="432">
        <v>0.30833333333333302</v>
      </c>
      <c r="D933" s="432">
        <v>0.3833333333333333</v>
      </c>
      <c r="E933" s="432">
        <v>0.4284722222222222</v>
      </c>
      <c r="F933" s="432">
        <v>0.50555555555556597</v>
      </c>
      <c r="G933" s="432">
        <v>0.55069444444445503</v>
      </c>
      <c r="H933" s="432">
        <v>0.62777777777779797</v>
      </c>
      <c r="I933" s="432">
        <v>0.67291666666668704</v>
      </c>
      <c r="J933" s="432">
        <v>0.74722222222214096</v>
      </c>
      <c r="K933" s="432">
        <v>0.79513888888891904</v>
      </c>
      <c r="L933" s="432">
        <v>0.86805555555555602</v>
      </c>
      <c r="M933" s="431">
        <v>0.92152777777778205</v>
      </c>
      <c r="N933" s="196"/>
      <c r="O933" s="106"/>
      <c r="P933" s="3"/>
      <c r="Q933" s="40"/>
      <c r="R933" s="68"/>
      <c r="S933" s="69"/>
      <c r="T933" s="14"/>
      <c r="U933" s="20"/>
      <c r="V933" s="519">
        <f>M933-M932</f>
        <v>1.5972222222223054E-2</v>
      </c>
      <c r="W933" s="519">
        <f>N929-N928</f>
        <v>1.3888888888888062E-2</v>
      </c>
      <c r="X933" s="751"/>
      <c r="Y933" s="751"/>
      <c r="Z933" s="697"/>
      <c r="AA933" s="697"/>
      <c r="AB933" s="697"/>
    </row>
    <row r="934" spans="1:28" ht="24" customHeight="1" x14ac:dyDescent="0.15">
      <c r="A934" s="341">
        <v>8</v>
      </c>
      <c r="B934" s="432">
        <v>0.28055555555555556</v>
      </c>
      <c r="C934" s="432">
        <v>0.32361111111111113</v>
      </c>
      <c r="D934" s="432">
        <v>0.39861111111111303</v>
      </c>
      <c r="E934" s="432">
        <v>0.44375000000000098</v>
      </c>
      <c r="F934" s="432">
        <v>0.52083333333334503</v>
      </c>
      <c r="G934" s="432">
        <v>0.56597222222223398</v>
      </c>
      <c r="H934" s="432">
        <v>0.64305555555557703</v>
      </c>
      <c r="I934" s="432">
        <v>0.68819444444446598</v>
      </c>
      <c r="J934" s="432">
        <v>0.76180555555544704</v>
      </c>
      <c r="K934" s="432">
        <v>0.81041666666669798</v>
      </c>
      <c r="L934" s="432">
        <v>0.88194444444444453</v>
      </c>
      <c r="M934" s="431">
        <v>0.937500000000005</v>
      </c>
      <c r="N934" s="196"/>
      <c r="O934" s="106"/>
      <c r="P934" s="3"/>
      <c r="Q934" s="40"/>
      <c r="R934" s="68"/>
      <c r="S934" s="69"/>
      <c r="T934" s="14"/>
      <c r="U934" s="20"/>
      <c r="V934" s="519">
        <f>M934-M933</f>
        <v>1.5972222222222943E-2</v>
      </c>
      <c r="W934" s="519">
        <f>N930-N929</f>
        <v>1.3888888888888951E-2</v>
      </c>
      <c r="X934" s="751"/>
      <c r="Y934" s="751"/>
      <c r="Z934" s="697"/>
      <c r="AA934" s="697"/>
      <c r="AB934" s="697"/>
    </row>
    <row r="935" spans="1:28" ht="24" customHeight="1" x14ac:dyDescent="0.15">
      <c r="A935" s="520">
        <v>9</v>
      </c>
      <c r="B935" s="3"/>
      <c r="C935" s="3"/>
      <c r="D935" s="40"/>
      <c r="E935" s="3"/>
      <c r="F935" s="49"/>
      <c r="G935" s="3"/>
      <c r="H935" s="3"/>
      <c r="I935" s="3"/>
      <c r="J935" s="3"/>
      <c r="K935" s="3"/>
      <c r="L935" s="3"/>
      <c r="M935" s="3"/>
      <c r="N935" s="40"/>
      <c r="O935" s="3"/>
      <c r="P935" s="3"/>
      <c r="Q935" s="3"/>
      <c r="R935" s="68"/>
      <c r="S935" s="69"/>
      <c r="T935" s="14"/>
      <c r="U935" s="20"/>
      <c r="V935" s="519"/>
      <c r="W935" s="519"/>
      <c r="X935" s="751"/>
      <c r="Y935" s="751"/>
      <c r="Z935" s="697"/>
      <c r="AA935" s="697"/>
      <c r="AB935" s="697"/>
    </row>
    <row r="936" spans="1:28" ht="24" customHeight="1" x14ac:dyDescent="0.15">
      <c r="A936" s="520">
        <v>10</v>
      </c>
      <c r="B936" s="3"/>
      <c r="C936" s="3"/>
      <c r="D936" s="40"/>
      <c r="E936" s="3"/>
      <c r="F936" s="49"/>
      <c r="G936" s="3"/>
      <c r="H936" s="3"/>
      <c r="I936" s="3"/>
      <c r="J936" s="3"/>
      <c r="K936" s="3"/>
      <c r="L936" s="3"/>
      <c r="M936" s="3"/>
      <c r="N936" s="40"/>
      <c r="O936" s="3"/>
      <c r="P936" s="3"/>
      <c r="Q936" s="3"/>
      <c r="R936" s="68"/>
      <c r="S936" s="69"/>
      <c r="T936" s="14"/>
      <c r="U936" s="20"/>
      <c r="V936" s="101"/>
      <c r="W936" s="534"/>
      <c r="X936" s="751"/>
      <c r="Y936" s="751"/>
      <c r="Z936" s="697"/>
      <c r="AA936" s="697"/>
      <c r="AB936" s="697"/>
    </row>
    <row r="937" spans="1:28" ht="24" customHeight="1" x14ac:dyDescent="0.15">
      <c r="A937" s="520">
        <v>11</v>
      </c>
      <c r="B937" s="3"/>
      <c r="C937" s="3"/>
      <c r="D937" s="40"/>
      <c r="E937" s="3"/>
      <c r="F937" s="49"/>
      <c r="G937" s="3"/>
      <c r="H937" s="3"/>
      <c r="I937" s="3"/>
      <c r="J937" s="3"/>
      <c r="K937" s="3"/>
      <c r="L937" s="3"/>
      <c r="M937" s="3"/>
      <c r="N937" s="40"/>
      <c r="O937" s="3"/>
      <c r="P937" s="3"/>
      <c r="Q937" s="3"/>
      <c r="R937" s="68"/>
      <c r="S937" s="69"/>
      <c r="T937" s="14"/>
      <c r="U937" s="20"/>
      <c r="V937" s="534"/>
      <c r="W937" s="534"/>
      <c r="X937" s="751"/>
      <c r="Y937" s="751"/>
      <c r="Z937" s="697"/>
      <c r="AA937" s="697"/>
      <c r="AB937" s="697"/>
    </row>
    <row r="938" spans="1:28" ht="24" customHeight="1" x14ac:dyDescent="0.15">
      <c r="A938" s="520">
        <v>12</v>
      </c>
      <c r="B938" s="3"/>
      <c r="C938" s="3"/>
      <c r="D938" s="40"/>
      <c r="E938" s="3"/>
      <c r="F938" s="49"/>
      <c r="G938" s="3"/>
      <c r="H938" s="3"/>
      <c r="I938" s="3"/>
      <c r="J938" s="3"/>
      <c r="K938" s="3"/>
      <c r="L938" s="3"/>
      <c r="M938" s="3"/>
      <c r="N938" s="40"/>
      <c r="O938" s="3"/>
      <c r="P938" s="3"/>
      <c r="Q938" s="3"/>
      <c r="R938" s="68"/>
      <c r="S938" s="69"/>
      <c r="T938" s="14"/>
      <c r="U938" s="20"/>
      <c r="V938" s="534"/>
      <c r="W938" s="534"/>
      <c r="X938" s="751"/>
      <c r="Y938" s="751"/>
      <c r="Z938" s="697"/>
      <c r="AA938" s="697"/>
      <c r="AB938" s="697"/>
    </row>
    <row r="939" spans="1:28" ht="24" customHeight="1" x14ac:dyDescent="0.15">
      <c r="A939" s="520">
        <v>13</v>
      </c>
      <c r="B939" s="3"/>
      <c r="C939" s="3"/>
      <c r="D939" s="40"/>
      <c r="E939" s="3"/>
      <c r="F939" s="49"/>
      <c r="G939" s="3"/>
      <c r="H939" s="3"/>
      <c r="I939" s="3"/>
      <c r="J939" s="3"/>
      <c r="K939" s="3"/>
      <c r="L939" s="3"/>
      <c r="M939" s="3"/>
      <c r="N939" s="40"/>
      <c r="O939" s="3"/>
      <c r="P939" s="3"/>
      <c r="Q939" s="3"/>
      <c r="R939" s="68"/>
      <c r="S939" s="69"/>
      <c r="T939" s="14"/>
      <c r="U939" s="20"/>
      <c r="V939" s="534"/>
      <c r="W939" s="534"/>
      <c r="X939" s="751"/>
      <c r="Y939" s="751"/>
      <c r="Z939" s="697"/>
      <c r="AA939" s="697"/>
      <c r="AB939" s="697"/>
    </row>
    <row r="940" spans="1:28" ht="24" customHeight="1" x14ac:dyDescent="0.15">
      <c r="A940" s="520">
        <v>14</v>
      </c>
      <c r="B940" s="518"/>
      <c r="C940" s="518"/>
      <c r="D940" s="518"/>
      <c r="E940" s="518"/>
      <c r="F940" s="518"/>
      <c r="G940" s="518"/>
      <c r="H940" s="518"/>
      <c r="I940" s="518"/>
      <c r="J940" s="518"/>
      <c r="K940" s="518"/>
      <c r="L940" s="3"/>
      <c r="M940" s="3"/>
      <c r="N940" s="40"/>
      <c r="O940" s="3"/>
      <c r="P940" s="3"/>
      <c r="Q940" s="3"/>
      <c r="R940" s="68"/>
      <c r="S940" s="69"/>
      <c r="T940" s="14"/>
      <c r="U940" s="20"/>
      <c r="V940" s="534"/>
      <c r="W940" s="534"/>
      <c r="X940" s="751"/>
      <c r="Y940" s="751"/>
      <c r="Z940" s="697"/>
      <c r="AA940" s="697"/>
      <c r="AB940" s="697"/>
    </row>
    <row r="941" spans="1:28" ht="24" customHeight="1" x14ac:dyDescent="0.15">
      <c r="A941" s="520">
        <v>15</v>
      </c>
      <c r="B941" s="518"/>
      <c r="C941" s="518"/>
      <c r="D941" s="518"/>
      <c r="E941" s="518"/>
      <c r="F941" s="518"/>
      <c r="G941" s="518"/>
      <c r="H941" s="518"/>
      <c r="I941" s="518"/>
      <c r="J941" s="518"/>
      <c r="K941" s="518"/>
      <c r="L941" s="3"/>
      <c r="M941" s="3"/>
      <c r="N941" s="40"/>
      <c r="O941" s="3"/>
      <c r="P941" s="3"/>
      <c r="Q941" s="3"/>
      <c r="R941" s="68"/>
      <c r="S941" s="69"/>
      <c r="T941" s="14"/>
      <c r="U941" s="20"/>
      <c r="V941" s="534"/>
      <c r="W941" s="534"/>
      <c r="X941" s="751"/>
      <c r="Y941" s="751"/>
      <c r="Z941" s="697"/>
      <c r="AA941" s="697"/>
      <c r="AB941" s="697"/>
    </row>
    <row r="942" spans="1:28" ht="24" customHeight="1" x14ac:dyDescent="0.15">
      <c r="A942" s="728">
        <v>16</v>
      </c>
      <c r="B942" s="518"/>
      <c r="C942" s="518"/>
      <c r="D942" s="518"/>
      <c r="E942" s="518"/>
      <c r="F942" s="518"/>
      <c r="G942" s="518"/>
      <c r="H942" s="518"/>
      <c r="I942" s="518"/>
      <c r="J942" s="518"/>
      <c r="K942" s="518"/>
      <c r="L942" s="3"/>
      <c r="M942" s="3"/>
      <c r="N942" s="40"/>
      <c r="O942" s="3"/>
      <c r="P942" s="40"/>
      <c r="Q942" s="40"/>
      <c r="R942" s="68"/>
      <c r="S942" s="69"/>
      <c r="T942" s="14"/>
      <c r="U942" s="20"/>
      <c r="V942" s="534"/>
      <c r="W942" s="534"/>
      <c r="X942" s="751"/>
      <c r="Y942" s="751"/>
      <c r="Z942" s="697"/>
      <c r="AA942" s="697"/>
      <c r="AB942" s="697"/>
    </row>
    <row r="943" spans="1:28" ht="24" customHeight="1" x14ac:dyDescent="0.15">
      <c r="A943" s="728">
        <v>17</v>
      </c>
      <c r="B943" s="518"/>
      <c r="C943" s="518"/>
      <c r="D943" s="518"/>
      <c r="E943" s="518"/>
      <c r="F943" s="518"/>
      <c r="G943" s="518"/>
      <c r="H943" s="518"/>
      <c r="I943" s="518"/>
      <c r="J943" s="518"/>
      <c r="K943" s="518"/>
      <c r="L943" s="3"/>
      <c r="M943" s="3"/>
      <c r="N943" s="40"/>
      <c r="O943" s="3"/>
      <c r="P943" s="40"/>
      <c r="Q943" s="40"/>
      <c r="R943" s="68"/>
      <c r="S943" s="69"/>
      <c r="T943" s="14"/>
      <c r="U943" s="20"/>
      <c r="V943" s="534"/>
      <c r="W943" s="534"/>
      <c r="X943" s="751"/>
      <c r="Y943" s="751"/>
      <c r="Z943" s="104"/>
      <c r="AA943" s="104"/>
      <c r="AB943" s="104"/>
    </row>
    <row r="944" spans="1:28" ht="24" customHeight="1" x14ac:dyDescent="0.15">
      <c r="A944" s="728">
        <v>18</v>
      </c>
      <c r="B944" s="518"/>
      <c r="C944" s="518"/>
      <c r="D944" s="518"/>
      <c r="E944" s="518"/>
      <c r="F944" s="518"/>
      <c r="G944" s="518"/>
      <c r="H944" s="518"/>
      <c r="I944" s="518"/>
      <c r="J944" s="518"/>
      <c r="K944" s="518"/>
      <c r="L944" s="3"/>
      <c r="M944" s="3"/>
      <c r="N944" s="518"/>
      <c r="O944" s="3"/>
      <c r="P944" s="40"/>
      <c r="Q944" s="40"/>
      <c r="R944" s="68"/>
      <c r="S944" s="69"/>
      <c r="T944" s="14"/>
      <c r="U944" s="20"/>
      <c r="V944" s="534"/>
      <c r="W944" s="534"/>
      <c r="X944" s="751"/>
      <c r="Y944" s="751"/>
      <c r="Z944" s="104"/>
      <c r="AA944" s="104"/>
      <c r="AB944" s="104"/>
    </row>
    <row r="945" spans="1:28" ht="24" customHeight="1" x14ac:dyDescent="0.15">
      <c r="A945" s="8">
        <v>19</v>
      </c>
      <c r="B945" s="518"/>
      <c r="C945" s="518"/>
      <c r="D945" s="518"/>
      <c r="E945" s="518"/>
      <c r="F945" s="518"/>
      <c r="G945" s="518"/>
      <c r="H945" s="518"/>
      <c r="I945" s="518"/>
      <c r="J945" s="518"/>
      <c r="K945" s="518"/>
      <c r="L945" s="518"/>
      <c r="M945" s="518"/>
      <c r="N945" s="518"/>
      <c r="O945" s="518"/>
      <c r="P945" s="40"/>
      <c r="Q945" s="40"/>
      <c r="R945" s="10"/>
      <c r="S945" s="69"/>
      <c r="T945" s="14"/>
      <c r="U945" s="20"/>
      <c r="V945" s="534"/>
      <c r="W945" s="534"/>
      <c r="X945" s="751"/>
      <c r="Y945" s="751"/>
      <c r="Z945" s="104"/>
      <c r="AA945" s="104"/>
      <c r="AB945" s="104"/>
    </row>
    <row r="946" spans="1:28" ht="24" customHeight="1" x14ac:dyDescent="0.15">
      <c r="A946" s="8">
        <v>20</v>
      </c>
      <c r="B946" s="518"/>
      <c r="C946" s="518"/>
      <c r="D946" s="518"/>
      <c r="E946" s="518"/>
      <c r="F946" s="518"/>
      <c r="G946" s="518"/>
      <c r="H946" s="518"/>
      <c r="I946" s="518"/>
      <c r="J946" s="518"/>
      <c r="K946" s="518"/>
      <c r="L946" s="518"/>
      <c r="M946" s="518"/>
      <c r="N946" s="518"/>
      <c r="O946" s="518"/>
      <c r="P946" s="3"/>
      <c r="Q946" s="3"/>
      <c r="R946" s="9"/>
      <c r="S946" s="4"/>
      <c r="T946" s="14"/>
      <c r="U946" s="20"/>
      <c r="V946" s="534"/>
      <c r="W946" s="534"/>
      <c r="X946" s="751"/>
      <c r="Y946" s="751"/>
      <c r="Z946" s="104"/>
      <c r="AA946" s="104"/>
      <c r="AB946" s="104"/>
    </row>
    <row r="947" spans="1:28" ht="24" customHeight="1" x14ac:dyDescent="0.15">
      <c r="A947" s="8">
        <v>21</v>
      </c>
      <c r="B947" s="518"/>
      <c r="C947" s="518"/>
      <c r="D947" s="518"/>
      <c r="E947" s="518"/>
      <c r="F947" s="518"/>
      <c r="G947" s="518"/>
      <c r="H947" s="518"/>
      <c r="I947" s="518"/>
      <c r="J947" s="518"/>
      <c r="K947" s="518"/>
      <c r="L947" s="518"/>
      <c r="M947" s="518"/>
      <c r="N947" s="4"/>
      <c r="O947" s="518"/>
      <c r="P947" s="4"/>
      <c r="Q947" s="4"/>
      <c r="R947" s="4"/>
      <c r="S947" s="4"/>
      <c r="T947" s="14"/>
      <c r="U947" s="20"/>
      <c r="V947" s="534"/>
      <c r="W947" s="534"/>
      <c r="X947" s="751"/>
      <c r="Y947" s="751"/>
      <c r="Z947" s="104"/>
      <c r="AA947" s="104"/>
      <c r="AB947" s="104"/>
    </row>
    <row r="948" spans="1:28" ht="24" customHeight="1" x14ac:dyDescent="0.15">
      <c r="A948" s="8">
        <v>22</v>
      </c>
      <c r="B948" s="518"/>
      <c r="C948" s="518"/>
      <c r="D948" s="518"/>
      <c r="E948" s="518"/>
      <c r="F948" s="518"/>
      <c r="G948" s="518"/>
      <c r="H948" s="518"/>
      <c r="I948" s="518"/>
      <c r="J948" s="518"/>
      <c r="K948" s="518"/>
      <c r="L948" s="518"/>
      <c r="M948" s="518"/>
      <c r="N948" s="4"/>
      <c r="O948" s="4"/>
      <c r="P948" s="4"/>
      <c r="Q948" s="4"/>
      <c r="R948" s="4"/>
      <c r="S948" s="4"/>
      <c r="T948" s="14"/>
      <c r="U948" s="20"/>
      <c r="V948" s="534"/>
      <c r="W948" s="534"/>
      <c r="X948" s="751"/>
      <c r="Y948" s="751"/>
      <c r="Z948" s="104"/>
      <c r="AA948" s="104"/>
      <c r="AB948" s="104"/>
    </row>
    <row r="949" spans="1:28" ht="24" customHeight="1" x14ac:dyDescent="0.15">
      <c r="A949" s="8">
        <v>23</v>
      </c>
      <c r="B949" s="518"/>
      <c r="C949" s="518"/>
      <c r="D949" s="518"/>
      <c r="E949" s="518"/>
      <c r="F949" s="518"/>
      <c r="G949" s="518"/>
      <c r="H949" s="518"/>
      <c r="I949" s="518"/>
      <c r="J949" s="518"/>
      <c r="K949" s="518"/>
      <c r="L949" s="518"/>
      <c r="M949" s="518"/>
      <c r="N949" s="4"/>
      <c r="O949" s="4"/>
      <c r="P949" s="4"/>
      <c r="Q949" s="4"/>
      <c r="R949" s="4"/>
      <c r="S949" s="4"/>
      <c r="T949" s="14"/>
      <c r="U949" s="20"/>
      <c r="V949" s="534"/>
      <c r="W949" s="534"/>
      <c r="X949" s="751"/>
      <c r="Y949" s="751"/>
      <c r="Z949" s="104"/>
      <c r="AA949" s="104"/>
      <c r="AB949" s="104"/>
    </row>
    <row r="950" spans="1:28" ht="24" customHeight="1" x14ac:dyDescent="0.15">
      <c r="A950" s="8">
        <v>24</v>
      </c>
      <c r="B950" s="518"/>
      <c r="C950" s="518"/>
      <c r="D950" s="518"/>
      <c r="E950" s="518"/>
      <c r="F950" s="518"/>
      <c r="G950" s="518"/>
      <c r="H950" s="518"/>
      <c r="I950" s="518"/>
      <c r="J950" s="518"/>
      <c r="K950" s="518"/>
      <c r="L950" s="518"/>
      <c r="M950" s="518"/>
      <c r="N950" s="4"/>
      <c r="O950" s="4"/>
      <c r="P950" s="4"/>
      <c r="Q950" s="4"/>
      <c r="R950" s="4"/>
      <c r="S950" s="4"/>
      <c r="T950" s="14"/>
      <c r="U950" s="20"/>
      <c r="V950" s="534"/>
      <c r="W950" s="534"/>
      <c r="X950" s="751"/>
      <c r="Y950" s="751"/>
      <c r="Z950" s="104"/>
      <c r="AA950" s="104"/>
      <c r="AB950" s="104"/>
    </row>
    <row r="951" spans="1:28" ht="24" customHeight="1" x14ac:dyDescent="0.15">
      <c r="A951" s="8">
        <v>25</v>
      </c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14"/>
      <c r="U951" s="20"/>
      <c r="V951" s="534"/>
      <c r="W951" s="534"/>
      <c r="X951" s="751"/>
      <c r="Y951" s="751"/>
      <c r="Z951" s="104"/>
      <c r="AA951" s="104"/>
      <c r="AB951" s="104"/>
    </row>
    <row r="952" spans="1:28" ht="24" customHeight="1" x14ac:dyDescent="0.15">
      <c r="A952" s="8">
        <v>26</v>
      </c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14"/>
      <c r="U952" s="20"/>
      <c r="V952" s="534"/>
      <c r="W952" s="534"/>
      <c r="X952" s="751"/>
      <c r="Y952" s="751"/>
      <c r="Z952" s="104"/>
      <c r="AA952" s="104"/>
      <c r="AB952" s="104"/>
    </row>
    <row r="953" spans="1:28" ht="24" customHeight="1" x14ac:dyDescent="0.15">
      <c r="A953" s="8">
        <v>27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14"/>
      <c r="U953" s="20"/>
      <c r="V953" s="534"/>
      <c r="W953" s="534"/>
      <c r="X953" s="751"/>
      <c r="Y953" s="751"/>
      <c r="Z953" s="104"/>
      <c r="AA953" s="104"/>
      <c r="AB953" s="104"/>
    </row>
    <row r="954" spans="1:28" ht="24" customHeight="1" x14ac:dyDescent="0.15">
      <c r="A954" s="8">
        <v>28</v>
      </c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14"/>
      <c r="U954" s="20"/>
      <c r="V954" s="534"/>
      <c r="W954" s="534"/>
      <c r="X954" s="751"/>
      <c r="Y954" s="751"/>
      <c r="Z954" s="104"/>
      <c r="AA954" s="104"/>
      <c r="AB954" s="104"/>
    </row>
    <row r="955" spans="1:28" ht="24" customHeight="1" x14ac:dyDescent="0.15">
      <c r="A955" s="8">
        <v>29</v>
      </c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5"/>
      <c r="O955" s="4"/>
      <c r="P955" s="4"/>
      <c r="Q955" s="4"/>
      <c r="R955" s="4"/>
      <c r="S955" s="4"/>
      <c r="T955" s="14"/>
      <c r="U955" s="20"/>
      <c r="V955" s="534"/>
      <c r="W955" s="534"/>
      <c r="X955" s="751"/>
      <c r="Y955" s="751"/>
      <c r="Z955" s="104"/>
      <c r="AA955" s="104"/>
      <c r="AB955" s="104"/>
    </row>
    <row r="956" spans="1:28" ht="24" customHeight="1" x14ac:dyDescent="0.15">
      <c r="A956" s="44">
        <v>30</v>
      </c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6"/>
      <c r="U956" s="47"/>
      <c r="V956" s="534"/>
      <c r="W956" s="534"/>
      <c r="X956" s="751"/>
      <c r="Y956" s="751"/>
      <c r="Z956" s="104"/>
      <c r="AA956" s="104"/>
      <c r="AB956" s="104"/>
    </row>
    <row r="957" spans="1:28" ht="24" customHeight="1" x14ac:dyDescent="0.15">
      <c r="A957" s="44">
        <v>31</v>
      </c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6"/>
      <c r="U957" s="47"/>
      <c r="V957" s="534"/>
      <c r="W957" s="534"/>
      <c r="X957" s="751"/>
      <c r="Y957" s="751"/>
      <c r="Z957" s="104"/>
      <c r="AA957" s="104"/>
      <c r="AB957" s="104"/>
    </row>
    <row r="958" spans="1:28" ht="24" customHeight="1" x14ac:dyDescent="0.15">
      <c r="A958" s="44">
        <v>32</v>
      </c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"/>
      <c r="O958" s="45"/>
      <c r="P958" s="45"/>
      <c r="Q958" s="45"/>
      <c r="R958" s="45"/>
      <c r="S958" s="45"/>
      <c r="T958" s="46"/>
      <c r="U958" s="47"/>
      <c r="V958" s="534"/>
      <c r="W958" s="534"/>
      <c r="X958" s="751"/>
      <c r="Y958" s="751"/>
      <c r="Z958" s="104"/>
      <c r="AA958" s="104"/>
      <c r="AB958" s="104"/>
    </row>
    <row r="959" spans="1:28" ht="24" customHeight="1" thickBot="1" x14ac:dyDescent="0.2">
      <c r="A959" s="521">
        <v>33</v>
      </c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972"/>
      <c r="O959" s="12"/>
      <c r="P959" s="12"/>
      <c r="Q959" s="12"/>
      <c r="R959" s="12"/>
      <c r="S959" s="12"/>
      <c r="T959" s="31"/>
      <c r="U959" s="32"/>
      <c r="V959" s="534"/>
      <c r="W959" s="534"/>
      <c r="X959" s="751"/>
      <c r="Y959" s="751"/>
      <c r="Z959" s="104"/>
      <c r="AA959" s="104"/>
      <c r="AB959" s="104"/>
    </row>
    <row r="960" spans="1:28" ht="24" customHeight="1" thickBot="1" x14ac:dyDescent="0.2">
      <c r="A960" s="1522" t="s">
        <v>1017</v>
      </c>
      <c r="B960" s="1523"/>
      <c r="C960" s="1574" t="s">
        <v>1019</v>
      </c>
      <c r="D960" s="1574"/>
      <c r="E960" s="1574"/>
      <c r="F960" s="1575"/>
      <c r="G960" s="13"/>
      <c r="H960" s="13"/>
      <c r="I960" s="13"/>
      <c r="J960" s="13"/>
      <c r="K960" s="13"/>
      <c r="L960" s="13"/>
      <c r="M960" s="13"/>
      <c r="O960" s="13"/>
      <c r="P960" s="13"/>
      <c r="Q960" s="13"/>
      <c r="R960" s="13"/>
      <c r="S960" s="13"/>
      <c r="T960" s="467"/>
      <c r="U960" s="467"/>
      <c r="V960" s="534"/>
      <c r="W960" s="534"/>
      <c r="X960" s="751"/>
      <c r="Y960" s="751"/>
      <c r="Z960" s="104"/>
      <c r="AA960" s="104"/>
      <c r="AB960" s="104"/>
    </row>
    <row r="961" spans="1:28" s="1367" customFormat="1" ht="31.5" customHeight="1" thickBot="1" x14ac:dyDescent="0.2">
      <c r="A961" s="1476" t="s">
        <v>46</v>
      </c>
      <c r="B961" s="1477"/>
      <c r="C961" s="1477"/>
      <c r="D961" s="1477"/>
      <c r="E961" s="1478"/>
      <c r="F961" s="1366" t="s">
        <v>1775</v>
      </c>
      <c r="G961" s="1366"/>
      <c r="H961" s="1479" t="s">
        <v>8</v>
      </c>
      <c r="I961" s="1480"/>
      <c r="J961" s="1480"/>
      <c r="K961" s="1370" t="s">
        <v>9</v>
      </c>
      <c r="L961" s="1457" t="s">
        <v>10</v>
      </c>
      <c r="M961" s="1457"/>
      <c r="N961" s="1458"/>
      <c r="O961" s="1366"/>
      <c r="P961" s="6"/>
      <c r="Q961" s="6"/>
      <c r="R961" s="6"/>
      <c r="S961" s="1366"/>
      <c r="T961" s="1467" t="s">
        <v>1</v>
      </c>
      <c r="U961" s="1468"/>
      <c r="V961" s="1114">
        <f>V963/V968</f>
        <v>7.1198092031425153E-3</v>
      </c>
      <c r="W961" s="1114">
        <f>W963/W968</f>
        <v>6.9788228822882051E-3</v>
      </c>
      <c r="X961" s="1114">
        <f>AVERAGE(V961,W961)</f>
        <v>7.0493160427153607E-3</v>
      </c>
      <c r="Y961" s="1398" t="s">
        <v>1959</v>
      </c>
      <c r="Z961" s="1399">
        <f>ROUND(X961*1440,0)/1440</f>
        <v>6.9444444444444441E-3</v>
      </c>
    </row>
    <row r="962" spans="1:28" s="1367" customFormat="1" ht="9" customHeight="1" thickBot="1" x14ac:dyDescent="0.2">
      <c r="A962" s="1366"/>
      <c r="B962" s="1366"/>
      <c r="C962" s="1366"/>
      <c r="D962" s="1366"/>
      <c r="E962" s="1366"/>
      <c r="F962" s="1366"/>
      <c r="G962" s="1366"/>
      <c r="H962" s="1366"/>
      <c r="I962" s="1366"/>
      <c r="J962" s="1366"/>
      <c r="K962" s="1366"/>
      <c r="L962" s="1366"/>
      <c r="M962" s="1366"/>
      <c r="N962" s="1366"/>
      <c r="O962" s="1366"/>
      <c r="P962" s="1366"/>
      <c r="Q962" s="1366"/>
      <c r="R962" s="1366"/>
      <c r="S962" s="1366"/>
      <c r="T962" s="1406"/>
      <c r="U962" s="1406"/>
      <c r="V962" s="1114">
        <f>B977</f>
        <v>0.23611111111111113</v>
      </c>
      <c r="W962" s="1114">
        <f>C968</f>
        <v>0.23611111111111113</v>
      </c>
      <c r="X962" s="1366"/>
      <c r="Y962" s="1366"/>
      <c r="Z962" s="1375"/>
    </row>
    <row r="963" spans="1:28" s="1425" customFormat="1" ht="20.100000000000001" customHeight="1" thickBot="1" x14ac:dyDescent="0.2">
      <c r="A963" s="1495" t="s">
        <v>12</v>
      </c>
      <c r="B963" s="1483"/>
      <c r="C963" s="1450" t="s">
        <v>1078</v>
      </c>
      <c r="D963" s="1451"/>
      <c r="E963" s="1451"/>
      <c r="F963" s="1451"/>
      <c r="G963" s="1451"/>
      <c r="H963" s="1451"/>
      <c r="I963" s="1452"/>
      <c r="J963" s="66"/>
      <c r="K963" s="1366"/>
      <c r="L963" s="1366"/>
      <c r="M963" s="1366"/>
      <c r="N963" s="1463" t="s">
        <v>1998</v>
      </c>
      <c r="O963" s="1464"/>
      <c r="P963" s="1536">
        <f>MINUTE(Z961)</f>
        <v>10</v>
      </c>
      <c r="Q963" s="1537"/>
      <c r="R963" s="1366"/>
      <c r="S963" s="1371" t="s">
        <v>14</v>
      </c>
      <c r="T963" s="1690">
        <v>5.9027777777777776E-2</v>
      </c>
      <c r="U963" s="1466"/>
      <c r="V963" s="1114">
        <f>V964-V962</f>
        <v>0.70486111111110905</v>
      </c>
      <c r="W963" s="1114">
        <f>W964-W962</f>
        <v>0.70486111111110872</v>
      </c>
      <c r="X963" s="1366"/>
      <c r="Y963" s="1366"/>
      <c r="Z963" s="1375"/>
      <c r="AA963" s="1367"/>
    </row>
    <row r="964" spans="1:28" s="1367" customFormat="1" ht="9" customHeight="1" thickBot="1" x14ac:dyDescent="0.2">
      <c r="A964" s="1366"/>
      <c r="B964" s="1366"/>
      <c r="C964" s="1366"/>
      <c r="D964" s="1366"/>
      <c r="E964" s="1366"/>
      <c r="F964" s="1366"/>
      <c r="G964" s="1366"/>
      <c r="H964" s="1366"/>
      <c r="I964" s="1366"/>
      <c r="J964" s="1366"/>
      <c r="K964" s="1366"/>
      <c r="L964" s="1366"/>
      <c r="M964" s="1366"/>
      <c r="N964" s="1366"/>
      <c r="O964" s="1366"/>
      <c r="P964" s="1366"/>
      <c r="Q964" s="1366"/>
      <c r="R964" s="1366"/>
      <c r="S964" s="1366"/>
      <c r="T964" s="1406"/>
      <c r="U964" s="1406"/>
      <c r="V964" s="1114">
        <f>K985</f>
        <v>0.94097222222222021</v>
      </c>
      <c r="W964" s="1114">
        <f>L973</f>
        <v>0.94097222222221988</v>
      </c>
      <c r="X964" s="1366"/>
      <c r="Y964" s="1366"/>
      <c r="Z964" s="1375"/>
    </row>
    <row r="965" spans="1:28" s="1367" customFormat="1" ht="20.100000000000001" customHeight="1" x14ac:dyDescent="0.15">
      <c r="A965" s="1499" t="s">
        <v>15</v>
      </c>
      <c r="B965" s="1494">
        <v>1</v>
      </c>
      <c r="C965" s="1494"/>
      <c r="D965" s="1494">
        <v>2</v>
      </c>
      <c r="E965" s="1494"/>
      <c r="F965" s="1494">
        <v>3</v>
      </c>
      <c r="G965" s="1494"/>
      <c r="H965" s="1494">
        <v>4</v>
      </c>
      <c r="I965" s="1494"/>
      <c r="J965" s="1494">
        <v>5</v>
      </c>
      <c r="K965" s="1494"/>
      <c r="L965" s="1494">
        <v>6</v>
      </c>
      <c r="M965" s="1494"/>
      <c r="N965" s="1494">
        <v>7</v>
      </c>
      <c r="O965" s="1494"/>
      <c r="P965" s="1494">
        <v>8</v>
      </c>
      <c r="Q965" s="1494"/>
      <c r="R965" s="1494">
        <v>9</v>
      </c>
      <c r="S965" s="1494"/>
      <c r="T965" s="1501">
        <v>10</v>
      </c>
      <c r="U965" s="1502"/>
      <c r="V965" s="1366"/>
      <c r="W965" s="1366"/>
      <c r="X965" s="1366"/>
      <c r="Y965" s="1375"/>
      <c r="Z965" s="1366"/>
    </row>
    <row r="966" spans="1:28" s="1367" customFormat="1" ht="20.100000000000001" customHeight="1" x14ac:dyDescent="0.15">
      <c r="A966" s="1500"/>
      <c r="B966" s="1372" t="s">
        <v>8</v>
      </c>
      <c r="C966" s="1372" t="s">
        <v>16</v>
      </c>
      <c r="D966" s="1372" t="s">
        <v>8</v>
      </c>
      <c r="E966" s="1372" t="s">
        <v>16</v>
      </c>
      <c r="F966" s="1372" t="s">
        <v>8</v>
      </c>
      <c r="G966" s="1372" t="s">
        <v>16</v>
      </c>
      <c r="H966" s="1372" t="s">
        <v>8</v>
      </c>
      <c r="I966" s="1372" t="s">
        <v>16</v>
      </c>
      <c r="J966" s="1372" t="s">
        <v>8</v>
      </c>
      <c r="K966" s="1372" t="s">
        <v>16</v>
      </c>
      <c r="L966" s="1372" t="s">
        <v>8</v>
      </c>
      <c r="M966" s="1372" t="s">
        <v>16</v>
      </c>
      <c r="N966" s="1372"/>
      <c r="O966" s="1372"/>
      <c r="P966" s="1372"/>
      <c r="Q966" s="1372"/>
      <c r="R966" s="1372"/>
      <c r="S966" s="1372"/>
      <c r="T966" s="1373"/>
      <c r="U966" s="1377"/>
      <c r="V966" s="1366" t="s">
        <v>141</v>
      </c>
      <c r="W966" s="382" t="s">
        <v>142</v>
      </c>
      <c r="X966" s="1366"/>
      <c r="Y966" s="1375"/>
      <c r="Z966" s="1366"/>
    </row>
    <row r="967" spans="1:28" s="1367" customFormat="1" ht="23.85" customHeight="1" x14ac:dyDescent="0.15">
      <c r="A967" s="57" t="s">
        <v>326</v>
      </c>
      <c r="B967" s="186"/>
      <c r="C967" s="186" t="s">
        <v>21</v>
      </c>
      <c r="D967" s="186">
        <v>0.30486111111111097</v>
      </c>
      <c r="E967" s="186">
        <v>0.37222222222222223</v>
      </c>
      <c r="F967" s="186">
        <v>0.45555555555555488</v>
      </c>
      <c r="G967" s="186">
        <v>0.52013888888888837</v>
      </c>
      <c r="H967" s="186"/>
      <c r="I967" s="186"/>
      <c r="J967" s="186"/>
      <c r="K967" s="186"/>
      <c r="L967" s="186"/>
      <c r="M967" s="186"/>
      <c r="N967" s="102"/>
      <c r="O967" s="1368"/>
      <c r="P967" s="1368"/>
      <c r="Q967" s="1368"/>
      <c r="R967" s="186"/>
      <c r="S967" s="186"/>
      <c r="T967" s="665"/>
      <c r="U967" s="1380"/>
      <c r="V967" s="1117">
        <f>COUNTA(B967:U999)</f>
        <v>200</v>
      </c>
      <c r="W967" s="816">
        <f>V967/21/2</f>
        <v>4.7619047619047619</v>
      </c>
      <c r="X967" s="1366"/>
      <c r="Y967" s="1375"/>
      <c r="Z967" s="1366"/>
      <c r="AA967" s="38" t="s">
        <v>17</v>
      </c>
    </row>
    <row r="968" spans="1:28" s="1367" customFormat="1" ht="23.85" customHeight="1" x14ac:dyDescent="0.15">
      <c r="A968" s="928" t="s">
        <v>1999</v>
      </c>
      <c r="B968" s="566"/>
      <c r="C968" s="566">
        <v>0.23611111111111113</v>
      </c>
      <c r="D968" s="566">
        <v>0.31111111111111095</v>
      </c>
      <c r="E968" s="566">
        <v>0.37986111111111109</v>
      </c>
      <c r="F968" s="566">
        <v>0.46180555555555486</v>
      </c>
      <c r="G968" s="566">
        <v>0.52638888888888835</v>
      </c>
      <c r="H968" s="566">
        <v>0.60069444444444331</v>
      </c>
      <c r="I968" s="566">
        <v>0.66666666666666563</v>
      </c>
      <c r="J968" s="566">
        <v>0.74791666666666501</v>
      </c>
      <c r="K968" s="566">
        <v>0.81736111111110954</v>
      </c>
      <c r="L968" s="566"/>
      <c r="M968" s="566"/>
      <c r="N968" s="102"/>
      <c r="O968" s="1368"/>
      <c r="P968" s="1368"/>
      <c r="Q968" s="1368"/>
      <c r="R968" s="1372"/>
      <c r="S968" s="566"/>
      <c r="T968" s="1376"/>
      <c r="U968" s="1380"/>
      <c r="V968" s="1119">
        <f>COUNTA(B967:B999,D967:D999,F967:F999,H967:H999,J967:J999,L967:L999,N967:N999,P967:P999,R967:R999,T967:T999)</f>
        <v>99</v>
      </c>
      <c r="W968" s="1119">
        <f>COUNTA(C967:C999,E967:E999,G967:G999,I967:I999,K967:K999,M967:M999,O967:O999,Q967:Q999,S967:S999,U967:U999)</f>
        <v>101</v>
      </c>
      <c r="X968" s="1366"/>
      <c r="Y968" s="1366">
        <f>(V968+W968)/2</f>
        <v>100</v>
      </c>
      <c r="Z968" s="1366"/>
      <c r="AA968" s="38" t="s">
        <v>17</v>
      </c>
    </row>
    <row r="969" spans="1:28" s="1367" customFormat="1" ht="23.85" customHeight="1" x14ac:dyDescent="0.15">
      <c r="A969" s="928" t="s">
        <v>2000</v>
      </c>
      <c r="B969" s="731"/>
      <c r="C969" s="566">
        <v>0.24444444444444446</v>
      </c>
      <c r="D969" s="566">
        <v>0.31874999999999981</v>
      </c>
      <c r="E969" s="566">
        <v>0.38749999999999996</v>
      </c>
      <c r="F969" s="566">
        <v>0.46805555555555484</v>
      </c>
      <c r="G969" s="566">
        <v>0.53263888888888833</v>
      </c>
      <c r="H969" s="566">
        <v>0.60833333333333217</v>
      </c>
      <c r="I969" s="566">
        <v>0.67499999999999893</v>
      </c>
      <c r="J969" s="566">
        <v>0.75694444444444275</v>
      </c>
      <c r="K969" s="566">
        <v>0.8249999999999984</v>
      </c>
      <c r="L969" s="566">
        <v>0.90972222222221999</v>
      </c>
      <c r="M969" s="566"/>
      <c r="N969" s="102"/>
      <c r="O969" s="1368"/>
      <c r="P969" s="1368"/>
      <c r="Q969" s="270"/>
      <c r="R969" s="1372"/>
      <c r="S969" s="271"/>
      <c r="T969" s="1376"/>
      <c r="U969" s="1380"/>
      <c r="V969" s="1366" t="s">
        <v>143</v>
      </c>
      <c r="W969" s="1366" t="s">
        <v>2001</v>
      </c>
      <c r="X969" s="1366"/>
      <c r="Y969" s="1366" t="s">
        <v>145</v>
      </c>
      <c r="Z969" s="1366"/>
      <c r="AA969" s="38" t="s">
        <v>2002</v>
      </c>
    </row>
    <row r="970" spans="1:28" s="1367" customFormat="1" ht="23.85" customHeight="1" x14ac:dyDescent="0.15">
      <c r="A970" s="928" t="s">
        <v>2003</v>
      </c>
      <c r="B970" s="731"/>
      <c r="C970" s="566">
        <v>0.25277777777777782</v>
      </c>
      <c r="D970" s="566">
        <v>0.32638888888888867</v>
      </c>
      <c r="E970" s="566">
        <v>0.39513888888888882</v>
      </c>
      <c r="F970" s="566">
        <v>0.47430555555555481</v>
      </c>
      <c r="G970" s="566">
        <v>0.53888888888888831</v>
      </c>
      <c r="H970" s="566">
        <v>0.61597222222222103</v>
      </c>
      <c r="I970" s="566">
        <v>0.68333333333333224</v>
      </c>
      <c r="J970" s="566">
        <v>0.7659722222222205</v>
      </c>
      <c r="K970" s="566">
        <v>0.83263888888888726</v>
      </c>
      <c r="L970" s="566">
        <v>0.91805555555555329</v>
      </c>
      <c r="M970" s="566"/>
      <c r="N970" s="102"/>
      <c r="O970" s="1368"/>
      <c r="P970" s="1368"/>
      <c r="Q970" s="270"/>
      <c r="R970" s="182"/>
      <c r="S970" s="271"/>
      <c r="T970" s="186"/>
      <c r="U970" s="1380"/>
      <c r="V970" s="1375"/>
      <c r="W970" s="1375"/>
      <c r="X970" s="1366"/>
      <c r="Y970" s="1366"/>
      <c r="Z970" s="1366"/>
      <c r="AA970" s="38" t="s">
        <v>2002</v>
      </c>
    </row>
    <row r="971" spans="1:28" s="1367" customFormat="1" ht="23.85" customHeight="1" x14ac:dyDescent="0.15">
      <c r="A971" s="57">
        <v>5</v>
      </c>
      <c r="B971" s="731"/>
      <c r="C971" s="566">
        <v>0.26111111111111118</v>
      </c>
      <c r="D971" s="566">
        <v>0.33402777777777753</v>
      </c>
      <c r="E971" s="566">
        <v>0.40277777777777768</v>
      </c>
      <c r="F971" s="566">
        <v>0.48124999999999923</v>
      </c>
      <c r="G971" s="566">
        <v>0.54583333333333273</v>
      </c>
      <c r="H971" s="566">
        <v>0.62361111111110989</v>
      </c>
      <c r="I971" s="566">
        <v>0.69166666666666554</v>
      </c>
      <c r="J971" s="566">
        <v>0.77499999999999825</v>
      </c>
      <c r="K971" s="566">
        <v>0.84027777777777612</v>
      </c>
      <c r="L971" s="566">
        <v>0.92569444444444215</v>
      </c>
      <c r="M971" s="566"/>
      <c r="N971" s="102"/>
      <c r="O971" s="1368"/>
      <c r="P971" s="1368"/>
      <c r="Q971" s="270"/>
      <c r="R971" s="1372"/>
      <c r="S971" s="556"/>
      <c r="T971" s="1376"/>
      <c r="U971" s="1380"/>
      <c r="V971" s="1375"/>
      <c r="W971" s="1375"/>
      <c r="X971" s="1366"/>
      <c r="Y971" s="1366"/>
      <c r="Z971" s="1344"/>
      <c r="AA971" s="38" t="s">
        <v>2002</v>
      </c>
      <c r="AB971" s="963"/>
    </row>
    <row r="972" spans="1:28" s="1367" customFormat="1" ht="23.85" customHeight="1" x14ac:dyDescent="0.15">
      <c r="A972" s="57">
        <v>6</v>
      </c>
      <c r="B972" s="1391"/>
      <c r="C972" s="182">
        <v>0.26944444444444454</v>
      </c>
      <c r="D972" s="182">
        <v>0.3416666666666664</v>
      </c>
      <c r="E972" s="182">
        <v>0.4097222222222221</v>
      </c>
      <c r="F972" s="182">
        <v>0.48819444444444365</v>
      </c>
      <c r="G972" s="182">
        <v>0.55277777777777715</v>
      </c>
      <c r="H972" s="182">
        <v>0.63124999999999876</v>
      </c>
      <c r="I972" s="182">
        <v>0.69999999999999885</v>
      </c>
      <c r="J972" s="182">
        <v>0.78402777777777599</v>
      </c>
      <c r="K972" s="182">
        <v>0.84791666666666499</v>
      </c>
      <c r="L972" s="182">
        <v>0.93333333333333102</v>
      </c>
      <c r="M972" s="182"/>
      <c r="N972" s="102"/>
      <c r="O972" s="1368"/>
      <c r="P972" s="1368"/>
      <c r="Q972" s="1368"/>
      <c r="R972" s="1372"/>
      <c r="S972" s="271"/>
      <c r="T972" s="1376"/>
      <c r="U972" s="1380"/>
      <c r="V972" s="1419">
        <f>J985-J984</f>
        <v>7.6388888888888618E-3</v>
      </c>
      <c r="W972" s="1419">
        <f>K977-K976</f>
        <v>6.9444444444444198E-3</v>
      </c>
      <c r="X972" s="1366"/>
      <c r="Y972" s="1366"/>
      <c r="Z972" s="1344"/>
      <c r="AA972" s="38" t="s">
        <v>2002</v>
      </c>
      <c r="AB972" s="963"/>
    </row>
    <row r="973" spans="1:28" s="1367" customFormat="1" ht="23.85" customHeight="1" x14ac:dyDescent="0.15">
      <c r="A973" s="57" t="s">
        <v>2004</v>
      </c>
      <c r="B973" s="1391"/>
      <c r="C973" s="182">
        <v>0.2777777777777779</v>
      </c>
      <c r="D973" s="182">
        <v>0.34930555555555526</v>
      </c>
      <c r="E973" s="182">
        <v>0.41666666666666652</v>
      </c>
      <c r="F973" s="182">
        <v>0.49513888888888807</v>
      </c>
      <c r="G973" s="182">
        <v>0.55972222222222157</v>
      </c>
      <c r="H973" s="182">
        <v>0.63888888888888762</v>
      </c>
      <c r="I973" s="182">
        <v>0.70833333333333215</v>
      </c>
      <c r="J973" s="182">
        <v>0.7923611111111093</v>
      </c>
      <c r="K973" s="182">
        <v>0.85555555555555385</v>
      </c>
      <c r="L973" s="182">
        <v>0.94097222222221988</v>
      </c>
      <c r="M973" s="182"/>
      <c r="N973" s="102"/>
      <c r="O973" s="1368"/>
      <c r="P973" s="1368"/>
      <c r="Q973" s="1368"/>
      <c r="R973" s="182"/>
      <c r="S973" s="271"/>
      <c r="T973" s="1376"/>
      <c r="U973" s="1380"/>
      <c r="V973" s="1419">
        <f>J986-J985</f>
        <v>7.6388888888888618E-3</v>
      </c>
      <c r="W973" s="1419">
        <f>K978-K977</f>
        <v>6.9444444444444198E-3</v>
      </c>
      <c r="X973" s="1366"/>
      <c r="Y973" s="1366"/>
      <c r="Z973" s="1344"/>
      <c r="AA973" s="38" t="s">
        <v>2002</v>
      </c>
      <c r="AB973" s="963"/>
    </row>
    <row r="974" spans="1:28" s="1367" customFormat="1" ht="23.85" customHeight="1" x14ac:dyDescent="0.15">
      <c r="A974" s="1447">
        <v>8</v>
      </c>
      <c r="B974" s="182"/>
      <c r="C974" s="878">
        <v>0.28333333333333344</v>
      </c>
      <c r="D974" s="182">
        <v>0.35694444444444412</v>
      </c>
      <c r="E974" s="182">
        <v>0.42361111111111094</v>
      </c>
      <c r="F974" s="182">
        <v>0.50208333333333255</v>
      </c>
      <c r="G974" s="182">
        <v>0.56666666666666599</v>
      </c>
      <c r="H974" s="182">
        <v>0.64652777777777648</v>
      </c>
      <c r="I974" s="182">
        <v>0.71666666666666545</v>
      </c>
      <c r="J974" s="182">
        <v>0.8006944444444426</v>
      </c>
      <c r="K974" s="182">
        <v>0.86319444444444271</v>
      </c>
      <c r="L974" s="182"/>
      <c r="M974" s="182"/>
      <c r="N974" s="102"/>
      <c r="O974" s="1368"/>
      <c r="P974" s="1368"/>
      <c r="Q974" s="1368"/>
      <c r="R974" s="1376"/>
      <c r="S974" s="182"/>
      <c r="T974" s="107"/>
      <c r="U974" s="1380"/>
      <c r="V974" s="1419">
        <f>J987-J986</f>
        <v>7.6388888888888618E-3</v>
      </c>
      <c r="W974" s="1419">
        <f t="shared" ref="W974:W980" si="23">K979-K978</f>
        <v>6.9444444444444198E-3</v>
      </c>
      <c r="X974" s="1366"/>
      <c r="Y974" s="1366"/>
      <c r="Z974" s="1344"/>
      <c r="AA974" s="38" t="s">
        <v>17</v>
      </c>
      <c r="AB974" s="963"/>
    </row>
    <row r="975" spans="1:28" s="1367" customFormat="1" ht="23.85" customHeight="1" x14ac:dyDescent="0.15">
      <c r="A975" s="1447">
        <v>9</v>
      </c>
      <c r="B975" s="182"/>
      <c r="C975" s="878">
        <v>0.28819444444444453</v>
      </c>
      <c r="D975" s="182">
        <v>0.36458333333333298</v>
      </c>
      <c r="E975" s="182">
        <v>0.43055555555555536</v>
      </c>
      <c r="F975" s="182">
        <v>0.50902777777777697</v>
      </c>
      <c r="G975" s="182">
        <v>0.57361111111111041</v>
      </c>
      <c r="H975" s="182">
        <v>0.65416666666666534</v>
      </c>
      <c r="I975" s="182">
        <v>0.72499999999999876</v>
      </c>
      <c r="J975" s="182">
        <v>0.8090277777777759</v>
      </c>
      <c r="K975" s="182">
        <v>0.87083333333333157</v>
      </c>
      <c r="L975" s="182"/>
      <c r="M975" s="182"/>
      <c r="N975" s="102"/>
      <c r="O975" s="1368"/>
      <c r="P975" s="1368"/>
      <c r="Q975" s="1368"/>
      <c r="R975" s="1376"/>
      <c r="S975" s="182"/>
      <c r="T975" s="1376"/>
      <c r="U975" s="1380"/>
      <c r="V975" s="1419">
        <f>L969-J987</f>
        <v>8.3333333333333037E-3</v>
      </c>
      <c r="W975" s="1419">
        <f t="shared" si="23"/>
        <v>6.9444444444444198E-3</v>
      </c>
      <c r="X975" s="1366"/>
      <c r="Y975" s="1366"/>
      <c r="Z975" s="1366"/>
      <c r="AA975" s="38" t="s">
        <v>17</v>
      </c>
    </row>
    <row r="976" spans="1:28" s="1367" customFormat="1" ht="23.85" customHeight="1" x14ac:dyDescent="0.15">
      <c r="A976" s="1447">
        <v>10</v>
      </c>
      <c r="B976" s="182" t="s">
        <v>22</v>
      </c>
      <c r="C976" s="878">
        <v>0.29305555555555562</v>
      </c>
      <c r="D976" s="182">
        <v>0.37222222222222184</v>
      </c>
      <c r="E976" s="182">
        <v>0.43749999999999978</v>
      </c>
      <c r="F976" s="182">
        <v>0.51597222222222139</v>
      </c>
      <c r="G976" s="182">
        <v>0.58055555555555483</v>
      </c>
      <c r="H976" s="182">
        <v>0.66319444444444309</v>
      </c>
      <c r="I976" s="182">
        <v>0.7340277777777765</v>
      </c>
      <c r="J976" s="182">
        <v>0.81736111111110921</v>
      </c>
      <c r="K976" s="182">
        <v>0.87847222222222043</v>
      </c>
      <c r="L976" s="182"/>
      <c r="M976" s="1368"/>
      <c r="N976" s="102"/>
      <c r="O976" s="1368"/>
      <c r="P976" s="1368"/>
      <c r="Q976" s="270"/>
      <c r="R976" s="182"/>
      <c r="S976" s="182"/>
      <c r="T976" s="182"/>
      <c r="U976" s="1380"/>
      <c r="V976" s="1419">
        <f>L970-L969</f>
        <v>8.3333333333333037E-3</v>
      </c>
      <c r="W976" s="1419">
        <f t="shared" si="23"/>
        <v>6.9444444444444198E-3</v>
      </c>
      <c r="X976" s="1366"/>
      <c r="Y976" s="1366"/>
      <c r="Z976" s="1366"/>
      <c r="AA976" s="38" t="s">
        <v>17</v>
      </c>
    </row>
    <row r="977" spans="1:27" s="1367" customFormat="1" ht="23.85" customHeight="1" x14ac:dyDescent="0.15">
      <c r="A977" s="1447">
        <v>11</v>
      </c>
      <c r="B977" s="182">
        <v>0.23611111111111113</v>
      </c>
      <c r="C977" s="878">
        <v>0.29791666666666672</v>
      </c>
      <c r="D977" s="182">
        <v>0.37916666666666626</v>
      </c>
      <c r="E977" s="182">
        <v>0.4444444444444442</v>
      </c>
      <c r="F977" s="182">
        <v>0.52291666666666581</v>
      </c>
      <c r="G977" s="182">
        <v>0.58749999999999925</v>
      </c>
      <c r="H977" s="182">
        <v>0.67222222222222083</v>
      </c>
      <c r="I977" s="182">
        <v>0.74305555555555425</v>
      </c>
      <c r="J977" s="182">
        <v>0.82499999999999807</v>
      </c>
      <c r="K977" s="182">
        <v>0.88541666666666485</v>
      </c>
      <c r="L977" s="182"/>
      <c r="M977" s="182"/>
      <c r="N977" s="102"/>
      <c r="O977" s="1368"/>
      <c r="P977" s="1368"/>
      <c r="Q977" s="270"/>
      <c r="R977" s="1376"/>
      <c r="S977" s="182"/>
      <c r="T977" s="1376"/>
      <c r="U977" s="1380"/>
      <c r="V977" s="1419">
        <f>L971-L970</f>
        <v>7.6388888888888618E-3</v>
      </c>
      <c r="W977" s="1419">
        <f t="shared" si="23"/>
        <v>6.9444444444444198E-3</v>
      </c>
      <c r="X977" s="1366"/>
      <c r="Y977" s="1366"/>
      <c r="Z977" s="1366"/>
      <c r="AA977" s="38" t="s">
        <v>17</v>
      </c>
    </row>
    <row r="978" spans="1:27" s="1367" customFormat="1" ht="23.85" customHeight="1" x14ac:dyDescent="0.15">
      <c r="A978" s="57">
        <v>12</v>
      </c>
      <c r="B978" s="182">
        <v>0.24236111111111114</v>
      </c>
      <c r="C978" s="878">
        <v>0.30277777777777781</v>
      </c>
      <c r="D978" s="182">
        <v>0.38611111111111068</v>
      </c>
      <c r="E978" s="182">
        <v>0.45138888888888862</v>
      </c>
      <c r="F978" s="182">
        <v>0.52986111111111023</v>
      </c>
      <c r="G978" s="182">
        <v>0.59513888888888811</v>
      </c>
      <c r="H978" s="182">
        <v>0.68055555555555414</v>
      </c>
      <c r="I978" s="182">
        <v>0.75208333333333199</v>
      </c>
      <c r="J978" s="182">
        <v>0.83263888888888693</v>
      </c>
      <c r="K978" s="182">
        <v>0.89236111111110927</v>
      </c>
      <c r="L978" s="182"/>
      <c r="M978" s="1368"/>
      <c r="N978" s="102"/>
      <c r="O978" s="1368"/>
      <c r="P978" s="1368"/>
      <c r="Q978" s="270"/>
      <c r="R978" s="1376"/>
      <c r="S978" s="1379"/>
      <c r="T978" s="1376"/>
      <c r="U978" s="1380"/>
      <c r="V978" s="1419">
        <f>L972-L971</f>
        <v>7.6388888888888618E-3</v>
      </c>
      <c r="W978" s="1419">
        <f t="shared" si="23"/>
        <v>6.9444444444444198E-3</v>
      </c>
      <c r="X978" s="1366"/>
      <c r="Y978" s="1366"/>
      <c r="Z978" s="1366"/>
      <c r="AA978" s="38" t="s">
        <v>17</v>
      </c>
    </row>
    <row r="979" spans="1:27" s="1367" customFormat="1" ht="23.85" customHeight="1" x14ac:dyDescent="0.15">
      <c r="A979" s="1447">
        <v>13</v>
      </c>
      <c r="B979" s="182">
        <v>0.24861111111111114</v>
      </c>
      <c r="C979" s="878">
        <v>0.30833333333333335</v>
      </c>
      <c r="D979" s="182">
        <v>0.3930555555555551</v>
      </c>
      <c r="E979" s="182">
        <v>0.45833333333333304</v>
      </c>
      <c r="F979" s="182">
        <v>0.53680555555555465</v>
      </c>
      <c r="G979" s="182">
        <v>0.60277777777777697</v>
      </c>
      <c r="H979" s="182">
        <v>0.68888888888888744</v>
      </c>
      <c r="I979" s="182">
        <v>0.76111111111110974</v>
      </c>
      <c r="J979" s="182">
        <v>0.84027777777777579</v>
      </c>
      <c r="K979" s="182">
        <v>0.89930555555555369</v>
      </c>
      <c r="L979" s="182"/>
      <c r="M979" s="1368"/>
      <c r="N979" s="102"/>
      <c r="O979" s="1368"/>
      <c r="P979" s="1368"/>
      <c r="Q979" s="1368"/>
      <c r="R979" s="1376"/>
      <c r="S979" s="1379"/>
      <c r="T979" s="1376"/>
      <c r="U979" s="1380"/>
      <c r="V979" s="1419">
        <f>L973-L972</f>
        <v>7.6388888888888618E-3</v>
      </c>
      <c r="W979" s="1419">
        <f t="shared" si="23"/>
        <v>6.9444444444444198E-3</v>
      </c>
      <c r="X979" s="1366"/>
      <c r="Y979" s="1366"/>
      <c r="Z979" s="1366"/>
      <c r="AA979" s="38" t="s">
        <v>17</v>
      </c>
    </row>
    <row r="980" spans="1:27" s="1367" customFormat="1" ht="23.85" customHeight="1" x14ac:dyDescent="0.15">
      <c r="A980" s="57">
        <v>14</v>
      </c>
      <c r="B980" s="182">
        <v>0.25486111111111115</v>
      </c>
      <c r="C980" s="878">
        <v>0.31388888888888888</v>
      </c>
      <c r="D980" s="182">
        <v>0.39999999999999952</v>
      </c>
      <c r="E980" s="182">
        <v>0.46527777777777746</v>
      </c>
      <c r="F980" s="182">
        <v>0.54374999999999907</v>
      </c>
      <c r="G980" s="182">
        <v>0.60972222222222139</v>
      </c>
      <c r="H980" s="639">
        <v>0.69513888888888742</v>
      </c>
      <c r="I980" s="182">
        <v>0.76805555555555416</v>
      </c>
      <c r="J980" s="182">
        <v>0.84791666666666465</v>
      </c>
      <c r="K980" s="182">
        <v>0.90624999999999811</v>
      </c>
      <c r="L980" s="182"/>
      <c r="M980" s="1368"/>
      <c r="N980" s="102"/>
      <c r="O980" s="1368"/>
      <c r="P980" s="1368"/>
      <c r="Q980" s="1368"/>
      <c r="R980" s="1376"/>
      <c r="S980" s="1379"/>
      <c r="T980" s="1376"/>
      <c r="U980" s="1380"/>
      <c r="V980" s="1419"/>
      <c r="W980" s="1419">
        <f t="shared" si="23"/>
        <v>6.9444444444444198E-3</v>
      </c>
      <c r="X980" s="1366"/>
      <c r="Y980" s="1366"/>
      <c r="Z980" s="1366"/>
      <c r="AA980" s="38" t="s">
        <v>17</v>
      </c>
    </row>
    <row r="981" spans="1:27" s="1367" customFormat="1" ht="23.85" customHeight="1" x14ac:dyDescent="0.15">
      <c r="A981" s="57" t="s">
        <v>2005</v>
      </c>
      <c r="B981" s="182">
        <v>0.26111111111111113</v>
      </c>
      <c r="C981" s="878">
        <v>0.31944444444444442</v>
      </c>
      <c r="D981" s="182">
        <v>0.40694444444444394</v>
      </c>
      <c r="E981" s="182">
        <v>0.47222222222222188</v>
      </c>
      <c r="F981" s="182">
        <v>0.55069444444444349</v>
      </c>
      <c r="G981" s="182">
        <v>0.61666666666666581</v>
      </c>
      <c r="H981" s="639">
        <v>0.7013888888888874</v>
      </c>
      <c r="I981" s="182">
        <v>0.77499999999999858</v>
      </c>
      <c r="J981" s="182">
        <v>0.85555555555555352</v>
      </c>
      <c r="K981" s="182">
        <v>0.91319444444444253</v>
      </c>
      <c r="L981" s="182"/>
      <c r="M981" s="1368"/>
      <c r="N981" s="102"/>
      <c r="O981" s="1368"/>
      <c r="P981" s="1368"/>
      <c r="Q981" s="1368"/>
      <c r="R981" s="1376"/>
      <c r="S981" s="1379"/>
      <c r="T981" s="1376"/>
      <c r="U981" s="1380"/>
      <c r="V981" s="1419"/>
      <c r="W981" s="1419"/>
      <c r="X981" s="1366"/>
      <c r="Y981" s="1366"/>
      <c r="Z981" s="1366"/>
      <c r="AA981" s="38" t="s">
        <v>17</v>
      </c>
    </row>
    <row r="982" spans="1:27" s="1367" customFormat="1" ht="23.85" customHeight="1" x14ac:dyDescent="0.15">
      <c r="A982" s="57">
        <v>16</v>
      </c>
      <c r="B982" s="182">
        <v>0.2673611111111111</v>
      </c>
      <c r="C982" s="878">
        <v>0.32499999999999996</v>
      </c>
      <c r="D982" s="182">
        <v>0.4145833333333328</v>
      </c>
      <c r="E982" s="182">
        <v>0.4791666666666663</v>
      </c>
      <c r="F982" s="182">
        <v>0.55763888888888791</v>
      </c>
      <c r="G982" s="182">
        <v>0.62361111111111023</v>
      </c>
      <c r="H982" s="639">
        <v>0.70763888888888737</v>
      </c>
      <c r="I982" s="182">
        <v>0.78124999999999856</v>
      </c>
      <c r="J982" s="182">
        <v>0.86319444444444238</v>
      </c>
      <c r="K982" s="182">
        <v>0.92013888888888695</v>
      </c>
      <c r="L982" s="182"/>
      <c r="M982" s="1368"/>
      <c r="N982" s="102"/>
      <c r="O982" s="1368"/>
      <c r="P982" s="1368"/>
      <c r="Q982" s="1386"/>
      <c r="R982" s="1376"/>
      <c r="S982" s="1379"/>
      <c r="T982" s="1376"/>
      <c r="U982" s="1380"/>
      <c r="V982" s="1419"/>
      <c r="W982" s="1419"/>
      <c r="X982" s="1366"/>
      <c r="Y982" s="1366"/>
      <c r="Z982" s="1366"/>
      <c r="AA982" s="38" t="s">
        <v>17</v>
      </c>
    </row>
    <row r="983" spans="1:27" s="1367" customFormat="1" ht="23.85" customHeight="1" x14ac:dyDescent="0.15">
      <c r="A983" s="1447">
        <v>17</v>
      </c>
      <c r="B983" s="182">
        <v>0.27361111111111108</v>
      </c>
      <c r="C983" s="182">
        <v>0.33124999999999993</v>
      </c>
      <c r="D983" s="182">
        <v>0.42152777777777722</v>
      </c>
      <c r="E983" s="182">
        <v>0.48611111111111072</v>
      </c>
      <c r="F983" s="182">
        <v>0.56458333333333233</v>
      </c>
      <c r="G983" s="182">
        <v>0.63055555555555465</v>
      </c>
      <c r="H983" s="639">
        <v>0.71388888888888735</v>
      </c>
      <c r="I983" s="182">
        <v>0.78749999999999853</v>
      </c>
      <c r="J983" s="182">
        <v>0.87083333333333124</v>
      </c>
      <c r="K983" s="182">
        <v>0.92708333333333137</v>
      </c>
      <c r="L983" s="182"/>
      <c r="M983" s="182"/>
      <c r="N983" s="102"/>
      <c r="O983" s="1368"/>
      <c r="P983" s="1368"/>
      <c r="Q983" s="1386"/>
      <c r="R983" s="1376"/>
      <c r="S983" s="1379"/>
      <c r="T983" s="1376"/>
      <c r="U983" s="1380"/>
      <c r="V983" s="1375"/>
      <c r="W983" s="1419"/>
      <c r="X983" s="1366"/>
      <c r="Y983" s="1366"/>
      <c r="Z983" s="1366"/>
      <c r="AA983" s="38" t="s">
        <v>17</v>
      </c>
    </row>
    <row r="984" spans="1:27" s="1367" customFormat="1" ht="23.85" customHeight="1" x14ac:dyDescent="0.15">
      <c r="A984" s="57" t="s">
        <v>2006</v>
      </c>
      <c r="B984" s="182">
        <v>0.27986111111111106</v>
      </c>
      <c r="C984" s="182">
        <v>0.3388888888888888</v>
      </c>
      <c r="D984" s="182">
        <v>0.42847222222222164</v>
      </c>
      <c r="E984" s="182">
        <v>0.49305555555555514</v>
      </c>
      <c r="F984" s="182">
        <v>0.57152777777777675</v>
      </c>
      <c r="G984" s="182">
        <v>0.63749999999999907</v>
      </c>
      <c r="H984" s="639">
        <v>0.72013888888888733</v>
      </c>
      <c r="I984" s="182">
        <v>0.79374999999999851</v>
      </c>
      <c r="J984" s="182">
        <v>0.8784722222222201</v>
      </c>
      <c r="K984" s="182">
        <v>0.93402777777777579</v>
      </c>
      <c r="L984" s="182"/>
      <c r="M984" s="182"/>
      <c r="N984" s="102"/>
      <c r="O984" s="1368"/>
      <c r="P984" s="1368"/>
      <c r="Q984" s="1386"/>
      <c r="R984" s="1378"/>
      <c r="S984" s="1379"/>
      <c r="T984" s="1376"/>
      <c r="U984" s="1380"/>
      <c r="V984" s="1366"/>
      <c r="W984" s="1419"/>
      <c r="X984" s="1366"/>
      <c r="Y984" s="1366"/>
      <c r="Z984" s="1366"/>
      <c r="AA984" s="38" t="s">
        <v>17</v>
      </c>
    </row>
    <row r="985" spans="1:27" s="1367" customFormat="1" ht="23.85" customHeight="1" x14ac:dyDescent="0.15">
      <c r="A985" s="1447">
        <v>19</v>
      </c>
      <c r="B985" s="182">
        <v>0.28611111111111104</v>
      </c>
      <c r="C985" s="182">
        <v>0.34722222222222215</v>
      </c>
      <c r="D985" s="182">
        <v>0.43541666666666606</v>
      </c>
      <c r="E985" s="182">
        <v>0.49999999999999956</v>
      </c>
      <c r="F985" s="182">
        <v>0.57847222222222117</v>
      </c>
      <c r="G985" s="182">
        <v>0.64444444444444349</v>
      </c>
      <c r="H985" s="639">
        <v>0.72638888888888731</v>
      </c>
      <c r="I985" s="182">
        <v>0.79999999999999849</v>
      </c>
      <c r="J985" s="182">
        <v>0.88611111111110896</v>
      </c>
      <c r="K985" s="182">
        <v>0.94097222222222021</v>
      </c>
      <c r="L985" s="182"/>
      <c r="M985" s="1368"/>
      <c r="N985" s="102"/>
      <c r="O985" s="1368"/>
      <c r="P985" s="1368"/>
      <c r="Q985" s="1386"/>
      <c r="R985" s="1373"/>
      <c r="S985" s="1379"/>
      <c r="T985" s="1376"/>
      <c r="U985" s="1380"/>
      <c r="V985" s="1366"/>
      <c r="W985" s="1419"/>
      <c r="X985" s="1366"/>
      <c r="Y985" s="1366"/>
      <c r="Z985" s="1366"/>
      <c r="AA985" s="38" t="s">
        <v>17</v>
      </c>
    </row>
    <row r="986" spans="1:27" s="1367" customFormat="1" ht="23.85" customHeight="1" x14ac:dyDescent="0.15">
      <c r="A986" s="57">
        <v>20</v>
      </c>
      <c r="B986" s="182">
        <v>0.29236111111111102</v>
      </c>
      <c r="C986" s="182">
        <v>0.35555555555555551</v>
      </c>
      <c r="D986" s="182">
        <v>0.44236111111111048</v>
      </c>
      <c r="E986" s="182">
        <v>0.50694444444444398</v>
      </c>
      <c r="F986" s="182">
        <v>0.58541666666666559</v>
      </c>
      <c r="G986" s="182">
        <v>0.65138888888888791</v>
      </c>
      <c r="H986" s="639">
        <v>0.73263888888888729</v>
      </c>
      <c r="I986" s="182">
        <v>0.80486111111110958</v>
      </c>
      <c r="J986" s="182">
        <v>0.89374999999999782</v>
      </c>
      <c r="K986" s="182"/>
      <c r="L986" s="182"/>
      <c r="M986" s="1368"/>
      <c r="N986" s="102"/>
      <c r="O986" s="1368"/>
      <c r="P986" s="1368"/>
      <c r="Q986" s="1368"/>
      <c r="R986" s="1372"/>
      <c r="S986" s="1369"/>
      <c r="T986" s="1376"/>
      <c r="U986" s="1380"/>
      <c r="V986" s="1366"/>
      <c r="W986" s="1366"/>
      <c r="X986" s="1366"/>
      <c r="Y986" s="1366"/>
      <c r="Z986" s="1366"/>
      <c r="AA986" s="38" t="s">
        <v>2002</v>
      </c>
    </row>
    <row r="987" spans="1:27" s="1367" customFormat="1" ht="23.85" customHeight="1" x14ac:dyDescent="0.15">
      <c r="A987" s="1447">
        <v>21</v>
      </c>
      <c r="B987" s="182">
        <v>0.29861111111111099</v>
      </c>
      <c r="C987" s="182">
        <v>0.36388888888888887</v>
      </c>
      <c r="D987" s="182">
        <v>0.4493055555555549</v>
      </c>
      <c r="E987" s="182">
        <v>0.5138888888888884</v>
      </c>
      <c r="F987" s="182">
        <v>0.59236111111111001</v>
      </c>
      <c r="G987" s="182">
        <v>0.65833333333333233</v>
      </c>
      <c r="H987" s="639">
        <v>0.73888888888888726</v>
      </c>
      <c r="I987" s="182">
        <v>0.80972222222222068</v>
      </c>
      <c r="J987" s="182">
        <v>0.90138888888888669</v>
      </c>
      <c r="K987" s="182"/>
      <c r="L987" s="182"/>
      <c r="M987" s="1368"/>
      <c r="N987" s="102"/>
      <c r="O987" s="1369"/>
      <c r="P987" s="1369"/>
      <c r="Q987" s="1369"/>
      <c r="R987" s="1369"/>
      <c r="S987" s="1369"/>
      <c r="T987" s="1376"/>
      <c r="U987" s="1380"/>
      <c r="V987" s="1366"/>
      <c r="W987" s="1366"/>
      <c r="X987" s="1366"/>
      <c r="Y987" s="1366"/>
      <c r="Z987" s="1366"/>
      <c r="AA987" s="38" t="s">
        <v>1073</v>
      </c>
    </row>
    <row r="988" spans="1:27" s="1367" customFormat="1" ht="23.85" customHeight="1" x14ac:dyDescent="0.15">
      <c r="A988" s="1447">
        <v>22</v>
      </c>
      <c r="B988" s="182"/>
      <c r="C988" s="182"/>
      <c r="D988" s="182"/>
      <c r="E988" s="182"/>
      <c r="F988" s="182"/>
      <c r="G988" s="182"/>
      <c r="H988" s="182"/>
      <c r="I988" s="182"/>
      <c r="J988" s="182"/>
      <c r="K988" s="182"/>
      <c r="L988" s="182"/>
      <c r="M988" s="1368"/>
      <c r="N988" s="102"/>
      <c r="O988" s="1369"/>
      <c r="P988" s="1369"/>
      <c r="Q988" s="1369"/>
      <c r="R988" s="1369"/>
      <c r="S988" s="1369"/>
      <c r="T988" s="1376"/>
      <c r="U988" s="1380"/>
      <c r="V988" s="1366"/>
      <c r="W988" s="1366"/>
      <c r="X988" s="1366"/>
      <c r="Y988" s="1366"/>
      <c r="Z988" s="1366"/>
      <c r="AA988" s="38"/>
    </row>
    <row r="989" spans="1:27" s="1367" customFormat="1" ht="23.85" customHeight="1" x14ac:dyDescent="0.15">
      <c r="A989" s="1447">
        <v>23</v>
      </c>
      <c r="B989" s="1369"/>
      <c r="C989" s="1369"/>
      <c r="D989" s="1369"/>
      <c r="E989" s="1369"/>
      <c r="F989" s="1369"/>
      <c r="G989" s="1369"/>
      <c r="H989" s="1369"/>
      <c r="I989" s="1369"/>
      <c r="J989" s="1369"/>
      <c r="K989" s="1369"/>
      <c r="L989" s="1369"/>
      <c r="M989" s="1369"/>
      <c r="N989" s="1369"/>
      <c r="O989" s="1369"/>
      <c r="P989" s="1369"/>
      <c r="Q989" s="1369"/>
      <c r="R989" s="1369"/>
      <c r="S989" s="1369"/>
      <c r="T989" s="1376"/>
      <c r="U989" s="1380"/>
      <c r="V989" s="1366"/>
      <c r="W989" s="1366"/>
      <c r="X989" s="1366"/>
      <c r="Y989" s="1366"/>
      <c r="Z989" s="1366"/>
      <c r="AA989" s="38"/>
    </row>
    <row r="990" spans="1:27" s="1367" customFormat="1" ht="23.85" customHeight="1" x14ac:dyDescent="0.15">
      <c r="A990" s="1447">
        <v>24</v>
      </c>
      <c r="B990" s="1369"/>
      <c r="C990" s="1369"/>
      <c r="D990" s="1369"/>
      <c r="E990" s="1369"/>
      <c r="F990" s="1369"/>
      <c r="G990" s="1369"/>
      <c r="H990" s="1369"/>
      <c r="I990" s="1369"/>
      <c r="J990" s="1369"/>
      <c r="K990" s="1369"/>
      <c r="L990" s="1369"/>
      <c r="M990" s="1369"/>
      <c r="N990" s="1369"/>
      <c r="O990" s="1369"/>
      <c r="P990" s="1369"/>
      <c r="Q990" s="1369"/>
      <c r="R990" s="1369"/>
      <c r="S990" s="1369"/>
      <c r="T990" s="1376"/>
      <c r="U990" s="1380"/>
      <c r="V990" s="1366"/>
      <c r="W990" s="1366"/>
      <c r="X990" s="1366"/>
      <c r="Y990" s="1366"/>
      <c r="Z990" s="1366"/>
      <c r="AA990" s="38"/>
    </row>
    <row r="991" spans="1:27" s="1367" customFormat="1" ht="23.85" customHeight="1" x14ac:dyDescent="0.15">
      <c r="A991" s="1447">
        <v>25</v>
      </c>
      <c r="B991" s="1369"/>
      <c r="C991" s="1369"/>
      <c r="D991" s="1369"/>
      <c r="E991" s="1369"/>
      <c r="F991" s="1369"/>
      <c r="G991" s="1369"/>
      <c r="H991" s="1369"/>
      <c r="I991" s="1369"/>
      <c r="J991" s="1369"/>
      <c r="K991" s="1369"/>
      <c r="L991" s="1369"/>
      <c r="M991" s="1369"/>
      <c r="N991" s="1369"/>
      <c r="O991" s="1369"/>
      <c r="P991" s="1369"/>
      <c r="Q991" s="1369"/>
      <c r="R991" s="1369"/>
      <c r="S991" s="1369"/>
      <c r="T991" s="1376"/>
      <c r="U991" s="1380"/>
      <c r="V991" s="1366"/>
      <c r="W991" s="1366"/>
      <c r="X991" s="1366"/>
      <c r="Y991" s="1366"/>
      <c r="Z991" s="1366"/>
      <c r="AA991" s="38"/>
    </row>
    <row r="992" spans="1:27" s="1367" customFormat="1" ht="23.85" customHeight="1" x14ac:dyDescent="0.15">
      <c r="A992" s="1447">
        <v>26</v>
      </c>
      <c r="B992" s="1369"/>
      <c r="C992" s="1369"/>
      <c r="D992" s="1369"/>
      <c r="E992" s="1369"/>
      <c r="F992" s="1369"/>
      <c r="G992" s="1369"/>
      <c r="H992" s="1369"/>
      <c r="I992" s="1369"/>
      <c r="J992" s="1369"/>
      <c r="K992" s="1369"/>
      <c r="L992" s="1369"/>
      <c r="M992" s="1369"/>
      <c r="N992" s="1369"/>
      <c r="O992" s="1369"/>
      <c r="P992" s="1369"/>
      <c r="Q992" s="1369"/>
      <c r="R992" s="1369"/>
      <c r="S992" s="1369"/>
      <c r="T992" s="1376"/>
      <c r="U992" s="1380"/>
      <c r="V992" s="1366"/>
      <c r="W992" s="1366"/>
      <c r="X992" s="1366"/>
      <c r="Y992" s="1366"/>
      <c r="Z992" s="1366"/>
      <c r="AA992" s="38"/>
    </row>
    <row r="993" spans="1:27" s="1367" customFormat="1" ht="23.85" customHeight="1" x14ac:dyDescent="0.15">
      <c r="A993" s="1447">
        <v>27</v>
      </c>
      <c r="B993" s="1369"/>
      <c r="C993" s="1369"/>
      <c r="D993" s="1369"/>
      <c r="E993" s="1369"/>
      <c r="F993" s="1369"/>
      <c r="G993" s="1369"/>
      <c r="H993" s="1369"/>
      <c r="I993" s="1369"/>
      <c r="J993" s="1369"/>
      <c r="K993" s="1369"/>
      <c r="L993" s="1369"/>
      <c r="M993" s="1369"/>
      <c r="N993" s="1369"/>
      <c r="O993" s="1369"/>
      <c r="P993" s="1369"/>
      <c r="Q993" s="1369"/>
      <c r="R993" s="1369"/>
      <c r="S993" s="1369"/>
      <c r="T993" s="1376"/>
      <c r="U993" s="1380"/>
      <c r="V993" s="1366"/>
      <c r="W993" s="1366"/>
      <c r="X993" s="1366"/>
      <c r="Y993" s="1366"/>
      <c r="Z993" s="1366"/>
      <c r="AA993" s="38"/>
    </row>
    <row r="994" spans="1:27" s="1367" customFormat="1" ht="23.85" customHeight="1" x14ac:dyDescent="0.15">
      <c r="A994" s="1447">
        <v>28</v>
      </c>
      <c r="B994" s="1369"/>
      <c r="C994" s="1369"/>
      <c r="D994" s="1369"/>
      <c r="E994" s="1369"/>
      <c r="F994" s="1369"/>
      <c r="G994" s="1369"/>
      <c r="H994" s="1369"/>
      <c r="I994" s="1369"/>
      <c r="J994" s="1369"/>
      <c r="K994" s="1369"/>
      <c r="L994" s="1369"/>
      <c r="M994" s="1369"/>
      <c r="N994" s="1369"/>
      <c r="O994" s="1369"/>
      <c r="P994" s="1369"/>
      <c r="Q994" s="1369"/>
      <c r="R994" s="1369"/>
      <c r="S994" s="1369"/>
      <c r="T994" s="1376"/>
      <c r="U994" s="1380"/>
      <c r="V994" s="1366"/>
      <c r="W994" s="1366"/>
      <c r="X994" s="1366"/>
      <c r="Y994" s="1366"/>
      <c r="Z994" s="1366"/>
      <c r="AA994" s="38"/>
    </row>
    <row r="995" spans="1:27" s="1367" customFormat="1" ht="23.85" customHeight="1" x14ac:dyDescent="0.15">
      <c r="A995" s="1447">
        <v>29</v>
      </c>
      <c r="B995" s="1369"/>
      <c r="C995" s="1369"/>
      <c r="D995" s="1369"/>
      <c r="E995" s="1369"/>
      <c r="F995" s="1369"/>
      <c r="G995" s="1369"/>
      <c r="H995" s="1369"/>
      <c r="I995" s="1369"/>
      <c r="J995" s="1369"/>
      <c r="K995" s="1369"/>
      <c r="L995" s="1369"/>
      <c r="M995" s="1369"/>
      <c r="N995" s="1369"/>
      <c r="O995" s="1369"/>
      <c r="P995" s="1369"/>
      <c r="Q995" s="1369"/>
      <c r="R995" s="1369"/>
      <c r="S995" s="1369"/>
      <c r="T995" s="1376"/>
      <c r="U995" s="1380"/>
      <c r="V995" s="1366"/>
      <c r="W995" s="1366"/>
      <c r="X995" s="1366"/>
      <c r="Y995" s="1366"/>
      <c r="Z995" s="1366"/>
      <c r="AA995" s="38"/>
    </row>
    <row r="996" spans="1:27" s="1367" customFormat="1" ht="23.85" customHeight="1" x14ac:dyDescent="0.15">
      <c r="A996" s="1447">
        <v>30</v>
      </c>
      <c r="B996" s="1369"/>
      <c r="C996" s="1369"/>
      <c r="D996" s="1369"/>
      <c r="E996" s="1369"/>
      <c r="F996" s="1369"/>
      <c r="G996" s="1369"/>
      <c r="H996" s="1369"/>
      <c r="I996" s="1369"/>
      <c r="J996" s="1369"/>
      <c r="K996" s="1369"/>
      <c r="L996" s="1369"/>
      <c r="M996" s="1369"/>
      <c r="N996" s="1369"/>
      <c r="O996" s="1369"/>
      <c r="P996" s="1369"/>
      <c r="Q996" s="1369"/>
      <c r="R996" s="1369"/>
      <c r="S996" s="1369"/>
      <c r="T996" s="1376"/>
      <c r="U996" s="1380"/>
      <c r="V996" s="1366"/>
      <c r="W996" s="1366"/>
      <c r="X996" s="1366"/>
      <c r="Y996" s="1366"/>
      <c r="Z996" s="1366"/>
      <c r="AA996" s="38"/>
    </row>
    <row r="997" spans="1:27" s="1367" customFormat="1" ht="23.85" customHeight="1" x14ac:dyDescent="0.15">
      <c r="A997" s="1447">
        <v>31</v>
      </c>
      <c r="B997" s="1369"/>
      <c r="C997" s="1369"/>
      <c r="D997" s="1369"/>
      <c r="E997" s="1369"/>
      <c r="F997" s="1369"/>
      <c r="G997" s="1369"/>
      <c r="H997" s="1369"/>
      <c r="I997" s="1369"/>
      <c r="J997" s="1369"/>
      <c r="K997" s="1369"/>
      <c r="L997" s="1369"/>
      <c r="M997" s="1369"/>
      <c r="N997" s="1369"/>
      <c r="O997" s="1369"/>
      <c r="P997" s="1369"/>
      <c r="Q997" s="1369"/>
      <c r="R997" s="1369"/>
      <c r="S997" s="1369"/>
      <c r="T997" s="1376"/>
      <c r="U997" s="1380"/>
      <c r="V997" s="1366"/>
      <c r="W997" s="1366"/>
      <c r="X997" s="1366"/>
      <c r="Y997" s="1366"/>
      <c r="Z997" s="1366"/>
      <c r="AA997" s="38"/>
    </row>
    <row r="998" spans="1:27" s="1367" customFormat="1" ht="23.85" customHeight="1" x14ac:dyDescent="0.15">
      <c r="A998" s="1447">
        <v>32</v>
      </c>
      <c r="B998" s="1369"/>
      <c r="C998" s="1369"/>
      <c r="D998" s="1369"/>
      <c r="E998" s="1369"/>
      <c r="F998" s="1369"/>
      <c r="G998" s="1369"/>
      <c r="H998" s="1369"/>
      <c r="I998" s="1369"/>
      <c r="J998" s="1369"/>
      <c r="K998" s="1369"/>
      <c r="L998" s="1369"/>
      <c r="M998" s="1369"/>
      <c r="N998" s="1369"/>
      <c r="O998" s="1369"/>
      <c r="P998" s="1369"/>
      <c r="Q998" s="1369"/>
      <c r="R998" s="1369"/>
      <c r="S998" s="1369"/>
      <c r="T998" s="1376"/>
      <c r="U998" s="1380"/>
      <c r="V998" s="1366"/>
      <c r="W998" s="1366"/>
      <c r="X998" s="1366"/>
      <c r="Y998" s="1366"/>
      <c r="Z998" s="1366"/>
      <c r="AA998" s="38"/>
    </row>
    <row r="999" spans="1:27" s="1367" customFormat="1" ht="23.85" customHeight="1" thickBot="1" x14ac:dyDescent="0.2">
      <c r="A999" s="11">
        <v>33</v>
      </c>
      <c r="B999" s="1374"/>
      <c r="C999" s="1374"/>
      <c r="D999" s="1374"/>
      <c r="E999" s="1374"/>
      <c r="F999" s="1374"/>
      <c r="G999" s="1374"/>
      <c r="H999" s="1374"/>
      <c r="I999" s="1374"/>
      <c r="J999" s="1374"/>
      <c r="K999" s="1374"/>
      <c r="L999" s="1374"/>
      <c r="M999" s="1374"/>
      <c r="N999" s="1374"/>
      <c r="O999" s="1374"/>
      <c r="P999" s="1374"/>
      <c r="Q999" s="1374"/>
      <c r="R999" s="1374"/>
      <c r="S999" s="1374"/>
      <c r="T999" s="1382"/>
      <c r="U999" s="1383"/>
      <c r="V999" s="1366"/>
      <c r="W999" s="1366"/>
      <c r="X999" s="1366"/>
      <c r="Y999" s="1375"/>
      <c r="Z999" s="1366"/>
    </row>
    <row r="1000" spans="1:27" s="1367" customFormat="1" ht="20.100000000000001" customHeight="1" thickBot="1" x14ac:dyDescent="0.2">
      <c r="A1000" s="1522" t="s">
        <v>20</v>
      </c>
      <c r="B1000" s="1523"/>
      <c r="C1000" s="1491" t="s">
        <v>2007</v>
      </c>
      <c r="D1000" s="1492"/>
      <c r="E1000" s="1492"/>
      <c r="F1000" s="1493"/>
      <c r="G1000" s="1375"/>
      <c r="H1000" s="1375"/>
      <c r="I1000" s="1375"/>
      <c r="J1000" s="1375"/>
      <c r="K1000" s="1375"/>
      <c r="L1000" s="1375"/>
      <c r="M1000" s="1375"/>
      <c r="N1000" s="1375"/>
      <c r="O1000" s="1375"/>
      <c r="P1000" s="1375"/>
      <c r="Q1000" s="1375"/>
      <c r="R1000" s="1375"/>
      <c r="S1000" s="1375"/>
      <c r="T1000" s="1401"/>
      <c r="U1000" s="1401"/>
      <c r="V1000" s="1366"/>
      <c r="W1000" s="1366"/>
      <c r="X1000" s="1366"/>
      <c r="Y1000" s="1375"/>
      <c r="Z1000" s="1366"/>
    </row>
    <row r="1001" spans="1:27" s="751" customFormat="1" ht="31.5" customHeight="1" thickBot="1" x14ac:dyDescent="0.2">
      <c r="A1001" s="1476" t="s">
        <v>46</v>
      </c>
      <c r="B1001" s="1477"/>
      <c r="C1001" s="1477"/>
      <c r="D1001" s="1477"/>
      <c r="E1001" s="1478"/>
      <c r="F1001" s="534" t="s">
        <v>1766</v>
      </c>
      <c r="G1001" s="1"/>
      <c r="H1001" s="1479" t="s">
        <v>8</v>
      </c>
      <c r="I1001" s="1480"/>
      <c r="J1001" s="1480"/>
      <c r="K1001" s="5" t="s">
        <v>9</v>
      </c>
      <c r="L1001" s="1457" t="s">
        <v>10</v>
      </c>
      <c r="M1001" s="1457"/>
      <c r="N1001" s="1458"/>
      <c r="O1001" s="1"/>
      <c r="P1001" s="6"/>
      <c r="Q1001" s="6"/>
      <c r="R1001" s="6"/>
      <c r="S1001" s="1"/>
      <c r="T1001" s="1524" t="s">
        <v>1077</v>
      </c>
      <c r="U1001" s="1525"/>
      <c r="V1001" s="379">
        <f>V1003/V1008</f>
        <v>9.6556316590563022E-3</v>
      </c>
      <c r="W1001" s="379">
        <f>W1003/W1008</f>
        <v>9.525150150150135E-3</v>
      </c>
      <c r="X1001" s="379">
        <f>AVERAGE(V1001,W1001)</f>
        <v>9.5903909046032194E-3</v>
      </c>
      <c r="Y1001" s="380" t="s">
        <v>1003</v>
      </c>
      <c r="Z1001" s="381">
        <f>ROUND(X1001*1440,0)/1440</f>
        <v>9.7222222222222224E-3</v>
      </c>
    </row>
    <row r="1002" spans="1:27" s="751" customFormat="1" ht="9" customHeight="1" thickBo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534"/>
      <c r="U1002" s="534"/>
      <c r="V1002" s="379">
        <f>B1014</f>
        <v>0.23611111111111113</v>
      </c>
      <c r="W1002" s="379">
        <f>C1008</f>
        <v>0.23611111111111113</v>
      </c>
      <c r="X1002" s="1"/>
      <c r="Y1002" s="1"/>
      <c r="Z1002" s="13"/>
    </row>
    <row r="1003" spans="1:27" s="751" customFormat="1" ht="20.100000000000001" customHeight="1" thickBot="1" x14ac:dyDescent="0.2">
      <c r="A1003" s="1495" t="s">
        <v>12</v>
      </c>
      <c r="B1003" s="1483"/>
      <c r="C1003" s="1450" t="s">
        <v>1078</v>
      </c>
      <c r="D1003" s="1451"/>
      <c r="E1003" s="1451"/>
      <c r="F1003" s="1451"/>
      <c r="G1003" s="1451"/>
      <c r="H1003" s="1451"/>
      <c r="I1003" s="1452"/>
      <c r="J1003" s="66"/>
      <c r="K1003" s="1"/>
      <c r="L1003" s="1"/>
      <c r="M1003" s="1"/>
      <c r="N1003" s="1463" t="s">
        <v>1022</v>
      </c>
      <c r="O1003" s="1464"/>
      <c r="P1003" s="1536">
        <f>MINUTE(Z1001)</f>
        <v>14</v>
      </c>
      <c r="Q1003" s="1537"/>
      <c r="R1003" s="1"/>
      <c r="S1003" s="7" t="s">
        <v>14</v>
      </c>
      <c r="T1003" s="1690">
        <v>5.9027777777777776E-2</v>
      </c>
      <c r="U1003" s="1466"/>
      <c r="V1003" s="379">
        <f>V1004-V1002</f>
        <v>0.70486111111111005</v>
      </c>
      <c r="W1003" s="379">
        <f>W1004-W1002</f>
        <v>0.70486111111111005</v>
      </c>
      <c r="X1003" s="1"/>
      <c r="Y1003" s="1"/>
      <c r="Z1003" s="13"/>
    </row>
    <row r="1004" spans="1:27" s="751" customFormat="1" ht="9" customHeight="1" thickBo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534"/>
      <c r="U1004" s="534"/>
      <c r="V1004" s="379">
        <f>L1012</f>
        <v>0.94097222222222121</v>
      </c>
      <c r="W1004" s="379">
        <f>K1020</f>
        <v>0.94097222222222121</v>
      </c>
      <c r="X1004" s="1"/>
      <c r="Y1004" s="1"/>
      <c r="Z1004" s="13"/>
    </row>
    <row r="1005" spans="1:27" s="751" customFormat="1" ht="20.100000000000001" customHeight="1" x14ac:dyDescent="0.15">
      <c r="A1005" s="1499" t="s">
        <v>15</v>
      </c>
      <c r="B1005" s="1494">
        <v>1</v>
      </c>
      <c r="C1005" s="1494"/>
      <c r="D1005" s="1494">
        <v>2</v>
      </c>
      <c r="E1005" s="1494"/>
      <c r="F1005" s="1494">
        <v>3</v>
      </c>
      <c r="G1005" s="1494"/>
      <c r="H1005" s="1494">
        <v>4</v>
      </c>
      <c r="I1005" s="1494"/>
      <c r="J1005" s="1494">
        <v>5</v>
      </c>
      <c r="K1005" s="1494"/>
      <c r="L1005" s="1494">
        <v>6</v>
      </c>
      <c r="M1005" s="1494"/>
      <c r="N1005" s="1494">
        <v>7</v>
      </c>
      <c r="O1005" s="1494"/>
      <c r="P1005" s="1494">
        <v>8</v>
      </c>
      <c r="Q1005" s="1494"/>
      <c r="R1005" s="1494">
        <v>9</v>
      </c>
      <c r="S1005" s="1494"/>
      <c r="T1005" s="1501">
        <v>10</v>
      </c>
      <c r="U1005" s="1502"/>
      <c r="V1005" s="1"/>
      <c r="W1005" s="1"/>
      <c r="X1005" s="1"/>
      <c r="Y1005" s="13"/>
      <c r="Z1005" s="1"/>
    </row>
    <row r="1006" spans="1:27" s="751" customFormat="1" ht="20.100000000000001" customHeight="1" x14ac:dyDescent="0.15">
      <c r="A1006" s="1500"/>
      <c r="B1006" s="9" t="s">
        <v>8</v>
      </c>
      <c r="C1006" s="9" t="s">
        <v>16</v>
      </c>
      <c r="D1006" s="9" t="s">
        <v>8</v>
      </c>
      <c r="E1006" s="9" t="s">
        <v>16</v>
      </c>
      <c r="F1006" s="9" t="s">
        <v>8</v>
      </c>
      <c r="G1006" s="9" t="s">
        <v>16</v>
      </c>
      <c r="H1006" s="9" t="s">
        <v>8</v>
      </c>
      <c r="I1006" s="9" t="s">
        <v>16</v>
      </c>
      <c r="J1006" s="9" t="s">
        <v>8</v>
      </c>
      <c r="K1006" s="9" t="s">
        <v>16</v>
      </c>
      <c r="L1006" s="9" t="s">
        <v>8</v>
      </c>
      <c r="M1006" s="9" t="s">
        <v>16</v>
      </c>
      <c r="N1006" s="9"/>
      <c r="O1006" s="9"/>
      <c r="P1006" s="9"/>
      <c r="Q1006" s="9"/>
      <c r="R1006" s="9"/>
      <c r="S1006" s="9"/>
      <c r="T1006" s="10"/>
      <c r="U1006" s="16"/>
      <c r="V1006" s="1" t="s">
        <v>1057</v>
      </c>
      <c r="W1006" s="382" t="s">
        <v>1058</v>
      </c>
      <c r="X1006" s="1"/>
      <c r="Y1006" s="13"/>
      <c r="Z1006" s="1"/>
    </row>
    <row r="1007" spans="1:27" s="751" customFormat="1" ht="23.85" customHeight="1" x14ac:dyDescent="0.15">
      <c r="A1007" s="57">
        <v>1</v>
      </c>
      <c r="B1007" s="186"/>
      <c r="C1007" s="186" t="s">
        <v>21</v>
      </c>
      <c r="D1007" s="186">
        <v>0.31388888888888905</v>
      </c>
      <c r="E1007" s="186">
        <v>0.37222222222222251</v>
      </c>
      <c r="F1007" s="186">
        <v>0.4597222222222227</v>
      </c>
      <c r="G1007" s="186">
        <v>0.52430555555555602</v>
      </c>
      <c r="H1007" s="186">
        <v>0.60555555555555574</v>
      </c>
      <c r="I1007" s="186">
        <v>0.67083333333333328</v>
      </c>
      <c r="J1007" s="186">
        <v>0.75208333333333299</v>
      </c>
      <c r="K1007" s="186">
        <v>0.81874999999999942</v>
      </c>
      <c r="L1007" s="186"/>
      <c r="M1007" s="186"/>
      <c r="N1007" s="102"/>
      <c r="O1007" s="3"/>
      <c r="P1007" s="3"/>
      <c r="Q1007" s="3"/>
      <c r="R1007" s="186"/>
      <c r="S1007" s="186"/>
      <c r="T1007" s="665"/>
      <c r="U1007" s="20"/>
      <c r="V1007" s="815">
        <f>COUNTA(B1007:U1039)</f>
        <v>147</v>
      </c>
      <c r="W1007" s="816">
        <f>V1007/21/2</f>
        <v>3.5</v>
      </c>
      <c r="X1007" s="1"/>
      <c r="Y1007" s="13"/>
      <c r="Z1007" s="1"/>
      <c r="AA1007" s="104" t="s">
        <v>17</v>
      </c>
    </row>
    <row r="1008" spans="1:27" s="751" customFormat="1" ht="23.85" customHeight="1" x14ac:dyDescent="0.15">
      <c r="A1008" s="57" t="s">
        <v>1079</v>
      </c>
      <c r="B1008" s="566"/>
      <c r="C1008" s="566">
        <v>0.23611111111111113</v>
      </c>
      <c r="D1008" s="566">
        <v>0.32361111111111129</v>
      </c>
      <c r="E1008" s="566">
        <v>0.38194444444444475</v>
      </c>
      <c r="F1008" s="566">
        <v>0.46944444444444494</v>
      </c>
      <c r="G1008" s="566">
        <v>0.53402777777777821</v>
      </c>
      <c r="H1008" s="566">
        <v>0.61527777777777792</v>
      </c>
      <c r="I1008" s="566">
        <v>0.68124999999999991</v>
      </c>
      <c r="J1008" s="566">
        <v>0.76249999999999962</v>
      </c>
      <c r="K1008" s="566">
        <v>0.82777777777777717</v>
      </c>
      <c r="L1008" s="566"/>
      <c r="M1008" s="566"/>
      <c r="N1008" s="102"/>
      <c r="O1008" s="3"/>
      <c r="P1008" s="3"/>
      <c r="Q1008" s="3"/>
      <c r="R1008" s="186"/>
      <c r="S1008" s="566"/>
      <c r="T1008" s="14"/>
      <c r="U1008" s="20"/>
      <c r="V1008" s="386">
        <f>COUNTA(B1007:B1039,D1007:D1039,F1007:F1039,H1007:H1039,J1007:J1039,L1007:L1039,N1007:N1039,P1007:P1039,R1007:R1039,T1007:T1039)</f>
        <v>73</v>
      </c>
      <c r="W1008" s="386">
        <f>COUNTA(C1007:C1039,E1007:E1039,G1007:G1039,I1007:I1039,K1007:K1039,M1007:M1039,O1007:O1039,Q1007:Q1039,S1007:S1039,U1007:U1039)</f>
        <v>74</v>
      </c>
      <c r="X1008" s="1"/>
      <c r="Y1008" s="1">
        <f>(V1008+W1008)/2</f>
        <v>73.5</v>
      </c>
      <c r="Z1008" s="1"/>
      <c r="AA1008" s="104" t="s">
        <v>17</v>
      </c>
    </row>
    <row r="1009" spans="1:28" s="751" customFormat="1" ht="23.85" customHeight="1" x14ac:dyDescent="0.15">
      <c r="A1009" s="57" t="s">
        <v>1080</v>
      </c>
      <c r="B1009" s="731"/>
      <c r="C1009" s="566">
        <v>0.24583333333333335</v>
      </c>
      <c r="D1009" s="566">
        <v>0.33333333333333354</v>
      </c>
      <c r="E1009" s="566">
        <v>0.39236111111111144</v>
      </c>
      <c r="F1009" s="566">
        <v>0.47916666666666718</v>
      </c>
      <c r="G1009" s="566">
        <v>0.5437500000000004</v>
      </c>
      <c r="H1009" s="566">
        <v>0.62500000000000011</v>
      </c>
      <c r="I1009" s="566">
        <v>0.69166666666666654</v>
      </c>
      <c r="J1009" s="566">
        <v>0.77291666666666625</v>
      </c>
      <c r="K1009" s="566">
        <v>0.83680555555555491</v>
      </c>
      <c r="L1009" s="566">
        <v>0.907638888888888</v>
      </c>
      <c r="M1009" s="566"/>
      <c r="N1009" s="102"/>
      <c r="O1009" s="3"/>
      <c r="P1009" s="3"/>
      <c r="Q1009" s="270"/>
      <c r="R1009" s="9"/>
      <c r="S1009" s="271"/>
      <c r="T1009" s="14"/>
      <c r="U1009" s="20"/>
      <c r="V1009" s="1" t="s">
        <v>1051</v>
      </c>
      <c r="W1009" s="1" t="s">
        <v>1052</v>
      </c>
      <c r="X1009" s="1"/>
      <c r="Y1009" s="1" t="s">
        <v>1028</v>
      </c>
      <c r="Z1009" s="1"/>
      <c r="AA1009" s="104" t="s">
        <v>1073</v>
      </c>
    </row>
    <row r="1010" spans="1:28" s="751" customFormat="1" ht="23.85" customHeight="1" x14ac:dyDescent="0.15">
      <c r="A1010" s="57" t="s">
        <v>1081</v>
      </c>
      <c r="B1010" s="731"/>
      <c r="C1010" s="566">
        <v>0.25555555555555559</v>
      </c>
      <c r="D1010" s="566">
        <v>0.34305555555555578</v>
      </c>
      <c r="E1010" s="566">
        <v>0.40277777777777812</v>
      </c>
      <c r="F1010" s="566">
        <v>0.48888888888888943</v>
      </c>
      <c r="G1010" s="566">
        <v>0.55347222222222259</v>
      </c>
      <c r="H1010" s="566">
        <v>0.6347222222222223</v>
      </c>
      <c r="I1010" s="566">
        <v>0.70208333333333317</v>
      </c>
      <c r="J1010" s="566">
        <v>0.78333333333333288</v>
      </c>
      <c r="K1010" s="566">
        <v>0.84583333333333266</v>
      </c>
      <c r="L1010" s="566">
        <v>0.91874999999999907</v>
      </c>
      <c r="M1010" s="566"/>
      <c r="N1010" s="102"/>
      <c r="O1010" s="3"/>
      <c r="P1010" s="3"/>
      <c r="Q1010" s="270"/>
      <c r="R1010" s="9"/>
      <c r="S1010" s="271"/>
      <c r="T1010" s="14"/>
      <c r="U1010" s="20"/>
      <c r="V1010" s="13"/>
      <c r="W1010" s="13"/>
      <c r="X1010" s="1"/>
      <c r="Y1010" s="1"/>
      <c r="Z1010" s="1"/>
      <c r="AA1010" s="104" t="s">
        <v>1073</v>
      </c>
    </row>
    <row r="1011" spans="1:28" s="751" customFormat="1" ht="23.85" customHeight="1" x14ac:dyDescent="0.15">
      <c r="A1011" s="57" t="s">
        <v>1082</v>
      </c>
      <c r="B1011" s="731"/>
      <c r="C1011" s="566">
        <v>0.26527777777777783</v>
      </c>
      <c r="D1011" s="566">
        <v>0.35277777777777802</v>
      </c>
      <c r="E1011" s="566">
        <v>0.41319444444444481</v>
      </c>
      <c r="F1011" s="566">
        <v>0.49861111111111167</v>
      </c>
      <c r="G1011" s="566">
        <v>0.56319444444444478</v>
      </c>
      <c r="H1011" s="566">
        <v>0.64444444444444449</v>
      </c>
      <c r="I1011" s="566">
        <v>0.71180555555555536</v>
      </c>
      <c r="J1011" s="566">
        <v>0.79374999999999951</v>
      </c>
      <c r="K1011" s="566">
        <v>0.85486111111111041</v>
      </c>
      <c r="L1011" s="566">
        <v>0.92986111111111014</v>
      </c>
      <c r="M1011" s="566"/>
      <c r="N1011" s="102"/>
      <c r="O1011" s="3"/>
      <c r="P1011" s="3"/>
      <c r="Q1011" s="270"/>
      <c r="R1011" s="186"/>
      <c r="S1011" s="556"/>
      <c r="T1011" s="14"/>
      <c r="U1011" s="20"/>
      <c r="V1011" s="13"/>
      <c r="W1011" s="13"/>
      <c r="X1011" s="1"/>
      <c r="Y1011" s="1"/>
      <c r="Z1011" s="962"/>
      <c r="AA1011" s="104" t="s">
        <v>1073</v>
      </c>
      <c r="AB1011" s="963"/>
    </row>
    <row r="1012" spans="1:28" s="751" customFormat="1" ht="23.85" customHeight="1" x14ac:dyDescent="0.15">
      <c r="A1012" s="8">
        <v>6</v>
      </c>
      <c r="B1012" s="92"/>
      <c r="C1012" s="182">
        <v>0.27500000000000008</v>
      </c>
      <c r="D1012" s="182">
        <v>0.36250000000000027</v>
      </c>
      <c r="E1012" s="182">
        <v>0.42361111111111149</v>
      </c>
      <c r="F1012" s="182">
        <v>0.50833333333333386</v>
      </c>
      <c r="G1012" s="182">
        <v>0.57291666666666696</v>
      </c>
      <c r="H1012" s="182">
        <v>0.65416666666666667</v>
      </c>
      <c r="I1012" s="182">
        <v>0.72152777777777755</v>
      </c>
      <c r="J1012" s="182">
        <v>0.8034722222222217</v>
      </c>
      <c r="K1012" s="182">
        <v>0.86388888888888815</v>
      </c>
      <c r="L1012" s="182">
        <v>0.94097222222222121</v>
      </c>
      <c r="M1012" s="566"/>
      <c r="N1012" s="102"/>
      <c r="O1012" s="3"/>
      <c r="P1012" s="3"/>
      <c r="Q1012" s="3"/>
      <c r="R1012" s="566"/>
      <c r="S1012" s="271"/>
      <c r="T1012" s="14"/>
      <c r="U1012" s="20"/>
      <c r="V1012" s="666">
        <f>J1021-J1020</f>
        <v>1.1111111111111072E-2</v>
      </c>
      <c r="W1012" s="666">
        <f>K1014-K1013</f>
        <v>9.7222222222221877E-3</v>
      </c>
      <c r="X1012" s="1"/>
      <c r="Y1012" s="1"/>
      <c r="Z1012" s="962"/>
      <c r="AA1012" s="104" t="s">
        <v>1073</v>
      </c>
      <c r="AB1012" s="963"/>
    </row>
    <row r="1013" spans="1:28" s="751" customFormat="1" ht="23.85" customHeight="1" x14ac:dyDescent="0.15">
      <c r="A1013" s="57">
        <v>7</v>
      </c>
      <c r="B1013" s="182" t="s">
        <v>22</v>
      </c>
      <c r="C1013" s="182">
        <v>0.28472222222222232</v>
      </c>
      <c r="D1013" s="182">
        <v>0.37222222222222251</v>
      </c>
      <c r="E1013" s="182">
        <v>0.43402777777777818</v>
      </c>
      <c r="F1013" s="182">
        <v>0.51805555555555605</v>
      </c>
      <c r="G1013" s="182">
        <v>0.58263888888888915</v>
      </c>
      <c r="H1013" s="182">
        <v>0.66388888888888886</v>
      </c>
      <c r="I1013" s="182">
        <v>0.73124999999999973</v>
      </c>
      <c r="J1013" s="182">
        <v>0.81319444444444389</v>
      </c>
      <c r="K1013" s="182">
        <v>0.8729166666666659</v>
      </c>
      <c r="L1013" s="182"/>
      <c r="M1013" s="566"/>
      <c r="N1013" s="102"/>
      <c r="O1013" s="3"/>
      <c r="P1013" s="3"/>
      <c r="Q1013" s="3"/>
      <c r="R1013" s="271"/>
      <c r="S1013" s="271"/>
      <c r="T1013" s="14"/>
      <c r="U1013" s="20"/>
      <c r="V1013" s="666">
        <f>L1009-J1021</f>
        <v>1.1111111111111072E-2</v>
      </c>
      <c r="W1013" s="666">
        <f t="shared" ref="W1013:W1019" si="24">K1015-K1014</f>
        <v>9.7222222222221877E-3</v>
      </c>
      <c r="X1013" s="1"/>
      <c r="Y1013" s="1"/>
      <c r="Z1013" s="962"/>
      <c r="AA1013" s="104" t="s">
        <v>17</v>
      </c>
      <c r="AB1013" s="963"/>
    </row>
    <row r="1014" spans="1:28" s="751" customFormat="1" ht="23.85" customHeight="1" x14ac:dyDescent="0.15">
      <c r="A1014" s="8">
        <v>8</v>
      </c>
      <c r="B1014" s="182">
        <v>0.23611111111111113</v>
      </c>
      <c r="C1014" s="182">
        <v>0.29444444444444456</v>
      </c>
      <c r="D1014" s="182">
        <v>0.38194444444444475</v>
      </c>
      <c r="E1014" s="182">
        <v>0.44444444444444486</v>
      </c>
      <c r="F1014" s="182">
        <v>0.52777777777777823</v>
      </c>
      <c r="G1014" s="182">
        <v>0.59236111111111134</v>
      </c>
      <c r="H1014" s="182">
        <v>0.67361111111111105</v>
      </c>
      <c r="I1014" s="182">
        <v>0.74097222222222192</v>
      </c>
      <c r="J1014" s="182">
        <v>0.82291666666666607</v>
      </c>
      <c r="K1014" s="182">
        <v>0.88263888888888808</v>
      </c>
      <c r="L1014" s="182"/>
      <c r="M1014" s="566"/>
      <c r="N1014" s="102"/>
      <c r="O1014" s="3"/>
      <c r="P1014" s="3"/>
      <c r="Q1014" s="3"/>
      <c r="R1014" s="271"/>
      <c r="S1014" s="182"/>
      <c r="T1014" s="107"/>
      <c r="U1014" s="20"/>
      <c r="V1014" s="666">
        <f>L1010-L1009</f>
        <v>1.1111111111111072E-2</v>
      </c>
      <c r="W1014" s="666">
        <f t="shared" si="24"/>
        <v>9.7222222222221877E-3</v>
      </c>
      <c r="X1014" s="1"/>
      <c r="Y1014" s="1"/>
      <c r="Z1014" s="962"/>
      <c r="AA1014" s="104" t="s">
        <v>17</v>
      </c>
      <c r="AB1014" s="963"/>
    </row>
    <row r="1015" spans="1:28" s="751" customFormat="1" ht="23.85" customHeight="1" x14ac:dyDescent="0.15">
      <c r="A1015" s="57" t="s">
        <v>1083</v>
      </c>
      <c r="B1015" s="182">
        <v>0.24583333333333335</v>
      </c>
      <c r="C1015" s="182">
        <v>0.30416666666666681</v>
      </c>
      <c r="D1015" s="182">
        <v>0.391666666666667</v>
      </c>
      <c r="E1015" s="182">
        <v>0.45486111111111155</v>
      </c>
      <c r="F1015" s="182">
        <v>0.53750000000000042</v>
      </c>
      <c r="G1015" s="182">
        <v>0.60208333333333353</v>
      </c>
      <c r="H1015" s="182">
        <v>0.68333333333333324</v>
      </c>
      <c r="I1015" s="182">
        <v>0.75069444444444411</v>
      </c>
      <c r="J1015" s="182">
        <v>0.83263888888888826</v>
      </c>
      <c r="K1015" s="182">
        <v>0.89236111111111027</v>
      </c>
      <c r="L1015" s="182"/>
      <c r="M1015" s="566"/>
      <c r="N1015" s="102"/>
      <c r="O1015" s="3"/>
      <c r="P1015" s="3"/>
      <c r="Q1015" s="3"/>
      <c r="R1015" s="556"/>
      <c r="S1015" s="182"/>
      <c r="T1015" s="14"/>
      <c r="U1015" s="20"/>
      <c r="V1015" s="666">
        <f>L1011-L1010</f>
        <v>1.1111111111111072E-2</v>
      </c>
      <c r="W1015" s="666">
        <f t="shared" si="24"/>
        <v>9.7222222222221877E-3</v>
      </c>
      <c r="X1015" s="1"/>
      <c r="Y1015" s="1"/>
      <c r="Z1015" s="1"/>
      <c r="AA1015" s="104" t="s">
        <v>17</v>
      </c>
    </row>
    <row r="1016" spans="1:28" s="751" customFormat="1" ht="23.85" customHeight="1" x14ac:dyDescent="0.15">
      <c r="A1016" s="8">
        <v>10</v>
      </c>
      <c r="B1016" s="182">
        <v>0.25555555555555559</v>
      </c>
      <c r="C1016" s="182">
        <v>0.31388888888888905</v>
      </c>
      <c r="D1016" s="182">
        <v>0.40138888888888924</v>
      </c>
      <c r="E1016" s="182">
        <v>0.46527777777777823</v>
      </c>
      <c r="F1016" s="182">
        <v>0.54722222222222261</v>
      </c>
      <c r="G1016" s="182">
        <v>0.61180555555555571</v>
      </c>
      <c r="H1016" s="182">
        <v>0.69305555555555542</v>
      </c>
      <c r="I1016" s="182">
        <v>0.7604166666666663</v>
      </c>
      <c r="J1016" s="182">
        <v>0.84236111111111045</v>
      </c>
      <c r="K1016" s="182">
        <v>0.90208333333333246</v>
      </c>
      <c r="L1016" s="182"/>
      <c r="M1016" s="566"/>
      <c r="N1016" s="102"/>
      <c r="O1016" s="3"/>
      <c r="P1016" s="3"/>
      <c r="Q1016" s="270"/>
      <c r="R1016" s="271"/>
      <c r="S1016" s="182"/>
      <c r="T1016" s="14"/>
      <c r="U1016" s="20"/>
      <c r="V1016" s="666">
        <f>L1012-L1011</f>
        <v>1.1111111111111072E-2</v>
      </c>
      <c r="W1016" s="666">
        <f t="shared" si="24"/>
        <v>9.7222222222221877E-3</v>
      </c>
      <c r="X1016" s="1"/>
      <c r="Y1016" s="1"/>
      <c r="Z1016" s="1"/>
      <c r="AA1016" s="104" t="s">
        <v>17</v>
      </c>
    </row>
    <row r="1017" spans="1:28" s="751" customFormat="1" ht="23.85" customHeight="1" x14ac:dyDescent="0.15">
      <c r="A1017" s="57">
        <v>11</v>
      </c>
      <c r="B1017" s="182">
        <v>0.26527777777777783</v>
      </c>
      <c r="C1017" s="182">
        <v>0.32361111111111129</v>
      </c>
      <c r="D1017" s="182">
        <v>0.41111111111111148</v>
      </c>
      <c r="E1017" s="182">
        <v>0.47569444444444492</v>
      </c>
      <c r="F1017" s="182">
        <v>0.5569444444444448</v>
      </c>
      <c r="G1017" s="182">
        <v>0.6215277777777779</v>
      </c>
      <c r="H1017" s="182">
        <v>0.70277777777777761</v>
      </c>
      <c r="I1017" s="182">
        <v>0.77013888888888848</v>
      </c>
      <c r="J1017" s="182">
        <v>0.85208333333333264</v>
      </c>
      <c r="K1017" s="182">
        <v>0.91180555555555465</v>
      </c>
      <c r="L1017" s="182"/>
      <c r="M1017" s="566"/>
      <c r="N1017" s="102"/>
      <c r="O1017" s="3"/>
      <c r="P1017" s="3"/>
      <c r="Q1017" s="270"/>
      <c r="R1017" s="271"/>
      <c r="S1017" s="182"/>
      <c r="T1017" s="14"/>
      <c r="U1017" s="20"/>
      <c r="V1017" s="666">
        <f>L1013-L1012</f>
        <v>-0.94097222222222121</v>
      </c>
      <c r="W1017" s="666">
        <f t="shared" si="24"/>
        <v>9.7222222222221877E-3</v>
      </c>
      <c r="X1017" s="1"/>
      <c r="Y1017" s="1"/>
      <c r="Z1017" s="1"/>
      <c r="AA1017" s="104" t="s">
        <v>17</v>
      </c>
    </row>
    <row r="1018" spans="1:28" s="751" customFormat="1" ht="23.85" customHeight="1" x14ac:dyDescent="0.15">
      <c r="A1018" s="8">
        <v>12</v>
      </c>
      <c r="B1018" s="182">
        <v>0.27500000000000008</v>
      </c>
      <c r="C1018" s="182">
        <v>0.33333333333333354</v>
      </c>
      <c r="D1018" s="182">
        <v>0.42083333333333373</v>
      </c>
      <c r="E1018" s="182">
        <v>0.48541666666666716</v>
      </c>
      <c r="F1018" s="182">
        <v>0.56666666666666698</v>
      </c>
      <c r="G1018" s="182">
        <v>0.63125000000000009</v>
      </c>
      <c r="H1018" s="182">
        <v>0.7124999999999998</v>
      </c>
      <c r="I1018" s="182">
        <v>0.77986111111111067</v>
      </c>
      <c r="J1018" s="182">
        <v>0.86319444444444371</v>
      </c>
      <c r="K1018" s="182">
        <v>0.92152777777777684</v>
      </c>
      <c r="L1018" s="182"/>
      <c r="M1018" s="566"/>
      <c r="N1018" s="102"/>
      <c r="O1018" s="3"/>
      <c r="P1018" s="3"/>
      <c r="Q1018" s="270"/>
      <c r="R1018" s="182"/>
      <c r="S1018" s="69"/>
      <c r="T1018" s="14"/>
      <c r="U1018" s="20"/>
      <c r="V1018" s="666"/>
      <c r="W1018" s="666">
        <f t="shared" si="24"/>
        <v>9.7222222222221877E-3</v>
      </c>
      <c r="X1018" s="1"/>
      <c r="Y1018" s="1"/>
      <c r="Z1018" s="1"/>
      <c r="AA1018" s="104" t="s">
        <v>17</v>
      </c>
    </row>
    <row r="1019" spans="1:28" s="751" customFormat="1" ht="23.85" customHeight="1" x14ac:dyDescent="0.15">
      <c r="A1019" s="57" t="s">
        <v>1084</v>
      </c>
      <c r="B1019" s="182">
        <v>0.28472222222222232</v>
      </c>
      <c r="C1019" s="182">
        <v>0.34305555555555578</v>
      </c>
      <c r="D1019" s="182">
        <v>0.43055555555555597</v>
      </c>
      <c r="E1019" s="182">
        <v>0.49513888888888941</v>
      </c>
      <c r="F1019" s="182">
        <v>0.57638888888888917</v>
      </c>
      <c r="G1019" s="182">
        <v>0.64097222222222228</v>
      </c>
      <c r="H1019" s="182">
        <v>0.72222222222222199</v>
      </c>
      <c r="I1019" s="182">
        <v>0.78958333333333286</v>
      </c>
      <c r="J1019" s="182">
        <v>0.87430555555555478</v>
      </c>
      <c r="K1019" s="182">
        <v>0.93124999999999902</v>
      </c>
      <c r="L1019" s="182"/>
      <c r="M1019" s="566"/>
      <c r="N1019" s="102"/>
      <c r="O1019" s="3"/>
      <c r="P1019" s="3"/>
      <c r="Q1019" s="3"/>
      <c r="R1019" s="182"/>
      <c r="S1019" s="69"/>
      <c r="T1019" s="14"/>
      <c r="U1019" s="20"/>
      <c r="V1019" s="666"/>
      <c r="W1019" s="666">
        <f t="shared" si="24"/>
        <v>-0.94097222222222121</v>
      </c>
      <c r="X1019" s="1"/>
      <c r="Y1019" s="1"/>
      <c r="Z1019" s="1"/>
      <c r="AA1019" s="104" t="s">
        <v>17</v>
      </c>
    </row>
    <row r="1020" spans="1:28" s="751" customFormat="1" ht="23.85" customHeight="1" x14ac:dyDescent="0.15">
      <c r="A1020" s="8">
        <v>14</v>
      </c>
      <c r="B1020" s="182">
        <v>0.29444444444444456</v>
      </c>
      <c r="C1020" s="182">
        <v>0.35277777777777802</v>
      </c>
      <c r="D1020" s="182">
        <v>0.44027777777777821</v>
      </c>
      <c r="E1020" s="182">
        <v>0.50486111111111165</v>
      </c>
      <c r="F1020" s="182">
        <v>0.58611111111111136</v>
      </c>
      <c r="G1020" s="182">
        <v>0.65069444444444446</v>
      </c>
      <c r="H1020" s="182">
        <v>0.73194444444444418</v>
      </c>
      <c r="I1020" s="182">
        <v>0.79930555555555505</v>
      </c>
      <c r="J1020" s="182">
        <v>0.88541666666666585</v>
      </c>
      <c r="K1020" s="182">
        <v>0.94097222222222121</v>
      </c>
      <c r="L1020" s="182"/>
      <c r="M1020" s="566"/>
      <c r="N1020" s="102"/>
      <c r="O1020" s="3"/>
      <c r="P1020" s="3"/>
      <c r="Q1020" s="3"/>
      <c r="R1020" s="271"/>
      <c r="S1020" s="69"/>
      <c r="T1020" s="14"/>
      <c r="U1020" s="20"/>
      <c r="V1020" s="666"/>
      <c r="W1020" s="666"/>
      <c r="X1020" s="1"/>
      <c r="Y1020" s="1"/>
      <c r="Z1020" s="1"/>
      <c r="AA1020" s="104" t="s">
        <v>17</v>
      </c>
    </row>
    <row r="1021" spans="1:28" s="751" customFormat="1" ht="23.85" customHeight="1" x14ac:dyDescent="0.15">
      <c r="A1021" s="57">
        <v>15</v>
      </c>
      <c r="B1021" s="182">
        <v>0.30416666666666681</v>
      </c>
      <c r="C1021" s="182">
        <v>0.36250000000000027</v>
      </c>
      <c r="D1021" s="182">
        <v>0.45000000000000046</v>
      </c>
      <c r="E1021" s="182">
        <v>0.51458333333333384</v>
      </c>
      <c r="F1021" s="182">
        <v>0.59583333333333355</v>
      </c>
      <c r="G1021" s="182">
        <v>0.66041666666666665</v>
      </c>
      <c r="H1021" s="559">
        <v>0.74166666666666636</v>
      </c>
      <c r="I1021" s="182">
        <v>0.80902777777777724</v>
      </c>
      <c r="J1021" s="182">
        <v>0.89652777777777692</v>
      </c>
      <c r="K1021" s="182"/>
      <c r="L1021" s="182"/>
      <c r="M1021" s="3"/>
      <c r="N1021" s="102"/>
      <c r="O1021" s="3"/>
      <c r="P1021" s="3"/>
      <c r="Q1021" s="3"/>
      <c r="R1021" s="14"/>
      <c r="S1021" s="69"/>
      <c r="T1021" s="14"/>
      <c r="U1021" s="20"/>
      <c r="V1021" s="666"/>
      <c r="W1021" s="666"/>
      <c r="X1021" s="1"/>
      <c r="Y1021" s="1"/>
      <c r="Z1021" s="1"/>
      <c r="AA1021" s="104" t="s">
        <v>1073</v>
      </c>
    </row>
    <row r="1022" spans="1:28" s="751" customFormat="1" ht="23.85" customHeight="1" x14ac:dyDescent="0.15">
      <c r="A1022" s="8">
        <v>16</v>
      </c>
      <c r="B1022" s="182"/>
      <c r="C1022" s="559"/>
      <c r="D1022" s="182"/>
      <c r="E1022" s="182"/>
      <c r="F1022" s="182"/>
      <c r="G1022" s="182"/>
      <c r="H1022" s="559"/>
      <c r="I1022" s="182"/>
      <c r="J1022" s="182"/>
      <c r="K1022" s="182"/>
      <c r="L1022" s="182"/>
      <c r="M1022" s="3"/>
      <c r="N1022" s="102"/>
      <c r="O1022" s="3"/>
      <c r="P1022" s="3"/>
      <c r="Q1022" s="40"/>
      <c r="R1022" s="14"/>
      <c r="S1022" s="69"/>
      <c r="T1022" s="14"/>
      <c r="U1022" s="20"/>
      <c r="V1022" s="666"/>
      <c r="W1022" s="666"/>
      <c r="X1022" s="1"/>
      <c r="Y1022" s="1"/>
      <c r="Z1022" s="1"/>
      <c r="AA1022" s="104"/>
    </row>
    <row r="1023" spans="1:28" s="751" customFormat="1" ht="23.85" customHeight="1" x14ac:dyDescent="0.15">
      <c r="A1023" s="57">
        <v>17</v>
      </c>
      <c r="B1023" s="182"/>
      <c r="C1023" s="182"/>
      <c r="D1023" s="182"/>
      <c r="E1023" s="182"/>
      <c r="F1023" s="182"/>
      <c r="G1023" s="182"/>
      <c r="H1023" s="559"/>
      <c r="I1023" s="182"/>
      <c r="J1023" s="182"/>
      <c r="K1023" s="182"/>
      <c r="L1023" s="182"/>
      <c r="M1023" s="182"/>
      <c r="N1023" s="102"/>
      <c r="O1023" s="3"/>
      <c r="P1023" s="3"/>
      <c r="Q1023" s="40"/>
      <c r="R1023" s="14"/>
      <c r="S1023" s="69"/>
      <c r="T1023" s="14"/>
      <c r="U1023" s="20"/>
      <c r="V1023" s="13"/>
      <c r="W1023" s="666"/>
      <c r="X1023" s="1"/>
      <c r="Y1023" s="1"/>
      <c r="Z1023" s="1"/>
      <c r="AA1023" s="104"/>
    </row>
    <row r="1024" spans="1:28" s="751" customFormat="1" ht="23.85" customHeight="1" x14ac:dyDescent="0.15">
      <c r="A1024" s="8">
        <v>18</v>
      </c>
      <c r="B1024" s="182"/>
      <c r="C1024" s="182"/>
      <c r="D1024" s="182"/>
      <c r="E1024" s="182"/>
      <c r="F1024" s="182"/>
      <c r="G1024" s="182"/>
      <c r="H1024" s="559"/>
      <c r="I1024" s="182"/>
      <c r="J1024" s="182"/>
      <c r="K1024" s="182"/>
      <c r="L1024" s="182"/>
      <c r="M1024" s="182"/>
      <c r="N1024" s="102"/>
      <c r="O1024" s="3"/>
      <c r="P1024" s="3"/>
      <c r="Q1024" s="40"/>
      <c r="R1024" s="68"/>
      <c r="S1024" s="69"/>
      <c r="T1024" s="14"/>
      <c r="U1024" s="20"/>
      <c r="V1024" s="1"/>
      <c r="W1024" s="666"/>
      <c r="X1024" s="1"/>
      <c r="Y1024" s="1"/>
      <c r="Z1024" s="1"/>
      <c r="AA1024" s="104"/>
    </row>
    <row r="1025" spans="1:27" s="751" customFormat="1" ht="23.85" customHeight="1" x14ac:dyDescent="0.15">
      <c r="A1025" s="57">
        <v>19</v>
      </c>
      <c r="B1025" s="182"/>
      <c r="C1025" s="182"/>
      <c r="D1025" s="182"/>
      <c r="E1025" s="182"/>
      <c r="F1025" s="182"/>
      <c r="G1025" s="182"/>
      <c r="H1025" s="559"/>
      <c r="I1025" s="182"/>
      <c r="J1025" s="182"/>
      <c r="K1025" s="182"/>
      <c r="L1025" s="182"/>
      <c r="M1025" s="3"/>
      <c r="N1025" s="102"/>
      <c r="O1025" s="3"/>
      <c r="P1025" s="3"/>
      <c r="Q1025" s="40"/>
      <c r="R1025" s="10"/>
      <c r="S1025" s="69"/>
      <c r="T1025" s="14"/>
      <c r="U1025" s="20"/>
      <c r="V1025" s="1"/>
      <c r="W1025" s="666"/>
      <c r="X1025" s="1"/>
      <c r="Y1025" s="1"/>
      <c r="Z1025" s="1"/>
      <c r="AA1025" s="104"/>
    </row>
    <row r="1026" spans="1:27" s="751" customFormat="1" ht="23.85" customHeight="1" x14ac:dyDescent="0.15">
      <c r="A1026" s="8">
        <v>20</v>
      </c>
      <c r="B1026" s="182"/>
      <c r="C1026" s="182"/>
      <c r="D1026" s="182"/>
      <c r="E1026" s="182"/>
      <c r="F1026" s="182"/>
      <c r="G1026" s="182"/>
      <c r="H1026" s="559"/>
      <c r="I1026" s="182"/>
      <c r="J1026" s="182"/>
      <c r="K1026" s="182"/>
      <c r="L1026" s="182"/>
      <c r="M1026" s="3"/>
      <c r="N1026" s="102"/>
      <c r="O1026" s="3"/>
      <c r="P1026" s="3"/>
      <c r="Q1026" s="3"/>
      <c r="R1026" s="9"/>
      <c r="S1026" s="4"/>
      <c r="T1026" s="14"/>
      <c r="U1026" s="20"/>
      <c r="V1026" s="1"/>
      <c r="W1026" s="1"/>
      <c r="X1026" s="1"/>
      <c r="Y1026" s="1"/>
      <c r="Z1026" s="1"/>
      <c r="AA1026" s="104" t="s">
        <v>17</v>
      </c>
    </row>
    <row r="1027" spans="1:27" s="751" customFormat="1" ht="23.85" customHeight="1" x14ac:dyDescent="0.15">
      <c r="A1027" s="57">
        <v>21</v>
      </c>
      <c r="B1027" s="182"/>
      <c r="C1027" s="182"/>
      <c r="D1027" s="182"/>
      <c r="E1027" s="182"/>
      <c r="F1027" s="182"/>
      <c r="G1027" s="182"/>
      <c r="H1027" s="559"/>
      <c r="I1027" s="182"/>
      <c r="J1027" s="182"/>
      <c r="K1027" s="182"/>
      <c r="L1027" s="182"/>
      <c r="M1027" s="3"/>
      <c r="N1027" s="102"/>
      <c r="O1027" s="4"/>
      <c r="P1027" s="4"/>
      <c r="Q1027" s="4"/>
      <c r="R1027" s="4"/>
      <c r="S1027" s="4"/>
      <c r="T1027" s="14"/>
      <c r="U1027" s="20"/>
      <c r="V1027" s="1"/>
      <c r="W1027" s="1"/>
      <c r="X1027" s="1"/>
      <c r="Y1027" s="1"/>
      <c r="Z1027" s="1"/>
      <c r="AA1027" s="104" t="s">
        <v>17</v>
      </c>
    </row>
    <row r="1028" spans="1:27" s="751" customFormat="1" ht="23.85" customHeight="1" x14ac:dyDescent="0.15">
      <c r="A1028" s="8">
        <v>22</v>
      </c>
      <c r="B1028" s="182"/>
      <c r="C1028" s="182"/>
      <c r="D1028" s="182"/>
      <c r="E1028" s="182"/>
      <c r="F1028" s="182"/>
      <c r="G1028" s="182"/>
      <c r="H1028" s="559"/>
      <c r="I1028" s="182"/>
      <c r="J1028" s="182"/>
      <c r="K1028" s="182"/>
      <c r="L1028" s="182"/>
      <c r="M1028" s="3"/>
      <c r="N1028" s="102"/>
      <c r="O1028" s="4"/>
      <c r="P1028" s="4"/>
      <c r="Q1028" s="4"/>
      <c r="R1028" s="4"/>
      <c r="S1028" s="4"/>
      <c r="T1028" s="14"/>
      <c r="U1028" s="20"/>
      <c r="V1028" s="1"/>
      <c r="W1028" s="1"/>
      <c r="X1028" s="1"/>
      <c r="Y1028" s="1"/>
      <c r="Z1028" s="1"/>
      <c r="AA1028" s="104" t="s">
        <v>17</v>
      </c>
    </row>
    <row r="1029" spans="1:27" s="751" customFormat="1" ht="23.85" customHeight="1" x14ac:dyDescent="0.15">
      <c r="A1029" s="57">
        <v>23</v>
      </c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14"/>
      <c r="U1029" s="20"/>
      <c r="V1029" s="1"/>
      <c r="W1029" s="1"/>
      <c r="X1029" s="1"/>
      <c r="Y1029" s="1"/>
      <c r="Z1029" s="1"/>
      <c r="AA1029" s="104"/>
    </row>
    <row r="1030" spans="1:27" s="751" customFormat="1" ht="23.85" customHeight="1" x14ac:dyDescent="0.15">
      <c r="A1030" s="8">
        <v>24</v>
      </c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14"/>
      <c r="U1030" s="20"/>
      <c r="V1030" s="1"/>
      <c r="W1030" s="1"/>
      <c r="X1030" s="1"/>
      <c r="Y1030" s="1"/>
      <c r="Z1030" s="1"/>
      <c r="AA1030" s="104"/>
    </row>
    <row r="1031" spans="1:27" s="751" customFormat="1" ht="23.85" customHeight="1" x14ac:dyDescent="0.15">
      <c r="A1031" s="57">
        <v>25</v>
      </c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14"/>
      <c r="U1031" s="20"/>
      <c r="V1031" s="1"/>
      <c r="W1031" s="1"/>
      <c r="X1031" s="1"/>
      <c r="Y1031" s="1"/>
      <c r="Z1031" s="1"/>
      <c r="AA1031" s="104"/>
    </row>
    <row r="1032" spans="1:27" s="751" customFormat="1" ht="23.85" customHeight="1" x14ac:dyDescent="0.15">
      <c r="A1032" s="8">
        <v>26</v>
      </c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14"/>
      <c r="U1032" s="20"/>
      <c r="V1032" s="1"/>
      <c r="W1032" s="1"/>
      <c r="X1032" s="1"/>
      <c r="Y1032" s="1"/>
      <c r="Z1032" s="1"/>
      <c r="AA1032" s="104"/>
    </row>
    <row r="1033" spans="1:27" s="751" customFormat="1" ht="23.85" customHeight="1" x14ac:dyDescent="0.15">
      <c r="A1033" s="57">
        <v>27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14"/>
      <c r="U1033" s="20"/>
      <c r="V1033" s="1"/>
      <c r="W1033" s="1"/>
      <c r="X1033" s="1"/>
      <c r="Y1033" s="1"/>
      <c r="Z1033" s="1"/>
      <c r="AA1033" s="104"/>
    </row>
    <row r="1034" spans="1:27" s="751" customFormat="1" ht="23.85" customHeight="1" x14ac:dyDescent="0.15">
      <c r="A1034" s="8">
        <v>28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14"/>
      <c r="U1034" s="20"/>
      <c r="V1034" s="1"/>
      <c r="W1034" s="1"/>
      <c r="X1034" s="1"/>
      <c r="Y1034" s="1"/>
      <c r="Z1034" s="1"/>
      <c r="AA1034" s="104"/>
    </row>
    <row r="1035" spans="1:27" s="751" customFormat="1" ht="23.85" customHeight="1" x14ac:dyDescent="0.15">
      <c r="A1035" s="57">
        <v>29</v>
      </c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14"/>
      <c r="U1035" s="20"/>
      <c r="V1035" s="1"/>
      <c r="W1035" s="1"/>
      <c r="X1035" s="1"/>
      <c r="Y1035" s="1"/>
      <c r="Z1035" s="1"/>
      <c r="AA1035" s="104"/>
    </row>
    <row r="1036" spans="1:27" s="751" customFormat="1" ht="23.85" customHeight="1" x14ac:dyDescent="0.15">
      <c r="A1036" s="8">
        <v>30</v>
      </c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14"/>
      <c r="U1036" s="20"/>
      <c r="V1036" s="1"/>
      <c r="W1036" s="1"/>
      <c r="X1036" s="1"/>
      <c r="Y1036" s="1"/>
      <c r="Z1036" s="1"/>
      <c r="AA1036" s="104"/>
    </row>
    <row r="1037" spans="1:27" s="751" customFormat="1" ht="23.85" customHeight="1" x14ac:dyDescent="0.15">
      <c r="A1037" s="57">
        <v>31</v>
      </c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14"/>
      <c r="U1037" s="20"/>
      <c r="V1037" s="1"/>
      <c r="W1037" s="1"/>
      <c r="X1037" s="1"/>
      <c r="Y1037" s="1"/>
      <c r="Z1037" s="1"/>
      <c r="AA1037" s="104"/>
    </row>
    <row r="1038" spans="1:27" s="751" customFormat="1" ht="23.85" customHeight="1" x14ac:dyDescent="0.15">
      <c r="A1038" s="8">
        <v>32</v>
      </c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14"/>
      <c r="U1038" s="20"/>
      <c r="V1038" s="1"/>
      <c r="W1038" s="1"/>
      <c r="X1038" s="1"/>
      <c r="Y1038" s="1"/>
      <c r="Z1038" s="1"/>
      <c r="AA1038" s="104"/>
    </row>
    <row r="1039" spans="1:27" s="751" customFormat="1" ht="23.85" customHeight="1" thickBot="1" x14ac:dyDescent="0.2">
      <c r="A1039" s="11">
        <v>33</v>
      </c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31"/>
      <c r="U1039" s="32"/>
      <c r="V1039" s="1"/>
      <c r="W1039" s="1"/>
      <c r="X1039" s="1"/>
      <c r="Y1039" s="13"/>
      <c r="Z1039" s="1"/>
    </row>
    <row r="1040" spans="1:27" s="751" customFormat="1" ht="20.100000000000001" customHeight="1" thickBot="1" x14ac:dyDescent="0.2">
      <c r="A1040" s="1522" t="s">
        <v>20</v>
      </c>
      <c r="B1040" s="1523"/>
      <c r="C1040" s="1491" t="s">
        <v>1018</v>
      </c>
      <c r="D1040" s="1492"/>
      <c r="E1040" s="1492"/>
      <c r="F1040" s="149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467"/>
      <c r="U1040" s="467"/>
      <c r="V1040" s="1"/>
      <c r="W1040" s="1"/>
      <c r="X1040" s="1"/>
      <c r="Y1040" s="13"/>
      <c r="Z1040" s="1"/>
    </row>
    <row r="1041" spans="1:28" s="751" customFormat="1" ht="31.5" customHeight="1" thickBot="1" x14ac:dyDescent="0.2">
      <c r="A1041" s="1476" t="s">
        <v>46</v>
      </c>
      <c r="B1041" s="1477"/>
      <c r="C1041" s="1477"/>
      <c r="D1041" s="1477"/>
      <c r="E1041" s="1478"/>
      <c r="F1041" s="534" t="s">
        <v>1766</v>
      </c>
      <c r="G1041" s="1"/>
      <c r="H1041" s="1479" t="s">
        <v>8</v>
      </c>
      <c r="I1041" s="1480"/>
      <c r="J1041" s="1480"/>
      <c r="K1041" s="5" t="s">
        <v>9</v>
      </c>
      <c r="L1041" s="1457" t="s">
        <v>10</v>
      </c>
      <c r="M1041" s="1457"/>
      <c r="N1041" s="1458"/>
      <c r="O1041" s="1"/>
      <c r="P1041" s="6"/>
      <c r="Q1041" s="6"/>
      <c r="R1041" s="6"/>
      <c r="S1041" s="1"/>
      <c r="T1041" s="1524" t="s">
        <v>23</v>
      </c>
      <c r="U1041" s="1525"/>
      <c r="V1041" s="379">
        <f>V1043/V1048</f>
        <v>8.4923025435073522E-3</v>
      </c>
      <c r="W1041" s="379">
        <f>W1043/W1048</f>
        <v>8.4923025435073522E-3</v>
      </c>
      <c r="X1041" s="379">
        <f>AVERAGE(V1041,W1041)</f>
        <v>8.4923025435073522E-3</v>
      </c>
      <c r="Y1041" s="380" t="s">
        <v>1003</v>
      </c>
      <c r="Z1041" s="381">
        <f>ROUND(X1041*1440,0)/1440</f>
        <v>8.3333333333333332E-3</v>
      </c>
    </row>
    <row r="1042" spans="1:28" s="751" customFormat="1" ht="9" customHeight="1" thickBo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534"/>
      <c r="U1042" s="534"/>
      <c r="V1042" s="379">
        <f>B1055</f>
        <v>0.23611111111111113</v>
      </c>
      <c r="W1042" s="379">
        <f>C1048</f>
        <v>0.23611111111111113</v>
      </c>
      <c r="X1042" s="1"/>
      <c r="Y1042" s="1"/>
      <c r="Z1042" s="13"/>
    </row>
    <row r="1043" spans="1:28" s="751" customFormat="1" ht="20.100000000000001" customHeight="1" thickBot="1" x14ac:dyDescent="0.2">
      <c r="A1043" s="1495" t="s">
        <v>12</v>
      </c>
      <c r="B1043" s="1483"/>
      <c r="C1043" s="1450" t="s">
        <v>1078</v>
      </c>
      <c r="D1043" s="1451"/>
      <c r="E1043" s="1451"/>
      <c r="F1043" s="1451"/>
      <c r="G1043" s="1451"/>
      <c r="H1043" s="1451"/>
      <c r="I1043" s="1452"/>
      <c r="J1043" s="66"/>
      <c r="K1043" s="1"/>
      <c r="L1043" s="1"/>
      <c r="M1043" s="1"/>
      <c r="N1043" s="1463" t="s">
        <v>1022</v>
      </c>
      <c r="O1043" s="1464"/>
      <c r="P1043" s="1536">
        <f>MINUTE(Z1041)</f>
        <v>12</v>
      </c>
      <c r="Q1043" s="1537"/>
      <c r="R1043" s="1"/>
      <c r="S1043" s="7" t="s">
        <v>14</v>
      </c>
      <c r="T1043" s="1690">
        <v>5.9027777777777776E-2</v>
      </c>
      <c r="U1043" s="1466"/>
      <c r="V1043" s="379">
        <f>V1044-V1042</f>
        <v>0.70486111111111027</v>
      </c>
      <c r="W1043" s="379">
        <f>W1044-W1042</f>
        <v>0.70486111111111027</v>
      </c>
      <c r="X1043" s="1"/>
      <c r="Y1043" s="1"/>
      <c r="Z1043" s="13"/>
    </row>
    <row r="1044" spans="1:28" s="751" customFormat="1" ht="9" customHeight="1" thickBo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534"/>
      <c r="U1044" s="534"/>
      <c r="V1044" s="379">
        <f>L1053</f>
        <v>0.94097222222222143</v>
      </c>
      <c r="W1044" s="379">
        <f>K1061</f>
        <v>0.94097222222222143</v>
      </c>
      <c r="X1044" s="1"/>
      <c r="Y1044" s="1"/>
      <c r="Z1044" s="13"/>
    </row>
    <row r="1045" spans="1:28" s="751" customFormat="1" ht="20.100000000000001" customHeight="1" x14ac:dyDescent="0.15">
      <c r="A1045" s="1499" t="s">
        <v>15</v>
      </c>
      <c r="B1045" s="1494">
        <v>1</v>
      </c>
      <c r="C1045" s="1494"/>
      <c r="D1045" s="1494">
        <v>2</v>
      </c>
      <c r="E1045" s="1494"/>
      <c r="F1045" s="1494">
        <v>3</v>
      </c>
      <c r="G1045" s="1494"/>
      <c r="H1045" s="1494">
        <v>4</v>
      </c>
      <c r="I1045" s="1494"/>
      <c r="J1045" s="1494">
        <v>5</v>
      </c>
      <c r="K1045" s="1494"/>
      <c r="L1045" s="1494">
        <v>6</v>
      </c>
      <c r="M1045" s="1494"/>
      <c r="N1045" s="1494">
        <v>7</v>
      </c>
      <c r="O1045" s="1494"/>
      <c r="P1045" s="1494">
        <v>8</v>
      </c>
      <c r="Q1045" s="1494"/>
      <c r="R1045" s="1494">
        <v>9</v>
      </c>
      <c r="S1045" s="1494"/>
      <c r="T1045" s="1501">
        <v>10</v>
      </c>
      <c r="U1045" s="1502"/>
      <c r="V1045" s="1"/>
      <c r="W1045" s="1"/>
      <c r="X1045" s="1"/>
      <c r="Y1045" s="13"/>
      <c r="Z1045" s="1"/>
    </row>
    <row r="1046" spans="1:28" s="751" customFormat="1" ht="20.100000000000001" customHeight="1" x14ac:dyDescent="0.15">
      <c r="A1046" s="1500"/>
      <c r="B1046" s="9" t="s">
        <v>8</v>
      </c>
      <c r="C1046" s="9" t="s">
        <v>16</v>
      </c>
      <c r="D1046" s="9" t="s">
        <v>8</v>
      </c>
      <c r="E1046" s="9" t="s">
        <v>16</v>
      </c>
      <c r="F1046" s="9" t="s">
        <v>8</v>
      </c>
      <c r="G1046" s="9" t="s">
        <v>16</v>
      </c>
      <c r="H1046" s="9" t="s">
        <v>8</v>
      </c>
      <c r="I1046" s="9" t="s">
        <v>16</v>
      </c>
      <c r="J1046" s="9" t="s">
        <v>8</v>
      </c>
      <c r="K1046" s="9" t="s">
        <v>16</v>
      </c>
      <c r="L1046" s="9" t="s">
        <v>8</v>
      </c>
      <c r="M1046" s="9" t="s">
        <v>16</v>
      </c>
      <c r="N1046" s="9"/>
      <c r="O1046" s="9"/>
      <c r="P1046" s="9"/>
      <c r="Q1046" s="9"/>
      <c r="R1046" s="9"/>
      <c r="S1046" s="9"/>
      <c r="T1046" s="10"/>
      <c r="U1046" s="16"/>
      <c r="V1046" s="1" t="s">
        <v>1057</v>
      </c>
      <c r="W1046" s="382" t="s">
        <v>1058</v>
      </c>
      <c r="X1046" s="1"/>
      <c r="Y1046" s="13"/>
      <c r="Z1046" s="1"/>
    </row>
    <row r="1047" spans="1:28" s="751" customFormat="1" ht="23.85" customHeight="1" x14ac:dyDescent="0.15">
      <c r="A1047" s="57">
        <v>1</v>
      </c>
      <c r="B1047" s="186"/>
      <c r="C1047" s="186" t="s">
        <v>21</v>
      </c>
      <c r="D1047" s="186">
        <v>0.31111111111111134</v>
      </c>
      <c r="E1047" s="186">
        <v>0.37083333333333374</v>
      </c>
      <c r="F1047" s="186">
        <v>0.45763888888888954</v>
      </c>
      <c r="G1047" s="186">
        <v>0.52222222222222292</v>
      </c>
      <c r="H1047" s="186">
        <v>0.60347222222222263</v>
      </c>
      <c r="I1047" s="186">
        <v>0.66875000000000018</v>
      </c>
      <c r="J1047" s="186">
        <v>0.75486111111111098</v>
      </c>
      <c r="K1047" s="186">
        <v>0.82152777777777741</v>
      </c>
      <c r="L1047" s="186"/>
      <c r="M1047" s="186"/>
      <c r="N1047" s="102"/>
      <c r="O1047" s="3"/>
      <c r="P1047" s="3"/>
      <c r="Q1047" s="3"/>
      <c r="R1047" s="186"/>
      <c r="S1047" s="186"/>
      <c r="T1047" s="665"/>
      <c r="U1047" s="20"/>
      <c r="V1047" s="815">
        <f>COUNTA(B1047:U1079)</f>
        <v>166</v>
      </c>
      <c r="W1047" s="816">
        <f>V1047/21/2</f>
        <v>3.9523809523809526</v>
      </c>
      <c r="X1047" s="1"/>
      <c r="Y1047" s="13"/>
      <c r="Z1047" s="1"/>
      <c r="AA1047" s="104" t="s">
        <v>17</v>
      </c>
    </row>
    <row r="1048" spans="1:28" s="751" customFormat="1" ht="23.85" customHeight="1" x14ac:dyDescent="0.15">
      <c r="A1048" s="57" t="s">
        <v>1079</v>
      </c>
      <c r="B1048" s="566"/>
      <c r="C1048" s="566">
        <v>0.23611111111111113</v>
      </c>
      <c r="D1048" s="566">
        <v>0.3194444444444447</v>
      </c>
      <c r="E1048" s="566">
        <v>0.3791666666666671</v>
      </c>
      <c r="F1048" s="566">
        <v>0.4659722222222229</v>
      </c>
      <c r="G1048" s="566">
        <v>0.53055555555555622</v>
      </c>
      <c r="H1048" s="566">
        <v>0.61180555555555594</v>
      </c>
      <c r="I1048" s="566">
        <v>0.67777777777777792</v>
      </c>
      <c r="J1048" s="566">
        <v>0.76388888888888873</v>
      </c>
      <c r="K1048" s="566">
        <v>0.82986111111111072</v>
      </c>
      <c r="L1048" s="566"/>
      <c r="M1048" s="566"/>
      <c r="N1048" s="102"/>
      <c r="O1048" s="3"/>
      <c r="P1048" s="3"/>
      <c r="Q1048" s="3"/>
      <c r="R1048" s="9"/>
      <c r="S1048" s="186"/>
      <c r="T1048" s="14"/>
      <c r="U1048" s="20"/>
      <c r="V1048" s="386">
        <f>COUNTA(B1047:B1079,D1047:D1079,F1047:F1079,H1047:H1079,J1047:J1079,L1047:L1079,N1047:N1079,P1047:P1079,R1047:R1079,T1047:T1079)</f>
        <v>83</v>
      </c>
      <c r="W1048" s="386">
        <f>COUNTA(C1047:C1079,E1047:E1079,G1047:G1079,I1047:I1079,K1047:K1079,M1047:M1079,O1047:O1079,Q1047:Q1079,S1047:S1079,U1047:U1079)</f>
        <v>83</v>
      </c>
      <c r="X1048" s="1"/>
      <c r="Y1048" s="1">
        <f>(V1048+W1048)/2</f>
        <v>83</v>
      </c>
      <c r="Z1048" s="1"/>
      <c r="AA1048" s="104" t="s">
        <v>17</v>
      </c>
    </row>
    <row r="1049" spans="1:28" s="751" customFormat="1" ht="23.85" customHeight="1" x14ac:dyDescent="0.15">
      <c r="A1049" s="57" t="s">
        <v>1080</v>
      </c>
      <c r="B1049" s="731"/>
      <c r="C1049" s="566">
        <v>0.24444444444444446</v>
      </c>
      <c r="D1049" s="566">
        <v>0.32777777777777806</v>
      </c>
      <c r="E1049" s="566">
        <v>0.38750000000000046</v>
      </c>
      <c r="F1049" s="566">
        <v>0.47430555555555626</v>
      </c>
      <c r="G1049" s="566">
        <v>0.53888888888888953</v>
      </c>
      <c r="H1049" s="566">
        <v>0.62013888888888924</v>
      </c>
      <c r="I1049" s="566">
        <v>0.68680555555555567</v>
      </c>
      <c r="J1049" s="566">
        <v>0.77291666666666647</v>
      </c>
      <c r="K1049" s="566">
        <v>0.83819444444444402</v>
      </c>
      <c r="L1049" s="566">
        <v>0.90763888888888822</v>
      </c>
      <c r="M1049" s="566"/>
      <c r="N1049" s="102"/>
      <c r="O1049" s="3"/>
      <c r="P1049" s="3"/>
      <c r="Q1049" s="270"/>
      <c r="R1049" s="9"/>
      <c r="S1049" s="271"/>
      <c r="T1049" s="14"/>
      <c r="U1049" s="20"/>
      <c r="V1049" s="1" t="s">
        <v>1051</v>
      </c>
      <c r="W1049" s="1" t="s">
        <v>1052</v>
      </c>
      <c r="X1049" s="1"/>
      <c r="Y1049" s="1" t="s">
        <v>1028</v>
      </c>
      <c r="Z1049" s="1"/>
      <c r="AA1049" s="104" t="s">
        <v>1073</v>
      </c>
    </row>
    <row r="1050" spans="1:28" s="751" customFormat="1" ht="23.85" customHeight="1" x14ac:dyDescent="0.15">
      <c r="A1050" s="57" t="s">
        <v>1081</v>
      </c>
      <c r="B1050" s="731"/>
      <c r="C1050" s="566">
        <v>0.25277777777777782</v>
      </c>
      <c r="D1050" s="566">
        <v>0.33611111111111142</v>
      </c>
      <c r="E1050" s="566">
        <v>0.39652777777777826</v>
      </c>
      <c r="F1050" s="566">
        <v>0.48263888888888962</v>
      </c>
      <c r="G1050" s="566">
        <v>0.54722222222222283</v>
      </c>
      <c r="H1050" s="566">
        <v>0.62847222222222254</v>
      </c>
      <c r="I1050" s="566">
        <v>0.69583333333333341</v>
      </c>
      <c r="J1050" s="566">
        <v>0.78194444444444422</v>
      </c>
      <c r="K1050" s="566">
        <v>0.84652777777777732</v>
      </c>
      <c r="L1050" s="566">
        <v>0.91597222222222152</v>
      </c>
      <c r="M1050" s="566"/>
      <c r="N1050" s="102"/>
      <c r="O1050" s="3"/>
      <c r="P1050" s="3"/>
      <c r="Q1050" s="270"/>
      <c r="R1050" s="9"/>
      <c r="S1050" s="271"/>
      <c r="T1050" s="14"/>
      <c r="U1050" s="20"/>
      <c r="V1050" s="13"/>
      <c r="W1050" s="13"/>
      <c r="X1050" s="1"/>
      <c r="Y1050" s="1"/>
      <c r="Z1050" s="1"/>
      <c r="AA1050" s="104" t="s">
        <v>1073</v>
      </c>
    </row>
    <row r="1051" spans="1:28" s="751" customFormat="1" ht="23.85" customHeight="1" x14ac:dyDescent="0.15">
      <c r="A1051" s="57" t="s">
        <v>1082</v>
      </c>
      <c r="B1051" s="731"/>
      <c r="C1051" s="566">
        <v>0.26111111111111118</v>
      </c>
      <c r="D1051" s="566">
        <v>0.34444444444444478</v>
      </c>
      <c r="E1051" s="566">
        <v>0.40555555555555606</v>
      </c>
      <c r="F1051" s="566">
        <v>0.49097222222222298</v>
      </c>
      <c r="G1051" s="566">
        <v>0.55555555555555614</v>
      </c>
      <c r="H1051" s="566">
        <v>0.63750000000000029</v>
      </c>
      <c r="I1051" s="566">
        <v>0.70486111111111116</v>
      </c>
      <c r="J1051" s="566">
        <v>0.79097222222222197</v>
      </c>
      <c r="K1051" s="566">
        <v>0.85486111111111063</v>
      </c>
      <c r="L1051" s="566">
        <v>0.92430555555555483</v>
      </c>
      <c r="M1051" s="566"/>
      <c r="N1051" s="102"/>
      <c r="O1051" s="3"/>
      <c r="P1051" s="3"/>
      <c r="Q1051" s="270"/>
      <c r="R1051" s="186"/>
      <c r="S1051" s="556"/>
      <c r="T1051" s="14"/>
      <c r="U1051" s="20"/>
      <c r="V1051" s="13"/>
      <c r="W1051" s="13"/>
      <c r="X1051" s="1"/>
      <c r="Y1051" s="1"/>
      <c r="Z1051" s="962"/>
      <c r="AA1051" s="104" t="s">
        <v>1073</v>
      </c>
      <c r="AB1051" s="963"/>
    </row>
    <row r="1052" spans="1:28" s="751" customFormat="1" ht="23.85" customHeight="1" x14ac:dyDescent="0.15">
      <c r="A1052" s="8">
        <v>6</v>
      </c>
      <c r="B1052" s="92"/>
      <c r="C1052" s="182">
        <v>0.26944444444444454</v>
      </c>
      <c r="D1052" s="182">
        <v>0.35277777777777813</v>
      </c>
      <c r="E1052" s="182">
        <v>0.41458333333333386</v>
      </c>
      <c r="F1052" s="182">
        <v>0.49930555555555634</v>
      </c>
      <c r="G1052" s="182">
        <v>0.56388888888888944</v>
      </c>
      <c r="H1052" s="182">
        <v>0.64652777777777803</v>
      </c>
      <c r="I1052" s="182">
        <v>0.71388888888888891</v>
      </c>
      <c r="J1052" s="182">
        <v>0.79999999999999971</v>
      </c>
      <c r="K1052" s="182">
        <v>0.86319444444444393</v>
      </c>
      <c r="L1052" s="182">
        <v>0.93263888888888813</v>
      </c>
      <c r="M1052" s="566"/>
      <c r="N1052" s="102"/>
      <c r="O1052" s="3"/>
      <c r="P1052" s="3"/>
      <c r="Q1052" s="3"/>
      <c r="R1052" s="566"/>
      <c r="S1052" s="271"/>
      <c r="T1052" s="14"/>
      <c r="U1052" s="20"/>
      <c r="V1052" s="666">
        <f>J1062-J1061</f>
        <v>9.0277777777777457E-3</v>
      </c>
      <c r="W1052" s="666">
        <f>K1055-K1054</f>
        <v>8.3333333333333037E-3</v>
      </c>
      <c r="X1052" s="1"/>
      <c r="Y1052" s="1"/>
      <c r="Z1052" s="962"/>
      <c r="AA1052" s="104" t="s">
        <v>1073</v>
      </c>
      <c r="AB1052" s="963"/>
    </row>
    <row r="1053" spans="1:28" s="751" customFormat="1" ht="23.85" customHeight="1" x14ac:dyDescent="0.15">
      <c r="A1053" s="57">
        <v>7</v>
      </c>
      <c r="B1053" s="92"/>
      <c r="C1053" s="182">
        <v>0.2777777777777779</v>
      </c>
      <c r="D1053" s="182">
        <v>0.36111111111111149</v>
      </c>
      <c r="E1053" s="182">
        <v>0.42361111111111166</v>
      </c>
      <c r="F1053" s="182">
        <v>0.50763888888888964</v>
      </c>
      <c r="G1053" s="182">
        <v>0.57222222222222274</v>
      </c>
      <c r="H1053" s="182">
        <v>0.65555555555555578</v>
      </c>
      <c r="I1053" s="182">
        <v>0.72291666666666665</v>
      </c>
      <c r="J1053" s="182">
        <v>0.80902777777777746</v>
      </c>
      <c r="K1053" s="182">
        <v>0.87152777777777724</v>
      </c>
      <c r="L1053" s="182">
        <v>0.94097222222222143</v>
      </c>
      <c r="M1053" s="566"/>
      <c r="N1053" s="102"/>
      <c r="O1053" s="3"/>
      <c r="P1053" s="3"/>
      <c r="Q1053" s="3"/>
      <c r="R1053" s="271"/>
      <c r="S1053" s="271"/>
      <c r="T1053" s="14"/>
      <c r="U1053" s="20"/>
      <c r="V1053" s="666">
        <f>J1063-J1062</f>
        <v>9.0277777777777457E-3</v>
      </c>
      <c r="W1053" s="666">
        <f t="shared" ref="W1053:W1059" si="25">K1056-K1055</f>
        <v>8.3333333333333037E-3</v>
      </c>
      <c r="X1053" s="1"/>
      <c r="Y1053" s="1"/>
      <c r="Z1053" s="962"/>
      <c r="AA1053" s="104" t="s">
        <v>1073</v>
      </c>
      <c r="AB1053" s="963"/>
    </row>
    <row r="1054" spans="1:28" s="751" customFormat="1" ht="23.85" customHeight="1" x14ac:dyDescent="0.15">
      <c r="A1054" s="57" t="s">
        <v>1085</v>
      </c>
      <c r="B1054" s="182" t="s">
        <v>22</v>
      </c>
      <c r="C1054" s="182">
        <v>0.2868055555555557</v>
      </c>
      <c r="D1054" s="182">
        <v>0.36944444444444485</v>
      </c>
      <c r="E1054" s="182">
        <v>0.43263888888888946</v>
      </c>
      <c r="F1054" s="182">
        <v>0.51597222222222294</v>
      </c>
      <c r="G1054" s="182">
        <v>0.58055555555555605</v>
      </c>
      <c r="H1054" s="182">
        <v>0.66458333333333353</v>
      </c>
      <c r="I1054" s="182">
        <v>0.7319444444444444</v>
      </c>
      <c r="J1054" s="182">
        <v>0.8180555555555552</v>
      </c>
      <c r="K1054" s="182">
        <v>0.87986111111111054</v>
      </c>
      <c r="L1054" s="182"/>
      <c r="M1054" s="566"/>
      <c r="N1054" s="102"/>
      <c r="O1054" s="3"/>
      <c r="P1054" s="3"/>
      <c r="Q1054" s="3"/>
      <c r="R1054" s="271"/>
      <c r="S1054" s="182"/>
      <c r="T1054" s="107"/>
      <c r="U1054" s="20"/>
      <c r="V1054" s="666">
        <f>L1049-J1063</f>
        <v>8.3333333333333037E-3</v>
      </c>
      <c r="W1054" s="666">
        <f t="shared" si="25"/>
        <v>8.3333333333333037E-3</v>
      </c>
      <c r="X1054" s="1"/>
      <c r="Y1054" s="1"/>
      <c r="Z1054" s="962"/>
      <c r="AA1054" s="104" t="s">
        <v>17</v>
      </c>
      <c r="AB1054" s="963"/>
    </row>
    <row r="1055" spans="1:28" s="751" customFormat="1" ht="23.85" customHeight="1" x14ac:dyDescent="0.15">
      <c r="A1055" s="57">
        <v>9</v>
      </c>
      <c r="B1055" s="182">
        <v>0.23611111111111113</v>
      </c>
      <c r="C1055" s="182">
        <v>0.2958333333333335</v>
      </c>
      <c r="D1055" s="182">
        <v>0.37777777777777821</v>
      </c>
      <c r="E1055" s="182">
        <v>0.44166666666666726</v>
      </c>
      <c r="F1055" s="182">
        <v>0.52430555555555625</v>
      </c>
      <c r="G1055" s="182">
        <v>0.58888888888888935</v>
      </c>
      <c r="H1055" s="182">
        <v>0.67361111111111127</v>
      </c>
      <c r="I1055" s="182">
        <v>0.74097222222222214</v>
      </c>
      <c r="J1055" s="182">
        <v>0.82708333333333295</v>
      </c>
      <c r="K1055" s="182">
        <v>0.88819444444444384</v>
      </c>
      <c r="L1055" s="182"/>
      <c r="M1055" s="566"/>
      <c r="N1055" s="102"/>
      <c r="O1055" s="3"/>
      <c r="P1055" s="3"/>
      <c r="Q1055" s="3"/>
      <c r="R1055" s="556"/>
      <c r="S1055" s="182"/>
      <c r="T1055" s="14"/>
      <c r="U1055" s="20"/>
      <c r="V1055" s="666">
        <f>L1050-L1049</f>
        <v>8.3333333333333037E-3</v>
      </c>
      <c r="W1055" s="666">
        <f t="shared" si="25"/>
        <v>9.0277777777777457E-3</v>
      </c>
      <c r="X1055" s="1"/>
      <c r="Y1055" s="1"/>
      <c r="Z1055" s="1"/>
      <c r="AA1055" s="104" t="s">
        <v>17</v>
      </c>
    </row>
    <row r="1056" spans="1:28" s="751" customFormat="1" ht="23.85" customHeight="1" x14ac:dyDescent="0.15">
      <c r="A1056" s="8">
        <v>10</v>
      </c>
      <c r="B1056" s="182">
        <v>0.24444444444444446</v>
      </c>
      <c r="C1056" s="182">
        <v>0.30416666666666686</v>
      </c>
      <c r="D1056" s="182">
        <v>0.38611111111111157</v>
      </c>
      <c r="E1056" s="182">
        <v>0.45069444444444506</v>
      </c>
      <c r="F1056" s="182">
        <v>0.53263888888888955</v>
      </c>
      <c r="G1056" s="182">
        <v>0.59722222222222265</v>
      </c>
      <c r="H1056" s="182">
        <v>0.68263888888888902</v>
      </c>
      <c r="I1056" s="182">
        <v>0.74999999999999989</v>
      </c>
      <c r="J1056" s="182">
        <v>0.83611111111111069</v>
      </c>
      <c r="K1056" s="182">
        <v>0.89652777777777715</v>
      </c>
      <c r="L1056" s="182"/>
      <c r="M1056" s="566"/>
      <c r="N1056" s="102"/>
      <c r="O1056" s="3"/>
      <c r="P1056" s="3"/>
      <c r="Q1056" s="270"/>
      <c r="R1056" s="271"/>
      <c r="S1056" s="182"/>
      <c r="T1056" s="182"/>
      <c r="U1056" s="20"/>
      <c r="V1056" s="666">
        <f>L1051-L1050</f>
        <v>8.3333333333333037E-3</v>
      </c>
      <c r="W1056" s="666">
        <f t="shared" si="25"/>
        <v>9.0277777777777457E-3</v>
      </c>
      <c r="X1056" s="1"/>
      <c r="Y1056" s="1"/>
      <c r="Z1056" s="1"/>
      <c r="AA1056" s="104" t="s">
        <v>17</v>
      </c>
    </row>
    <row r="1057" spans="1:27" s="751" customFormat="1" ht="23.85" customHeight="1" x14ac:dyDescent="0.15">
      <c r="A1057" s="57" t="s">
        <v>1075</v>
      </c>
      <c r="B1057" s="182">
        <v>0.25277777777777782</v>
      </c>
      <c r="C1057" s="182">
        <v>0.31250000000000022</v>
      </c>
      <c r="D1057" s="182">
        <v>0.39513888888888937</v>
      </c>
      <c r="E1057" s="182">
        <v>0.45972222222222286</v>
      </c>
      <c r="F1057" s="182">
        <v>0.54097222222222285</v>
      </c>
      <c r="G1057" s="182">
        <v>0.60555555555555596</v>
      </c>
      <c r="H1057" s="182">
        <v>0.69166666666666676</v>
      </c>
      <c r="I1057" s="182">
        <v>0.75902777777777763</v>
      </c>
      <c r="J1057" s="182">
        <v>0.84513888888888844</v>
      </c>
      <c r="K1057" s="182">
        <v>0.90486111111111045</v>
      </c>
      <c r="L1057" s="182"/>
      <c r="M1057" s="566"/>
      <c r="N1057" s="102"/>
      <c r="O1057" s="3"/>
      <c r="P1057" s="3"/>
      <c r="Q1057" s="270"/>
      <c r="R1057" s="271"/>
      <c r="S1057" s="182"/>
      <c r="T1057" s="14"/>
      <c r="U1057" s="20"/>
      <c r="V1057" s="666">
        <f>L1052-L1051</f>
        <v>8.3333333333333037E-3</v>
      </c>
      <c r="W1057" s="666">
        <f t="shared" si="25"/>
        <v>9.0277777777777457E-3</v>
      </c>
      <c r="X1057" s="1"/>
      <c r="Y1057" s="1"/>
      <c r="Z1057" s="1"/>
      <c r="AA1057" s="104" t="s">
        <v>17</v>
      </c>
    </row>
    <row r="1058" spans="1:27" s="751" customFormat="1" ht="23.85" customHeight="1" x14ac:dyDescent="0.15">
      <c r="A1058" s="57">
        <v>12</v>
      </c>
      <c r="B1058" s="182">
        <v>0.26111111111111118</v>
      </c>
      <c r="C1058" s="182">
        <v>0.32083333333333358</v>
      </c>
      <c r="D1058" s="182">
        <v>0.40416666666666717</v>
      </c>
      <c r="E1058" s="182">
        <v>0.46875000000000067</v>
      </c>
      <c r="F1058" s="182">
        <v>0.5500000000000006</v>
      </c>
      <c r="G1058" s="182">
        <v>0.6145833333333337</v>
      </c>
      <c r="H1058" s="182">
        <v>0.70069444444444451</v>
      </c>
      <c r="I1058" s="182">
        <v>0.76805555555555538</v>
      </c>
      <c r="J1058" s="182">
        <v>0.85416666666666619</v>
      </c>
      <c r="K1058" s="182">
        <v>0.9138888888888882</v>
      </c>
      <c r="L1058" s="182"/>
      <c r="M1058" s="566"/>
      <c r="N1058" s="102"/>
      <c r="O1058" s="3"/>
      <c r="P1058" s="3"/>
      <c r="Q1058" s="270"/>
      <c r="R1058" s="182"/>
      <c r="S1058" s="69"/>
      <c r="T1058" s="14"/>
      <c r="U1058" s="20"/>
      <c r="V1058" s="666">
        <f>L1053-L1052</f>
        <v>8.3333333333333037E-3</v>
      </c>
      <c r="W1058" s="666">
        <f t="shared" si="25"/>
        <v>9.0277777777777457E-3</v>
      </c>
      <c r="X1058" s="1"/>
      <c r="Y1058" s="1"/>
      <c r="Z1058" s="1"/>
      <c r="AA1058" s="104" t="s">
        <v>17</v>
      </c>
    </row>
    <row r="1059" spans="1:27" s="751" customFormat="1" ht="23.85" customHeight="1" x14ac:dyDescent="0.15">
      <c r="A1059" s="57">
        <v>13</v>
      </c>
      <c r="B1059" s="182">
        <v>0.26944444444444454</v>
      </c>
      <c r="C1059" s="182">
        <v>0.32916666666666694</v>
      </c>
      <c r="D1059" s="182">
        <v>0.41319444444444497</v>
      </c>
      <c r="E1059" s="182">
        <v>0.47777777777777847</v>
      </c>
      <c r="F1059" s="182">
        <v>0.55902777777777835</v>
      </c>
      <c r="G1059" s="182">
        <v>0.62361111111111145</v>
      </c>
      <c r="H1059" s="182">
        <v>0.70972222222222225</v>
      </c>
      <c r="I1059" s="182">
        <v>0.77708333333333313</v>
      </c>
      <c r="J1059" s="182">
        <v>0.86319444444444393</v>
      </c>
      <c r="K1059" s="182">
        <v>0.92291666666666594</v>
      </c>
      <c r="L1059" s="182"/>
      <c r="M1059" s="566"/>
      <c r="N1059" s="102"/>
      <c r="O1059" s="3"/>
      <c r="P1059" s="3"/>
      <c r="Q1059" s="3"/>
      <c r="R1059" s="182"/>
      <c r="S1059" s="69"/>
      <c r="T1059" s="14"/>
      <c r="U1059" s="20"/>
      <c r="V1059" s="666">
        <f>L1054-L1053</f>
        <v>-0.94097222222222143</v>
      </c>
      <c r="W1059" s="666">
        <f t="shared" si="25"/>
        <v>-0.94097222222222143</v>
      </c>
      <c r="X1059" s="1"/>
      <c r="Y1059" s="1"/>
      <c r="Z1059" s="1"/>
      <c r="AA1059" s="104" t="s">
        <v>17</v>
      </c>
    </row>
    <row r="1060" spans="1:27" s="751" customFormat="1" ht="23.85" customHeight="1" x14ac:dyDescent="0.15">
      <c r="A1060" s="8">
        <v>14</v>
      </c>
      <c r="B1060" s="182">
        <v>0.2777777777777779</v>
      </c>
      <c r="C1060" s="182">
        <v>0.3375000000000003</v>
      </c>
      <c r="D1060" s="182">
        <v>0.42222222222222278</v>
      </c>
      <c r="E1060" s="182">
        <v>0.48680555555555627</v>
      </c>
      <c r="F1060" s="182">
        <v>0.56805555555555609</v>
      </c>
      <c r="G1060" s="182">
        <v>0.63263888888888919</v>
      </c>
      <c r="H1060" s="182">
        <v>0.71875</v>
      </c>
      <c r="I1060" s="182">
        <v>0.78611111111111087</v>
      </c>
      <c r="J1060" s="182">
        <v>0.87222222222222168</v>
      </c>
      <c r="K1060" s="182">
        <v>0.93194444444444369</v>
      </c>
      <c r="L1060" s="182"/>
      <c r="M1060" s="566"/>
      <c r="N1060" s="102"/>
      <c r="O1060" s="3"/>
      <c r="P1060" s="3"/>
      <c r="Q1060" s="3"/>
      <c r="R1060" s="271"/>
      <c r="S1060" s="69"/>
      <c r="T1060" s="14"/>
      <c r="U1060" s="20"/>
      <c r="V1060" s="666"/>
      <c r="W1060" s="666"/>
      <c r="X1060" s="1"/>
      <c r="Y1060" s="1"/>
      <c r="Z1060" s="1"/>
      <c r="AA1060" s="104" t="s">
        <v>17</v>
      </c>
    </row>
    <row r="1061" spans="1:27" s="751" customFormat="1" ht="23.85" customHeight="1" x14ac:dyDescent="0.15">
      <c r="A1061" s="57" t="s">
        <v>1076</v>
      </c>
      <c r="B1061" s="182">
        <v>0.28611111111111126</v>
      </c>
      <c r="C1061" s="182">
        <v>0.34583333333333366</v>
      </c>
      <c r="D1061" s="182">
        <v>0.43125000000000058</v>
      </c>
      <c r="E1061" s="182">
        <v>0.49583333333333407</v>
      </c>
      <c r="F1061" s="182">
        <v>0.57708333333333384</v>
      </c>
      <c r="G1061" s="182">
        <v>0.64166666666666694</v>
      </c>
      <c r="H1061" s="182">
        <v>0.72777777777777775</v>
      </c>
      <c r="I1061" s="182">
        <v>0.79513888888888862</v>
      </c>
      <c r="J1061" s="182">
        <v>0.88124999999999942</v>
      </c>
      <c r="K1061" s="182">
        <v>0.94097222222222143</v>
      </c>
      <c r="L1061" s="182"/>
      <c r="M1061" s="3"/>
      <c r="N1061" s="102"/>
      <c r="O1061" s="3"/>
      <c r="P1061" s="3"/>
      <c r="Q1061" s="3"/>
      <c r="R1061" s="14"/>
      <c r="S1061" s="69"/>
      <c r="T1061" s="14"/>
      <c r="U1061" s="20"/>
      <c r="V1061" s="666"/>
      <c r="W1061" s="666"/>
      <c r="X1061" s="1"/>
      <c r="Y1061" s="1"/>
      <c r="Z1061" s="1"/>
      <c r="AA1061" s="104" t="s">
        <v>17</v>
      </c>
    </row>
    <row r="1062" spans="1:27" s="751" customFormat="1" ht="23.85" customHeight="1" x14ac:dyDescent="0.15">
      <c r="A1062" s="8">
        <v>16</v>
      </c>
      <c r="B1062" s="182">
        <v>0.29444444444444462</v>
      </c>
      <c r="C1062" s="182">
        <v>0.35416666666666702</v>
      </c>
      <c r="D1062" s="182">
        <v>0.44027777777777838</v>
      </c>
      <c r="E1062" s="182">
        <v>0.50486111111111187</v>
      </c>
      <c r="F1062" s="182">
        <v>0.58611111111111158</v>
      </c>
      <c r="G1062" s="182">
        <v>0.65069444444444469</v>
      </c>
      <c r="H1062" s="182">
        <v>0.73680555555555549</v>
      </c>
      <c r="I1062" s="182">
        <v>0.80416666666666636</v>
      </c>
      <c r="J1062" s="182">
        <v>0.89027777777777717</v>
      </c>
      <c r="K1062" s="182"/>
      <c r="L1062" s="182"/>
      <c r="M1062" s="3"/>
      <c r="N1062" s="102"/>
      <c r="O1062" s="3"/>
      <c r="P1062" s="3"/>
      <c r="Q1062" s="40"/>
      <c r="R1062" s="14"/>
      <c r="S1062" s="69"/>
      <c r="T1062" s="14"/>
      <c r="U1062" s="20"/>
      <c r="V1062" s="666"/>
      <c r="W1062" s="666"/>
      <c r="X1062" s="1"/>
      <c r="Y1062" s="1"/>
      <c r="Z1062" s="1"/>
      <c r="AA1062" s="104" t="s">
        <v>1073</v>
      </c>
    </row>
    <row r="1063" spans="1:27" s="751" customFormat="1" ht="23.85" customHeight="1" x14ac:dyDescent="0.15">
      <c r="A1063" s="57">
        <v>17</v>
      </c>
      <c r="B1063" s="182">
        <v>0.30277777777777798</v>
      </c>
      <c r="C1063" s="182">
        <v>0.36250000000000038</v>
      </c>
      <c r="D1063" s="182">
        <v>0.44930555555555618</v>
      </c>
      <c r="E1063" s="182">
        <v>0.51388888888888962</v>
      </c>
      <c r="F1063" s="182">
        <v>0.59513888888888933</v>
      </c>
      <c r="G1063" s="182">
        <v>0.65972222222222243</v>
      </c>
      <c r="H1063" s="182">
        <v>0.74583333333333324</v>
      </c>
      <c r="I1063" s="182">
        <v>0.81319444444444411</v>
      </c>
      <c r="J1063" s="182">
        <v>0.89930555555555491</v>
      </c>
      <c r="K1063" s="182"/>
      <c r="L1063" s="182"/>
      <c r="M1063" s="182"/>
      <c r="N1063" s="102"/>
      <c r="O1063" s="3"/>
      <c r="P1063" s="3"/>
      <c r="Q1063" s="40"/>
      <c r="R1063" s="14"/>
      <c r="S1063" s="69"/>
      <c r="T1063" s="14"/>
      <c r="U1063" s="20"/>
      <c r="V1063" s="13"/>
      <c r="W1063" s="666"/>
      <c r="X1063" s="1"/>
      <c r="Y1063" s="1"/>
      <c r="Z1063" s="1"/>
      <c r="AA1063" s="104" t="s">
        <v>1073</v>
      </c>
    </row>
    <row r="1064" spans="1:27" s="751" customFormat="1" ht="23.85" customHeight="1" x14ac:dyDescent="0.15">
      <c r="A1064" s="8">
        <v>18</v>
      </c>
      <c r="B1064" s="182"/>
      <c r="C1064" s="182"/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02"/>
      <c r="O1064" s="3"/>
      <c r="P1064" s="3"/>
      <c r="Q1064" s="40"/>
      <c r="R1064" s="68"/>
      <c r="S1064" s="69"/>
      <c r="T1064" s="14"/>
      <c r="U1064" s="20"/>
      <c r="V1064" s="1"/>
      <c r="W1064" s="666"/>
      <c r="X1064" s="1"/>
      <c r="Y1064" s="1"/>
      <c r="Z1064" s="1"/>
      <c r="AA1064" s="104"/>
    </row>
    <row r="1065" spans="1:27" s="751" customFormat="1" ht="23.85" customHeight="1" x14ac:dyDescent="0.15">
      <c r="A1065" s="57">
        <v>19</v>
      </c>
      <c r="B1065" s="182"/>
      <c r="C1065" s="182"/>
      <c r="D1065" s="182"/>
      <c r="E1065" s="182"/>
      <c r="F1065" s="182"/>
      <c r="G1065" s="182"/>
      <c r="H1065" s="182"/>
      <c r="I1065" s="182"/>
      <c r="J1065" s="182"/>
      <c r="K1065" s="182"/>
      <c r="L1065" s="182"/>
      <c r="M1065" s="3"/>
      <c r="N1065" s="102"/>
      <c r="O1065" s="3"/>
      <c r="P1065" s="3"/>
      <c r="Q1065" s="40"/>
      <c r="R1065" s="10"/>
      <c r="S1065" s="69"/>
      <c r="T1065" s="14"/>
      <c r="U1065" s="20"/>
      <c r="V1065" s="1"/>
      <c r="W1065" s="666"/>
      <c r="X1065" s="1"/>
      <c r="Y1065" s="1"/>
      <c r="Z1065" s="1"/>
      <c r="AA1065" s="104"/>
    </row>
    <row r="1066" spans="1:27" s="751" customFormat="1" ht="23.85" customHeight="1" x14ac:dyDescent="0.15">
      <c r="A1066" s="8">
        <v>20</v>
      </c>
      <c r="B1066" s="182"/>
      <c r="C1066" s="182"/>
      <c r="D1066" s="182"/>
      <c r="E1066" s="182"/>
      <c r="F1066" s="182"/>
      <c r="G1066" s="182"/>
      <c r="H1066" s="182"/>
      <c r="I1066" s="182"/>
      <c r="J1066" s="182"/>
      <c r="K1066" s="182"/>
      <c r="L1066" s="182"/>
      <c r="M1066" s="3"/>
      <c r="N1066" s="102"/>
      <c r="O1066" s="3"/>
      <c r="P1066" s="3"/>
      <c r="Q1066" s="3"/>
      <c r="R1066" s="9"/>
      <c r="S1066" s="4"/>
      <c r="T1066" s="14"/>
      <c r="U1066" s="20"/>
      <c r="V1066" s="1"/>
      <c r="W1066" s="1"/>
      <c r="X1066" s="1"/>
      <c r="Y1066" s="1"/>
      <c r="Z1066" s="1"/>
      <c r="AA1066" s="104" t="s">
        <v>17</v>
      </c>
    </row>
    <row r="1067" spans="1:27" s="751" customFormat="1" ht="23.85" customHeight="1" x14ac:dyDescent="0.15">
      <c r="A1067" s="57">
        <v>21</v>
      </c>
      <c r="B1067" s="182"/>
      <c r="C1067" s="182"/>
      <c r="D1067" s="182"/>
      <c r="E1067" s="182"/>
      <c r="F1067" s="182"/>
      <c r="G1067" s="182"/>
      <c r="H1067" s="182"/>
      <c r="I1067" s="182"/>
      <c r="J1067" s="182"/>
      <c r="K1067" s="182"/>
      <c r="L1067" s="182"/>
      <c r="M1067" s="3"/>
      <c r="N1067" s="102"/>
      <c r="O1067" s="4"/>
      <c r="P1067" s="4"/>
      <c r="Q1067" s="4"/>
      <c r="R1067" s="4"/>
      <c r="S1067" s="4"/>
      <c r="T1067" s="14"/>
      <c r="U1067" s="20"/>
      <c r="V1067" s="1"/>
      <c r="W1067" s="1"/>
      <c r="X1067" s="1"/>
      <c r="Y1067" s="1"/>
      <c r="Z1067" s="1"/>
      <c r="AA1067" s="104" t="s">
        <v>17</v>
      </c>
    </row>
    <row r="1068" spans="1:27" s="751" customFormat="1" ht="23.85" customHeight="1" x14ac:dyDescent="0.15">
      <c r="A1068" s="8">
        <v>22</v>
      </c>
      <c r="B1068" s="182"/>
      <c r="C1068" s="182"/>
      <c r="D1068" s="182"/>
      <c r="E1068" s="182"/>
      <c r="F1068" s="182"/>
      <c r="G1068" s="182"/>
      <c r="H1068" s="182"/>
      <c r="I1068" s="182"/>
      <c r="J1068" s="182"/>
      <c r="K1068" s="182"/>
      <c r="L1068" s="182"/>
      <c r="M1068" s="3"/>
      <c r="N1068" s="102"/>
      <c r="O1068" s="4"/>
      <c r="P1068" s="4"/>
      <c r="Q1068" s="4"/>
      <c r="R1068" s="4"/>
      <c r="S1068" s="4"/>
      <c r="T1068" s="14"/>
      <c r="U1068" s="20"/>
      <c r="V1068" s="1"/>
      <c r="W1068" s="1"/>
      <c r="X1068" s="1"/>
      <c r="Y1068" s="1"/>
      <c r="Z1068" s="1"/>
      <c r="AA1068" s="104" t="s">
        <v>17</v>
      </c>
    </row>
    <row r="1069" spans="1:27" s="751" customFormat="1" ht="23.85" customHeight="1" x14ac:dyDescent="0.15">
      <c r="A1069" s="57">
        <v>23</v>
      </c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14"/>
      <c r="U1069" s="20"/>
      <c r="V1069" s="1"/>
      <c r="W1069" s="1"/>
      <c r="X1069" s="1"/>
      <c r="Y1069" s="1"/>
      <c r="Z1069" s="1"/>
      <c r="AA1069" s="104"/>
    </row>
    <row r="1070" spans="1:27" s="751" customFormat="1" ht="23.85" customHeight="1" x14ac:dyDescent="0.15">
      <c r="A1070" s="8">
        <v>24</v>
      </c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14"/>
      <c r="U1070" s="20"/>
      <c r="V1070" s="1"/>
      <c r="W1070" s="1"/>
      <c r="X1070" s="1"/>
      <c r="Y1070" s="1"/>
      <c r="Z1070" s="1"/>
      <c r="AA1070" s="104"/>
    </row>
    <row r="1071" spans="1:27" s="751" customFormat="1" ht="23.85" customHeight="1" x14ac:dyDescent="0.15">
      <c r="A1071" s="57">
        <v>25</v>
      </c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14"/>
      <c r="U1071" s="20"/>
      <c r="V1071" s="1"/>
      <c r="W1071" s="1"/>
      <c r="X1071" s="1"/>
      <c r="Y1071" s="1"/>
      <c r="Z1071" s="1"/>
      <c r="AA1071" s="104"/>
    </row>
    <row r="1072" spans="1:27" s="751" customFormat="1" ht="23.85" customHeight="1" x14ac:dyDescent="0.15">
      <c r="A1072" s="8">
        <v>26</v>
      </c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14"/>
      <c r="U1072" s="20"/>
      <c r="V1072" s="1"/>
      <c r="W1072" s="1"/>
      <c r="X1072" s="1"/>
      <c r="Y1072" s="1"/>
      <c r="Z1072" s="1"/>
      <c r="AA1072" s="104"/>
    </row>
    <row r="1073" spans="1:27" s="751" customFormat="1" ht="23.85" customHeight="1" x14ac:dyDescent="0.15">
      <c r="A1073" s="57">
        <v>27</v>
      </c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14"/>
      <c r="U1073" s="20"/>
      <c r="V1073" s="1"/>
      <c r="W1073" s="1"/>
      <c r="X1073" s="1"/>
      <c r="Y1073" s="1"/>
      <c r="Z1073" s="1"/>
      <c r="AA1073" s="104"/>
    </row>
    <row r="1074" spans="1:27" s="751" customFormat="1" ht="23.85" customHeight="1" x14ac:dyDescent="0.15">
      <c r="A1074" s="8">
        <v>28</v>
      </c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14"/>
      <c r="U1074" s="20"/>
      <c r="V1074" s="1"/>
      <c r="W1074" s="1"/>
      <c r="X1074" s="1"/>
      <c r="Y1074" s="1"/>
      <c r="Z1074" s="1"/>
      <c r="AA1074" s="104"/>
    </row>
    <row r="1075" spans="1:27" s="751" customFormat="1" ht="23.85" customHeight="1" x14ac:dyDescent="0.15">
      <c r="A1075" s="57">
        <v>29</v>
      </c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14"/>
      <c r="U1075" s="20"/>
      <c r="V1075" s="1"/>
      <c r="W1075" s="1"/>
      <c r="X1075" s="1"/>
      <c r="Y1075" s="1"/>
      <c r="Z1075" s="1"/>
      <c r="AA1075" s="104"/>
    </row>
    <row r="1076" spans="1:27" s="751" customFormat="1" ht="23.85" customHeight="1" x14ac:dyDescent="0.15">
      <c r="A1076" s="8">
        <v>30</v>
      </c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14"/>
      <c r="U1076" s="20"/>
      <c r="V1076" s="1"/>
      <c r="W1076" s="1"/>
      <c r="X1076" s="1"/>
      <c r="Y1076" s="1"/>
      <c r="Z1076" s="1"/>
      <c r="AA1076" s="104"/>
    </row>
    <row r="1077" spans="1:27" s="751" customFormat="1" ht="23.85" customHeight="1" x14ac:dyDescent="0.15">
      <c r="A1077" s="57">
        <v>31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14"/>
      <c r="U1077" s="20"/>
      <c r="V1077" s="1"/>
      <c r="W1077" s="1"/>
      <c r="X1077" s="1"/>
      <c r="Y1077" s="1"/>
      <c r="Z1077" s="1"/>
      <c r="AA1077" s="104"/>
    </row>
    <row r="1078" spans="1:27" s="751" customFormat="1" ht="23.85" customHeight="1" x14ac:dyDescent="0.15">
      <c r="A1078" s="8">
        <v>32</v>
      </c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14"/>
      <c r="U1078" s="20"/>
      <c r="V1078" s="1"/>
      <c r="W1078" s="1"/>
      <c r="X1078" s="1"/>
      <c r="Y1078" s="1"/>
      <c r="Z1078" s="1"/>
      <c r="AA1078" s="104"/>
    </row>
    <row r="1079" spans="1:27" s="751" customFormat="1" ht="23.85" customHeight="1" thickBot="1" x14ac:dyDescent="0.2">
      <c r="A1079" s="11">
        <v>33</v>
      </c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31"/>
      <c r="U1079" s="32"/>
      <c r="V1079" s="1"/>
      <c r="W1079" s="1"/>
      <c r="X1079" s="1"/>
      <c r="Y1079" s="13"/>
      <c r="Z1079" s="1"/>
    </row>
    <row r="1080" spans="1:27" s="751" customFormat="1" ht="20.100000000000001" customHeight="1" thickBot="1" x14ac:dyDescent="0.2">
      <c r="A1080" s="1522" t="s">
        <v>20</v>
      </c>
      <c r="B1080" s="1523"/>
      <c r="C1080" s="1491" t="s">
        <v>1019</v>
      </c>
      <c r="D1080" s="1492"/>
      <c r="E1080" s="1492"/>
      <c r="F1080" s="149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467"/>
      <c r="U1080" s="467"/>
      <c r="V1080" s="1"/>
      <c r="W1080" s="1"/>
      <c r="X1080" s="1"/>
      <c r="Y1080" s="13"/>
      <c r="Z1080" s="1"/>
    </row>
    <row r="1081" spans="1:27" s="1425" customFormat="1" ht="31.5" customHeight="1" thickBot="1" x14ac:dyDescent="0.2">
      <c r="A1081" s="1476" t="s">
        <v>2008</v>
      </c>
      <c r="B1081" s="1477"/>
      <c r="C1081" s="1477"/>
      <c r="D1081" s="1477"/>
      <c r="E1081" s="1478"/>
      <c r="F1081" s="1406" t="s">
        <v>1766</v>
      </c>
      <c r="G1081" s="1366"/>
      <c r="H1081" s="1479" t="s">
        <v>74</v>
      </c>
      <c r="I1081" s="1480"/>
      <c r="J1081" s="1480"/>
      <c r="K1081" s="1370" t="s">
        <v>9</v>
      </c>
      <c r="L1081" s="1457" t="s">
        <v>118</v>
      </c>
      <c r="M1081" s="1457"/>
      <c r="N1081" s="1458"/>
      <c r="O1081" s="1366"/>
      <c r="P1081" s="6"/>
      <c r="Q1081" s="6"/>
      <c r="R1081" s="6"/>
      <c r="S1081" s="1366"/>
      <c r="T1081" s="1524" t="s">
        <v>1</v>
      </c>
      <c r="U1081" s="1525"/>
      <c r="V1081" s="1385">
        <f>V1083/V1088</f>
        <v>7.2699652777777589E-3</v>
      </c>
      <c r="W1081" s="1385">
        <f>W1083/W1088</f>
        <v>7.1570294784580289E-3</v>
      </c>
      <c r="X1081" s="1422">
        <f>AVERAGE(V1081,W1081)</f>
        <v>7.2134973781178939E-3</v>
      </c>
      <c r="Y1081" s="1398" t="s">
        <v>2009</v>
      </c>
      <c r="Z1081" s="1399">
        <f>ROUND(X1081*1440,0)/1440</f>
        <v>6.9444444444444441E-3</v>
      </c>
    </row>
    <row r="1082" spans="1:27" s="1425" customFormat="1" ht="9" customHeight="1" thickBot="1" x14ac:dyDescent="0.2">
      <c r="A1082" s="1366"/>
      <c r="B1082" s="1366"/>
      <c r="C1082" s="1366"/>
      <c r="D1082" s="1366"/>
      <c r="E1082" s="1366"/>
      <c r="F1082" s="1366"/>
      <c r="G1082" s="1366"/>
      <c r="H1082" s="1366"/>
      <c r="I1082" s="1366"/>
      <c r="J1082" s="1366"/>
      <c r="K1082" s="1366"/>
      <c r="L1082" s="1366"/>
      <c r="M1082" s="1366"/>
      <c r="N1082" s="1366"/>
      <c r="O1082" s="1366"/>
      <c r="P1082" s="1366"/>
      <c r="Q1082" s="1366"/>
      <c r="R1082" s="1366"/>
      <c r="S1082" s="1366"/>
      <c r="T1082" s="1406"/>
      <c r="U1082" s="1406"/>
      <c r="V1082" s="1385">
        <f>B1098</f>
        <v>0.23958333333333334</v>
      </c>
      <c r="W1082" s="1385">
        <f>C1089</f>
        <v>0.23958333333333334</v>
      </c>
      <c r="Z1082" s="1393"/>
    </row>
    <row r="1083" spans="1:27" s="1425" customFormat="1" ht="20.100000000000001" customHeight="1" thickBot="1" x14ac:dyDescent="0.2">
      <c r="A1083" s="1495" t="s">
        <v>12</v>
      </c>
      <c r="B1083" s="1483"/>
      <c r="C1083" s="1483" t="s">
        <v>298</v>
      </c>
      <c r="D1083" s="1483"/>
      <c r="E1083" s="1484"/>
      <c r="F1083" s="1453"/>
      <c r="G1083" s="1454"/>
      <c r="H1083" s="1454"/>
      <c r="I1083" s="1454"/>
      <c r="J1083" s="1454"/>
      <c r="K1083" s="1366"/>
      <c r="L1083" s="1366"/>
      <c r="M1083" s="1366"/>
      <c r="N1083" s="1463" t="s">
        <v>13</v>
      </c>
      <c r="O1083" s="1464"/>
      <c r="P1083" s="1503">
        <f>Z1081</f>
        <v>6.9444444444444441E-3</v>
      </c>
      <c r="Q1083" s="1504"/>
      <c r="R1083" s="1366"/>
      <c r="S1083" s="1371" t="s">
        <v>14</v>
      </c>
      <c r="T1083" s="1526">
        <v>5.8333333333333327E-2</v>
      </c>
      <c r="U1083" s="1527"/>
      <c r="V1083" s="1385">
        <f>V1084-V1082</f>
        <v>0.69791666666666485</v>
      </c>
      <c r="W1083" s="1385">
        <f>W1084-W1082</f>
        <v>0.70138888888888684</v>
      </c>
      <c r="Z1083" s="1393"/>
    </row>
    <row r="1084" spans="1:27" s="1425" customFormat="1" ht="9" customHeight="1" thickBot="1" x14ac:dyDescent="0.2">
      <c r="A1084" s="1366"/>
      <c r="B1084" s="1366"/>
      <c r="C1084" s="1366"/>
      <c r="D1084" s="1366"/>
      <c r="E1084" s="1366"/>
      <c r="F1084" s="1366"/>
      <c r="G1084" s="1366"/>
      <c r="H1084" s="1366"/>
      <c r="I1084" s="1366"/>
      <c r="J1084" s="1366"/>
      <c r="K1084" s="1366"/>
      <c r="L1084" s="1366"/>
      <c r="M1084" s="1366"/>
      <c r="N1084" s="1366"/>
      <c r="O1084" s="1366"/>
      <c r="P1084" s="1366"/>
      <c r="Q1084" s="1366"/>
      <c r="R1084" s="1366"/>
      <c r="S1084" s="1366"/>
      <c r="T1084" s="1366"/>
      <c r="U1084" s="1366"/>
      <c r="V1084" s="1385">
        <f>J1107</f>
        <v>0.93749999999999822</v>
      </c>
      <c r="W1084" s="1385">
        <f>K1100</f>
        <v>0.94097222222222021</v>
      </c>
      <c r="Z1084" s="1393"/>
    </row>
    <row r="1085" spans="1:27" s="1425" customFormat="1" ht="20.100000000000001" customHeight="1" x14ac:dyDescent="0.15">
      <c r="A1085" s="1499" t="s">
        <v>140</v>
      </c>
      <c r="B1085" s="1494">
        <v>1</v>
      </c>
      <c r="C1085" s="1494"/>
      <c r="D1085" s="1494">
        <v>2</v>
      </c>
      <c r="E1085" s="1494"/>
      <c r="F1085" s="1494">
        <v>3</v>
      </c>
      <c r="G1085" s="1494"/>
      <c r="H1085" s="1494">
        <v>4</v>
      </c>
      <c r="I1085" s="1494"/>
      <c r="J1085" s="1494">
        <v>5</v>
      </c>
      <c r="K1085" s="1494"/>
      <c r="L1085" s="1494">
        <v>6</v>
      </c>
      <c r="M1085" s="1494"/>
      <c r="N1085" s="1494">
        <v>7</v>
      </c>
      <c r="O1085" s="1494"/>
      <c r="P1085" s="1494">
        <v>8</v>
      </c>
      <c r="Q1085" s="1494"/>
      <c r="R1085" s="1494">
        <v>9</v>
      </c>
      <c r="S1085" s="1494"/>
      <c r="T1085" s="1494">
        <v>10</v>
      </c>
      <c r="U1085" s="1514"/>
      <c r="V1085" s="1385"/>
      <c r="W1085" s="1385"/>
      <c r="Z1085" s="1393"/>
    </row>
    <row r="1086" spans="1:27" s="1425" customFormat="1" ht="20.100000000000001" customHeight="1" x14ac:dyDescent="0.15">
      <c r="A1086" s="1500"/>
      <c r="B1086" s="1372" t="s">
        <v>74</v>
      </c>
      <c r="C1086" s="1372" t="s">
        <v>118</v>
      </c>
      <c r="D1086" s="1372" t="s">
        <v>74</v>
      </c>
      <c r="E1086" s="1372" t="s">
        <v>118</v>
      </c>
      <c r="F1086" s="1372" t="s">
        <v>74</v>
      </c>
      <c r="G1086" s="1372" t="s">
        <v>118</v>
      </c>
      <c r="H1086" s="1372" t="s">
        <v>74</v>
      </c>
      <c r="I1086" s="1372" t="s">
        <v>118</v>
      </c>
      <c r="J1086" s="1372" t="s">
        <v>74</v>
      </c>
      <c r="K1086" s="1372" t="s">
        <v>118</v>
      </c>
      <c r="L1086" s="1372" t="s">
        <v>74</v>
      </c>
      <c r="M1086" s="1372"/>
      <c r="N1086" s="1372"/>
      <c r="O1086" s="1372"/>
      <c r="P1086" s="1372"/>
      <c r="Q1086" s="1372"/>
      <c r="R1086" s="1372"/>
      <c r="S1086" s="1372"/>
      <c r="T1086" s="1372"/>
      <c r="U1086" s="1394"/>
      <c r="V1086" s="1406"/>
      <c r="W1086" s="1406"/>
      <c r="Z1086" s="1393"/>
    </row>
    <row r="1087" spans="1:27" s="1425" customFormat="1" ht="24.75" customHeight="1" x14ac:dyDescent="0.15">
      <c r="A1087" s="565">
        <v>1</v>
      </c>
      <c r="B1087" s="182"/>
      <c r="C1087" s="186" t="s">
        <v>2010</v>
      </c>
      <c r="D1087" s="181">
        <v>0.30069444444444443</v>
      </c>
      <c r="E1087" s="67">
        <v>0.36527777777777753</v>
      </c>
      <c r="F1087" s="181">
        <v>0.46666666666666651</v>
      </c>
      <c r="G1087" s="67">
        <v>0.530555555555555</v>
      </c>
      <c r="H1087" s="183">
        <v>0.6277777777777771</v>
      </c>
      <c r="I1087" s="67">
        <v>0.69166666666666554</v>
      </c>
      <c r="J1087" s="183">
        <v>0.77847222222222101</v>
      </c>
      <c r="K1087" s="67">
        <v>0.84513888888888722</v>
      </c>
      <c r="L1087" s="181"/>
      <c r="M1087" s="67"/>
      <c r="N1087" s="1386"/>
      <c r="O1087" s="1368"/>
      <c r="P1087" s="1368"/>
      <c r="Q1087" s="1368"/>
      <c r="R1087" s="68"/>
      <c r="S1087" s="69"/>
      <c r="T1087" s="1369"/>
      <c r="U1087" s="1395"/>
      <c r="V1087" s="633">
        <f>COUNTA(B1087:U1119)</f>
        <v>194</v>
      </c>
      <c r="W1087" s="1416">
        <f>V1087/21/2</f>
        <v>4.6190476190476186</v>
      </c>
      <c r="Z1087" s="1393"/>
    </row>
    <row r="1088" spans="1:27" s="1425" customFormat="1" ht="24.75" customHeight="1" x14ac:dyDescent="0.15">
      <c r="A1088" s="117">
        <v>2</v>
      </c>
      <c r="B1088" s="182"/>
      <c r="C1088" s="566" t="s">
        <v>120</v>
      </c>
      <c r="D1088" s="181">
        <v>0.30833333333333329</v>
      </c>
      <c r="E1088" s="67">
        <v>0.3729166666666664</v>
      </c>
      <c r="F1088" s="182">
        <v>0.47499999999999987</v>
      </c>
      <c r="G1088" s="67">
        <v>0.53819444444444386</v>
      </c>
      <c r="H1088" s="182">
        <v>0.63541666666666596</v>
      </c>
      <c r="I1088" s="67">
        <v>0.6993055555555544</v>
      </c>
      <c r="J1088" s="181">
        <v>0.78611111111110987</v>
      </c>
      <c r="K1088" s="67">
        <v>0.85277777777777608</v>
      </c>
      <c r="L1088" s="182"/>
      <c r="M1088" s="67"/>
      <c r="N1088" s="1386"/>
      <c r="O1088" s="1368"/>
      <c r="P1088" s="1368"/>
      <c r="Q1088" s="1368"/>
      <c r="R1088" s="68"/>
      <c r="S1088" s="69"/>
      <c r="T1088" s="1369"/>
      <c r="U1088" s="1395"/>
      <c r="V1088" s="114">
        <f>COUNTA(B1087:B1119,D1087:D1119,F1087:F1119,H1087:H1119,J1087:J1119,L1087:L1119,N1087:N1119,P1087:P1119,R1087:R1119,T1087:T1119)</f>
        <v>96</v>
      </c>
      <c r="W1088" s="114">
        <f>COUNTA(C1087:C1119,E1087:E1119,G1087:G1119,I1087:I1119,K1087:K1119,M1087:M1119,O1087:O1119,Q1087:Q1119,S1087:S1119,U1087:U1119)</f>
        <v>98</v>
      </c>
      <c r="Y1088" s="1366">
        <f>(V1088+W1088)/2</f>
        <v>97</v>
      </c>
      <c r="Z1088" s="1393"/>
    </row>
    <row r="1089" spans="1:26" s="1425" customFormat="1" ht="24.75" customHeight="1" x14ac:dyDescent="0.15">
      <c r="A1089" s="565">
        <v>3</v>
      </c>
      <c r="B1089" s="182"/>
      <c r="C1089" s="186">
        <v>0.23958333333333334</v>
      </c>
      <c r="D1089" s="181">
        <v>0.31597222222222215</v>
      </c>
      <c r="E1089" s="67">
        <v>0.38055555555555526</v>
      </c>
      <c r="F1089" s="181">
        <v>0.48263888888888873</v>
      </c>
      <c r="G1089" s="67">
        <v>0.54583333333333273</v>
      </c>
      <c r="H1089" s="182">
        <v>0.64374999999999927</v>
      </c>
      <c r="I1089" s="67">
        <v>0.70763888888888771</v>
      </c>
      <c r="J1089" s="181">
        <v>0.79444444444444318</v>
      </c>
      <c r="K1089" s="67">
        <v>0.86041666666666494</v>
      </c>
      <c r="L1089" s="181"/>
      <c r="M1089" s="67"/>
      <c r="N1089" s="1386"/>
      <c r="O1089" s="1368"/>
      <c r="P1089" s="1368"/>
      <c r="Q1089" s="1368"/>
      <c r="R1089" s="68"/>
      <c r="S1089" s="69"/>
      <c r="T1089" s="1369"/>
      <c r="U1089" s="1395"/>
      <c r="V1089" s="1406"/>
      <c r="W1089" s="1406"/>
      <c r="Y1089" s="1366" t="s">
        <v>145</v>
      </c>
      <c r="Z1089" s="1393"/>
    </row>
    <row r="1090" spans="1:26" s="1425" customFormat="1" ht="24.75" customHeight="1" x14ac:dyDescent="0.15">
      <c r="A1090" s="117">
        <v>4</v>
      </c>
      <c r="B1090" s="182"/>
      <c r="C1090" s="189">
        <v>0.24722222222222223</v>
      </c>
      <c r="D1090" s="181">
        <v>0.32361111111111102</v>
      </c>
      <c r="E1090" s="67">
        <v>0.38819444444444412</v>
      </c>
      <c r="F1090" s="182">
        <v>0.49027777777777759</v>
      </c>
      <c r="G1090" s="67">
        <v>0.55347222222222159</v>
      </c>
      <c r="H1090" s="182">
        <v>0.65208333333333257</v>
      </c>
      <c r="I1090" s="67">
        <v>0.71597222222222101</v>
      </c>
      <c r="J1090" s="181">
        <v>0.80208333333333204</v>
      </c>
      <c r="K1090" s="67">
        <v>0.8680555555555538</v>
      </c>
      <c r="L1090" s="182"/>
      <c r="M1090" s="67"/>
      <c r="N1090" s="1386"/>
      <c r="O1090" s="1368"/>
      <c r="P1090" s="1368"/>
      <c r="Q1090" s="1368"/>
      <c r="R1090" s="68"/>
      <c r="S1090" s="69"/>
      <c r="T1090" s="1369"/>
      <c r="U1090" s="1395"/>
      <c r="V1090" s="568"/>
      <c r="W1090" s="568"/>
      <c r="Z1090" s="1393"/>
    </row>
    <row r="1091" spans="1:26" s="1425" customFormat="1" ht="24.75" customHeight="1" x14ac:dyDescent="0.15">
      <c r="A1091" s="565">
        <v>5</v>
      </c>
      <c r="B1091" s="182"/>
      <c r="C1091" s="188">
        <v>0.25486111111111109</v>
      </c>
      <c r="D1091" s="181">
        <v>0.33124999999999988</v>
      </c>
      <c r="E1091" s="67">
        <v>0.39583333333333298</v>
      </c>
      <c r="F1091" s="181">
        <v>0.49791666666666645</v>
      </c>
      <c r="G1091" s="67">
        <v>0.56111111111111045</v>
      </c>
      <c r="H1091" s="182">
        <v>0.66041666666666587</v>
      </c>
      <c r="I1091" s="67">
        <v>0.72430555555555431</v>
      </c>
      <c r="J1091" s="181">
        <v>0.8097222222222209</v>
      </c>
      <c r="K1091" s="67">
        <v>0.87569444444444267</v>
      </c>
      <c r="L1091" s="183"/>
      <c r="M1091" s="67"/>
      <c r="N1091" s="1386"/>
      <c r="O1091" s="1368"/>
      <c r="P1091" s="1368"/>
      <c r="Q1091" s="1368"/>
      <c r="R1091" s="68"/>
      <c r="S1091" s="69"/>
      <c r="T1091" s="1369"/>
      <c r="U1091" s="1395"/>
      <c r="V1091" s="1406"/>
      <c r="W1091" s="1406"/>
      <c r="Z1091" s="1393"/>
    </row>
    <row r="1092" spans="1:26" s="1425" customFormat="1" ht="24.75" customHeight="1" x14ac:dyDescent="0.15">
      <c r="A1092" s="117">
        <v>6</v>
      </c>
      <c r="B1092" s="182"/>
      <c r="C1092" s="189">
        <v>0.26249999999999996</v>
      </c>
      <c r="D1092" s="181">
        <v>0.33888888888888874</v>
      </c>
      <c r="E1092" s="67">
        <v>0.40347222222222184</v>
      </c>
      <c r="F1092" s="182">
        <v>0.50555555555555531</v>
      </c>
      <c r="G1092" s="67">
        <v>0.56874999999999931</v>
      </c>
      <c r="H1092" s="182">
        <v>0.66874999999999918</v>
      </c>
      <c r="I1092" s="67">
        <v>0.73263888888888762</v>
      </c>
      <c r="J1092" s="181">
        <v>0.8180555555555542</v>
      </c>
      <c r="K1092" s="67">
        <v>0.88333333333333153</v>
      </c>
      <c r="L1092" s="182"/>
      <c r="M1092" s="67"/>
      <c r="N1092" s="1386"/>
      <c r="O1092" s="1368"/>
      <c r="P1092" s="1368"/>
      <c r="Q1092" s="1368"/>
      <c r="R1092" s="68"/>
      <c r="S1092" s="69"/>
      <c r="T1092" s="1369"/>
      <c r="U1092" s="1395"/>
      <c r="V1092" s="115">
        <f>J1101-J1100</f>
        <v>8.3333333333333037E-3</v>
      </c>
      <c r="W1092" s="1408">
        <f>K1092-K1091</f>
        <v>7.6388888888888618E-3</v>
      </c>
      <c r="Z1092" s="1393"/>
    </row>
    <row r="1093" spans="1:26" s="1425" customFormat="1" ht="24.75" customHeight="1" x14ac:dyDescent="0.15">
      <c r="A1093" s="565">
        <v>7</v>
      </c>
      <c r="B1093" s="182"/>
      <c r="C1093" s="188">
        <v>0.27013888888888882</v>
      </c>
      <c r="D1093" s="181">
        <v>0.3465277777777776</v>
      </c>
      <c r="E1093" s="67">
        <v>0.41111111111111071</v>
      </c>
      <c r="F1093" s="181">
        <v>0.51319444444444418</v>
      </c>
      <c r="G1093" s="67">
        <v>0.57638888888888817</v>
      </c>
      <c r="H1093" s="182">
        <v>0.67708333333333248</v>
      </c>
      <c r="I1093" s="67">
        <v>0.74097222222222092</v>
      </c>
      <c r="J1093" s="181">
        <v>0.82638888888888751</v>
      </c>
      <c r="K1093" s="67">
        <v>0.89097222222222039</v>
      </c>
      <c r="L1093" s="181"/>
      <c r="M1093" s="67"/>
      <c r="N1093" s="1386"/>
      <c r="O1093" s="1368"/>
      <c r="P1093" s="1368"/>
      <c r="Q1093" s="1368"/>
      <c r="R1093" s="68"/>
      <c r="S1093" s="69"/>
      <c r="T1093" s="1369"/>
      <c r="U1093" s="1395"/>
      <c r="V1093" s="115">
        <f t="shared" ref="V1093:V1098" si="26">J1102-J1101</f>
        <v>8.3333333333333037E-3</v>
      </c>
      <c r="W1093" s="1408">
        <f t="shared" ref="W1093:W1100" si="27">K1093-K1092</f>
        <v>7.6388888888888618E-3</v>
      </c>
      <c r="Z1093" s="1393"/>
    </row>
    <row r="1094" spans="1:26" s="1425" customFormat="1" ht="24.75" customHeight="1" x14ac:dyDescent="0.15">
      <c r="A1094" s="117">
        <v>8</v>
      </c>
      <c r="B1094" s="182"/>
      <c r="C1094" s="570">
        <v>0.27777777777777768</v>
      </c>
      <c r="D1094" s="181">
        <v>0.35416666666666646</v>
      </c>
      <c r="E1094" s="67">
        <v>0.41874999999999957</v>
      </c>
      <c r="F1094" s="182">
        <v>0.52083333333333304</v>
      </c>
      <c r="G1094" s="67">
        <v>0.58402777777777704</v>
      </c>
      <c r="H1094" s="182">
        <v>0.68472222222222134</v>
      </c>
      <c r="I1094" s="67">
        <v>0.74930555555555423</v>
      </c>
      <c r="J1094" s="181">
        <v>0.83472222222222081</v>
      </c>
      <c r="K1094" s="67">
        <v>0.89861111111110925</v>
      </c>
      <c r="L1094" s="182"/>
      <c r="M1094" s="67"/>
      <c r="N1094" s="1386"/>
      <c r="O1094" s="1368"/>
      <c r="P1094" s="1368"/>
      <c r="Q1094" s="1368"/>
      <c r="R1094" s="68"/>
      <c r="S1094" s="69"/>
      <c r="T1094" s="1369"/>
      <c r="U1094" s="1395"/>
      <c r="V1094" s="115">
        <f t="shared" si="26"/>
        <v>8.3333333333333037E-3</v>
      </c>
      <c r="W1094" s="1408">
        <f t="shared" si="27"/>
        <v>7.6388888888888618E-3</v>
      </c>
      <c r="Z1094" s="1393"/>
    </row>
    <row r="1095" spans="1:26" s="1425" customFormat="1" ht="24.75" customHeight="1" x14ac:dyDescent="0.15">
      <c r="A1095" s="565">
        <v>9</v>
      </c>
      <c r="B1095" s="182"/>
      <c r="C1095" s="571">
        <v>0.28333333333333321</v>
      </c>
      <c r="D1095" s="181">
        <v>0.36180555555555532</v>
      </c>
      <c r="E1095" s="67">
        <v>0.42638888888888843</v>
      </c>
      <c r="F1095" s="181">
        <v>0.5284722222222219</v>
      </c>
      <c r="G1095" s="67">
        <v>0.5916666666666659</v>
      </c>
      <c r="H1095" s="964">
        <v>0.69236111111111021</v>
      </c>
      <c r="I1095" s="67">
        <v>0.75763888888888753</v>
      </c>
      <c r="J1095" s="181">
        <v>0.84236111111110967</v>
      </c>
      <c r="K1095" s="67">
        <v>0.90624999999999811</v>
      </c>
      <c r="L1095" s="181"/>
      <c r="M1095" s="67"/>
      <c r="N1095" s="1386"/>
      <c r="O1095" s="1368"/>
      <c r="P1095" s="1368"/>
      <c r="Q1095" s="1368"/>
      <c r="R1095" s="68"/>
      <c r="S1095" s="69"/>
      <c r="T1095" s="1369"/>
      <c r="U1095" s="1395"/>
      <c r="V1095" s="115">
        <f t="shared" si="26"/>
        <v>8.3333333333333037E-3</v>
      </c>
      <c r="W1095" s="1408">
        <f t="shared" si="27"/>
        <v>7.6388888888888618E-3</v>
      </c>
      <c r="Z1095" s="1393"/>
    </row>
    <row r="1096" spans="1:26" s="1425" customFormat="1" ht="24.75" customHeight="1" x14ac:dyDescent="0.15">
      <c r="A1096" s="117">
        <v>10</v>
      </c>
      <c r="B1096" s="182" t="s">
        <v>123</v>
      </c>
      <c r="C1096" s="570">
        <v>0.28888888888888875</v>
      </c>
      <c r="D1096" s="181">
        <v>0.36944444444444419</v>
      </c>
      <c r="E1096" s="67">
        <v>0.43402777777777729</v>
      </c>
      <c r="F1096" s="182">
        <v>0.53611111111111076</v>
      </c>
      <c r="G1096" s="67">
        <v>0.59930555555555476</v>
      </c>
      <c r="H1096" s="964">
        <v>0.69791666666666574</v>
      </c>
      <c r="I1096" s="67">
        <v>0.76388888888888751</v>
      </c>
      <c r="J1096" s="183">
        <v>0.84999999999999853</v>
      </c>
      <c r="K1096" s="67">
        <v>0.91319444444444253</v>
      </c>
      <c r="L1096" s="183"/>
      <c r="M1096" s="67"/>
      <c r="N1096" s="1386"/>
      <c r="O1096" s="1368"/>
      <c r="P1096" s="1368"/>
      <c r="Q1096" s="1368"/>
      <c r="R1096" s="68"/>
      <c r="S1096" s="69"/>
      <c r="T1096" s="1369"/>
      <c r="U1096" s="1395"/>
      <c r="V1096" s="115">
        <f t="shared" si="26"/>
        <v>8.3333333333333037E-3</v>
      </c>
      <c r="W1096" s="1408">
        <f t="shared" si="27"/>
        <v>6.9444444444444198E-3</v>
      </c>
      <c r="Z1096" s="1393"/>
    </row>
    <row r="1097" spans="1:26" s="1425" customFormat="1" ht="24.75" customHeight="1" x14ac:dyDescent="0.15">
      <c r="A1097" s="565">
        <v>11</v>
      </c>
      <c r="B1097" s="182" t="s">
        <v>2011</v>
      </c>
      <c r="C1097" s="571">
        <v>0.29444444444444429</v>
      </c>
      <c r="D1097" s="181">
        <v>0.37708333333333305</v>
      </c>
      <c r="E1097" s="67">
        <v>0.44166666666666615</v>
      </c>
      <c r="F1097" s="181">
        <v>0.54374999999999962</v>
      </c>
      <c r="G1097" s="67">
        <v>0.60694444444444362</v>
      </c>
      <c r="H1097" s="964">
        <v>0.70347222222222128</v>
      </c>
      <c r="I1097" s="67">
        <v>0.76944444444444304</v>
      </c>
      <c r="J1097" s="181">
        <v>0.8576388888888874</v>
      </c>
      <c r="K1097" s="67">
        <v>0.92013888888888695</v>
      </c>
      <c r="L1097" s="183"/>
      <c r="M1097" s="67"/>
      <c r="N1097" s="1386"/>
      <c r="O1097" s="1368"/>
      <c r="P1097" s="1368"/>
      <c r="Q1097" s="1368"/>
      <c r="R1097" s="68"/>
      <c r="S1097" s="69"/>
      <c r="T1097" s="1369"/>
      <c r="U1097" s="1395"/>
      <c r="V1097" s="115">
        <f t="shared" si="26"/>
        <v>7.6388888888888618E-3</v>
      </c>
      <c r="W1097" s="1408">
        <f t="shared" si="27"/>
        <v>6.9444444444444198E-3</v>
      </c>
      <c r="Z1097" s="1393"/>
    </row>
    <row r="1098" spans="1:26" s="1425" customFormat="1" ht="24.75" customHeight="1" x14ac:dyDescent="0.15">
      <c r="A1098" s="117">
        <v>12</v>
      </c>
      <c r="B1098" s="182">
        <v>0.23958333333333334</v>
      </c>
      <c r="C1098" s="570">
        <v>0.29999999999999982</v>
      </c>
      <c r="D1098" s="181">
        <v>0.38472222222222191</v>
      </c>
      <c r="E1098" s="67">
        <v>0.44930555555555501</v>
      </c>
      <c r="F1098" s="182">
        <v>0.55138888888888848</v>
      </c>
      <c r="G1098" s="67">
        <v>0.61458333333333248</v>
      </c>
      <c r="H1098" s="964">
        <v>0.70902777777777681</v>
      </c>
      <c r="I1098" s="67">
        <v>0.77499999999999858</v>
      </c>
      <c r="J1098" s="181">
        <v>0.86527777777777626</v>
      </c>
      <c r="K1098" s="67">
        <v>0.92708333333333137</v>
      </c>
      <c r="L1098" s="1368"/>
      <c r="M1098" s="67"/>
      <c r="N1098" s="1386"/>
      <c r="O1098" s="1368"/>
      <c r="P1098" s="1368"/>
      <c r="Q1098" s="1368"/>
      <c r="R1098" s="68"/>
      <c r="S1098" s="69"/>
      <c r="T1098" s="1369"/>
      <c r="U1098" s="1395"/>
      <c r="V1098" s="115">
        <f t="shared" si="26"/>
        <v>7.6388888888888618E-3</v>
      </c>
      <c r="W1098" s="1408">
        <f t="shared" si="27"/>
        <v>6.9444444444444198E-3</v>
      </c>
      <c r="Z1098" s="1393"/>
    </row>
    <row r="1099" spans="1:26" s="1425" customFormat="1" ht="24.75" customHeight="1" x14ac:dyDescent="0.15">
      <c r="A1099" s="565">
        <v>13</v>
      </c>
      <c r="B1099" s="1368">
        <v>0.24444444444444446</v>
      </c>
      <c r="C1099" s="43">
        <v>0.30555555555555536</v>
      </c>
      <c r="D1099" s="1368">
        <v>0.39236111111111077</v>
      </c>
      <c r="E1099" s="1368">
        <v>0.45694444444444388</v>
      </c>
      <c r="F1099" s="49">
        <v>0.55902777777777735</v>
      </c>
      <c r="G1099" s="1368">
        <v>0.62222222222222134</v>
      </c>
      <c r="H1099" s="965">
        <v>0.71458333333333235</v>
      </c>
      <c r="I1099" s="1368">
        <v>0.78055555555555411</v>
      </c>
      <c r="J1099" s="1368">
        <v>0.87291666666666512</v>
      </c>
      <c r="K1099" s="1368">
        <v>0.93402777777777579</v>
      </c>
      <c r="L1099" s="1368"/>
      <c r="M1099" s="1368"/>
      <c r="N1099" s="1386"/>
      <c r="O1099" s="1368"/>
      <c r="P1099" s="1368"/>
      <c r="Q1099" s="1368"/>
      <c r="R1099" s="68"/>
      <c r="S1099" s="69"/>
      <c r="T1099" s="1369"/>
      <c r="U1099" s="1395"/>
      <c r="V1099" s="115">
        <f>J1107-J1106</f>
        <v>7.6388888888888618E-3</v>
      </c>
      <c r="W1099" s="1408">
        <f t="shared" si="27"/>
        <v>6.9444444444444198E-3</v>
      </c>
      <c r="Z1099" s="1393"/>
    </row>
    <row r="1100" spans="1:26" s="1425" customFormat="1" ht="24.75" customHeight="1" x14ac:dyDescent="0.15">
      <c r="A1100" s="117">
        <v>14</v>
      </c>
      <c r="B1100" s="1368">
        <v>0.24930555555555559</v>
      </c>
      <c r="C1100" s="43">
        <v>0.31111111111111089</v>
      </c>
      <c r="D1100" s="1386">
        <v>0.39999999999999963</v>
      </c>
      <c r="E1100" s="1386">
        <v>0.46458333333333274</v>
      </c>
      <c r="F1100" s="1386">
        <v>0.56666666666666621</v>
      </c>
      <c r="G1100" s="1386">
        <v>0.62986111111111021</v>
      </c>
      <c r="H1100" s="966">
        <v>0.72013888888888788</v>
      </c>
      <c r="I1100" s="1368">
        <v>0.78680555555555409</v>
      </c>
      <c r="J1100" s="1368">
        <v>0.88055555555555398</v>
      </c>
      <c r="K1100" s="1368">
        <v>0.94097222222222021</v>
      </c>
      <c r="L1100" s="1368"/>
      <c r="M1100" s="1368"/>
      <c r="N1100" s="1386"/>
      <c r="O1100" s="1368"/>
      <c r="P1100" s="1368"/>
      <c r="Q1100" s="1368"/>
      <c r="R1100" s="68"/>
      <c r="S1100" s="69"/>
      <c r="T1100" s="1369"/>
      <c r="U1100" s="1395"/>
      <c r="V1100" s="115">
        <f>L1090-J1107</f>
        <v>-0.93749999999999822</v>
      </c>
      <c r="W1100" s="1408">
        <f t="shared" si="27"/>
        <v>6.9444444444444198E-3</v>
      </c>
      <c r="Z1100" s="1393"/>
    </row>
    <row r="1101" spans="1:26" s="1425" customFormat="1" ht="24.75" customHeight="1" x14ac:dyDescent="0.15">
      <c r="A1101" s="565">
        <v>15</v>
      </c>
      <c r="B1101" s="1368">
        <v>0.25416666666666671</v>
      </c>
      <c r="C1101" s="43">
        <v>0.31666666666666643</v>
      </c>
      <c r="D1101" s="1386">
        <v>0.40833333333333299</v>
      </c>
      <c r="E1101" s="1386">
        <v>0.4729166666666661</v>
      </c>
      <c r="F1101" s="1386">
        <v>0.57430555555555507</v>
      </c>
      <c r="G1101" s="1386">
        <v>0.63749999999999907</v>
      </c>
      <c r="H1101" s="966">
        <v>0.72569444444444342</v>
      </c>
      <c r="I1101" s="1368">
        <v>0.79305555555555407</v>
      </c>
      <c r="J1101" s="1368">
        <v>0.88888888888888729</v>
      </c>
      <c r="K1101" s="1386"/>
      <c r="L1101" s="1368"/>
      <c r="M1101" s="1368"/>
      <c r="N1101" s="1386"/>
      <c r="O1101" s="1368"/>
      <c r="P1101" s="1368"/>
      <c r="Q1101" s="1368"/>
      <c r="R1101" s="68"/>
      <c r="S1101" s="69"/>
      <c r="T1101" s="1369"/>
      <c r="U1101" s="1395"/>
      <c r="V1101" s="115"/>
      <c r="W1101" s="1408"/>
      <c r="Z1101" s="1393"/>
    </row>
    <row r="1102" spans="1:26" s="1425" customFormat="1" ht="24.75" customHeight="1" x14ac:dyDescent="0.15">
      <c r="A1102" s="117">
        <v>16</v>
      </c>
      <c r="B1102" s="1368">
        <v>0.25972222222222224</v>
      </c>
      <c r="C1102" s="43">
        <v>0.32222222222222197</v>
      </c>
      <c r="D1102" s="1386">
        <v>0.41666666666666635</v>
      </c>
      <c r="E1102" s="1386">
        <v>0.48124999999999946</v>
      </c>
      <c r="F1102" s="1386">
        <v>0.58194444444444393</v>
      </c>
      <c r="G1102" s="1386">
        <v>0.64513888888888793</v>
      </c>
      <c r="H1102" s="966">
        <v>0.73124999999999896</v>
      </c>
      <c r="I1102" s="1368">
        <v>0.79930555555555405</v>
      </c>
      <c r="J1102" s="1368">
        <v>0.89722222222222059</v>
      </c>
      <c r="K1102" s="1368"/>
      <c r="L1102" s="1368"/>
      <c r="M1102" s="1368"/>
      <c r="N1102" s="1368"/>
      <c r="O1102" s="1368"/>
      <c r="P1102" s="1368"/>
      <c r="Q1102" s="1368"/>
      <c r="R1102" s="68"/>
      <c r="S1102" s="69"/>
      <c r="T1102" s="1369"/>
      <c r="U1102" s="1395"/>
      <c r="V1102" s="115"/>
      <c r="W1102" s="1408"/>
      <c r="Z1102" s="1393"/>
    </row>
    <row r="1103" spans="1:26" s="1425" customFormat="1" ht="24.75" customHeight="1" x14ac:dyDescent="0.15">
      <c r="A1103" s="565">
        <v>17</v>
      </c>
      <c r="B1103" s="1368">
        <v>0.26527777777777778</v>
      </c>
      <c r="C1103" s="43">
        <v>0.3277777777777775</v>
      </c>
      <c r="D1103" s="1386">
        <v>0.42499999999999971</v>
      </c>
      <c r="E1103" s="1386">
        <v>0.48958333333333282</v>
      </c>
      <c r="F1103" s="1386">
        <v>0.58958333333333279</v>
      </c>
      <c r="G1103" s="1386">
        <v>0.65277777777777679</v>
      </c>
      <c r="H1103" s="966">
        <v>0.73749999999999893</v>
      </c>
      <c r="I1103" s="1368">
        <v>0.80555555555555403</v>
      </c>
      <c r="J1103" s="1368">
        <v>0.90555555555555389</v>
      </c>
      <c r="K1103" s="1368"/>
      <c r="L1103" s="1368"/>
      <c r="M1103" s="1368"/>
      <c r="N1103" s="1368"/>
      <c r="O1103" s="1368"/>
      <c r="P1103" s="1368"/>
      <c r="Q1103" s="1368"/>
      <c r="R1103" s="68"/>
      <c r="S1103" s="69"/>
      <c r="T1103" s="1369"/>
      <c r="U1103" s="1395"/>
      <c r="V1103" s="115"/>
      <c r="W1103" s="1408"/>
      <c r="Z1103" s="1393"/>
    </row>
    <row r="1104" spans="1:26" s="1425" customFormat="1" ht="24.75" customHeight="1" x14ac:dyDescent="0.15">
      <c r="A1104" s="117">
        <v>18</v>
      </c>
      <c r="B1104" s="1386">
        <v>0.27152777777777776</v>
      </c>
      <c r="C1104" s="43">
        <v>0.33402777777777748</v>
      </c>
      <c r="D1104" s="1386">
        <v>0.43333333333333307</v>
      </c>
      <c r="E1104" s="1386">
        <v>0.49791666666666617</v>
      </c>
      <c r="F1104" s="1386">
        <v>0.59722222222222165</v>
      </c>
      <c r="G1104" s="1386">
        <v>0.66041666666666565</v>
      </c>
      <c r="H1104" s="1368">
        <v>0.7451388888888878</v>
      </c>
      <c r="I1104" s="1368">
        <v>0.81388888888888733</v>
      </c>
      <c r="J1104" s="1368">
        <v>0.9138888888888872</v>
      </c>
      <c r="K1104" s="1368"/>
      <c r="L1104" s="1368"/>
      <c r="M1104" s="1368"/>
      <c r="N1104" s="1386"/>
      <c r="O1104" s="1386"/>
      <c r="P1104" s="1386"/>
      <c r="Q1104" s="1386"/>
      <c r="R1104" s="68"/>
      <c r="S1104" s="69"/>
      <c r="T1104" s="1369"/>
      <c r="U1104" s="1395"/>
      <c r="V1104" s="115"/>
      <c r="W1104" s="1408"/>
      <c r="Z1104" s="1393"/>
    </row>
    <row r="1105" spans="1:26" s="1425" customFormat="1" ht="24.75" customHeight="1" x14ac:dyDescent="0.15">
      <c r="A1105" s="565">
        <v>19</v>
      </c>
      <c r="B1105" s="1386">
        <v>0.27777777777777773</v>
      </c>
      <c r="C1105" s="43">
        <v>0.34027777777777746</v>
      </c>
      <c r="D1105" s="1386">
        <v>0.44166666666666643</v>
      </c>
      <c r="E1105" s="1386">
        <v>0.50624999999999953</v>
      </c>
      <c r="F1105" s="1386">
        <v>0.60486111111111052</v>
      </c>
      <c r="G1105" s="1386">
        <v>0.66805555555555451</v>
      </c>
      <c r="H1105" s="1386">
        <v>0.7534722222222211</v>
      </c>
      <c r="I1105" s="1386">
        <v>0.82222222222222063</v>
      </c>
      <c r="J1105" s="1386">
        <v>0.9222222222222205</v>
      </c>
      <c r="K1105" s="1386"/>
      <c r="L1105" s="1386"/>
      <c r="M1105" s="1386"/>
      <c r="N1105" s="1386"/>
      <c r="O1105" s="1386"/>
      <c r="P1105" s="1386"/>
      <c r="Q1105" s="1386"/>
      <c r="R1105" s="1373"/>
      <c r="S1105" s="69"/>
      <c r="T1105" s="1369"/>
      <c r="U1105" s="1395"/>
      <c r="V1105" s="115"/>
      <c r="W1105" s="1408"/>
      <c r="Z1105" s="1393"/>
    </row>
    <row r="1106" spans="1:26" s="1425" customFormat="1" ht="24.75" customHeight="1" x14ac:dyDescent="0.15">
      <c r="A1106" s="117">
        <v>20</v>
      </c>
      <c r="B1106" s="1368">
        <v>0.28611111111111109</v>
      </c>
      <c r="C1106" s="1368">
        <v>0.34861111111111082</v>
      </c>
      <c r="D1106" s="1368">
        <v>0.44999999999999979</v>
      </c>
      <c r="E1106" s="1368">
        <v>0.51458333333333284</v>
      </c>
      <c r="F1106" s="1368">
        <v>0.61249999999999938</v>
      </c>
      <c r="G1106" s="1368">
        <v>0.67569444444444338</v>
      </c>
      <c r="H1106" s="1368">
        <v>0.7618055555555544</v>
      </c>
      <c r="I1106" s="1368">
        <v>0.83055555555555394</v>
      </c>
      <c r="J1106" s="1368">
        <v>0.92986111111110936</v>
      </c>
      <c r="K1106" s="1368"/>
      <c r="L1106" s="1368"/>
      <c r="M1106" s="1368"/>
      <c r="N1106" s="1368"/>
      <c r="O1106" s="1368"/>
      <c r="P1106" s="1368"/>
      <c r="Q1106" s="1368"/>
      <c r="R1106" s="1372"/>
      <c r="S1106" s="1369"/>
      <c r="T1106" s="1369"/>
      <c r="U1106" s="1395"/>
      <c r="V1106" s="1406"/>
      <c r="W1106" s="1408"/>
      <c r="Z1106" s="1393"/>
    </row>
    <row r="1107" spans="1:26" s="1425" customFormat="1" ht="24.75" customHeight="1" x14ac:dyDescent="0.15">
      <c r="A1107" s="565">
        <v>21</v>
      </c>
      <c r="B1107" s="1369">
        <v>0.29444444444444445</v>
      </c>
      <c r="C1107" s="1369">
        <v>0.35694444444444418</v>
      </c>
      <c r="D1107" s="1369">
        <v>0.45833333333333315</v>
      </c>
      <c r="E1107" s="1369">
        <v>0.52291666666666614</v>
      </c>
      <c r="F1107" s="1369">
        <v>0.62013888888888824</v>
      </c>
      <c r="G1107" s="1369">
        <v>0.68333333333333224</v>
      </c>
      <c r="H1107" s="1369">
        <v>0.77013888888888771</v>
      </c>
      <c r="I1107" s="1369">
        <v>0.83749999999999836</v>
      </c>
      <c r="J1107" s="1369">
        <v>0.93749999999999822</v>
      </c>
      <c r="K1107" s="1369"/>
      <c r="L1107" s="1369"/>
      <c r="M1107" s="1369"/>
      <c r="N1107" s="1369"/>
      <c r="O1107" s="1369"/>
      <c r="P1107" s="1369"/>
      <c r="Q1107" s="1369"/>
      <c r="R1107" s="1369"/>
      <c r="S1107" s="1369"/>
      <c r="T1107" s="1369"/>
      <c r="U1107" s="1395"/>
      <c r="V1107" s="1406"/>
      <c r="W1107" s="1408"/>
      <c r="Z1107" s="1393"/>
    </row>
    <row r="1108" spans="1:26" s="1425" customFormat="1" ht="24.75" customHeight="1" x14ac:dyDescent="0.15">
      <c r="A1108" s="1447">
        <v>22</v>
      </c>
      <c r="B1108" s="1369"/>
      <c r="C1108" s="1369"/>
      <c r="D1108" s="1369"/>
      <c r="E1108" s="1369"/>
      <c r="F1108" s="1369"/>
      <c r="G1108" s="1369"/>
      <c r="H1108" s="1369"/>
      <c r="I1108" s="1369"/>
      <c r="J1108" s="1369"/>
      <c r="K1108" s="1369"/>
      <c r="L1108" s="1369"/>
      <c r="M1108" s="1369"/>
      <c r="N1108" s="1369"/>
      <c r="O1108" s="1369"/>
      <c r="P1108" s="1369"/>
      <c r="Q1108" s="1369"/>
      <c r="R1108" s="1369"/>
      <c r="S1108" s="1369"/>
      <c r="T1108" s="1369"/>
      <c r="U1108" s="1395"/>
      <c r="V1108" s="1406"/>
      <c r="W1108" s="1408"/>
      <c r="Z1108" s="1393"/>
    </row>
    <row r="1109" spans="1:26" s="1425" customFormat="1" ht="24.75" customHeight="1" x14ac:dyDescent="0.15">
      <c r="A1109" s="1447">
        <v>23</v>
      </c>
      <c r="B1109" s="1369"/>
      <c r="C1109" s="1369"/>
      <c r="D1109" s="1369"/>
      <c r="E1109" s="1369"/>
      <c r="F1109" s="1369"/>
      <c r="G1109" s="1369"/>
      <c r="H1109" s="1369"/>
      <c r="I1109" s="1369"/>
      <c r="J1109" s="1369"/>
      <c r="K1109" s="1369"/>
      <c r="L1109" s="1369"/>
      <c r="M1109" s="1369"/>
      <c r="N1109" s="1369"/>
      <c r="O1109" s="1369"/>
      <c r="P1109" s="1369"/>
      <c r="Q1109" s="1369"/>
      <c r="R1109" s="1369"/>
      <c r="S1109" s="1369"/>
      <c r="T1109" s="1369"/>
      <c r="U1109" s="1395"/>
      <c r="V1109" s="1406"/>
      <c r="W1109" s="1406"/>
      <c r="Z1109" s="640"/>
    </row>
    <row r="1110" spans="1:26" s="1425" customFormat="1" ht="24.75" customHeight="1" x14ac:dyDescent="0.15">
      <c r="A1110" s="1447">
        <v>24</v>
      </c>
      <c r="B1110" s="1369"/>
      <c r="C1110" s="1369"/>
      <c r="D1110" s="1369"/>
      <c r="E1110" s="1369"/>
      <c r="F1110" s="1369"/>
      <c r="G1110" s="1369"/>
      <c r="H1110" s="1369"/>
      <c r="I1110" s="1369"/>
      <c r="J1110" s="1369"/>
      <c r="K1110" s="1369"/>
      <c r="L1110" s="1369"/>
      <c r="M1110" s="1369"/>
      <c r="N1110" s="1369"/>
      <c r="O1110" s="1369"/>
      <c r="P1110" s="1369"/>
      <c r="Q1110" s="1369"/>
      <c r="R1110" s="1369"/>
      <c r="S1110" s="1369"/>
      <c r="T1110" s="1369"/>
      <c r="U1110" s="1395"/>
      <c r="V1110" s="1406"/>
      <c r="W1110" s="1406"/>
      <c r="Z1110" s="1393"/>
    </row>
    <row r="1111" spans="1:26" s="1425" customFormat="1" ht="24.75" customHeight="1" x14ac:dyDescent="0.15">
      <c r="A1111" s="1447">
        <v>25</v>
      </c>
      <c r="B1111" s="1369"/>
      <c r="C1111" s="1369"/>
      <c r="D1111" s="1369"/>
      <c r="E1111" s="1369"/>
      <c r="F1111" s="1369"/>
      <c r="G1111" s="1369"/>
      <c r="H1111" s="1369"/>
      <c r="I1111" s="1369"/>
      <c r="J1111" s="1369"/>
      <c r="K1111" s="1369"/>
      <c r="L1111" s="1369"/>
      <c r="M1111" s="1369"/>
      <c r="N1111" s="1369"/>
      <c r="O1111" s="1369"/>
      <c r="P1111" s="1369"/>
      <c r="Q1111" s="1369"/>
      <c r="R1111" s="1369"/>
      <c r="S1111" s="1369"/>
      <c r="T1111" s="1369"/>
      <c r="U1111" s="1395"/>
      <c r="V1111" s="1406"/>
      <c r="W1111" s="1406"/>
      <c r="Z1111" s="1393"/>
    </row>
    <row r="1112" spans="1:26" s="1425" customFormat="1" ht="24.75" customHeight="1" x14ac:dyDescent="0.15">
      <c r="A1112" s="1447">
        <v>26</v>
      </c>
      <c r="B1112" s="1369"/>
      <c r="C1112" s="1369"/>
      <c r="D1112" s="1369"/>
      <c r="E1112" s="1369"/>
      <c r="F1112" s="1369"/>
      <c r="G1112" s="1369"/>
      <c r="H1112" s="1369"/>
      <c r="I1112" s="1369"/>
      <c r="J1112" s="1369"/>
      <c r="K1112" s="1369"/>
      <c r="L1112" s="1369"/>
      <c r="M1112" s="1369"/>
      <c r="N1112" s="1369"/>
      <c r="O1112" s="1369"/>
      <c r="P1112" s="1369"/>
      <c r="Q1112" s="1369"/>
      <c r="R1112" s="1369"/>
      <c r="S1112" s="1369"/>
      <c r="T1112" s="1369"/>
      <c r="U1112" s="1395"/>
      <c r="V1112" s="1406"/>
      <c r="W1112" s="1406"/>
      <c r="Z1112" s="1393"/>
    </row>
    <row r="1113" spans="1:26" s="1425" customFormat="1" ht="24.75" customHeight="1" x14ac:dyDescent="0.15">
      <c r="A1113" s="1447">
        <v>27</v>
      </c>
      <c r="B1113" s="1369"/>
      <c r="C1113" s="1369"/>
      <c r="D1113" s="1369"/>
      <c r="E1113" s="1369"/>
      <c r="F1113" s="1369"/>
      <c r="G1113" s="1369"/>
      <c r="H1113" s="1369"/>
      <c r="I1113" s="1369"/>
      <c r="J1113" s="1369"/>
      <c r="K1113" s="1369"/>
      <c r="L1113" s="1369"/>
      <c r="M1113" s="1369"/>
      <c r="N1113" s="1369"/>
      <c r="O1113" s="1369"/>
      <c r="P1113" s="1369"/>
      <c r="Q1113" s="1369"/>
      <c r="R1113" s="1369"/>
      <c r="S1113" s="1369"/>
      <c r="T1113" s="1369"/>
      <c r="U1113" s="1395"/>
      <c r="V1113" s="1406"/>
      <c r="W1113" s="1406"/>
      <c r="Z1113" s="1393"/>
    </row>
    <row r="1114" spans="1:26" s="1425" customFormat="1" ht="24.75" customHeight="1" x14ac:dyDescent="0.15">
      <c r="A1114" s="1447">
        <v>28</v>
      </c>
      <c r="B1114" s="1369"/>
      <c r="C1114" s="1369"/>
      <c r="D1114" s="1369"/>
      <c r="E1114" s="1369"/>
      <c r="F1114" s="1369"/>
      <c r="G1114" s="1369"/>
      <c r="H1114" s="1369"/>
      <c r="I1114" s="1369"/>
      <c r="J1114" s="1369"/>
      <c r="K1114" s="1369"/>
      <c r="L1114" s="1369"/>
      <c r="M1114" s="1369"/>
      <c r="N1114" s="1369"/>
      <c r="O1114" s="1369"/>
      <c r="P1114" s="1369"/>
      <c r="Q1114" s="1369"/>
      <c r="R1114" s="1369"/>
      <c r="S1114" s="1369"/>
      <c r="T1114" s="1369"/>
      <c r="U1114" s="1395"/>
      <c r="V1114" s="1406"/>
      <c r="W1114" s="1406"/>
      <c r="Z1114" s="1393"/>
    </row>
    <row r="1115" spans="1:26" s="1425" customFormat="1" ht="24.75" customHeight="1" x14ac:dyDescent="0.15">
      <c r="A1115" s="1447">
        <v>29</v>
      </c>
      <c r="B1115" s="1369"/>
      <c r="C1115" s="1369"/>
      <c r="D1115" s="1369"/>
      <c r="E1115" s="1369"/>
      <c r="F1115" s="1369"/>
      <c r="G1115" s="1369"/>
      <c r="H1115" s="1369"/>
      <c r="I1115" s="1369"/>
      <c r="J1115" s="1369"/>
      <c r="K1115" s="1369"/>
      <c r="L1115" s="1369"/>
      <c r="M1115" s="1369"/>
      <c r="N1115" s="1369"/>
      <c r="O1115" s="1369"/>
      <c r="P1115" s="1369"/>
      <c r="Q1115" s="1369"/>
      <c r="R1115" s="1369"/>
      <c r="S1115" s="1369"/>
      <c r="T1115" s="1369"/>
      <c r="U1115" s="1395"/>
      <c r="V1115" s="1406"/>
      <c r="W1115" s="1406"/>
      <c r="Z1115" s="1393"/>
    </row>
    <row r="1116" spans="1:26" s="1425" customFormat="1" ht="24.75" customHeight="1" x14ac:dyDescent="0.15">
      <c r="A1116" s="44">
        <v>30</v>
      </c>
      <c r="B1116" s="1387"/>
      <c r="C1116" s="1387"/>
      <c r="D1116" s="1387"/>
      <c r="E1116" s="1387"/>
      <c r="F1116" s="1387"/>
      <c r="G1116" s="1387"/>
      <c r="H1116" s="1387"/>
      <c r="I1116" s="1387"/>
      <c r="J1116" s="1387"/>
      <c r="K1116" s="1387"/>
      <c r="L1116" s="1387"/>
      <c r="M1116" s="1387"/>
      <c r="N1116" s="1387"/>
      <c r="O1116" s="1387"/>
      <c r="P1116" s="1387"/>
      <c r="Q1116" s="1387"/>
      <c r="R1116" s="1387"/>
      <c r="S1116" s="1387"/>
      <c r="T1116" s="1387"/>
      <c r="U1116" s="1396"/>
      <c r="V1116" s="1406"/>
      <c r="W1116" s="1406"/>
      <c r="Z1116" s="1393"/>
    </row>
    <row r="1117" spans="1:26" s="1425" customFormat="1" ht="24.75" customHeight="1" x14ac:dyDescent="0.15">
      <c r="A1117" s="44">
        <v>31</v>
      </c>
      <c r="B1117" s="1387"/>
      <c r="C1117" s="1387"/>
      <c r="D1117" s="1387"/>
      <c r="E1117" s="1387"/>
      <c r="F1117" s="1387"/>
      <c r="G1117" s="1387"/>
      <c r="H1117" s="1387"/>
      <c r="I1117" s="1387"/>
      <c r="J1117" s="1387"/>
      <c r="K1117" s="1387"/>
      <c r="L1117" s="1387"/>
      <c r="M1117" s="1387"/>
      <c r="N1117" s="1387"/>
      <c r="O1117" s="1387"/>
      <c r="P1117" s="1387"/>
      <c r="Q1117" s="1387"/>
      <c r="R1117" s="1387"/>
      <c r="S1117" s="1387"/>
      <c r="T1117" s="1387"/>
      <c r="U1117" s="1396"/>
      <c r="V1117" s="1406"/>
      <c r="W1117" s="1406"/>
      <c r="Z1117" s="1393"/>
    </row>
    <row r="1118" spans="1:26" s="1425" customFormat="1" ht="24.75" customHeight="1" x14ac:dyDescent="0.15">
      <c r="A1118" s="44">
        <v>32</v>
      </c>
      <c r="B1118" s="1387"/>
      <c r="C1118" s="1387"/>
      <c r="D1118" s="1387"/>
      <c r="E1118" s="1387"/>
      <c r="F1118" s="1387"/>
      <c r="G1118" s="1387"/>
      <c r="H1118" s="1387"/>
      <c r="I1118" s="1387"/>
      <c r="J1118" s="1387"/>
      <c r="K1118" s="1387"/>
      <c r="L1118" s="1387"/>
      <c r="M1118" s="1387"/>
      <c r="N1118" s="1387"/>
      <c r="O1118" s="1387"/>
      <c r="P1118" s="1387"/>
      <c r="Q1118" s="1387"/>
      <c r="R1118" s="1387"/>
      <c r="S1118" s="1387"/>
      <c r="T1118" s="1387"/>
      <c r="U1118" s="1396"/>
      <c r="V1118" s="1406"/>
      <c r="W1118" s="1406"/>
      <c r="Z1118" s="1393"/>
    </row>
    <row r="1119" spans="1:26" s="1425" customFormat="1" ht="24.75" customHeight="1" thickBot="1" x14ac:dyDescent="0.2">
      <c r="A1119" s="521">
        <v>33</v>
      </c>
      <c r="B1119" s="1374"/>
      <c r="C1119" s="1374"/>
      <c r="D1119" s="1374"/>
      <c r="E1119" s="1374"/>
      <c r="F1119" s="1374"/>
      <c r="G1119" s="1374"/>
      <c r="H1119" s="1374"/>
      <c r="I1119" s="1374"/>
      <c r="J1119" s="1374"/>
      <c r="K1119" s="1374"/>
      <c r="L1119" s="1374"/>
      <c r="M1119" s="1374"/>
      <c r="N1119" s="1374"/>
      <c r="O1119" s="1374"/>
      <c r="P1119" s="1374"/>
      <c r="Q1119" s="1374"/>
      <c r="R1119" s="1374"/>
      <c r="S1119" s="1374"/>
      <c r="T1119" s="1374"/>
      <c r="U1119" s="120"/>
      <c r="V1119" s="1406"/>
      <c r="W1119" s="1406"/>
      <c r="Z1119" s="1393"/>
    </row>
    <row r="1120" spans="1:26" s="1425" customFormat="1" ht="20.100000000000001" customHeight="1" thickBot="1" x14ac:dyDescent="0.2">
      <c r="A1120" s="1665" t="s">
        <v>4</v>
      </c>
      <c r="B1120" s="1666"/>
      <c r="C1120" s="1564" t="s">
        <v>2012</v>
      </c>
      <c r="D1120" s="1564"/>
      <c r="E1120" s="1564"/>
      <c r="F1120" s="1565"/>
      <c r="G1120" s="1375"/>
      <c r="H1120" s="1375"/>
      <c r="I1120" s="1375"/>
      <c r="J1120" s="1375"/>
      <c r="K1120" s="1375"/>
      <c r="L1120" s="1375"/>
      <c r="M1120" s="1375"/>
      <c r="N1120" s="1375"/>
      <c r="O1120" s="1375"/>
      <c r="P1120" s="1375"/>
      <c r="Q1120" s="1375"/>
      <c r="R1120" s="1375"/>
      <c r="S1120" s="1375"/>
      <c r="T1120" s="1375"/>
      <c r="U1120" s="1375"/>
      <c r="V1120" s="1406"/>
      <c r="W1120" s="1406"/>
      <c r="Z1120" s="1393"/>
    </row>
    <row r="1121" spans="1:27" s="2" customFormat="1" ht="31.5" customHeight="1" thickBot="1" x14ac:dyDescent="0.2">
      <c r="A1121" s="1476" t="s">
        <v>117</v>
      </c>
      <c r="B1121" s="1477"/>
      <c r="C1121" s="1477"/>
      <c r="D1121" s="1477"/>
      <c r="E1121" s="1478"/>
      <c r="F1121" s="534" t="s">
        <v>1766</v>
      </c>
      <c r="G1121" s="1"/>
      <c r="H1121" s="1479" t="s">
        <v>74</v>
      </c>
      <c r="I1121" s="1480"/>
      <c r="J1121" s="1480"/>
      <c r="K1121" s="5" t="s">
        <v>9</v>
      </c>
      <c r="L1121" s="1457" t="s">
        <v>118</v>
      </c>
      <c r="M1121" s="1457"/>
      <c r="N1121" s="1458"/>
      <c r="O1121" s="1"/>
      <c r="P1121" s="6"/>
      <c r="Q1121" s="6"/>
      <c r="R1121" s="6"/>
      <c r="S1121" s="1"/>
      <c r="T1121" s="1524" t="s">
        <v>558</v>
      </c>
      <c r="U1121" s="1525"/>
      <c r="V1121" s="34">
        <f>V1123/V1128</f>
        <v>1.0019841269841269E-2</v>
      </c>
      <c r="W1121" s="34">
        <f>W1123/W1128</f>
        <v>9.8298122065727696E-3</v>
      </c>
      <c r="X1121" s="35">
        <f>AVERAGE(V1121,W1121)</f>
        <v>9.9248267382070193E-3</v>
      </c>
      <c r="Y1121" s="380" t="s">
        <v>136</v>
      </c>
      <c r="Z1121" s="381">
        <f>ROUND(X1121*1440,0)/1440</f>
        <v>9.7222222222222224E-3</v>
      </c>
    </row>
    <row r="1122" spans="1:27" s="2" customFormat="1" ht="9" customHeight="1" thickBot="1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534"/>
      <c r="U1122" s="534"/>
      <c r="V1122" s="34">
        <v>0.23958333333333334</v>
      </c>
      <c r="W1122" s="34">
        <v>0.23958333333333334</v>
      </c>
      <c r="Z1122" s="38"/>
    </row>
    <row r="1123" spans="1:27" s="2" customFormat="1" ht="20.100000000000001" customHeight="1" thickBot="1" x14ac:dyDescent="0.2">
      <c r="A1123" s="1495" t="s">
        <v>12</v>
      </c>
      <c r="B1123" s="1483"/>
      <c r="C1123" s="1483" t="s">
        <v>560</v>
      </c>
      <c r="D1123" s="1483"/>
      <c r="E1123" s="1484"/>
      <c r="F1123" s="1453"/>
      <c r="G1123" s="1454"/>
      <c r="H1123" s="1454"/>
      <c r="I1123" s="1454"/>
      <c r="J1123" s="1454"/>
      <c r="K1123" s="1"/>
      <c r="L1123" s="1"/>
      <c r="M1123" s="1"/>
      <c r="N1123" s="1463" t="s">
        <v>13</v>
      </c>
      <c r="O1123" s="1464"/>
      <c r="P1123" s="1503">
        <f>Z1121</f>
        <v>9.7222222222222224E-3</v>
      </c>
      <c r="Q1123" s="1504"/>
      <c r="R1123" s="1"/>
      <c r="S1123" s="7" t="s">
        <v>14</v>
      </c>
      <c r="T1123" s="1526">
        <v>5.8333333333333327E-2</v>
      </c>
      <c r="U1123" s="1527"/>
      <c r="V1123" s="34">
        <f>V1124-V1122</f>
        <v>0.70138888888888884</v>
      </c>
      <c r="W1123" s="34">
        <f>W1124-W1122</f>
        <v>0.69791666666666663</v>
      </c>
      <c r="Z1123" s="38"/>
      <c r="AA1123" s="572"/>
    </row>
    <row r="1124" spans="1:27" s="2" customFormat="1" ht="9" customHeight="1" thickBot="1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34">
        <v>0.94097222222222221</v>
      </c>
      <c r="W1124" s="34">
        <v>0.9375</v>
      </c>
      <c r="Z1124" s="38"/>
      <c r="AA1124" s="572"/>
    </row>
    <row r="1125" spans="1:27" s="2" customFormat="1" ht="20.100000000000001" customHeight="1" x14ac:dyDescent="0.15">
      <c r="A1125" s="1572" t="s">
        <v>548</v>
      </c>
      <c r="B1125" s="1461">
        <v>1</v>
      </c>
      <c r="C1125" s="1540"/>
      <c r="D1125" s="1461">
        <v>2</v>
      </c>
      <c r="E1125" s="1540"/>
      <c r="F1125" s="1461">
        <v>3</v>
      </c>
      <c r="G1125" s="1540"/>
      <c r="H1125" s="1461">
        <v>4</v>
      </c>
      <c r="I1125" s="1540"/>
      <c r="J1125" s="1461">
        <v>5</v>
      </c>
      <c r="K1125" s="1540"/>
      <c r="L1125" s="1461">
        <v>6</v>
      </c>
      <c r="M1125" s="1540"/>
      <c r="N1125" s="1494">
        <v>7</v>
      </c>
      <c r="O1125" s="1494"/>
      <c r="P1125" s="1494">
        <v>8</v>
      </c>
      <c r="Q1125" s="1494"/>
      <c r="R1125" s="1494">
        <v>9</v>
      </c>
      <c r="S1125" s="1494"/>
      <c r="T1125" s="1494">
        <v>10</v>
      </c>
      <c r="U1125" s="1514"/>
      <c r="V1125" s="534"/>
      <c r="W1125" s="534"/>
      <c r="Z1125" s="38"/>
      <c r="AA1125" s="572"/>
    </row>
    <row r="1126" spans="1:27" s="2" customFormat="1" ht="20.100000000000001" customHeight="1" x14ac:dyDescent="0.15">
      <c r="A1126" s="1573"/>
      <c r="B1126" s="9" t="s">
        <v>561</v>
      </c>
      <c r="C1126" s="9" t="s">
        <v>562</v>
      </c>
      <c r="D1126" s="9" t="s">
        <v>74</v>
      </c>
      <c r="E1126" s="9" t="s">
        <v>118</v>
      </c>
      <c r="F1126" s="9" t="s">
        <v>74</v>
      </c>
      <c r="G1126" s="9" t="s">
        <v>118</v>
      </c>
      <c r="H1126" s="9" t="s">
        <v>74</v>
      </c>
      <c r="I1126" s="9" t="s">
        <v>118</v>
      </c>
      <c r="J1126" s="9" t="s">
        <v>74</v>
      </c>
      <c r="K1126" s="9" t="s">
        <v>118</v>
      </c>
      <c r="L1126" s="9" t="s">
        <v>74</v>
      </c>
      <c r="M1126" s="9" t="s">
        <v>118</v>
      </c>
      <c r="N1126" s="9"/>
      <c r="O1126" s="9"/>
      <c r="P1126" s="9"/>
      <c r="Q1126" s="9"/>
      <c r="R1126" s="9"/>
      <c r="S1126" s="9"/>
      <c r="T1126" s="9"/>
      <c r="U1126" s="116"/>
      <c r="V1126" s="534"/>
      <c r="W1126" s="534"/>
      <c r="Z1126" s="38"/>
      <c r="AA1126" s="572"/>
    </row>
    <row r="1127" spans="1:27" s="2" customFormat="1" ht="24.75" customHeight="1" x14ac:dyDescent="0.15">
      <c r="A1127" s="565">
        <v>1</v>
      </c>
      <c r="B1127" s="485"/>
      <c r="C1127" s="485" t="s">
        <v>124</v>
      </c>
      <c r="D1127" s="102">
        <v>0.28749999999999992</v>
      </c>
      <c r="E1127" s="102">
        <v>0.35000000000000031</v>
      </c>
      <c r="F1127" s="102">
        <v>0.43958333333333355</v>
      </c>
      <c r="G1127" s="102">
        <v>0.50208333333333388</v>
      </c>
      <c r="H1127" s="102">
        <v>0.60555555555555551</v>
      </c>
      <c r="I1127" s="102">
        <v>0.66874999999999996</v>
      </c>
      <c r="J1127" s="102">
        <v>0.76597222222222161</v>
      </c>
      <c r="K1127" s="102">
        <v>0.83541666666666603</v>
      </c>
      <c r="L1127" s="102">
        <v>0.92638888888888771</v>
      </c>
      <c r="M1127" s="3"/>
      <c r="N1127" s="40"/>
      <c r="O1127" s="3"/>
      <c r="P1127" s="3"/>
      <c r="Q1127" s="3"/>
      <c r="R1127" s="68"/>
      <c r="S1127" s="69"/>
      <c r="T1127" s="4"/>
      <c r="U1127" s="118"/>
      <c r="V1127" s="633">
        <f>COUNTA(B1127:U1159)</f>
        <v>141</v>
      </c>
      <c r="W1127" s="634">
        <f>V1127/16/2</f>
        <v>4.40625</v>
      </c>
      <c r="Z1127" s="38"/>
      <c r="AA1127" s="572"/>
    </row>
    <row r="1128" spans="1:27" s="2" customFormat="1" ht="24.75" customHeight="1" x14ac:dyDescent="0.15">
      <c r="A1128" s="117" t="s">
        <v>119</v>
      </c>
      <c r="B1128" s="485"/>
      <c r="C1128" s="485" t="s">
        <v>125</v>
      </c>
      <c r="D1128" s="102">
        <v>0.29722222222222217</v>
      </c>
      <c r="E1128" s="102">
        <v>0.35972222222222255</v>
      </c>
      <c r="F1128" s="102">
        <v>0.45069444444444468</v>
      </c>
      <c r="G1128" s="102">
        <v>0.51319444444444495</v>
      </c>
      <c r="H1128" s="102">
        <v>0.61597222222222214</v>
      </c>
      <c r="I1128" s="102">
        <v>0.67986111111111103</v>
      </c>
      <c r="J1128" s="102">
        <v>0.77638888888888824</v>
      </c>
      <c r="K1128" s="102">
        <v>0.8465277777777771</v>
      </c>
      <c r="L1128" s="102">
        <v>0.93749999999999878</v>
      </c>
      <c r="M1128" s="3"/>
      <c r="N1128" s="40"/>
      <c r="O1128" s="3"/>
      <c r="P1128" s="3"/>
      <c r="Q1128" s="3"/>
      <c r="R1128" s="68"/>
      <c r="S1128" s="69"/>
      <c r="T1128" s="4"/>
      <c r="U1128" s="118"/>
      <c r="V1128" s="114">
        <f>COUNTA(B1127:B1159,D1127:D1159,F1127:F1159,H1127:H1159,J1127:J1159,L1127:L1159,N1127:N1159,P1127:P1159,R1127:R1159,T1127:T1159)</f>
        <v>70</v>
      </c>
      <c r="W1128" s="114">
        <f>COUNTA(C1127:C1159,E1127:E1159,G1127:G1159,I1127:I1159,K1127:K1159,M1127:M1159,O1127:O1159,Q1127:Q1159,S1127:S1159,U1127:U1159)</f>
        <v>71</v>
      </c>
      <c r="Y1128" s="1">
        <f>(V1128+W1128)/2</f>
        <v>70.5</v>
      </c>
      <c r="Z1128" s="38"/>
      <c r="AA1128" s="572"/>
    </row>
    <row r="1129" spans="1:27" s="2" customFormat="1" ht="24.75" customHeight="1" x14ac:dyDescent="0.15">
      <c r="A1129" s="567">
        <v>3</v>
      </c>
      <c r="B1129" s="485"/>
      <c r="C1129" s="485">
        <v>0.23958333333333334</v>
      </c>
      <c r="D1129" s="102">
        <v>0.30694444444444441</v>
      </c>
      <c r="E1129" s="102">
        <v>0.3694444444444448</v>
      </c>
      <c r="F1129" s="102">
        <v>0.4618055555555558</v>
      </c>
      <c r="G1129" s="102">
        <v>0.52430555555555602</v>
      </c>
      <c r="H1129" s="102">
        <v>0.62638888888888877</v>
      </c>
      <c r="I1129" s="102">
        <v>0.6909722222222221</v>
      </c>
      <c r="J1129" s="102">
        <v>0.78680555555555487</v>
      </c>
      <c r="K1129" s="102">
        <v>0.85763888888888817</v>
      </c>
      <c r="L1129" s="102"/>
      <c r="M1129" s="3"/>
      <c r="N1129" s="40"/>
      <c r="O1129" s="3"/>
      <c r="P1129" s="3"/>
      <c r="Q1129" s="3"/>
      <c r="R1129" s="68"/>
      <c r="S1129" s="69"/>
      <c r="T1129" s="4"/>
      <c r="U1129" s="118"/>
      <c r="V1129" s="534"/>
      <c r="W1129" s="534"/>
      <c r="Y1129" s="1" t="s">
        <v>145</v>
      </c>
      <c r="Z1129" s="38"/>
      <c r="AA1129" s="572"/>
    </row>
    <row r="1130" spans="1:27" s="2" customFormat="1" ht="24.75" customHeight="1" x14ac:dyDescent="0.15">
      <c r="A1130" s="635">
        <v>4</v>
      </c>
      <c r="B1130" s="485"/>
      <c r="C1130" s="485">
        <v>0.24791666666666667</v>
      </c>
      <c r="D1130" s="102">
        <v>0.31666666666666665</v>
      </c>
      <c r="E1130" s="102">
        <v>0.37916666666666704</v>
      </c>
      <c r="F1130" s="102">
        <v>0.47291666666666693</v>
      </c>
      <c r="G1130" s="102">
        <v>0.5354166666666671</v>
      </c>
      <c r="H1130" s="102">
        <v>0.6368055555555554</v>
      </c>
      <c r="I1130" s="102">
        <v>0.70208333333333317</v>
      </c>
      <c r="J1130" s="102">
        <v>0.7972222222222215</v>
      </c>
      <c r="K1130" s="102">
        <v>0.8680555555555548</v>
      </c>
      <c r="L1130" s="102"/>
      <c r="M1130" s="3"/>
      <c r="N1130" s="40"/>
      <c r="O1130" s="3"/>
      <c r="P1130" s="3"/>
      <c r="Q1130" s="3"/>
      <c r="R1130" s="68"/>
      <c r="S1130" s="69"/>
      <c r="T1130" s="4"/>
      <c r="U1130" s="118"/>
      <c r="V1130" s="568"/>
      <c r="W1130" s="568"/>
      <c r="Z1130" s="38"/>
      <c r="AA1130" s="572"/>
    </row>
    <row r="1131" spans="1:27" s="2" customFormat="1" ht="24.75" customHeight="1" x14ac:dyDescent="0.15">
      <c r="A1131" s="117" t="s">
        <v>121</v>
      </c>
      <c r="B1131" s="485"/>
      <c r="C1131" s="485">
        <v>0.25625000000000003</v>
      </c>
      <c r="D1131" s="102">
        <v>0.3263888888888889</v>
      </c>
      <c r="E1131" s="102">
        <v>0.38888888888888928</v>
      </c>
      <c r="F1131" s="102">
        <v>0.48402777777777806</v>
      </c>
      <c r="G1131" s="102">
        <v>0.54652777777777817</v>
      </c>
      <c r="H1131" s="102">
        <v>0.64722222222222203</v>
      </c>
      <c r="I1131" s="102">
        <v>0.71319444444444424</v>
      </c>
      <c r="J1131" s="102">
        <v>0.80763888888888813</v>
      </c>
      <c r="K1131" s="102">
        <v>0.87847222222222143</v>
      </c>
      <c r="L1131" s="213"/>
      <c r="M1131" s="3"/>
      <c r="N1131" s="40"/>
      <c r="O1131" s="3"/>
      <c r="P1131" s="3"/>
      <c r="Q1131" s="3"/>
      <c r="R1131" s="68"/>
      <c r="S1131" s="69"/>
      <c r="T1131" s="4"/>
      <c r="U1131" s="118"/>
      <c r="V1131" s="115">
        <f>J1138-J1137</f>
        <v>1.1111111111111072E-2</v>
      </c>
      <c r="W1131" s="115">
        <f>K1131-K1130</f>
        <v>1.041666666666663E-2</v>
      </c>
      <c r="Z1131" s="38"/>
      <c r="AA1131" s="572"/>
    </row>
    <row r="1132" spans="1:27" s="2" customFormat="1" ht="24.75" customHeight="1" x14ac:dyDescent="0.15">
      <c r="A1132" s="636">
        <v>6</v>
      </c>
      <c r="B1132" s="485"/>
      <c r="C1132" s="485">
        <v>0.26458333333333339</v>
      </c>
      <c r="D1132" s="102">
        <v>0.33611111111111114</v>
      </c>
      <c r="E1132" s="102">
        <v>0.39861111111111153</v>
      </c>
      <c r="F1132" s="102">
        <v>0.49513888888888918</v>
      </c>
      <c r="G1132" s="102">
        <v>0.55763888888888924</v>
      </c>
      <c r="H1132" s="102">
        <v>0.65763888888888866</v>
      </c>
      <c r="I1132" s="102">
        <v>0.72430555555555531</v>
      </c>
      <c r="J1132" s="102">
        <v>0.81805555555555476</v>
      </c>
      <c r="K1132" s="102">
        <v>0.88888888888888806</v>
      </c>
      <c r="L1132" s="213"/>
      <c r="M1132" s="3"/>
      <c r="N1132" s="40"/>
      <c r="O1132" s="3"/>
      <c r="P1132" s="3"/>
      <c r="Q1132" s="3"/>
      <c r="R1132" s="68"/>
      <c r="S1132" s="69"/>
      <c r="T1132" s="4"/>
      <c r="U1132" s="118"/>
      <c r="V1132" s="115">
        <f>J1139-J1138</f>
        <v>1.1111111111111072E-2</v>
      </c>
      <c r="W1132" s="115">
        <f t="shared" ref="W1132:W1137" si="28">K1132-K1131</f>
        <v>1.041666666666663E-2</v>
      </c>
      <c r="Z1132" s="38"/>
      <c r="AA1132" s="572"/>
    </row>
    <row r="1133" spans="1:27" s="2" customFormat="1" ht="24.75" customHeight="1" x14ac:dyDescent="0.15">
      <c r="A1133" s="567">
        <v>7</v>
      </c>
      <c r="B1133" s="485"/>
      <c r="C1133" s="67">
        <v>0.27291666666666675</v>
      </c>
      <c r="D1133" s="102">
        <v>0.34583333333333338</v>
      </c>
      <c r="E1133" s="102">
        <v>0.40833333333333377</v>
      </c>
      <c r="F1133" s="102">
        <v>0.50625000000000031</v>
      </c>
      <c r="G1133" s="102">
        <v>0.56875000000000031</v>
      </c>
      <c r="H1133" s="102">
        <v>0.66805555555555529</v>
      </c>
      <c r="I1133" s="102">
        <v>0.73541666666666639</v>
      </c>
      <c r="J1133" s="102">
        <v>0.82847222222222139</v>
      </c>
      <c r="K1133" s="102">
        <v>0.89930555555555469</v>
      </c>
      <c r="L1133" s="213"/>
      <c r="M1133" s="3"/>
      <c r="N1133" s="40"/>
      <c r="O1133" s="3"/>
      <c r="P1133" s="3"/>
      <c r="Q1133" s="3"/>
      <c r="R1133" s="68"/>
      <c r="S1133" s="69"/>
      <c r="T1133" s="4"/>
      <c r="U1133" s="118"/>
      <c r="V1133" s="115">
        <f>J1140-J1139</f>
        <v>1.1111111111111072E-2</v>
      </c>
      <c r="W1133" s="115">
        <f t="shared" si="28"/>
        <v>1.041666666666663E-2</v>
      </c>
      <c r="Z1133" s="38"/>
      <c r="AA1133" s="572"/>
    </row>
    <row r="1134" spans="1:27" s="2" customFormat="1" ht="24.75" customHeight="1" x14ac:dyDescent="0.15">
      <c r="A1134" s="117" t="s">
        <v>126</v>
      </c>
      <c r="B1134" s="485" t="s">
        <v>127</v>
      </c>
      <c r="C1134" s="67">
        <v>0.28125000000000011</v>
      </c>
      <c r="D1134" s="102">
        <v>0.35555555555555562</v>
      </c>
      <c r="E1134" s="102">
        <v>0.41805555555555601</v>
      </c>
      <c r="F1134" s="102">
        <v>0.51736111111111138</v>
      </c>
      <c r="G1134" s="102">
        <v>0.57986111111111138</v>
      </c>
      <c r="H1134" s="102">
        <v>0.67847222222222192</v>
      </c>
      <c r="I1134" s="102">
        <v>0.74652777777777746</v>
      </c>
      <c r="J1134" s="102">
        <v>0.83888888888888802</v>
      </c>
      <c r="K1134" s="102">
        <v>0.90972222222222132</v>
      </c>
      <c r="L1134" s="213"/>
      <c r="M1134" s="3"/>
      <c r="N1134" s="40"/>
      <c r="O1134" s="3"/>
      <c r="P1134" s="3"/>
      <c r="Q1134" s="3"/>
      <c r="R1134" s="68"/>
      <c r="S1134" s="69"/>
      <c r="T1134" s="4"/>
      <c r="U1134" s="118"/>
      <c r="V1134" s="115">
        <f>J1141-J1140</f>
        <v>1.1111111111111072E-2</v>
      </c>
      <c r="W1134" s="115">
        <f t="shared" si="28"/>
        <v>1.041666666666663E-2</v>
      </c>
      <c r="Z1134" s="38"/>
      <c r="AA1134" s="572"/>
    </row>
    <row r="1135" spans="1:27" s="2" customFormat="1" ht="24.75" customHeight="1" x14ac:dyDescent="0.15">
      <c r="A1135" s="567">
        <v>9</v>
      </c>
      <c r="B1135" s="485" t="s">
        <v>128</v>
      </c>
      <c r="C1135" s="67">
        <v>0.28958333333333347</v>
      </c>
      <c r="D1135" s="102">
        <v>0.36597222222222231</v>
      </c>
      <c r="E1135" s="102">
        <v>0.4284722222222227</v>
      </c>
      <c r="F1135" s="102">
        <v>0.52847222222222245</v>
      </c>
      <c r="G1135" s="102">
        <v>0.59097222222222245</v>
      </c>
      <c r="H1135" s="102">
        <v>0.68888888888888855</v>
      </c>
      <c r="I1135" s="102">
        <v>0.75763888888888853</v>
      </c>
      <c r="J1135" s="102">
        <v>0.84930555555555465</v>
      </c>
      <c r="K1135" s="102">
        <v>0.92013888888888795</v>
      </c>
      <c r="L1135" s="213"/>
      <c r="M1135" s="3"/>
      <c r="N1135" s="40"/>
      <c r="O1135" s="3"/>
      <c r="P1135" s="3"/>
      <c r="Q1135" s="3"/>
      <c r="R1135" s="68"/>
      <c r="S1135" s="69"/>
      <c r="T1135" s="4"/>
      <c r="U1135" s="118"/>
      <c r="V1135" s="115">
        <f>J1142-J1141</f>
        <v>-0.91527777777777664</v>
      </c>
      <c r="W1135" s="115">
        <f t="shared" si="28"/>
        <v>1.041666666666663E-2</v>
      </c>
      <c r="Z1135" s="38"/>
      <c r="AA1135" s="572"/>
    </row>
    <row r="1136" spans="1:27" s="2" customFormat="1" ht="24.75" customHeight="1" x14ac:dyDescent="0.15">
      <c r="A1136" s="636">
        <v>10</v>
      </c>
      <c r="B1136" s="485">
        <v>0.23958333333333334</v>
      </c>
      <c r="C1136" s="67">
        <v>0.29791666666666683</v>
      </c>
      <c r="D1136" s="102">
        <v>0.37638888888888899</v>
      </c>
      <c r="E1136" s="102">
        <v>0.43888888888888938</v>
      </c>
      <c r="F1136" s="102">
        <v>0.53958333333333353</v>
      </c>
      <c r="G1136" s="102">
        <v>0.60208333333333353</v>
      </c>
      <c r="H1136" s="102">
        <v>0.69999999999999962</v>
      </c>
      <c r="I1136" s="102">
        <v>0.7687499999999996</v>
      </c>
      <c r="J1136" s="102">
        <v>0.85972222222222128</v>
      </c>
      <c r="K1136" s="102">
        <v>0.93055555555555458</v>
      </c>
      <c r="L1136" s="213"/>
      <c r="M1136" s="3"/>
      <c r="N1136" s="40"/>
      <c r="O1136" s="3"/>
      <c r="P1136" s="3"/>
      <c r="Q1136" s="3"/>
      <c r="R1136" s="68"/>
      <c r="S1136" s="69"/>
      <c r="T1136" s="4"/>
      <c r="U1136" s="118"/>
      <c r="V1136" s="115">
        <f>L1127-J1142</f>
        <v>0.92638888888888771</v>
      </c>
      <c r="W1136" s="115">
        <f t="shared" si="28"/>
        <v>1.041666666666663E-2</v>
      </c>
      <c r="Z1136" s="38"/>
      <c r="AA1136" s="572"/>
    </row>
    <row r="1137" spans="1:27" s="2" customFormat="1" ht="24.75" customHeight="1" x14ac:dyDescent="0.15">
      <c r="A1137" s="117" t="s">
        <v>122</v>
      </c>
      <c r="B1137" s="573">
        <v>0.24722222222222223</v>
      </c>
      <c r="C1137" s="67">
        <v>0.30625000000000019</v>
      </c>
      <c r="D1137" s="102">
        <v>0.38680555555555568</v>
      </c>
      <c r="E1137" s="102">
        <v>0.44930555555555607</v>
      </c>
      <c r="F1137" s="102">
        <v>0.5506944444444446</v>
      </c>
      <c r="G1137" s="102">
        <v>0.6131944444444446</v>
      </c>
      <c r="H1137" s="102">
        <v>0.71111111111111069</v>
      </c>
      <c r="I1137" s="102">
        <v>0.77986111111111067</v>
      </c>
      <c r="J1137" s="102">
        <v>0.87083333333333235</v>
      </c>
      <c r="K1137" s="102">
        <v>0.94097222222222121</v>
      </c>
      <c r="L1137" s="213"/>
      <c r="M1137" s="3"/>
      <c r="N1137" s="40"/>
      <c r="O1137" s="3"/>
      <c r="P1137" s="3"/>
      <c r="Q1137" s="3"/>
      <c r="R1137" s="68"/>
      <c r="S1137" s="69"/>
      <c r="T1137" s="4"/>
      <c r="U1137" s="118"/>
      <c r="V1137" s="115">
        <f>L1128-L1127</f>
        <v>1.1111111111111072E-2</v>
      </c>
      <c r="W1137" s="115">
        <f t="shared" si="28"/>
        <v>1.041666666666663E-2</v>
      </c>
      <c r="Z1137" s="38"/>
      <c r="AA1137" s="572"/>
    </row>
    <row r="1138" spans="1:27" s="2" customFormat="1" ht="24.75" customHeight="1" x14ac:dyDescent="0.15">
      <c r="A1138" s="635">
        <v>12</v>
      </c>
      <c r="B1138" s="213">
        <v>0.25486111111111109</v>
      </c>
      <c r="C1138" s="67">
        <v>0.31458333333333355</v>
      </c>
      <c r="D1138" s="102">
        <v>0.39722222222222237</v>
      </c>
      <c r="E1138" s="102">
        <v>0.45972222222222275</v>
      </c>
      <c r="F1138" s="102">
        <v>0.56180555555555567</v>
      </c>
      <c r="G1138" s="102">
        <v>0.62430555555555567</v>
      </c>
      <c r="H1138" s="102">
        <v>0.72222222222222177</v>
      </c>
      <c r="I1138" s="102">
        <v>0.79097222222222174</v>
      </c>
      <c r="J1138" s="102">
        <v>0.88194444444444342</v>
      </c>
      <c r="K1138" s="102"/>
      <c r="L1138" s="213"/>
      <c r="M1138" s="213"/>
      <c r="N1138" s="40"/>
      <c r="O1138" s="3"/>
      <c r="P1138" s="3"/>
      <c r="Q1138" s="3"/>
      <c r="R1138" s="68"/>
      <c r="S1138" s="69"/>
      <c r="T1138" s="4"/>
      <c r="U1138" s="118"/>
      <c r="V1138" s="115"/>
      <c r="W1138" s="115"/>
      <c r="Z1138" s="38"/>
      <c r="AA1138" s="572"/>
    </row>
    <row r="1139" spans="1:27" s="2" customFormat="1" ht="24.75" customHeight="1" x14ac:dyDescent="0.15">
      <c r="A1139" s="567">
        <v>13</v>
      </c>
      <c r="B1139" s="213">
        <v>0.26249999999999996</v>
      </c>
      <c r="C1139" s="67">
        <v>0.32291666666666691</v>
      </c>
      <c r="D1139" s="102">
        <v>0.40763888888888905</v>
      </c>
      <c r="E1139" s="102">
        <v>0.47013888888888944</v>
      </c>
      <c r="F1139" s="102">
        <v>0.57291666666666674</v>
      </c>
      <c r="G1139" s="102">
        <v>0.63541666666666674</v>
      </c>
      <c r="H1139" s="102">
        <v>0.73333333333333284</v>
      </c>
      <c r="I1139" s="102">
        <v>0.80208333333333282</v>
      </c>
      <c r="J1139" s="102">
        <v>0.89305555555555449</v>
      </c>
      <c r="K1139" s="102"/>
      <c r="L1139" s="213"/>
      <c r="M1139" s="213"/>
      <c r="N1139" s="40"/>
      <c r="O1139" s="3"/>
      <c r="P1139" s="3"/>
      <c r="Q1139" s="3"/>
      <c r="R1139" s="68"/>
      <c r="S1139" s="69"/>
      <c r="T1139" s="4"/>
      <c r="U1139" s="118"/>
      <c r="V1139" s="115"/>
      <c r="W1139" s="115"/>
      <c r="Z1139" s="38"/>
      <c r="AA1139" s="572"/>
    </row>
    <row r="1140" spans="1:27" s="2" customFormat="1" ht="24.75" customHeight="1" x14ac:dyDescent="0.15">
      <c r="A1140" s="117" t="s">
        <v>129</v>
      </c>
      <c r="B1140" s="213">
        <v>0.27013888888888882</v>
      </c>
      <c r="C1140" s="485">
        <v>0.33125000000000027</v>
      </c>
      <c r="D1140" s="102">
        <v>0.41805555555555574</v>
      </c>
      <c r="E1140" s="102">
        <v>0.48055555555555612</v>
      </c>
      <c r="F1140" s="102">
        <v>0.58402777777777781</v>
      </c>
      <c r="G1140" s="102">
        <v>0.64652777777777781</v>
      </c>
      <c r="H1140" s="102">
        <v>0.74444444444444391</v>
      </c>
      <c r="I1140" s="102">
        <v>0.81319444444444389</v>
      </c>
      <c r="J1140" s="102">
        <v>0.90416666666666556</v>
      </c>
      <c r="K1140" s="102"/>
      <c r="L1140" s="213"/>
      <c r="M1140" s="213"/>
      <c r="N1140" s="40"/>
      <c r="O1140" s="3"/>
      <c r="P1140" s="3"/>
      <c r="Q1140" s="3"/>
      <c r="R1140" s="68"/>
      <c r="S1140" s="69"/>
      <c r="T1140" s="4"/>
      <c r="U1140" s="118"/>
      <c r="V1140" s="115"/>
      <c r="W1140" s="534"/>
      <c r="Z1140" s="38"/>
      <c r="AA1140" s="572"/>
    </row>
    <row r="1141" spans="1:27" s="2" customFormat="1" ht="24.75" customHeight="1" x14ac:dyDescent="0.15">
      <c r="A1141" s="567">
        <v>15</v>
      </c>
      <c r="B1141" s="213">
        <v>0.27777777777777768</v>
      </c>
      <c r="C1141" s="485">
        <v>0.33958333333333363</v>
      </c>
      <c r="D1141" s="102">
        <v>0.42847222222222242</v>
      </c>
      <c r="E1141" s="102">
        <v>0.49097222222222281</v>
      </c>
      <c r="F1141" s="102">
        <v>0.59513888888888888</v>
      </c>
      <c r="G1141" s="102">
        <v>0.65763888888888888</v>
      </c>
      <c r="H1141" s="102">
        <v>0.75555555555555498</v>
      </c>
      <c r="I1141" s="102">
        <v>0.82430555555555496</v>
      </c>
      <c r="J1141" s="102">
        <v>0.91527777777777664</v>
      </c>
      <c r="K1141" s="213"/>
      <c r="L1141" s="213"/>
      <c r="M1141" s="213"/>
      <c r="N1141" s="40"/>
      <c r="O1141" s="3"/>
      <c r="P1141" s="3"/>
      <c r="Q1141" s="3"/>
      <c r="R1141" s="68"/>
      <c r="S1141" s="69"/>
      <c r="T1141" s="4"/>
      <c r="U1141" s="118"/>
      <c r="V1141" s="534"/>
      <c r="W1141" s="534"/>
      <c r="Z1141" s="38"/>
      <c r="AA1141" s="572"/>
    </row>
    <row r="1142" spans="1:27" s="2" customFormat="1" ht="24.75" customHeight="1" x14ac:dyDescent="0.15">
      <c r="A1142" s="635">
        <v>16</v>
      </c>
      <c r="B1142" s="213"/>
      <c r="C1142" s="485"/>
      <c r="D1142" s="102"/>
      <c r="E1142" s="102"/>
      <c r="F1142" s="102"/>
      <c r="G1142" s="102"/>
      <c r="H1142" s="102"/>
      <c r="I1142" s="102"/>
      <c r="J1142" s="102"/>
      <c r="K1142" s="213"/>
      <c r="L1142" s="213"/>
      <c r="M1142" s="213"/>
      <c r="N1142" s="3"/>
      <c r="O1142" s="3"/>
      <c r="P1142" s="3"/>
      <c r="Q1142" s="3"/>
      <c r="R1142" s="68"/>
      <c r="S1142" s="69"/>
      <c r="T1142" s="4"/>
      <c r="U1142" s="118"/>
      <c r="V1142" s="534"/>
      <c r="W1142" s="534"/>
      <c r="Z1142" s="38"/>
      <c r="AA1142" s="572"/>
    </row>
    <row r="1143" spans="1:27" s="2" customFormat="1" ht="24.75" customHeight="1" x14ac:dyDescent="0.15">
      <c r="A1143" s="117">
        <v>17</v>
      </c>
      <c r="B1143" s="213"/>
      <c r="C1143" s="485"/>
      <c r="D1143" s="102"/>
      <c r="E1143" s="102"/>
      <c r="F1143" s="102"/>
      <c r="G1143" s="102"/>
      <c r="H1143" s="102"/>
      <c r="I1143" s="102"/>
      <c r="J1143" s="102"/>
      <c r="K1143" s="213"/>
      <c r="L1143" s="213"/>
      <c r="M1143" s="213"/>
      <c r="N1143" s="3"/>
      <c r="O1143" s="3"/>
      <c r="P1143" s="3"/>
      <c r="Q1143" s="3"/>
      <c r="R1143" s="68"/>
      <c r="S1143" s="69"/>
      <c r="T1143" s="4"/>
      <c r="U1143" s="118"/>
      <c r="V1143" s="534"/>
      <c r="W1143" s="534"/>
      <c r="Z1143" s="38"/>
      <c r="AA1143" s="572"/>
    </row>
    <row r="1144" spans="1:27" s="2" customFormat="1" ht="24.75" customHeight="1" x14ac:dyDescent="0.15">
      <c r="A1144" s="230">
        <v>18</v>
      </c>
      <c r="B1144" s="213"/>
      <c r="C1144" s="485"/>
      <c r="D1144" s="102"/>
      <c r="E1144" s="102"/>
      <c r="F1144" s="102"/>
      <c r="G1144" s="102"/>
      <c r="H1144" s="102"/>
      <c r="I1144" s="102"/>
      <c r="J1144" s="102"/>
      <c r="K1144" s="213"/>
      <c r="L1144" s="213"/>
      <c r="M1144" s="213"/>
      <c r="N1144" s="40"/>
      <c r="O1144" s="40"/>
      <c r="P1144" s="40"/>
      <c r="Q1144" s="40"/>
      <c r="R1144" s="68"/>
      <c r="S1144" s="69"/>
      <c r="T1144" s="4"/>
      <c r="U1144" s="118"/>
      <c r="V1144" s="534"/>
      <c r="W1144" s="534"/>
      <c r="Z1144" s="38"/>
      <c r="AA1144" s="572"/>
    </row>
    <row r="1145" spans="1:27" s="2" customFormat="1" ht="24.75" customHeight="1" x14ac:dyDescent="0.15">
      <c r="A1145" s="8">
        <v>19</v>
      </c>
      <c r="B1145" s="40"/>
      <c r="C1145" s="40"/>
      <c r="D1145" s="40"/>
      <c r="E1145" s="40"/>
      <c r="F1145" s="40"/>
      <c r="G1145" s="40"/>
      <c r="H1145" s="40"/>
      <c r="I1145" s="40"/>
      <c r="J1145" s="40"/>
      <c r="K1145" s="40"/>
      <c r="L1145" s="40"/>
      <c r="M1145" s="40"/>
      <c r="N1145" s="40"/>
      <c r="O1145" s="40"/>
      <c r="P1145" s="40"/>
      <c r="Q1145" s="40"/>
      <c r="R1145" s="10"/>
      <c r="S1145" s="69"/>
      <c r="T1145" s="4"/>
      <c r="U1145" s="118"/>
      <c r="V1145" s="534"/>
      <c r="W1145" s="534"/>
      <c r="Z1145" s="38"/>
      <c r="AA1145" s="572"/>
    </row>
    <row r="1146" spans="1:27" s="2" customFormat="1" ht="24.75" customHeight="1" x14ac:dyDescent="0.15">
      <c r="A1146" s="8">
        <v>20</v>
      </c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9"/>
      <c r="S1146" s="4"/>
      <c r="T1146" s="4"/>
      <c r="U1146" s="118"/>
      <c r="V1146" s="534"/>
      <c r="W1146" s="534"/>
      <c r="Z1146" s="38"/>
    </row>
    <row r="1147" spans="1:27" s="2" customFormat="1" ht="24.75" customHeight="1" x14ac:dyDescent="0.15">
      <c r="A1147" s="8">
        <v>21</v>
      </c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118"/>
      <c r="V1147" s="534"/>
      <c r="W1147" s="534"/>
      <c r="Z1147" s="38"/>
    </row>
    <row r="1148" spans="1:27" s="2" customFormat="1" ht="24.75" customHeight="1" x14ac:dyDescent="0.15">
      <c r="A1148" s="8">
        <v>22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118"/>
      <c r="V1148" s="534"/>
      <c r="W1148" s="534"/>
      <c r="Z1148" s="38"/>
    </row>
    <row r="1149" spans="1:27" s="2" customFormat="1" ht="24.75" customHeight="1" x14ac:dyDescent="0.15">
      <c r="A1149" s="8">
        <v>23</v>
      </c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118"/>
      <c r="V1149" s="534"/>
      <c r="W1149" s="534"/>
      <c r="Z1149" s="38"/>
    </row>
    <row r="1150" spans="1:27" s="2" customFormat="1" ht="24.75" customHeight="1" x14ac:dyDescent="0.15">
      <c r="A1150" s="8">
        <v>24</v>
      </c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118"/>
      <c r="V1150" s="534"/>
      <c r="W1150" s="534"/>
      <c r="Z1150" s="38"/>
    </row>
    <row r="1151" spans="1:27" s="2" customFormat="1" ht="24.75" customHeight="1" x14ac:dyDescent="0.15">
      <c r="A1151" s="8">
        <v>25</v>
      </c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118"/>
      <c r="V1151" s="534"/>
      <c r="W1151" s="534"/>
      <c r="Z1151" s="38"/>
    </row>
    <row r="1152" spans="1:27" s="2" customFormat="1" ht="24.75" customHeight="1" x14ac:dyDescent="0.15">
      <c r="A1152" s="8">
        <v>26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118"/>
      <c r="V1152" s="534"/>
      <c r="W1152" s="534"/>
      <c r="Z1152" s="38"/>
    </row>
    <row r="1153" spans="1:27" s="2" customFormat="1" ht="24.75" customHeight="1" x14ac:dyDescent="0.15">
      <c r="A1153" s="8">
        <v>27</v>
      </c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118"/>
      <c r="V1153" s="534"/>
      <c r="W1153" s="534"/>
      <c r="Z1153" s="38"/>
    </row>
    <row r="1154" spans="1:27" s="2" customFormat="1" ht="24.75" customHeight="1" x14ac:dyDescent="0.15">
      <c r="A1154" s="8">
        <v>28</v>
      </c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118"/>
      <c r="V1154" s="534"/>
      <c r="W1154" s="534"/>
      <c r="Z1154" s="38"/>
    </row>
    <row r="1155" spans="1:27" s="2" customFormat="1" ht="24.75" customHeight="1" x14ac:dyDescent="0.15">
      <c r="A1155" s="8">
        <v>29</v>
      </c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118"/>
      <c r="V1155" s="534"/>
      <c r="W1155" s="534"/>
      <c r="Z1155" s="38"/>
    </row>
    <row r="1156" spans="1:27" s="2" customFormat="1" ht="24.75" customHeight="1" x14ac:dyDescent="0.15">
      <c r="A1156" s="44">
        <v>30</v>
      </c>
      <c r="B1156" s="45"/>
      <c r="C1156" s="45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119"/>
      <c r="V1156" s="534"/>
      <c r="W1156" s="534"/>
      <c r="Z1156" s="38"/>
    </row>
    <row r="1157" spans="1:27" s="2" customFormat="1" ht="24.75" customHeight="1" x14ac:dyDescent="0.15">
      <c r="A1157" s="44">
        <v>31</v>
      </c>
      <c r="B1157" s="45"/>
      <c r="C1157" s="45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119"/>
      <c r="V1157" s="534"/>
      <c r="W1157" s="534"/>
      <c r="Z1157" s="38"/>
    </row>
    <row r="1158" spans="1:27" s="2" customFormat="1" ht="24.75" customHeight="1" x14ac:dyDescent="0.15">
      <c r="A1158" s="44">
        <v>32</v>
      </c>
      <c r="B1158" s="45"/>
      <c r="C1158" s="45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119"/>
      <c r="V1158" s="534"/>
      <c r="W1158" s="534"/>
      <c r="Z1158" s="38"/>
    </row>
    <row r="1159" spans="1:27" s="2" customFormat="1" ht="24.75" customHeight="1" thickBot="1" x14ac:dyDescent="0.2">
      <c r="A1159" s="48">
        <v>33</v>
      </c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0"/>
      <c r="V1159" s="534"/>
      <c r="W1159" s="534"/>
      <c r="Z1159" s="38"/>
    </row>
    <row r="1160" spans="1:27" s="2" customFormat="1" ht="20.100000000000001" customHeight="1" thickBot="1" x14ac:dyDescent="0.2">
      <c r="A1160" s="1522" t="s">
        <v>551</v>
      </c>
      <c r="B1160" s="1523"/>
      <c r="C1160" s="1730" t="s">
        <v>2013</v>
      </c>
      <c r="D1160" s="1731"/>
      <c r="E1160" s="1731"/>
      <c r="F1160" s="1732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534"/>
      <c r="W1160" s="534"/>
      <c r="Z1160" s="38"/>
    </row>
    <row r="1161" spans="1:27" s="2" customFormat="1" ht="31.5" customHeight="1" thickBot="1" x14ac:dyDescent="0.2">
      <c r="A1161" s="1476" t="s">
        <v>117</v>
      </c>
      <c r="B1161" s="1477"/>
      <c r="C1161" s="1477"/>
      <c r="D1161" s="1477"/>
      <c r="E1161" s="1478"/>
      <c r="F1161" s="534" t="s">
        <v>1766</v>
      </c>
      <c r="G1161" s="1"/>
      <c r="H1161" s="1479" t="s">
        <v>74</v>
      </c>
      <c r="I1161" s="1480"/>
      <c r="J1161" s="1480"/>
      <c r="K1161" s="5" t="s">
        <v>9</v>
      </c>
      <c r="L1161" s="1457" t="s">
        <v>118</v>
      </c>
      <c r="M1161" s="1457"/>
      <c r="N1161" s="1458"/>
      <c r="O1161" s="1"/>
      <c r="P1161" s="6"/>
      <c r="Q1161" s="6"/>
      <c r="R1161" s="6"/>
      <c r="S1161" s="1"/>
      <c r="T1161" s="1524" t="s">
        <v>559</v>
      </c>
      <c r="U1161" s="1525"/>
      <c r="V1161" s="34">
        <f>V1163/V1168</f>
        <v>9.3518518518518508E-3</v>
      </c>
      <c r="W1161" s="34">
        <f>W1163/W1168</f>
        <v>9.3055555555555548E-3</v>
      </c>
      <c r="X1161" s="35">
        <f>AVERAGE(V1161,W1161)</f>
        <v>9.3287037037037036E-3</v>
      </c>
      <c r="Y1161" s="380" t="s">
        <v>360</v>
      </c>
      <c r="Z1161" s="381">
        <f>ROUND(X1161*1440,0)/1440</f>
        <v>9.0277777777777769E-3</v>
      </c>
    </row>
    <row r="1162" spans="1:27" s="2" customFormat="1" ht="9" customHeight="1" thickBot="1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534"/>
      <c r="U1162" s="534"/>
      <c r="V1162" s="34">
        <v>0.23958333333333334</v>
      </c>
      <c r="W1162" s="34">
        <v>0.23958333333333334</v>
      </c>
      <c r="Z1162" s="38"/>
    </row>
    <row r="1163" spans="1:27" s="2" customFormat="1" ht="20.100000000000001" customHeight="1" thickBot="1" x14ac:dyDescent="0.2">
      <c r="A1163" s="1495" t="s">
        <v>12</v>
      </c>
      <c r="B1163" s="1483"/>
      <c r="C1163" s="1483" t="s">
        <v>361</v>
      </c>
      <c r="D1163" s="1483"/>
      <c r="E1163" s="1484"/>
      <c r="F1163" s="1453"/>
      <c r="G1163" s="1454"/>
      <c r="H1163" s="1454"/>
      <c r="I1163" s="1454"/>
      <c r="J1163" s="1454"/>
      <c r="K1163" s="1"/>
      <c r="L1163" s="1"/>
      <c r="M1163" s="1"/>
      <c r="N1163" s="1463" t="s">
        <v>13</v>
      </c>
      <c r="O1163" s="1464"/>
      <c r="P1163" s="1503">
        <f>Z1161</f>
        <v>9.0277777777777769E-3</v>
      </c>
      <c r="Q1163" s="1504"/>
      <c r="R1163" s="1"/>
      <c r="S1163" s="7" t="s">
        <v>14</v>
      </c>
      <c r="T1163" s="1526">
        <v>5.8333333333333327E-2</v>
      </c>
      <c r="U1163" s="1527"/>
      <c r="V1163" s="34">
        <f>V1164-V1162</f>
        <v>0.70138888888888884</v>
      </c>
      <c r="W1163" s="34">
        <f>W1164-W1162</f>
        <v>0.69791666666666663</v>
      </c>
      <c r="Z1163" s="38"/>
      <c r="AA1163" s="572"/>
    </row>
    <row r="1164" spans="1:27" s="2" customFormat="1" ht="9" customHeight="1" thickBot="1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34">
        <v>0.94097222222222221</v>
      </c>
      <c r="W1164" s="34">
        <v>0.9375</v>
      </c>
      <c r="Z1164" s="38"/>
      <c r="AA1164" s="572"/>
    </row>
    <row r="1165" spans="1:27" s="2" customFormat="1" ht="20.100000000000001" customHeight="1" x14ac:dyDescent="0.15">
      <c r="A1165" s="1572" t="s">
        <v>362</v>
      </c>
      <c r="B1165" s="1461">
        <v>1</v>
      </c>
      <c r="C1165" s="1540"/>
      <c r="D1165" s="1461">
        <v>2</v>
      </c>
      <c r="E1165" s="1540"/>
      <c r="F1165" s="1461">
        <v>3</v>
      </c>
      <c r="G1165" s="1540"/>
      <c r="H1165" s="1461">
        <v>4</v>
      </c>
      <c r="I1165" s="1540"/>
      <c r="J1165" s="1461">
        <v>5</v>
      </c>
      <c r="K1165" s="1540"/>
      <c r="L1165" s="1461">
        <v>6</v>
      </c>
      <c r="M1165" s="1540"/>
      <c r="N1165" s="1494">
        <v>7</v>
      </c>
      <c r="O1165" s="1494"/>
      <c r="P1165" s="1494">
        <v>8</v>
      </c>
      <c r="Q1165" s="1494"/>
      <c r="R1165" s="1494">
        <v>9</v>
      </c>
      <c r="S1165" s="1494"/>
      <c r="T1165" s="1494">
        <v>10</v>
      </c>
      <c r="U1165" s="1514"/>
      <c r="V1165" s="534"/>
      <c r="W1165" s="534"/>
      <c r="Z1165" s="38"/>
      <c r="AA1165" s="572"/>
    </row>
    <row r="1166" spans="1:27" s="2" customFormat="1" ht="20.100000000000001" customHeight="1" x14ac:dyDescent="0.15">
      <c r="A1166" s="1573"/>
      <c r="B1166" s="9" t="s">
        <v>363</v>
      </c>
      <c r="C1166" s="9" t="s">
        <v>364</v>
      </c>
      <c r="D1166" s="9" t="s">
        <v>74</v>
      </c>
      <c r="E1166" s="9" t="s">
        <v>118</v>
      </c>
      <c r="F1166" s="9" t="s">
        <v>74</v>
      </c>
      <c r="G1166" s="9" t="s">
        <v>118</v>
      </c>
      <c r="H1166" s="9" t="s">
        <v>74</v>
      </c>
      <c r="I1166" s="9" t="s">
        <v>118</v>
      </c>
      <c r="J1166" s="9" t="s">
        <v>74</v>
      </c>
      <c r="K1166" s="9" t="s">
        <v>118</v>
      </c>
      <c r="L1166" s="9" t="s">
        <v>74</v>
      </c>
      <c r="M1166" s="9" t="s">
        <v>118</v>
      </c>
      <c r="N1166" s="9"/>
      <c r="O1166" s="9"/>
      <c r="P1166" s="9"/>
      <c r="Q1166" s="9"/>
      <c r="R1166" s="9"/>
      <c r="S1166" s="9"/>
      <c r="T1166" s="9"/>
      <c r="U1166" s="116"/>
      <c r="V1166" s="534"/>
      <c r="W1166" s="534"/>
      <c r="Z1166" s="38"/>
      <c r="AA1166" s="572"/>
    </row>
    <row r="1167" spans="1:27" s="2" customFormat="1" ht="24.75" customHeight="1" x14ac:dyDescent="0.15">
      <c r="A1167" s="565">
        <v>1</v>
      </c>
      <c r="B1167" s="485"/>
      <c r="C1167" s="485" t="s">
        <v>124</v>
      </c>
      <c r="D1167" s="102">
        <v>0.29444444444444434</v>
      </c>
      <c r="E1167" s="102">
        <v>0.35694444444444479</v>
      </c>
      <c r="F1167" s="102">
        <v>0.44583333333333358</v>
      </c>
      <c r="G1167" s="102">
        <v>0.50833333333333397</v>
      </c>
      <c r="H1167" s="102">
        <v>0.61180555555555549</v>
      </c>
      <c r="I1167" s="102">
        <v>0.67500000000000004</v>
      </c>
      <c r="J1167" s="102">
        <v>0.77222222222222159</v>
      </c>
      <c r="K1167" s="102">
        <v>0.84097222222222168</v>
      </c>
      <c r="L1167" s="102">
        <v>0.92777777777777659</v>
      </c>
      <c r="M1167" s="3"/>
      <c r="N1167" s="40"/>
      <c r="O1167" s="3"/>
      <c r="P1167" s="3"/>
      <c r="Q1167" s="3"/>
      <c r="R1167" s="68"/>
      <c r="S1167" s="69"/>
      <c r="T1167" s="4"/>
      <c r="U1167" s="118"/>
      <c r="V1167" s="633">
        <f>COUNTA(B1167:U1199)</f>
        <v>150</v>
      </c>
      <c r="W1167" s="634">
        <f>V1167/16/2</f>
        <v>4.6875</v>
      </c>
      <c r="Z1167" s="38"/>
      <c r="AA1167" s="572"/>
    </row>
    <row r="1168" spans="1:27" s="2" customFormat="1" ht="24.75" customHeight="1" x14ac:dyDescent="0.15">
      <c r="A1168" s="117" t="s">
        <v>119</v>
      </c>
      <c r="B1168" s="485"/>
      <c r="C1168" s="485" t="s">
        <v>125</v>
      </c>
      <c r="D1168" s="102">
        <v>0.30347222222222214</v>
      </c>
      <c r="E1168" s="102">
        <v>0.36597222222222259</v>
      </c>
      <c r="F1168" s="102">
        <v>0.45625000000000027</v>
      </c>
      <c r="G1168" s="102">
        <v>0.5187500000000006</v>
      </c>
      <c r="H1168" s="102">
        <v>0.62152777777777768</v>
      </c>
      <c r="I1168" s="102">
        <v>0.68541666666666667</v>
      </c>
      <c r="J1168" s="102">
        <v>0.78194444444444378</v>
      </c>
      <c r="K1168" s="102">
        <v>0.85069444444444386</v>
      </c>
      <c r="L1168" s="102">
        <v>0.93749999999999878</v>
      </c>
      <c r="M1168" s="3"/>
      <c r="N1168" s="40"/>
      <c r="O1168" s="3"/>
      <c r="P1168" s="3"/>
      <c r="Q1168" s="3"/>
      <c r="R1168" s="68"/>
      <c r="S1168" s="69"/>
      <c r="T1168" s="4"/>
      <c r="U1168" s="118"/>
      <c r="V1168" s="114">
        <f>COUNTA(B1167:B1199,D1167:D1199,F1167:F1199,H1167:H1199,J1167:J1199,L1167:L1199,N1167:N1199,P1167:P1199,R1167:R1199,T1167:T1199)</f>
        <v>75</v>
      </c>
      <c r="W1168" s="114">
        <f>COUNTA(C1167:C1199,E1167:E1199,G1167:G1199,I1167:I1199,K1167:K1199,M1167:M1199,O1167:O1199,Q1167:Q1199,S1167:S1199,U1167:U1199)</f>
        <v>75</v>
      </c>
      <c r="Y1168" s="1">
        <f>(V1168+W1168)/2</f>
        <v>75</v>
      </c>
      <c r="Z1168" s="38"/>
      <c r="AA1168" s="572"/>
    </row>
    <row r="1169" spans="1:27" s="2" customFormat="1" ht="24.75" customHeight="1" x14ac:dyDescent="0.15">
      <c r="A1169" s="567">
        <v>3</v>
      </c>
      <c r="B1169" s="485"/>
      <c r="C1169" s="485">
        <v>0.23958333333333334</v>
      </c>
      <c r="D1169" s="102">
        <v>0.31249999999999994</v>
      </c>
      <c r="E1169" s="102">
        <v>0.37500000000000039</v>
      </c>
      <c r="F1169" s="102">
        <v>0.46666666666666695</v>
      </c>
      <c r="G1169" s="102">
        <v>0.52916666666666723</v>
      </c>
      <c r="H1169" s="102">
        <v>0.63124999999999987</v>
      </c>
      <c r="I1169" s="102">
        <v>0.6958333333333333</v>
      </c>
      <c r="J1169" s="102">
        <v>0.79166666666666596</v>
      </c>
      <c r="K1169" s="102">
        <v>0.86041666666666605</v>
      </c>
      <c r="L1169" s="102"/>
      <c r="M1169" s="3"/>
      <c r="N1169" s="40"/>
      <c r="O1169" s="3"/>
      <c r="P1169" s="3"/>
      <c r="Q1169" s="3"/>
      <c r="R1169" s="68"/>
      <c r="S1169" s="69"/>
      <c r="T1169" s="4"/>
      <c r="U1169" s="118"/>
      <c r="V1169" s="534"/>
      <c r="W1169" s="534"/>
      <c r="Y1169" s="1" t="s">
        <v>145</v>
      </c>
      <c r="Z1169" s="38"/>
      <c r="AA1169" s="572"/>
    </row>
    <row r="1170" spans="1:27" s="2" customFormat="1" ht="24.75" customHeight="1" x14ac:dyDescent="0.15">
      <c r="A1170" s="635">
        <v>4</v>
      </c>
      <c r="B1170" s="485"/>
      <c r="C1170" s="485">
        <v>0.24791666666666667</v>
      </c>
      <c r="D1170" s="102">
        <v>0.32152777777777775</v>
      </c>
      <c r="E1170" s="102">
        <v>0.38402777777777819</v>
      </c>
      <c r="F1170" s="102">
        <v>0.47708333333333364</v>
      </c>
      <c r="G1170" s="102">
        <v>0.53958333333333386</v>
      </c>
      <c r="H1170" s="102">
        <v>0.64097222222222205</v>
      </c>
      <c r="I1170" s="102">
        <v>0.70624999999999993</v>
      </c>
      <c r="J1170" s="102">
        <v>0.80138888888888815</v>
      </c>
      <c r="K1170" s="102">
        <v>0.87013888888888824</v>
      </c>
      <c r="L1170" s="102"/>
      <c r="M1170" s="3"/>
      <c r="N1170" s="40"/>
      <c r="O1170" s="3"/>
      <c r="P1170" s="3"/>
      <c r="Q1170" s="3"/>
      <c r="R1170" s="68"/>
      <c r="S1170" s="69"/>
      <c r="T1170" s="4"/>
      <c r="U1170" s="118"/>
      <c r="V1170" s="568"/>
      <c r="W1170" s="568"/>
      <c r="Z1170" s="38"/>
      <c r="AA1170" s="572"/>
    </row>
    <row r="1171" spans="1:27" s="2" customFormat="1" ht="24.75" customHeight="1" x14ac:dyDescent="0.15">
      <c r="A1171" s="117" t="s">
        <v>121</v>
      </c>
      <c r="B1171" s="485"/>
      <c r="C1171" s="485">
        <v>0.25625000000000003</v>
      </c>
      <c r="D1171" s="102">
        <v>0.33055555555555555</v>
      </c>
      <c r="E1171" s="102">
        <v>0.39305555555555599</v>
      </c>
      <c r="F1171" s="102">
        <v>0.48750000000000032</v>
      </c>
      <c r="G1171" s="102">
        <v>0.55000000000000049</v>
      </c>
      <c r="H1171" s="102">
        <v>0.65069444444444424</v>
      </c>
      <c r="I1171" s="102">
        <v>0.71666666666666656</v>
      </c>
      <c r="J1171" s="102">
        <v>0.81111111111111034</v>
      </c>
      <c r="K1171" s="102">
        <v>0.87986111111111043</v>
      </c>
      <c r="L1171" s="213"/>
      <c r="M1171" s="3"/>
      <c r="N1171" s="40"/>
      <c r="O1171" s="3"/>
      <c r="P1171" s="3"/>
      <c r="Q1171" s="3"/>
      <c r="R1171" s="68"/>
      <c r="S1171" s="69"/>
      <c r="T1171" s="4"/>
      <c r="U1171" s="118"/>
      <c r="V1171" s="115">
        <f>J1178-J1177</f>
        <v>9.7222222222221877E-3</v>
      </c>
      <c r="W1171" s="115">
        <f>K1171-K1170</f>
        <v>9.7222222222221877E-3</v>
      </c>
      <c r="Z1171" s="38"/>
      <c r="AA1171" s="572"/>
    </row>
    <row r="1172" spans="1:27" s="2" customFormat="1" ht="24.75" customHeight="1" x14ac:dyDescent="0.15">
      <c r="A1172" s="636">
        <v>6</v>
      </c>
      <c r="B1172" s="485"/>
      <c r="C1172" s="485">
        <v>0.26458333333333339</v>
      </c>
      <c r="D1172" s="102">
        <v>0.33958333333333335</v>
      </c>
      <c r="E1172" s="102">
        <v>0.40208333333333379</v>
      </c>
      <c r="F1172" s="102">
        <v>0.49791666666666701</v>
      </c>
      <c r="G1172" s="102">
        <v>0.56041666666666712</v>
      </c>
      <c r="H1172" s="102">
        <v>0.66041666666666643</v>
      </c>
      <c r="I1172" s="102">
        <v>0.72708333333333319</v>
      </c>
      <c r="J1172" s="102">
        <v>0.82083333333333253</v>
      </c>
      <c r="K1172" s="102">
        <v>0.88958333333333262</v>
      </c>
      <c r="L1172" s="213"/>
      <c r="M1172" s="3"/>
      <c r="N1172" s="40"/>
      <c r="O1172" s="3"/>
      <c r="P1172" s="3"/>
      <c r="Q1172" s="3"/>
      <c r="R1172" s="68"/>
      <c r="S1172" s="69"/>
      <c r="T1172" s="4"/>
      <c r="U1172" s="118"/>
      <c r="V1172" s="115">
        <f>J1179-J1178</f>
        <v>9.7222222222221877E-3</v>
      </c>
      <c r="W1172" s="115">
        <f t="shared" ref="W1172:W1177" si="29">K1172-K1171</f>
        <v>9.7222222222221877E-3</v>
      </c>
      <c r="Z1172" s="38"/>
      <c r="AA1172" s="572"/>
    </row>
    <row r="1173" spans="1:27" s="2" customFormat="1" ht="24.75" customHeight="1" x14ac:dyDescent="0.15">
      <c r="A1173" s="567">
        <v>7</v>
      </c>
      <c r="B1173" s="485"/>
      <c r="C1173" s="67">
        <v>0.27291666666666675</v>
      </c>
      <c r="D1173" s="102">
        <v>0.34861111111111115</v>
      </c>
      <c r="E1173" s="102">
        <v>0.41111111111111159</v>
      </c>
      <c r="F1173" s="102">
        <v>0.50833333333333364</v>
      </c>
      <c r="G1173" s="102">
        <v>0.57083333333333375</v>
      </c>
      <c r="H1173" s="102">
        <v>0.67013888888888862</v>
      </c>
      <c r="I1173" s="102">
        <v>0.73749999999999982</v>
      </c>
      <c r="J1173" s="102">
        <v>0.83055555555555471</v>
      </c>
      <c r="K1173" s="102">
        <v>0.8993055555555548</v>
      </c>
      <c r="L1173" s="213"/>
      <c r="M1173" s="3"/>
      <c r="N1173" s="40"/>
      <c r="O1173" s="3"/>
      <c r="P1173" s="3"/>
      <c r="Q1173" s="3"/>
      <c r="R1173" s="68"/>
      <c r="S1173" s="69"/>
      <c r="T1173" s="4"/>
      <c r="U1173" s="118"/>
      <c r="V1173" s="115">
        <f>J1180-J1179</f>
        <v>9.7222222222221877E-3</v>
      </c>
      <c r="W1173" s="115">
        <f t="shared" si="29"/>
        <v>9.7222222222221877E-3</v>
      </c>
      <c r="Z1173" s="38"/>
      <c r="AA1173" s="572"/>
    </row>
    <row r="1174" spans="1:27" s="2" customFormat="1" ht="24.75" customHeight="1" x14ac:dyDescent="0.15">
      <c r="A1174" s="117" t="s">
        <v>126</v>
      </c>
      <c r="B1174" s="485" t="s">
        <v>127</v>
      </c>
      <c r="C1174" s="67">
        <v>0.28125000000000011</v>
      </c>
      <c r="D1174" s="102">
        <v>0.35763888888888895</v>
      </c>
      <c r="E1174" s="102">
        <v>0.42013888888888939</v>
      </c>
      <c r="F1174" s="102">
        <v>0.51875000000000027</v>
      </c>
      <c r="G1174" s="102">
        <v>0.58125000000000038</v>
      </c>
      <c r="H1174" s="102">
        <v>0.67986111111111081</v>
      </c>
      <c r="I1174" s="102">
        <v>0.74791666666666645</v>
      </c>
      <c r="J1174" s="102">
        <v>0.8402777777777769</v>
      </c>
      <c r="K1174" s="102">
        <v>0.90972222222222143</v>
      </c>
      <c r="L1174" s="213"/>
      <c r="M1174" s="3"/>
      <c r="N1174" s="40"/>
      <c r="O1174" s="3"/>
      <c r="P1174" s="3"/>
      <c r="Q1174" s="3"/>
      <c r="R1174" s="68"/>
      <c r="S1174" s="69"/>
      <c r="T1174" s="4"/>
      <c r="U1174" s="118"/>
      <c r="V1174" s="115">
        <f>J1181-J1180</f>
        <v>9.7222222222221877E-3</v>
      </c>
      <c r="W1174" s="115">
        <f t="shared" si="29"/>
        <v>1.041666666666663E-2</v>
      </c>
      <c r="Z1174" s="38"/>
      <c r="AA1174" s="572"/>
    </row>
    <row r="1175" spans="1:27" s="2" customFormat="1" ht="24.75" customHeight="1" x14ac:dyDescent="0.15">
      <c r="A1175" s="567">
        <v>9</v>
      </c>
      <c r="B1175" s="485" t="s">
        <v>128</v>
      </c>
      <c r="C1175" s="67">
        <v>0.28958333333333347</v>
      </c>
      <c r="D1175" s="102">
        <v>0.36736111111111119</v>
      </c>
      <c r="E1175" s="102">
        <v>0.42986111111111164</v>
      </c>
      <c r="F1175" s="102">
        <v>0.5291666666666669</v>
      </c>
      <c r="G1175" s="102">
        <v>0.59166666666666701</v>
      </c>
      <c r="H1175" s="102">
        <v>0.68958333333333299</v>
      </c>
      <c r="I1175" s="102">
        <v>0.75833333333333308</v>
      </c>
      <c r="J1175" s="102">
        <v>0.84999999999999909</v>
      </c>
      <c r="K1175" s="102">
        <v>0.92013888888888806</v>
      </c>
      <c r="L1175" s="213"/>
      <c r="M1175" s="3"/>
      <c r="N1175" s="40"/>
      <c r="O1175" s="3"/>
      <c r="P1175" s="3"/>
      <c r="Q1175" s="3"/>
      <c r="R1175" s="68"/>
      <c r="S1175" s="69"/>
      <c r="T1175" s="4"/>
      <c r="U1175" s="118"/>
      <c r="V1175" s="115">
        <f>J1182-J1181</f>
        <v>9.7222222222221877E-3</v>
      </c>
      <c r="W1175" s="115">
        <f t="shared" si="29"/>
        <v>1.041666666666663E-2</v>
      </c>
      <c r="Z1175" s="38"/>
      <c r="AA1175" s="572"/>
    </row>
    <row r="1176" spans="1:27" s="2" customFormat="1" ht="24.75" customHeight="1" x14ac:dyDescent="0.15">
      <c r="A1176" s="636">
        <v>10</v>
      </c>
      <c r="B1176" s="485">
        <v>0.23958333333333334</v>
      </c>
      <c r="C1176" s="67">
        <v>0.29791666666666683</v>
      </c>
      <c r="D1176" s="102">
        <v>0.37708333333333344</v>
      </c>
      <c r="E1176" s="102">
        <v>0.43958333333333388</v>
      </c>
      <c r="F1176" s="102">
        <v>0.53958333333333353</v>
      </c>
      <c r="G1176" s="102">
        <v>0.60208333333333364</v>
      </c>
      <c r="H1176" s="102">
        <v>0.69999999999999962</v>
      </c>
      <c r="I1176" s="102">
        <v>0.76874999999999971</v>
      </c>
      <c r="J1176" s="102">
        <v>0.85972222222222128</v>
      </c>
      <c r="K1176" s="102">
        <v>0.93055555555555469</v>
      </c>
      <c r="L1176" s="213"/>
      <c r="M1176" s="3"/>
      <c r="N1176" s="40"/>
      <c r="O1176" s="3"/>
      <c r="P1176" s="3"/>
      <c r="Q1176" s="3"/>
      <c r="R1176" s="68"/>
      <c r="S1176" s="69"/>
      <c r="T1176" s="4"/>
      <c r="U1176" s="118"/>
      <c r="V1176" s="115">
        <f>L1167-J1182</f>
        <v>9.7222222222221877E-3</v>
      </c>
      <c r="W1176" s="115">
        <f t="shared" si="29"/>
        <v>1.041666666666663E-2</v>
      </c>
      <c r="Z1176" s="38"/>
      <c r="AA1176" s="572"/>
    </row>
    <row r="1177" spans="1:27" s="2" customFormat="1" ht="24.75" customHeight="1" x14ac:dyDescent="0.15">
      <c r="A1177" s="117" t="s">
        <v>122</v>
      </c>
      <c r="B1177" s="573">
        <v>0.24722222222222223</v>
      </c>
      <c r="C1177" s="67">
        <v>0.30625000000000019</v>
      </c>
      <c r="D1177" s="102">
        <v>0.38680555555555568</v>
      </c>
      <c r="E1177" s="102">
        <v>0.44930555555555612</v>
      </c>
      <c r="F1177" s="102">
        <v>0.55000000000000016</v>
      </c>
      <c r="G1177" s="102">
        <v>0.61250000000000027</v>
      </c>
      <c r="H1177" s="102">
        <v>0.71041666666666625</v>
      </c>
      <c r="I1177" s="102">
        <v>0.77916666666666634</v>
      </c>
      <c r="J1177" s="102">
        <v>0.86944444444444346</v>
      </c>
      <c r="K1177" s="102">
        <v>0.94097222222222132</v>
      </c>
      <c r="L1177" s="213"/>
      <c r="M1177" s="3"/>
      <c r="N1177" s="40"/>
      <c r="O1177" s="3"/>
      <c r="P1177" s="3"/>
      <c r="Q1177" s="3"/>
      <c r="R1177" s="68"/>
      <c r="S1177" s="69"/>
      <c r="T1177" s="4"/>
      <c r="U1177" s="118"/>
      <c r="V1177" s="115">
        <f>L1168-L1167</f>
        <v>9.7222222222221877E-3</v>
      </c>
      <c r="W1177" s="115">
        <f t="shared" si="29"/>
        <v>1.041666666666663E-2</v>
      </c>
      <c r="Z1177" s="38"/>
      <c r="AA1177" s="572"/>
    </row>
    <row r="1178" spans="1:27" s="2" customFormat="1" ht="24.75" customHeight="1" x14ac:dyDescent="0.15">
      <c r="A1178" s="635">
        <v>12</v>
      </c>
      <c r="B1178" s="213">
        <v>0.25486111111111109</v>
      </c>
      <c r="C1178" s="67">
        <v>0.31458333333333355</v>
      </c>
      <c r="D1178" s="102">
        <v>0.39652777777777792</v>
      </c>
      <c r="E1178" s="102">
        <v>0.45902777777777837</v>
      </c>
      <c r="F1178" s="102">
        <v>0.56041666666666679</v>
      </c>
      <c r="G1178" s="102">
        <v>0.6229166666666669</v>
      </c>
      <c r="H1178" s="102">
        <v>0.72083333333333288</v>
      </c>
      <c r="I1178" s="102">
        <v>0.78958333333333297</v>
      </c>
      <c r="J1178" s="102">
        <v>0.87916666666666565</v>
      </c>
      <c r="K1178" s="102"/>
      <c r="L1178" s="213"/>
      <c r="M1178" s="213"/>
      <c r="N1178" s="40"/>
      <c r="O1178" s="3"/>
      <c r="P1178" s="3"/>
      <c r="Q1178" s="3"/>
      <c r="R1178" s="68"/>
      <c r="S1178" s="69"/>
      <c r="T1178" s="4"/>
      <c r="U1178" s="118"/>
      <c r="V1178" s="115"/>
      <c r="W1178" s="115"/>
      <c r="Z1178" s="38"/>
      <c r="AA1178" s="572"/>
    </row>
    <row r="1179" spans="1:27" s="2" customFormat="1" ht="24.75" customHeight="1" x14ac:dyDescent="0.15">
      <c r="A1179" s="567">
        <v>13</v>
      </c>
      <c r="B1179" s="213">
        <v>0.26249999999999996</v>
      </c>
      <c r="C1179" s="67">
        <v>0.32291666666666691</v>
      </c>
      <c r="D1179" s="102">
        <v>0.40625000000000017</v>
      </c>
      <c r="E1179" s="102">
        <v>0.46875000000000061</v>
      </c>
      <c r="F1179" s="102">
        <v>0.57083333333333341</v>
      </c>
      <c r="G1179" s="102">
        <v>0.63333333333333353</v>
      </c>
      <c r="H1179" s="102">
        <v>0.73124999999999951</v>
      </c>
      <c r="I1179" s="102">
        <v>0.7999999999999996</v>
      </c>
      <c r="J1179" s="102">
        <v>0.88888888888888784</v>
      </c>
      <c r="K1179" s="102"/>
      <c r="L1179" s="213"/>
      <c r="M1179" s="213"/>
      <c r="N1179" s="40"/>
      <c r="O1179" s="3"/>
      <c r="P1179" s="3"/>
      <c r="Q1179" s="3"/>
      <c r="R1179" s="68"/>
      <c r="S1179" s="69"/>
      <c r="T1179" s="4"/>
      <c r="U1179" s="118"/>
      <c r="V1179" s="115"/>
      <c r="W1179" s="115"/>
      <c r="Z1179" s="38"/>
      <c r="AA1179" s="572"/>
    </row>
    <row r="1180" spans="1:27" s="2" customFormat="1" ht="24.75" customHeight="1" x14ac:dyDescent="0.15">
      <c r="A1180" s="117" t="s">
        <v>129</v>
      </c>
      <c r="B1180" s="213">
        <v>0.27013888888888882</v>
      </c>
      <c r="C1180" s="485">
        <v>0.33125000000000027</v>
      </c>
      <c r="D1180" s="102">
        <v>0.41597222222222241</v>
      </c>
      <c r="E1180" s="102">
        <v>0.47847222222222285</v>
      </c>
      <c r="F1180" s="102">
        <v>0.58125000000000004</v>
      </c>
      <c r="G1180" s="102">
        <v>0.64375000000000016</v>
      </c>
      <c r="H1180" s="102">
        <v>0.74166666666666614</v>
      </c>
      <c r="I1180" s="102">
        <v>0.81041666666666623</v>
      </c>
      <c r="J1180" s="102">
        <v>0.89861111111111003</v>
      </c>
      <c r="K1180" s="102"/>
      <c r="L1180" s="213"/>
      <c r="M1180" s="213"/>
      <c r="N1180" s="40"/>
      <c r="O1180" s="3"/>
      <c r="P1180" s="3"/>
      <c r="Q1180" s="3"/>
      <c r="R1180" s="68"/>
      <c r="S1180" s="69"/>
      <c r="T1180" s="4"/>
      <c r="U1180" s="118"/>
      <c r="V1180" s="115"/>
      <c r="W1180" s="534"/>
      <c r="Z1180" s="38"/>
      <c r="AA1180" s="572"/>
    </row>
    <row r="1181" spans="1:27" s="2" customFormat="1" ht="24.75" customHeight="1" x14ac:dyDescent="0.15">
      <c r="A1181" s="567">
        <v>15</v>
      </c>
      <c r="B1181" s="213">
        <v>0.27777777777777768</v>
      </c>
      <c r="C1181" s="485">
        <v>0.33958333333333363</v>
      </c>
      <c r="D1181" s="102">
        <v>0.42569444444444465</v>
      </c>
      <c r="E1181" s="102">
        <v>0.4881944444444451</v>
      </c>
      <c r="F1181" s="102">
        <v>0.59166666666666667</v>
      </c>
      <c r="G1181" s="102">
        <v>0.65416666666666679</v>
      </c>
      <c r="H1181" s="102">
        <v>0.75208333333333277</v>
      </c>
      <c r="I1181" s="102">
        <v>0.82083333333333286</v>
      </c>
      <c r="J1181" s="102">
        <v>0.90833333333333222</v>
      </c>
      <c r="K1181" s="213"/>
      <c r="L1181" s="213"/>
      <c r="M1181" s="213"/>
      <c r="N1181" s="40"/>
      <c r="O1181" s="3"/>
      <c r="P1181" s="3"/>
      <c r="Q1181" s="3"/>
      <c r="R1181" s="68"/>
      <c r="S1181" s="69"/>
      <c r="T1181" s="4"/>
      <c r="U1181" s="118"/>
      <c r="V1181" s="534"/>
      <c r="W1181" s="534"/>
      <c r="Z1181" s="38"/>
      <c r="AA1181" s="572"/>
    </row>
    <row r="1182" spans="1:27" s="2" customFormat="1" ht="24.75" customHeight="1" x14ac:dyDescent="0.15">
      <c r="A1182" s="635">
        <v>16</v>
      </c>
      <c r="B1182" s="213">
        <v>0.28541666666666654</v>
      </c>
      <c r="C1182" s="485">
        <v>0.34791666666666698</v>
      </c>
      <c r="D1182" s="102">
        <v>0.4354166666666669</v>
      </c>
      <c r="E1182" s="102">
        <v>0.49791666666666734</v>
      </c>
      <c r="F1182" s="102">
        <v>0.6020833333333333</v>
      </c>
      <c r="G1182" s="102">
        <v>0.66458333333333341</v>
      </c>
      <c r="H1182" s="102">
        <v>0.7624999999999994</v>
      </c>
      <c r="I1182" s="102">
        <v>0.83124999999999949</v>
      </c>
      <c r="J1182" s="102">
        <v>0.9180555555555544</v>
      </c>
      <c r="K1182" s="213"/>
      <c r="L1182" s="213"/>
      <c r="M1182" s="213"/>
      <c r="N1182" s="3"/>
      <c r="O1182" s="3"/>
      <c r="P1182" s="3"/>
      <c r="Q1182" s="3"/>
      <c r="R1182" s="68"/>
      <c r="S1182" s="69"/>
      <c r="T1182" s="4"/>
      <c r="U1182" s="118"/>
      <c r="V1182" s="534"/>
      <c r="W1182" s="534"/>
      <c r="Z1182" s="38"/>
      <c r="AA1182" s="572"/>
    </row>
    <row r="1183" spans="1:27" s="2" customFormat="1" ht="24.75" customHeight="1" x14ac:dyDescent="0.15">
      <c r="A1183" s="117">
        <v>17</v>
      </c>
      <c r="B1183" s="213"/>
      <c r="C1183" s="485"/>
      <c r="D1183" s="102"/>
      <c r="E1183" s="102"/>
      <c r="F1183" s="102"/>
      <c r="G1183" s="102"/>
      <c r="H1183" s="102"/>
      <c r="I1183" s="102"/>
      <c r="J1183" s="102"/>
      <c r="K1183" s="213"/>
      <c r="L1183" s="213"/>
      <c r="M1183" s="213"/>
      <c r="N1183" s="3"/>
      <c r="O1183" s="3"/>
      <c r="P1183" s="3"/>
      <c r="Q1183" s="3"/>
      <c r="R1183" s="68"/>
      <c r="S1183" s="69"/>
      <c r="T1183" s="4"/>
      <c r="U1183" s="118"/>
      <c r="V1183" s="534"/>
      <c r="W1183" s="534"/>
      <c r="Z1183" s="38"/>
      <c r="AA1183" s="572"/>
    </row>
    <row r="1184" spans="1:27" s="2" customFormat="1" ht="24.75" customHeight="1" x14ac:dyDescent="0.15">
      <c r="A1184" s="230">
        <v>18</v>
      </c>
      <c r="B1184" s="213"/>
      <c r="C1184" s="485"/>
      <c r="D1184" s="102"/>
      <c r="E1184" s="102"/>
      <c r="F1184" s="102"/>
      <c r="G1184" s="102"/>
      <c r="H1184" s="102"/>
      <c r="I1184" s="102"/>
      <c r="J1184" s="102"/>
      <c r="K1184" s="213"/>
      <c r="L1184" s="213"/>
      <c r="M1184" s="213"/>
      <c r="N1184" s="40"/>
      <c r="O1184" s="40"/>
      <c r="P1184" s="40"/>
      <c r="Q1184" s="40"/>
      <c r="R1184" s="68"/>
      <c r="S1184" s="69"/>
      <c r="T1184" s="4"/>
      <c r="U1184" s="118"/>
      <c r="V1184" s="534"/>
      <c r="W1184" s="534"/>
      <c r="Z1184" s="38"/>
      <c r="AA1184" s="572"/>
    </row>
    <row r="1185" spans="1:27" s="2" customFormat="1" ht="24.75" customHeight="1" x14ac:dyDescent="0.15">
      <c r="A1185" s="8">
        <v>19</v>
      </c>
      <c r="B1185" s="40"/>
      <c r="C1185" s="40"/>
      <c r="D1185" s="40"/>
      <c r="E1185" s="40"/>
      <c r="F1185" s="40"/>
      <c r="G1185" s="40"/>
      <c r="H1185" s="40"/>
      <c r="I1185" s="40"/>
      <c r="J1185" s="40"/>
      <c r="K1185" s="40"/>
      <c r="L1185" s="40"/>
      <c r="M1185" s="40"/>
      <c r="N1185" s="40"/>
      <c r="O1185" s="40"/>
      <c r="P1185" s="40"/>
      <c r="Q1185" s="40"/>
      <c r="R1185" s="10"/>
      <c r="S1185" s="69"/>
      <c r="T1185" s="4"/>
      <c r="U1185" s="118"/>
      <c r="V1185" s="534"/>
      <c r="W1185" s="534"/>
      <c r="Z1185" s="38"/>
      <c r="AA1185" s="572"/>
    </row>
    <row r="1186" spans="1:27" s="2" customFormat="1" ht="24.75" customHeight="1" x14ac:dyDescent="0.15">
      <c r="A1186" s="8">
        <v>20</v>
      </c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9"/>
      <c r="S1186" s="4"/>
      <c r="T1186" s="4"/>
      <c r="U1186" s="118"/>
      <c r="V1186" s="534"/>
      <c r="W1186" s="534"/>
      <c r="Z1186" s="38"/>
    </row>
    <row r="1187" spans="1:27" s="2" customFormat="1" ht="24.75" customHeight="1" x14ac:dyDescent="0.15">
      <c r="A1187" s="8">
        <v>21</v>
      </c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118"/>
      <c r="V1187" s="534"/>
      <c r="W1187" s="534"/>
      <c r="Z1187" s="38"/>
    </row>
    <row r="1188" spans="1:27" s="2" customFormat="1" ht="24.75" customHeight="1" x14ac:dyDescent="0.15">
      <c r="A1188" s="8">
        <v>22</v>
      </c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118"/>
      <c r="V1188" s="534"/>
      <c r="W1188" s="534"/>
      <c r="Z1188" s="38"/>
    </row>
    <row r="1189" spans="1:27" s="2" customFormat="1" ht="24.75" customHeight="1" x14ac:dyDescent="0.15">
      <c r="A1189" s="8">
        <v>23</v>
      </c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118"/>
      <c r="V1189" s="534"/>
      <c r="W1189" s="534"/>
      <c r="Z1189" s="38"/>
    </row>
    <row r="1190" spans="1:27" s="2" customFormat="1" ht="24.75" customHeight="1" x14ac:dyDescent="0.15">
      <c r="A1190" s="8">
        <v>24</v>
      </c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118"/>
      <c r="V1190" s="534"/>
      <c r="W1190" s="534"/>
      <c r="Z1190" s="38"/>
    </row>
    <row r="1191" spans="1:27" s="2" customFormat="1" ht="24.75" customHeight="1" x14ac:dyDescent="0.15">
      <c r="A1191" s="8">
        <v>25</v>
      </c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118"/>
      <c r="V1191" s="534"/>
      <c r="W1191" s="534"/>
      <c r="Z1191" s="38"/>
    </row>
    <row r="1192" spans="1:27" s="2" customFormat="1" ht="24.75" customHeight="1" x14ac:dyDescent="0.15">
      <c r="A1192" s="8">
        <v>26</v>
      </c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118"/>
      <c r="V1192" s="534"/>
      <c r="W1192" s="534"/>
      <c r="Z1192" s="38"/>
    </row>
    <row r="1193" spans="1:27" s="2" customFormat="1" ht="24.75" customHeight="1" x14ac:dyDescent="0.15">
      <c r="A1193" s="8">
        <v>27</v>
      </c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118"/>
      <c r="V1193" s="534"/>
      <c r="W1193" s="534"/>
      <c r="Z1193" s="38"/>
    </row>
    <row r="1194" spans="1:27" s="2" customFormat="1" ht="24.75" customHeight="1" x14ac:dyDescent="0.15">
      <c r="A1194" s="8">
        <v>28</v>
      </c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118"/>
      <c r="V1194" s="534"/>
      <c r="W1194" s="534"/>
      <c r="Z1194" s="38"/>
    </row>
    <row r="1195" spans="1:27" s="2" customFormat="1" ht="24.75" customHeight="1" x14ac:dyDescent="0.15">
      <c r="A1195" s="8">
        <v>29</v>
      </c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118"/>
      <c r="V1195" s="534"/>
      <c r="W1195" s="534"/>
      <c r="Z1195" s="38"/>
    </row>
    <row r="1196" spans="1:27" s="2" customFormat="1" ht="24.75" customHeight="1" x14ac:dyDescent="0.15">
      <c r="A1196" s="44">
        <v>30</v>
      </c>
      <c r="B1196" s="45"/>
      <c r="C1196" s="45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119"/>
      <c r="V1196" s="534"/>
      <c r="W1196" s="534"/>
      <c r="Z1196" s="38"/>
    </row>
    <row r="1197" spans="1:27" s="2" customFormat="1" ht="24.75" customHeight="1" x14ac:dyDescent="0.15">
      <c r="A1197" s="44">
        <v>31</v>
      </c>
      <c r="B1197" s="45"/>
      <c r="C1197" s="45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119"/>
      <c r="V1197" s="534"/>
      <c r="W1197" s="534"/>
      <c r="Z1197" s="38"/>
    </row>
    <row r="1198" spans="1:27" s="2" customFormat="1" ht="24.75" customHeight="1" x14ac:dyDescent="0.15">
      <c r="A1198" s="44">
        <v>32</v>
      </c>
      <c r="B1198" s="45"/>
      <c r="C1198" s="45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119"/>
      <c r="V1198" s="534"/>
      <c r="W1198" s="534"/>
      <c r="Z1198" s="38"/>
    </row>
    <row r="1199" spans="1:27" s="2" customFormat="1" ht="24.75" customHeight="1" thickBot="1" x14ac:dyDescent="0.2">
      <c r="A1199" s="48">
        <v>33</v>
      </c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0"/>
      <c r="V1199" s="534"/>
      <c r="W1199" s="534"/>
      <c r="Z1199" s="38"/>
    </row>
    <row r="1200" spans="1:27" s="2" customFormat="1" ht="20.100000000000001" customHeight="1" thickBot="1" x14ac:dyDescent="0.2">
      <c r="A1200" s="1522" t="s">
        <v>365</v>
      </c>
      <c r="B1200" s="1523"/>
      <c r="C1200" s="1730" t="s">
        <v>371</v>
      </c>
      <c r="D1200" s="1731"/>
      <c r="E1200" s="1731"/>
      <c r="F1200" s="1732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534"/>
      <c r="W1200" s="534"/>
      <c r="Z1200" s="38"/>
    </row>
    <row r="1201" spans="1:29" s="1425" customFormat="1" ht="30" customHeight="1" thickBot="1" x14ac:dyDescent="0.2">
      <c r="A1201" s="1476" t="s">
        <v>2014</v>
      </c>
      <c r="B1201" s="1477"/>
      <c r="C1201" s="1477"/>
      <c r="D1201" s="1477"/>
      <c r="E1201" s="1478"/>
      <c r="F1201" s="1406" t="s">
        <v>1766</v>
      </c>
      <c r="G1201" s="1366"/>
      <c r="H1201" s="1479" t="s">
        <v>1945</v>
      </c>
      <c r="I1201" s="1480"/>
      <c r="J1201" s="1480"/>
      <c r="K1201" s="1370" t="s">
        <v>135</v>
      </c>
      <c r="L1201" s="1457" t="s">
        <v>2015</v>
      </c>
      <c r="M1201" s="1457"/>
      <c r="N1201" s="1458"/>
      <c r="O1201" s="1366"/>
      <c r="P1201" s="6"/>
      <c r="Q1201" s="6"/>
      <c r="R1201" s="6"/>
      <c r="S1201" s="1366"/>
      <c r="T1201" s="1648" t="s">
        <v>2016</v>
      </c>
      <c r="U1201" s="1649"/>
      <c r="V1201" s="610">
        <f>V1203/V1208</f>
        <v>1.4945652173913044E-2</v>
      </c>
      <c r="W1201" s="610">
        <f>W1203/W1208</f>
        <v>1.5782828282828284E-2</v>
      </c>
      <c r="X1201" s="610">
        <f>AVERAGE(V1201,W1201)</f>
        <v>1.5364240228370664E-2</v>
      </c>
      <c r="Y1201" s="611" t="s">
        <v>1935</v>
      </c>
      <c r="Z1201" s="612">
        <f>ROUND(X1201*1440,0)/1440</f>
        <v>1.5277777777777777E-2</v>
      </c>
    </row>
    <row r="1202" spans="1:29" s="1425" customFormat="1" ht="12" customHeight="1" thickBot="1" x14ac:dyDescent="0.2">
      <c r="A1202" s="1366"/>
      <c r="B1202" s="1366"/>
      <c r="C1202" s="1366"/>
      <c r="D1202" s="1366"/>
      <c r="E1202" s="1366"/>
      <c r="F1202" s="1366"/>
      <c r="G1202" s="1366"/>
      <c r="H1202" s="1366"/>
      <c r="I1202" s="1366"/>
      <c r="J1202" s="1366"/>
      <c r="K1202" s="1366"/>
      <c r="L1202" s="1366"/>
      <c r="M1202" s="1366"/>
      <c r="N1202" s="1366"/>
      <c r="O1202" s="1366"/>
      <c r="P1202" s="1366"/>
      <c r="Q1202" s="1366"/>
      <c r="R1202" s="1366"/>
      <c r="S1202" s="1366"/>
      <c r="T1202" s="1366"/>
      <c r="U1202" s="1366"/>
      <c r="V1202" s="610">
        <f>B1210</f>
        <v>0.23611111111111113</v>
      </c>
      <c r="W1202" s="610">
        <v>0.24305555555555555</v>
      </c>
      <c r="X1202" s="1406"/>
      <c r="Y1202" s="1406"/>
      <c r="Z1202" s="1401"/>
    </row>
    <row r="1203" spans="1:29" s="1425" customFormat="1" ht="20.100000000000001" customHeight="1" thickBot="1" x14ac:dyDescent="0.2">
      <c r="A1203" s="1495" t="s">
        <v>2017</v>
      </c>
      <c r="B1203" s="1483"/>
      <c r="C1203" s="1483" t="s">
        <v>110</v>
      </c>
      <c r="D1203" s="1483"/>
      <c r="E1203" s="1484"/>
      <c r="F1203" s="1453"/>
      <c r="G1203" s="1454"/>
      <c r="H1203" s="1454"/>
      <c r="I1203" s="1454"/>
      <c r="J1203" s="1454"/>
      <c r="K1203" s="1366"/>
      <c r="L1203" s="1366"/>
      <c r="M1203" s="1366"/>
      <c r="N1203" s="1366"/>
      <c r="O1203" s="1371" t="s">
        <v>238</v>
      </c>
      <c r="P1203" s="1503">
        <f>Z1201</f>
        <v>1.5277777777777777E-2</v>
      </c>
      <c r="Q1203" s="1504"/>
      <c r="R1203" s="1366"/>
      <c r="S1203" s="1371" t="s">
        <v>139</v>
      </c>
      <c r="T1203" s="1690">
        <v>5.7638888888888885E-2</v>
      </c>
      <c r="U1203" s="1466"/>
      <c r="V1203" s="610">
        <f>V1204-V1202</f>
        <v>0.6875</v>
      </c>
      <c r="W1203" s="610">
        <f>W1204-W1202</f>
        <v>0.69444444444444442</v>
      </c>
      <c r="X1203" s="1406"/>
      <c r="Y1203" s="1406"/>
      <c r="Z1203" s="1401"/>
    </row>
    <row r="1204" spans="1:29" s="1425" customFormat="1" ht="9" customHeight="1" thickBot="1" x14ac:dyDescent="0.2">
      <c r="A1204" s="1366"/>
      <c r="B1204" s="1366"/>
      <c r="C1204" s="1366"/>
      <c r="D1204" s="1366"/>
      <c r="E1204" s="1366"/>
      <c r="F1204" s="1366"/>
      <c r="G1204" s="1366"/>
      <c r="H1204" s="1366"/>
      <c r="I1204" s="1366"/>
      <c r="J1204" s="1366"/>
      <c r="K1204" s="1366"/>
      <c r="L1204" s="1366"/>
      <c r="M1204" s="1366"/>
      <c r="N1204" s="1366"/>
      <c r="O1204" s="1366"/>
      <c r="P1204" s="1366"/>
      <c r="Q1204" s="1366"/>
      <c r="R1204" s="1366"/>
      <c r="S1204" s="1366"/>
      <c r="T1204" s="1366"/>
      <c r="U1204" s="1366"/>
      <c r="V1204" s="610">
        <v>0.92361111111111116</v>
      </c>
      <c r="W1204" s="610">
        <v>0.9375</v>
      </c>
      <c r="X1204" s="1406"/>
      <c r="Y1204" s="1406"/>
      <c r="Z1204" s="1401"/>
    </row>
    <row r="1205" spans="1:29" s="1425" customFormat="1" ht="20.100000000000001" customHeight="1" x14ac:dyDescent="0.15">
      <c r="A1205" s="1499" t="s">
        <v>1981</v>
      </c>
      <c r="B1205" s="1494">
        <v>1</v>
      </c>
      <c r="C1205" s="1494"/>
      <c r="D1205" s="1494">
        <v>2</v>
      </c>
      <c r="E1205" s="1494"/>
      <c r="F1205" s="1494">
        <v>3</v>
      </c>
      <c r="G1205" s="1494"/>
      <c r="H1205" s="1494">
        <v>4</v>
      </c>
      <c r="I1205" s="1494"/>
      <c r="J1205" s="1494">
        <v>5</v>
      </c>
      <c r="K1205" s="1494"/>
      <c r="L1205" s="1494">
        <v>6</v>
      </c>
      <c r="M1205" s="1494"/>
      <c r="N1205" s="1494">
        <v>7</v>
      </c>
      <c r="O1205" s="1494"/>
      <c r="P1205" s="1494">
        <v>8</v>
      </c>
      <c r="Q1205" s="1494"/>
      <c r="R1205" s="1494">
        <v>9</v>
      </c>
      <c r="S1205" s="1494"/>
      <c r="T1205" s="1494">
        <v>10</v>
      </c>
      <c r="U1205" s="1514"/>
      <c r="V1205" s="1406"/>
      <c r="W1205" s="1406"/>
      <c r="X1205" s="1406"/>
      <c r="Y1205" s="1406"/>
      <c r="Z1205" s="1401"/>
    </row>
    <row r="1206" spans="1:29" s="1425" customFormat="1" ht="20.100000000000001" customHeight="1" x14ac:dyDescent="0.15">
      <c r="A1206" s="1500"/>
      <c r="B1206" s="1372" t="s">
        <v>1945</v>
      </c>
      <c r="C1206" s="1372" t="s">
        <v>1090</v>
      </c>
      <c r="D1206" s="1372" t="s">
        <v>1945</v>
      </c>
      <c r="E1206" s="1372" t="s">
        <v>1090</v>
      </c>
      <c r="F1206" s="1372" t="s">
        <v>1945</v>
      </c>
      <c r="G1206" s="1372" t="s">
        <v>2015</v>
      </c>
      <c r="H1206" s="1372" t="s">
        <v>1945</v>
      </c>
      <c r="I1206" s="1372" t="s">
        <v>2015</v>
      </c>
      <c r="J1206" s="1372" t="s">
        <v>1945</v>
      </c>
      <c r="K1206" s="1372" t="s">
        <v>2015</v>
      </c>
      <c r="L1206" s="1372" t="s">
        <v>149</v>
      </c>
      <c r="M1206" s="1372" t="s">
        <v>2015</v>
      </c>
      <c r="N1206" s="1372"/>
      <c r="O1206" s="1372"/>
      <c r="P1206" s="1372"/>
      <c r="Q1206" s="1372"/>
      <c r="R1206" s="1372"/>
      <c r="S1206" s="1372"/>
      <c r="T1206" s="1372"/>
      <c r="U1206" s="1394"/>
      <c r="V1206" s="1406" t="s">
        <v>141</v>
      </c>
      <c r="W1206" s="613" t="s">
        <v>1950</v>
      </c>
      <c r="X1206" s="1406"/>
      <c r="Y1206" s="1406"/>
      <c r="Z1206" s="1401"/>
    </row>
    <row r="1207" spans="1:29" s="1425" customFormat="1" ht="24.75" customHeight="1" x14ac:dyDescent="0.15">
      <c r="A1207" s="1342">
        <v>1</v>
      </c>
      <c r="B1207" s="1386"/>
      <c r="C1207" s="733">
        <v>0.24305555555555555</v>
      </c>
      <c r="D1207" s="1386">
        <v>0.31805555555555559</v>
      </c>
      <c r="E1207" s="1386">
        <v>0.38125000000000003</v>
      </c>
      <c r="F1207" s="1386">
        <v>0.46736111111111112</v>
      </c>
      <c r="G1207" s="1386">
        <v>0.52500000000000013</v>
      </c>
      <c r="H1207" s="1386">
        <v>0.60902777777777772</v>
      </c>
      <c r="I1207" s="1386">
        <v>0.6659722222222223</v>
      </c>
      <c r="J1207" s="71">
        <v>0.75277777777777777</v>
      </c>
      <c r="K1207" s="733">
        <v>0.81875000000000042</v>
      </c>
      <c r="L1207" s="1386">
        <v>0.90833333333333355</v>
      </c>
      <c r="M1207" s="1386"/>
      <c r="N1207" s="1386"/>
      <c r="O1207" s="1386"/>
      <c r="P1207" s="1386"/>
      <c r="Q1207" s="1386"/>
      <c r="R1207" s="68"/>
      <c r="S1207" s="69"/>
      <c r="T1207" s="1369"/>
      <c r="U1207" s="1395"/>
      <c r="V1207" s="1365">
        <f>COUNTA(B1207:U1239)</f>
        <v>90</v>
      </c>
      <c r="W1207" s="112">
        <f>V1207/9/2</f>
        <v>5</v>
      </c>
      <c r="X1207" s="1406"/>
      <c r="Y1207" s="1406"/>
      <c r="Z1207" s="1401"/>
      <c r="AA1207" s="1393"/>
      <c r="AC1207" s="1393"/>
    </row>
    <row r="1208" spans="1:29" s="1425" customFormat="1" ht="24.75" customHeight="1" x14ac:dyDescent="0.15">
      <c r="A1208" s="1342">
        <v>2</v>
      </c>
      <c r="B1208" s="417" t="s">
        <v>111</v>
      </c>
      <c r="C1208" s="733">
        <v>0.26111111111111113</v>
      </c>
      <c r="D1208" s="1386">
        <v>0.33680555555555558</v>
      </c>
      <c r="E1208" s="1386">
        <v>0.39930555555555558</v>
      </c>
      <c r="F1208" s="1386">
        <v>0.48541666666666666</v>
      </c>
      <c r="G1208" s="1386">
        <v>0.54305555555555574</v>
      </c>
      <c r="H1208" s="1386">
        <v>0.625</v>
      </c>
      <c r="I1208" s="1386">
        <v>0.68194444444444458</v>
      </c>
      <c r="J1208" s="1368">
        <v>0.77083333333333337</v>
      </c>
      <c r="K1208" s="733">
        <v>0.83402777777777815</v>
      </c>
      <c r="L1208" s="1386">
        <v>0.92361111111111127</v>
      </c>
      <c r="M1208" s="1386"/>
      <c r="N1208" s="1386"/>
      <c r="O1208" s="1386"/>
      <c r="P1208" s="1386"/>
      <c r="Q1208" s="1386"/>
      <c r="R1208" s="68"/>
      <c r="S1208" s="69"/>
      <c r="T1208" s="1369"/>
      <c r="U1208" s="1395"/>
      <c r="V1208" s="590">
        <f>COUNTA(B1207:B1239,D1207:D1239,F1207:F1239,H1207:H1239,J1207:J1239,L1207:L1239,N1207:N1239,P1207:P1239,R1207:R1239,T1207:T1239)</f>
        <v>46</v>
      </c>
      <c r="W1208" s="114">
        <f>COUNTA(C1207:C1239,E1207:E1239,G1207:G1239,I1207:I1239,K1207:K1239,M1207:M1239,O1207:O1239,Q1207:Q1239,S1207:S1239,U1207:U1239)</f>
        <v>44</v>
      </c>
      <c r="X1208" s="1406"/>
      <c r="Y1208" s="1406">
        <f>(V1208+W1208)/2</f>
        <v>45</v>
      </c>
      <c r="Z1208" s="1401"/>
      <c r="AA1208" s="1393"/>
      <c r="AC1208" s="1393"/>
    </row>
    <row r="1209" spans="1:29" s="1425" customFormat="1" ht="24.75" customHeight="1" x14ac:dyDescent="0.15">
      <c r="A1209" s="1342">
        <v>3</v>
      </c>
      <c r="B1209" s="417" t="s">
        <v>112</v>
      </c>
      <c r="C1209" s="733">
        <v>0.27847222222222223</v>
      </c>
      <c r="D1209" s="1386">
        <v>0.35555555555555557</v>
      </c>
      <c r="E1209" s="1386">
        <v>0.41736111111111113</v>
      </c>
      <c r="F1209" s="1386">
        <v>0.50277777777777777</v>
      </c>
      <c r="G1209" s="1386">
        <v>0.5604166666666669</v>
      </c>
      <c r="H1209" s="1386">
        <v>0.64375000000000004</v>
      </c>
      <c r="I1209" s="1386">
        <v>0.70069444444444462</v>
      </c>
      <c r="J1209" s="1368">
        <v>0.78888888888888897</v>
      </c>
      <c r="K1209" s="733">
        <v>0.84930555555555587</v>
      </c>
      <c r="L1209" s="1386"/>
      <c r="M1209" s="1386"/>
      <c r="N1209" s="1386"/>
      <c r="O1209" s="1386"/>
      <c r="P1209" s="1386"/>
      <c r="Q1209" s="1386"/>
      <c r="R1209" s="68"/>
      <c r="S1209" s="69"/>
      <c r="T1209" s="1369"/>
      <c r="U1209" s="1395"/>
      <c r="V1209" s="1406" t="s">
        <v>1992</v>
      </c>
      <c r="W1209" s="1406" t="s">
        <v>2018</v>
      </c>
      <c r="X1209" s="1406"/>
      <c r="Y1209" s="1406" t="s">
        <v>2019</v>
      </c>
      <c r="Z1209" s="1401"/>
      <c r="AA1209" s="1393"/>
      <c r="AC1209" s="1393"/>
    </row>
    <row r="1210" spans="1:29" s="1425" customFormat="1" ht="24.75" customHeight="1" x14ac:dyDescent="0.15">
      <c r="A1210" s="1342">
        <v>4</v>
      </c>
      <c r="B1210" s="733">
        <v>0.23611111111111113</v>
      </c>
      <c r="C1210" s="852">
        <v>0.29166666666666669</v>
      </c>
      <c r="D1210" s="1386">
        <v>0.37430555555555556</v>
      </c>
      <c r="E1210" s="1386">
        <v>0.43333333333333335</v>
      </c>
      <c r="F1210" s="1386">
        <v>0.51944444444444449</v>
      </c>
      <c r="G1210" s="1386">
        <v>0.57708333333333361</v>
      </c>
      <c r="H1210" s="1386">
        <v>0.66250000000000009</v>
      </c>
      <c r="I1210" s="1386">
        <v>0.71944444444444466</v>
      </c>
      <c r="J1210" s="1368">
        <v>0.80694444444444458</v>
      </c>
      <c r="K1210" s="733">
        <v>0.86597222222222259</v>
      </c>
      <c r="L1210" s="1386"/>
      <c r="M1210" s="1386"/>
      <c r="N1210" s="1386"/>
      <c r="O1210" s="1386"/>
      <c r="P1210" s="1386"/>
      <c r="Q1210" s="1386"/>
      <c r="R1210" s="68"/>
      <c r="S1210" s="69"/>
      <c r="T1210" s="1369"/>
      <c r="U1210" s="1395"/>
      <c r="V1210" s="614" t="s">
        <v>27</v>
      </c>
      <c r="W1210" s="614" t="s">
        <v>28</v>
      </c>
      <c r="X1210" s="1406"/>
      <c r="Y1210" s="1406"/>
      <c r="Z1210" s="1401"/>
      <c r="AA1210" s="1393"/>
      <c r="AC1210" s="1393"/>
    </row>
    <row r="1211" spans="1:29" s="1425" customFormat="1" ht="24.75" customHeight="1" x14ac:dyDescent="0.15">
      <c r="A1211" s="1342">
        <v>5</v>
      </c>
      <c r="B1211" s="733">
        <v>0.24861111111111114</v>
      </c>
      <c r="C1211" s="852">
        <v>0.30486111111111114</v>
      </c>
      <c r="D1211" s="1386">
        <v>0.38958333333333334</v>
      </c>
      <c r="E1211" s="1386">
        <v>0.44791666666666669</v>
      </c>
      <c r="F1211" s="1386">
        <v>0.53402777777777777</v>
      </c>
      <c r="G1211" s="1386">
        <v>0.5916666666666669</v>
      </c>
      <c r="H1211" s="1386">
        <v>0.68125000000000013</v>
      </c>
      <c r="I1211" s="1386">
        <v>0.73819444444444471</v>
      </c>
      <c r="J1211" s="1386">
        <v>0.82500000000000018</v>
      </c>
      <c r="K1211" s="733">
        <v>0.88333333333333375</v>
      </c>
      <c r="L1211" s="1386"/>
      <c r="M1211" s="1386"/>
      <c r="N1211" s="1386"/>
      <c r="O1211" s="1386"/>
      <c r="P1211" s="1386"/>
      <c r="Q1211" s="1386"/>
      <c r="R1211" s="68"/>
      <c r="S1211" s="69"/>
      <c r="T1211" s="1369"/>
      <c r="U1211" s="1395"/>
      <c r="V1211" s="614" t="s">
        <v>29</v>
      </c>
      <c r="W1211" s="614" t="s">
        <v>30</v>
      </c>
      <c r="X1211" s="1406"/>
      <c r="Y1211" s="1406"/>
      <c r="Z1211" s="1401"/>
      <c r="AA1211" s="1393" t="s">
        <v>2020</v>
      </c>
      <c r="AC1211" s="1393"/>
    </row>
    <row r="1212" spans="1:29" s="1425" customFormat="1" ht="24.75" customHeight="1" x14ac:dyDescent="0.15">
      <c r="A1212" s="1342">
        <v>6</v>
      </c>
      <c r="B1212" s="733">
        <v>0.26111111111111113</v>
      </c>
      <c r="C1212" s="852">
        <v>0.31805555555555559</v>
      </c>
      <c r="D1212" s="1386">
        <v>0.40347222222222223</v>
      </c>
      <c r="E1212" s="1386">
        <v>0.46180555555555558</v>
      </c>
      <c r="F1212" s="1386">
        <v>0.54791666666666661</v>
      </c>
      <c r="G1212" s="1386">
        <v>0.60555555555555574</v>
      </c>
      <c r="H1212" s="1386">
        <v>0.70000000000000018</v>
      </c>
      <c r="I1212" s="1386">
        <v>0.75555555555555587</v>
      </c>
      <c r="J1212" s="1386">
        <v>0.84305555555555578</v>
      </c>
      <c r="K1212" s="733">
        <v>0.90138888888888935</v>
      </c>
      <c r="L1212" s="1386"/>
      <c r="M1212" s="1386"/>
      <c r="N1212" s="1386"/>
      <c r="O1212" s="1386"/>
      <c r="P1212" s="1386"/>
      <c r="Q1212" s="1386"/>
      <c r="R1212" s="68"/>
      <c r="S1212" s="69"/>
      <c r="T1212" s="1369"/>
      <c r="U1212" s="1395"/>
      <c r="V1212" s="615">
        <f>J1215-J1214</f>
        <v>1.5277777777777724E-2</v>
      </c>
      <c r="W1212" s="615">
        <f>K1211-K1210</f>
        <v>1.736111111111116E-2</v>
      </c>
      <c r="X1212" s="1406"/>
      <c r="Y1212" s="1406"/>
      <c r="Z1212" s="1401"/>
      <c r="AA1212" s="1393" t="s">
        <v>2020</v>
      </c>
    </row>
    <row r="1213" spans="1:29" s="1425" customFormat="1" ht="24.75" customHeight="1" x14ac:dyDescent="0.15">
      <c r="A1213" s="1342">
        <v>7</v>
      </c>
      <c r="B1213" s="733">
        <v>0.27361111111111114</v>
      </c>
      <c r="C1213" s="852">
        <v>0.33125000000000004</v>
      </c>
      <c r="D1213" s="1386">
        <v>0.41736111111111113</v>
      </c>
      <c r="E1213" s="1386">
        <v>0.47569444444444448</v>
      </c>
      <c r="F1213" s="1386">
        <v>0.56180555555555545</v>
      </c>
      <c r="G1213" s="1386">
        <v>0.61944444444444458</v>
      </c>
      <c r="H1213" s="71">
        <v>0.71319444444444458</v>
      </c>
      <c r="I1213" s="1386">
        <v>0.77152777777777815</v>
      </c>
      <c r="J1213" s="1386">
        <v>0.86111111111111138</v>
      </c>
      <c r="K1213" s="733">
        <v>0.91944444444444495</v>
      </c>
      <c r="L1213" s="1386"/>
      <c r="M1213" s="1386"/>
      <c r="N1213" s="1386"/>
      <c r="O1213" s="417"/>
      <c r="P1213" s="1386"/>
      <c r="Q1213" s="70"/>
      <c r="R1213" s="1386"/>
      <c r="S1213" s="1386"/>
      <c r="T1213" s="1386"/>
      <c r="U1213" s="91"/>
      <c r="V1213" s="615">
        <f>L1207-J1215</f>
        <v>1.5277777777777724E-2</v>
      </c>
      <c r="W1213" s="615">
        <f>K1212-K1211</f>
        <v>1.8055555555555602E-2</v>
      </c>
      <c r="X1213" s="1406"/>
      <c r="Y1213" s="1406"/>
      <c r="Z1213" s="1401"/>
      <c r="AA1213" s="1393" t="s">
        <v>2020</v>
      </c>
    </row>
    <row r="1214" spans="1:29" s="1425" customFormat="1" ht="24.75" customHeight="1" x14ac:dyDescent="0.15">
      <c r="A1214" s="1342">
        <v>8</v>
      </c>
      <c r="B1214" s="733">
        <v>0.28611111111111115</v>
      </c>
      <c r="C1214" s="1364">
        <v>0.34722222222222227</v>
      </c>
      <c r="D1214" s="1386">
        <v>0.43263888888888891</v>
      </c>
      <c r="E1214" s="1386">
        <v>0.49097222222222225</v>
      </c>
      <c r="F1214" s="1386">
        <v>0.57708333333333317</v>
      </c>
      <c r="G1214" s="1386">
        <v>0.6347222222222223</v>
      </c>
      <c r="H1214" s="71">
        <v>0.72638888888888897</v>
      </c>
      <c r="I1214" s="1386">
        <v>0.78750000000000042</v>
      </c>
      <c r="J1214" s="1386">
        <v>0.8777777777777781</v>
      </c>
      <c r="K1214" s="733">
        <v>0.93750000000000056</v>
      </c>
      <c r="L1214" s="1386"/>
      <c r="M1214" s="1386"/>
      <c r="N1214" s="1386"/>
      <c r="O1214" s="1373"/>
      <c r="P1214" s="52"/>
      <c r="Q1214" s="70"/>
      <c r="R1214" s="1386"/>
      <c r="S1214" s="1386"/>
      <c r="T1214" s="1386"/>
      <c r="U1214" s="91"/>
      <c r="V1214" s="615">
        <f>L1208-L1207</f>
        <v>1.5277777777777724E-2</v>
      </c>
      <c r="W1214" s="615">
        <f>K1213-K1212</f>
        <v>1.8055555555555602E-2</v>
      </c>
      <c r="X1214" s="1406"/>
      <c r="Y1214" s="1406"/>
      <c r="Z1214" s="1401"/>
      <c r="AA1214" s="1393" t="s">
        <v>2020</v>
      </c>
    </row>
    <row r="1215" spans="1:29" s="1425" customFormat="1" ht="24.75" customHeight="1" x14ac:dyDescent="0.15">
      <c r="A1215" s="1342">
        <v>9</v>
      </c>
      <c r="B1215" s="733">
        <v>0.30138888888888893</v>
      </c>
      <c r="C1215" s="733">
        <v>0.36458333333333337</v>
      </c>
      <c r="D1215" s="1386">
        <v>0.44930555555555557</v>
      </c>
      <c r="E1215" s="1386">
        <v>0.50694444444444453</v>
      </c>
      <c r="F1215" s="1386">
        <v>0.59305555555555545</v>
      </c>
      <c r="G1215" s="1386">
        <v>0.65</v>
      </c>
      <c r="H1215" s="71">
        <v>0.73958333333333337</v>
      </c>
      <c r="I1215" s="1386">
        <v>0.8034722222222227</v>
      </c>
      <c r="J1215" s="1386">
        <v>0.89305555555555582</v>
      </c>
      <c r="K1215" s="733"/>
      <c r="L1215" s="1386"/>
      <c r="M1215" s="1386"/>
      <c r="N1215" s="1386"/>
      <c r="O1215" s="1373"/>
      <c r="P1215" s="1386"/>
      <c r="Q1215" s="1386"/>
      <c r="R1215" s="1386"/>
      <c r="S1215" s="1386"/>
      <c r="T1215" s="1386"/>
      <c r="U1215" s="91"/>
      <c r="V1215" s="615"/>
      <c r="W1215" s="615">
        <f>K1214-K1213</f>
        <v>1.8055555555555602E-2</v>
      </c>
      <c r="X1215" s="1406"/>
      <c r="Y1215" s="1406"/>
      <c r="Z1215" s="1401"/>
      <c r="AA1215" s="1393"/>
    </row>
    <row r="1216" spans="1:29" s="1425" customFormat="1" ht="24.75" customHeight="1" x14ac:dyDescent="0.15">
      <c r="A1216" s="1342">
        <v>10</v>
      </c>
      <c r="B1216" s="1386"/>
      <c r="C1216" s="1386"/>
      <c r="D1216" s="1386"/>
      <c r="E1216" s="1386"/>
      <c r="F1216" s="1386"/>
      <c r="G1216" s="1386"/>
      <c r="H1216" s="1386"/>
      <c r="I1216" s="1386"/>
      <c r="J1216" s="1386"/>
      <c r="K1216" s="1386"/>
      <c r="L1216" s="1386"/>
      <c r="M1216" s="1386"/>
      <c r="N1216" s="1386"/>
      <c r="O1216" s="417"/>
      <c r="P1216" s="1386"/>
      <c r="Q1216" s="1386"/>
      <c r="R1216" s="1386"/>
      <c r="S1216" s="1386"/>
      <c r="T1216" s="1386"/>
      <c r="U1216" s="91"/>
      <c r="V1216" s="614"/>
      <c r="W1216" s="615"/>
      <c r="X1216" s="1406"/>
      <c r="Y1216" s="1406"/>
      <c r="Z1216" s="1401"/>
    </row>
    <row r="1217" spans="1:26" s="1425" customFormat="1" ht="24.75" customHeight="1" x14ac:dyDescent="0.15">
      <c r="A1217" s="1342">
        <v>11</v>
      </c>
      <c r="B1217" s="1386"/>
      <c r="C1217" s="1386"/>
      <c r="D1217" s="1386"/>
      <c r="E1217" s="1386"/>
      <c r="F1217" s="1386"/>
      <c r="G1217" s="1386"/>
      <c r="H1217" s="1386"/>
      <c r="I1217" s="1386"/>
      <c r="J1217" s="1386"/>
      <c r="K1217" s="1386"/>
      <c r="L1217" s="1386"/>
      <c r="M1217" s="1386"/>
      <c r="N1217" s="1386"/>
      <c r="O1217" s="1373"/>
      <c r="P1217" s="1386"/>
      <c r="Q1217" s="1386"/>
      <c r="R1217" s="1386"/>
      <c r="S1217" s="1386"/>
      <c r="T1217" s="1386"/>
      <c r="U1217" s="91"/>
      <c r="V1217" s="614"/>
      <c r="W1217" s="614"/>
      <c r="X1217" s="1406"/>
      <c r="Y1217" s="1406"/>
      <c r="Z1217" s="617"/>
    </row>
    <row r="1218" spans="1:26" s="1425" customFormat="1" ht="24.75" customHeight="1" x14ac:dyDescent="0.15">
      <c r="A1218" s="1342">
        <v>12</v>
      </c>
      <c r="B1218" s="1386"/>
      <c r="C1218" s="1386"/>
      <c r="D1218" s="1386"/>
      <c r="E1218" s="1386"/>
      <c r="F1218" s="1386"/>
      <c r="G1218" s="1386"/>
      <c r="H1218" s="1386"/>
      <c r="I1218" s="1386"/>
      <c r="J1218" s="1386"/>
      <c r="K1218" s="1386"/>
      <c r="L1218" s="1386"/>
      <c r="M1218" s="1386"/>
      <c r="N1218" s="1386"/>
      <c r="O1218" s="1373"/>
      <c r="P1218" s="1386"/>
      <c r="Q1218" s="1386"/>
      <c r="R1218" s="1386"/>
      <c r="S1218" s="1386"/>
      <c r="T1218" s="1386"/>
      <c r="U1218" s="91"/>
      <c r="V1218" s="1406"/>
      <c r="W1218" s="1406"/>
      <c r="X1218" s="1406"/>
      <c r="Y1218" s="1406"/>
      <c r="Z1218" s="1401"/>
    </row>
    <row r="1219" spans="1:26" s="1425" customFormat="1" ht="24.75" customHeight="1" x14ac:dyDescent="0.15">
      <c r="A1219" s="1342">
        <v>13</v>
      </c>
      <c r="B1219" s="1386"/>
      <c r="C1219" s="1386"/>
      <c r="D1219" s="1386"/>
      <c r="E1219" s="1386"/>
      <c r="F1219" s="1386"/>
      <c r="G1219" s="1386"/>
      <c r="H1219" s="1386"/>
      <c r="I1219" s="1386"/>
      <c r="J1219" s="1386"/>
      <c r="K1219" s="1386"/>
      <c r="L1219" s="1386"/>
      <c r="M1219" s="1386"/>
      <c r="N1219" s="1386"/>
      <c r="O1219" s="417"/>
      <c r="P1219" s="1386"/>
      <c r="Q1219" s="1386"/>
      <c r="R1219" s="1386"/>
      <c r="S1219" s="1386"/>
      <c r="T1219" s="1386"/>
      <c r="U1219" s="91"/>
      <c r="V1219" s="1406"/>
      <c r="W1219" s="1406"/>
      <c r="X1219" s="618"/>
      <c r="Y1219" s="1406"/>
      <c r="Z1219" s="1401"/>
    </row>
    <row r="1220" spans="1:26" s="1425" customFormat="1" ht="24.75" customHeight="1" x14ac:dyDescent="0.15">
      <c r="A1220" s="1342">
        <v>14</v>
      </c>
      <c r="B1220" s="1386"/>
      <c r="C1220" s="1386"/>
      <c r="D1220" s="1386"/>
      <c r="E1220" s="1386"/>
      <c r="F1220" s="1386"/>
      <c r="G1220" s="1386"/>
      <c r="H1220" s="1386"/>
      <c r="I1220" s="1386"/>
      <c r="J1220" s="1386"/>
      <c r="K1220" s="1386"/>
      <c r="L1220" s="1386"/>
      <c r="M1220" s="546"/>
      <c r="N1220" s="1386"/>
      <c r="O1220" s="417"/>
      <c r="P1220" s="1386"/>
      <c r="Q1220" s="1386"/>
      <c r="R1220" s="1386"/>
      <c r="S1220" s="1386"/>
      <c r="T1220" s="1386"/>
      <c r="U1220" s="91"/>
      <c r="V1220" s="616"/>
      <c r="W1220" s="616"/>
      <c r="X1220" s="1406"/>
      <c r="Y1220" s="1406"/>
      <c r="Z1220" s="1401"/>
    </row>
    <row r="1221" spans="1:26" s="1425" customFormat="1" ht="24.75" customHeight="1" x14ac:dyDescent="0.15">
      <c r="A1221" s="1342">
        <v>15</v>
      </c>
      <c r="B1221" s="1386"/>
      <c r="C1221" s="1386"/>
      <c r="D1221" s="1386"/>
      <c r="E1221" s="1386"/>
      <c r="F1221" s="1386"/>
      <c r="G1221" s="1386"/>
      <c r="H1221" s="1386"/>
      <c r="I1221" s="1386"/>
      <c r="J1221" s="1386"/>
      <c r="K1221" s="1386"/>
      <c r="L1221" s="1386"/>
      <c r="M1221" s="546"/>
      <c r="N1221" s="1386"/>
      <c r="O1221" s="1373"/>
      <c r="P1221" s="1386"/>
      <c r="Q1221" s="1386"/>
      <c r="R1221" s="1386"/>
      <c r="S1221" s="1386"/>
      <c r="T1221" s="1386"/>
      <c r="U1221" s="91"/>
      <c r="V1221" s="619"/>
      <c r="W1221" s="619"/>
      <c r="X1221" s="1406"/>
      <c r="Y1221" s="1406"/>
      <c r="Z1221" s="1401"/>
    </row>
    <row r="1222" spans="1:26" s="1425" customFormat="1" ht="24.75" customHeight="1" x14ac:dyDescent="0.15">
      <c r="A1222" s="1342">
        <v>16</v>
      </c>
      <c r="B1222" s="1386"/>
      <c r="C1222" s="1386"/>
      <c r="D1222" s="1386"/>
      <c r="E1222" s="1386"/>
      <c r="F1222" s="1386"/>
      <c r="G1222" s="1386"/>
      <c r="H1222" s="1386"/>
      <c r="I1222" s="1386"/>
      <c r="J1222" s="1386"/>
      <c r="K1222" s="1386"/>
      <c r="L1222" s="1386"/>
      <c r="M1222" s="1386"/>
      <c r="N1222" s="1386"/>
      <c r="O1222" s="1373"/>
      <c r="P1222" s="1386"/>
      <c r="Q1222" s="1386"/>
      <c r="R1222" s="1386"/>
      <c r="S1222" s="1386"/>
      <c r="T1222" s="1386"/>
      <c r="U1222" s="91"/>
      <c r="V1222" s="619"/>
      <c r="W1222" s="619"/>
      <c r="X1222" s="1406"/>
      <c r="Y1222" s="1406"/>
      <c r="Z1222" s="1401"/>
    </row>
    <row r="1223" spans="1:26" s="1425" customFormat="1" ht="24.75" customHeight="1" x14ac:dyDescent="0.15">
      <c r="A1223" s="1342">
        <v>17</v>
      </c>
      <c r="B1223" s="1386"/>
      <c r="C1223" s="1386"/>
      <c r="D1223" s="1386"/>
      <c r="E1223" s="1386"/>
      <c r="F1223" s="1386"/>
      <c r="G1223" s="1386"/>
      <c r="H1223" s="1386"/>
      <c r="I1223" s="1386"/>
      <c r="J1223" s="1386"/>
      <c r="K1223" s="1386"/>
      <c r="L1223" s="1386"/>
      <c r="M1223" s="1376"/>
      <c r="N1223" s="1386"/>
      <c r="O1223" s="417"/>
      <c r="P1223" s="1386"/>
      <c r="Q1223" s="1386"/>
      <c r="R1223" s="1386"/>
      <c r="S1223" s="1386"/>
      <c r="T1223" s="1386"/>
      <c r="U1223" s="91"/>
      <c r="V1223" s="619"/>
      <c r="W1223" s="619"/>
      <c r="X1223" s="1406"/>
      <c r="Y1223" s="1406"/>
      <c r="Z1223" s="1401"/>
    </row>
    <row r="1224" spans="1:26" s="1425" customFormat="1" ht="24.75" customHeight="1" x14ac:dyDescent="0.15">
      <c r="A1224" s="1342">
        <v>18</v>
      </c>
      <c r="B1224" s="1386"/>
      <c r="C1224" s="1386"/>
      <c r="D1224" s="1386"/>
      <c r="E1224" s="1386"/>
      <c r="F1224" s="1386"/>
      <c r="G1224" s="1386"/>
      <c r="H1224" s="1386"/>
      <c r="I1224" s="1386"/>
      <c r="J1224" s="1386"/>
      <c r="K1224" s="1386"/>
      <c r="L1224" s="1386"/>
      <c r="M1224" s="1386"/>
      <c r="N1224" s="29"/>
      <c r="O1224" s="1373"/>
      <c r="P1224" s="1386"/>
      <c r="Q1224" s="1386"/>
      <c r="R1224" s="1386"/>
      <c r="S1224" s="1386"/>
      <c r="T1224" s="1386"/>
      <c r="U1224" s="91"/>
      <c r="V1224" s="619"/>
      <c r="W1224" s="619"/>
      <c r="X1224" s="1406"/>
      <c r="Y1224" s="1406"/>
      <c r="Z1224" s="1401"/>
    </row>
    <row r="1225" spans="1:26" s="1425" customFormat="1" ht="24.75" customHeight="1" x14ac:dyDescent="0.15">
      <c r="A1225" s="1342">
        <v>19</v>
      </c>
      <c r="B1225" s="1386"/>
      <c r="C1225" s="1386"/>
      <c r="D1225" s="1386"/>
      <c r="E1225" s="1386"/>
      <c r="F1225" s="1386"/>
      <c r="G1225" s="1386"/>
      <c r="H1225" s="1386"/>
      <c r="I1225" s="1386"/>
      <c r="J1225" s="1386"/>
      <c r="K1225" s="1386"/>
      <c r="L1225" s="1386"/>
      <c r="M1225" s="1386"/>
      <c r="N1225" s="29"/>
      <c r="O1225" s="417"/>
      <c r="P1225" s="1386"/>
      <c r="Q1225" s="1386"/>
      <c r="R1225" s="1386"/>
      <c r="S1225" s="1386"/>
      <c r="T1225" s="1386"/>
      <c r="U1225" s="91"/>
      <c r="V1225" s="619"/>
      <c r="W1225" s="619"/>
      <c r="X1225" s="1406"/>
      <c r="Y1225" s="1406"/>
      <c r="Z1225" s="1401"/>
    </row>
    <row r="1226" spans="1:26" s="1425" customFormat="1" ht="24.75" customHeight="1" x14ac:dyDescent="0.15">
      <c r="A1226" s="1342">
        <v>20</v>
      </c>
      <c r="B1226" s="1368"/>
      <c r="C1226" s="1368"/>
      <c r="D1226" s="1368"/>
      <c r="E1226" s="1368"/>
      <c r="F1226" s="1368"/>
      <c r="G1226" s="1368"/>
      <c r="H1226" s="1368"/>
      <c r="I1226" s="1368"/>
      <c r="J1226" s="1368"/>
      <c r="K1226" s="1368"/>
      <c r="L1226" s="1368"/>
      <c r="M1226" s="1368"/>
      <c r="N1226" s="49"/>
      <c r="O1226" s="417"/>
      <c r="P1226" s="1386"/>
      <c r="Q1226" s="1386"/>
      <c r="R1226" s="1386"/>
      <c r="S1226" s="1386"/>
      <c r="T1226" s="1386"/>
      <c r="U1226" s="91"/>
      <c r="V1226" s="619"/>
      <c r="W1226" s="619"/>
      <c r="X1226" s="1406"/>
      <c r="Y1226" s="1406"/>
      <c r="Z1226" s="1401"/>
    </row>
    <row r="1227" spans="1:26" s="1425" customFormat="1" ht="24.75" customHeight="1" x14ac:dyDescent="0.15">
      <c r="A1227" s="1342">
        <v>21</v>
      </c>
      <c r="B1227" s="1369"/>
      <c r="C1227" s="1369"/>
      <c r="D1227" s="1369"/>
      <c r="E1227" s="1369"/>
      <c r="F1227" s="1369"/>
      <c r="G1227" s="1369"/>
      <c r="H1227" s="1369"/>
      <c r="I1227" s="1369"/>
      <c r="J1227" s="1369"/>
      <c r="K1227" s="1369"/>
      <c r="L1227" s="1369"/>
      <c r="M1227" s="1369"/>
      <c r="N1227" s="547"/>
      <c r="O1227" s="1373"/>
      <c r="P1227" s="1386"/>
      <c r="Q1227" s="1386"/>
      <c r="R1227" s="1386"/>
      <c r="S1227" s="1386"/>
      <c r="T1227" s="1386"/>
      <c r="U1227" s="91"/>
      <c r="V1227" s="619"/>
      <c r="W1227" s="619"/>
      <c r="X1227" s="1406"/>
      <c r="Y1227" s="1406"/>
      <c r="Z1227" s="1401"/>
    </row>
    <row r="1228" spans="1:26" s="1425" customFormat="1" ht="24.75" customHeight="1" x14ac:dyDescent="0.15">
      <c r="A1228" s="1342">
        <v>22</v>
      </c>
      <c r="B1228" s="1369"/>
      <c r="C1228" s="1369"/>
      <c r="D1228" s="1369"/>
      <c r="E1228" s="1369"/>
      <c r="F1228" s="1369"/>
      <c r="G1228" s="1369"/>
      <c r="H1228" s="1369"/>
      <c r="I1228" s="1369"/>
      <c r="J1228" s="1369"/>
      <c r="K1228" s="1369"/>
      <c r="L1228" s="1369"/>
      <c r="M1228" s="1369"/>
      <c r="N1228" s="547"/>
      <c r="O1228" s="1373"/>
      <c r="P1228" s="1386"/>
      <c r="Q1228" s="1386"/>
      <c r="R1228" s="1386"/>
      <c r="S1228" s="1386"/>
      <c r="T1228" s="1386"/>
      <c r="U1228" s="91"/>
      <c r="V1228" s="619"/>
      <c r="W1228" s="619"/>
      <c r="X1228" s="1406"/>
      <c r="Y1228" s="1406"/>
      <c r="Z1228" s="1401"/>
    </row>
    <row r="1229" spans="1:26" s="1425" customFormat="1" ht="24.75" customHeight="1" x14ac:dyDescent="0.15">
      <c r="A1229" s="1342">
        <v>23</v>
      </c>
      <c r="B1229" s="1369"/>
      <c r="C1229" s="1369"/>
      <c r="D1229" s="1369"/>
      <c r="E1229" s="1369"/>
      <c r="F1229" s="1369"/>
      <c r="G1229" s="1369"/>
      <c r="H1229" s="1369"/>
      <c r="I1229" s="1369"/>
      <c r="J1229" s="1369"/>
      <c r="K1229" s="1369"/>
      <c r="L1229" s="1369"/>
      <c r="M1229" s="1369"/>
      <c r="N1229" s="547"/>
      <c r="O1229" s="417"/>
      <c r="P1229" s="1386"/>
      <c r="Q1229" s="1386"/>
      <c r="R1229" s="1386"/>
      <c r="S1229" s="1386"/>
      <c r="T1229" s="1386"/>
      <c r="U1229" s="91"/>
      <c r="V1229" s="619"/>
      <c r="W1229" s="619"/>
      <c r="X1229" s="1406"/>
      <c r="Y1229" s="1406"/>
      <c r="Z1229" s="1401"/>
    </row>
    <row r="1230" spans="1:26" s="1425" customFormat="1" ht="24.75" customHeight="1" x14ac:dyDescent="0.15">
      <c r="A1230" s="1342">
        <v>24</v>
      </c>
      <c r="B1230" s="1369"/>
      <c r="C1230" s="1369"/>
      <c r="D1230" s="1369"/>
      <c r="E1230" s="1369"/>
      <c r="F1230" s="1369"/>
      <c r="G1230" s="1369"/>
      <c r="H1230" s="1369"/>
      <c r="I1230" s="1369"/>
      <c r="J1230" s="1369"/>
      <c r="K1230" s="1369"/>
      <c r="L1230" s="1369"/>
      <c r="M1230" s="1369"/>
      <c r="N1230" s="1369"/>
      <c r="O1230" s="1369"/>
      <c r="P1230" s="1369"/>
      <c r="Q1230" s="1369"/>
      <c r="R1230" s="1369"/>
      <c r="S1230" s="1369"/>
      <c r="T1230" s="1369"/>
      <c r="U1230" s="1395"/>
      <c r="V1230" s="1406"/>
      <c r="W1230" s="1406"/>
      <c r="X1230" s="1406"/>
      <c r="Y1230" s="1406"/>
      <c r="Z1230" s="1401"/>
    </row>
    <row r="1231" spans="1:26" s="1425" customFormat="1" ht="24.75" customHeight="1" x14ac:dyDescent="0.15">
      <c r="A1231" s="1342">
        <v>25</v>
      </c>
      <c r="B1231" s="1369"/>
      <c r="C1231" s="1369"/>
      <c r="D1231" s="1369"/>
      <c r="E1231" s="1369"/>
      <c r="F1231" s="1369"/>
      <c r="G1231" s="1369"/>
      <c r="H1231" s="1369"/>
      <c r="I1231" s="1369"/>
      <c r="J1231" s="1369"/>
      <c r="K1231" s="1369"/>
      <c r="L1231" s="1369"/>
      <c r="M1231" s="1369"/>
      <c r="N1231" s="1369"/>
      <c r="O1231" s="1369"/>
      <c r="P1231" s="1369"/>
      <c r="Q1231" s="1369"/>
      <c r="R1231" s="1369"/>
      <c r="S1231" s="1369"/>
      <c r="T1231" s="1369"/>
      <c r="U1231" s="1395"/>
      <c r="V1231" s="1406"/>
      <c r="W1231" s="1406"/>
      <c r="X1231" s="1406"/>
      <c r="Y1231" s="1406"/>
      <c r="Z1231" s="1401"/>
    </row>
    <row r="1232" spans="1:26" s="1425" customFormat="1" ht="24.75" customHeight="1" x14ac:dyDescent="0.15">
      <c r="A1232" s="1342">
        <v>26</v>
      </c>
      <c r="B1232" s="1369"/>
      <c r="C1232" s="1369"/>
      <c r="D1232" s="1369"/>
      <c r="E1232" s="1369"/>
      <c r="F1232" s="1369"/>
      <c r="G1232" s="1369"/>
      <c r="H1232" s="1369"/>
      <c r="I1232" s="1369"/>
      <c r="J1232" s="1369"/>
      <c r="K1232" s="1369"/>
      <c r="L1232" s="1369"/>
      <c r="M1232" s="1369"/>
      <c r="N1232" s="1369"/>
      <c r="O1232" s="1369"/>
      <c r="P1232" s="1369"/>
      <c r="Q1232" s="1369"/>
      <c r="R1232" s="1369"/>
      <c r="S1232" s="1369"/>
      <c r="T1232" s="1369"/>
      <c r="U1232" s="1395"/>
      <c r="V1232" s="1406"/>
      <c r="W1232" s="1406"/>
      <c r="X1232" s="1406"/>
      <c r="Y1232" s="1406"/>
      <c r="Z1232" s="1401"/>
    </row>
    <row r="1233" spans="1:27" s="1425" customFormat="1" ht="24.75" customHeight="1" x14ac:dyDescent="0.15">
      <c r="A1233" s="1342">
        <v>27</v>
      </c>
      <c r="B1233" s="1369"/>
      <c r="C1233" s="1369"/>
      <c r="D1233" s="1369"/>
      <c r="E1233" s="1369"/>
      <c r="F1233" s="1369"/>
      <c r="G1233" s="1369"/>
      <c r="H1233" s="1369"/>
      <c r="I1233" s="1369"/>
      <c r="J1233" s="1369"/>
      <c r="K1233" s="1369"/>
      <c r="L1233" s="1369"/>
      <c r="M1233" s="1369"/>
      <c r="N1233" s="1369"/>
      <c r="O1233" s="1369"/>
      <c r="P1233" s="1369"/>
      <c r="Q1233" s="1369"/>
      <c r="R1233" s="1369"/>
      <c r="S1233" s="1369"/>
      <c r="T1233" s="1369"/>
      <c r="U1233" s="1395"/>
      <c r="V1233" s="1406"/>
      <c r="W1233" s="1406"/>
      <c r="X1233" s="1406"/>
      <c r="Y1233" s="1406"/>
      <c r="Z1233" s="1401"/>
    </row>
    <row r="1234" spans="1:27" s="1425" customFormat="1" ht="24.75" customHeight="1" x14ac:dyDescent="0.15">
      <c r="A1234" s="1342">
        <v>28</v>
      </c>
      <c r="B1234" s="1369"/>
      <c r="C1234" s="1369"/>
      <c r="D1234" s="1369"/>
      <c r="E1234" s="1369"/>
      <c r="F1234" s="1369"/>
      <c r="G1234" s="1369"/>
      <c r="H1234" s="1369"/>
      <c r="I1234" s="1369"/>
      <c r="J1234" s="1369"/>
      <c r="K1234" s="1369"/>
      <c r="L1234" s="1369"/>
      <c r="M1234" s="1369"/>
      <c r="N1234" s="1369"/>
      <c r="O1234" s="1369"/>
      <c r="P1234" s="1369"/>
      <c r="Q1234" s="1369"/>
      <c r="R1234" s="1369"/>
      <c r="S1234" s="1369"/>
      <c r="T1234" s="1369"/>
      <c r="U1234" s="1395"/>
      <c r="V1234" s="1406"/>
      <c r="W1234" s="1406"/>
      <c r="X1234" s="1406"/>
      <c r="Y1234" s="1406"/>
      <c r="Z1234" s="1401"/>
    </row>
    <row r="1235" spans="1:27" s="1425" customFormat="1" ht="24.75" customHeight="1" x14ac:dyDescent="0.15">
      <c r="A1235" s="1342">
        <v>29</v>
      </c>
      <c r="B1235" s="1369"/>
      <c r="C1235" s="1369"/>
      <c r="D1235" s="1369"/>
      <c r="E1235" s="1369"/>
      <c r="F1235" s="1369"/>
      <c r="G1235" s="1369"/>
      <c r="H1235" s="1369"/>
      <c r="I1235" s="1369"/>
      <c r="J1235" s="1369"/>
      <c r="K1235" s="1369"/>
      <c r="L1235" s="1369"/>
      <c r="M1235" s="1369"/>
      <c r="N1235" s="1369"/>
      <c r="O1235" s="1369"/>
      <c r="P1235" s="1369"/>
      <c r="Q1235" s="1369"/>
      <c r="R1235" s="1369"/>
      <c r="S1235" s="1369"/>
      <c r="T1235" s="1369"/>
      <c r="U1235" s="1395"/>
      <c r="V1235" s="1406"/>
      <c r="W1235" s="1406"/>
      <c r="X1235" s="1406"/>
      <c r="Y1235" s="1406"/>
      <c r="Z1235" s="1401"/>
    </row>
    <row r="1236" spans="1:27" s="1425" customFormat="1" ht="24.75" customHeight="1" x14ac:dyDescent="0.15">
      <c r="A1236" s="44">
        <v>30</v>
      </c>
      <c r="B1236" s="1387"/>
      <c r="C1236" s="1387"/>
      <c r="D1236" s="1387"/>
      <c r="E1236" s="1387"/>
      <c r="F1236" s="1387"/>
      <c r="G1236" s="1387"/>
      <c r="H1236" s="1387"/>
      <c r="I1236" s="1387"/>
      <c r="J1236" s="1387"/>
      <c r="K1236" s="1387"/>
      <c r="L1236" s="1387"/>
      <c r="M1236" s="1387"/>
      <c r="N1236" s="1387"/>
      <c r="O1236" s="1387"/>
      <c r="P1236" s="1387"/>
      <c r="Q1236" s="1387"/>
      <c r="R1236" s="1387"/>
      <c r="S1236" s="1387"/>
      <c r="T1236" s="1387"/>
      <c r="U1236" s="1396"/>
      <c r="V1236" s="1406"/>
      <c r="W1236" s="1406"/>
      <c r="X1236" s="1406"/>
      <c r="Y1236" s="1406"/>
      <c r="Z1236" s="1401"/>
    </row>
    <row r="1237" spans="1:27" s="1425" customFormat="1" ht="24.75" customHeight="1" x14ac:dyDescent="0.15">
      <c r="A1237" s="44">
        <v>31</v>
      </c>
      <c r="B1237" s="1387"/>
      <c r="C1237" s="1387"/>
      <c r="D1237" s="1387"/>
      <c r="E1237" s="1387"/>
      <c r="F1237" s="1387"/>
      <c r="G1237" s="1387"/>
      <c r="H1237" s="1387"/>
      <c r="I1237" s="1387"/>
      <c r="J1237" s="1387"/>
      <c r="K1237" s="1387"/>
      <c r="L1237" s="1387"/>
      <c r="M1237" s="1387"/>
      <c r="N1237" s="1387"/>
      <c r="O1237" s="1387"/>
      <c r="P1237" s="1387"/>
      <c r="Q1237" s="1387"/>
      <c r="R1237" s="1387"/>
      <c r="S1237" s="1387"/>
      <c r="T1237" s="1387"/>
      <c r="U1237" s="1396"/>
      <c r="V1237" s="1406"/>
      <c r="W1237" s="1406"/>
      <c r="X1237" s="1406"/>
      <c r="Y1237" s="1406"/>
      <c r="Z1237" s="1401"/>
    </row>
    <row r="1238" spans="1:27" s="1425" customFormat="1" ht="24.75" customHeight="1" x14ac:dyDescent="0.15">
      <c r="A1238" s="44">
        <v>32</v>
      </c>
      <c r="B1238" s="1387"/>
      <c r="C1238" s="1387"/>
      <c r="D1238" s="1387"/>
      <c r="E1238" s="1387"/>
      <c r="F1238" s="1387"/>
      <c r="G1238" s="1387"/>
      <c r="H1238" s="1387"/>
      <c r="I1238" s="1387"/>
      <c r="J1238" s="1387"/>
      <c r="K1238" s="1387"/>
      <c r="L1238" s="1387"/>
      <c r="M1238" s="1387"/>
      <c r="N1238" s="1387"/>
      <c r="O1238" s="1387"/>
      <c r="P1238" s="1387"/>
      <c r="Q1238" s="1387"/>
      <c r="R1238" s="1387"/>
      <c r="S1238" s="1387"/>
      <c r="T1238" s="1387"/>
      <c r="U1238" s="1396"/>
      <c r="V1238" s="1406"/>
      <c r="W1238" s="1406"/>
      <c r="X1238" s="1406"/>
      <c r="Y1238" s="1406"/>
      <c r="Z1238" s="1401"/>
    </row>
    <row r="1239" spans="1:27" s="1425" customFormat="1" ht="24.75" customHeight="1" thickBot="1" x14ac:dyDescent="0.2">
      <c r="A1239" s="521">
        <v>33</v>
      </c>
      <c r="B1239" s="1374"/>
      <c r="C1239" s="1374"/>
      <c r="D1239" s="1374"/>
      <c r="E1239" s="1374"/>
      <c r="F1239" s="1374"/>
      <c r="G1239" s="1374"/>
      <c r="H1239" s="1374"/>
      <c r="I1239" s="1374"/>
      <c r="J1239" s="1374"/>
      <c r="K1239" s="1374"/>
      <c r="L1239" s="1374"/>
      <c r="M1239" s="1374"/>
      <c r="N1239" s="1374"/>
      <c r="O1239" s="1374"/>
      <c r="P1239" s="1374"/>
      <c r="Q1239" s="1374"/>
      <c r="R1239" s="1374"/>
      <c r="S1239" s="1374"/>
      <c r="T1239" s="1374"/>
      <c r="U1239" s="120"/>
      <c r="V1239" s="1406"/>
      <c r="W1239" s="1406"/>
      <c r="X1239" s="1406"/>
      <c r="Y1239" s="1406"/>
      <c r="Z1239" s="1401"/>
    </row>
    <row r="1240" spans="1:27" s="1425" customFormat="1" ht="20.100000000000001" customHeight="1" thickBot="1" x14ac:dyDescent="0.2">
      <c r="A1240" s="1522" t="s">
        <v>4</v>
      </c>
      <c r="B1240" s="1523"/>
      <c r="C1240" s="1448" t="s">
        <v>2021</v>
      </c>
      <c r="D1240" s="1448"/>
      <c r="E1240" s="1448"/>
      <c r="F1240" s="1449"/>
      <c r="G1240" s="1375"/>
      <c r="H1240" s="1375"/>
      <c r="I1240" s="1375"/>
      <c r="J1240" s="1375"/>
      <c r="K1240" s="1375"/>
      <c r="L1240" s="1375"/>
      <c r="M1240" s="1375"/>
      <c r="N1240" s="1375"/>
      <c r="O1240" s="1375"/>
      <c r="P1240" s="1375"/>
      <c r="Q1240" s="1375"/>
      <c r="R1240" s="1375"/>
      <c r="S1240" s="1375"/>
      <c r="T1240" s="1375"/>
      <c r="U1240" s="1375"/>
      <c r="V1240" s="1406"/>
      <c r="W1240" s="1406"/>
      <c r="X1240" s="1406"/>
      <c r="Y1240" s="1406"/>
      <c r="Z1240" s="1401"/>
    </row>
    <row r="1241" spans="1:27" s="1425" customFormat="1" ht="31.5" customHeight="1" thickBot="1" x14ac:dyDescent="0.2">
      <c r="A1241" s="1476" t="s">
        <v>2014</v>
      </c>
      <c r="B1241" s="1477"/>
      <c r="C1241" s="1477"/>
      <c r="D1241" s="1477"/>
      <c r="E1241" s="1478"/>
      <c r="F1241" s="1406" t="s">
        <v>1766</v>
      </c>
      <c r="G1241" s="1366"/>
      <c r="H1241" s="1479" t="s">
        <v>1944</v>
      </c>
      <c r="I1241" s="1480"/>
      <c r="J1241" s="1480"/>
      <c r="K1241" s="1370" t="s">
        <v>2022</v>
      </c>
      <c r="L1241" s="1457" t="s">
        <v>2023</v>
      </c>
      <c r="M1241" s="1457"/>
      <c r="N1241" s="1458"/>
      <c r="O1241" s="1366"/>
      <c r="P1241" s="6"/>
      <c r="Q1241" s="6"/>
      <c r="R1241" s="6"/>
      <c r="S1241" s="1366"/>
      <c r="T1241" s="1467" t="s">
        <v>2024</v>
      </c>
      <c r="U1241" s="1468"/>
      <c r="V1241" s="610">
        <f>V1243/V1248</f>
        <v>1.4945652173913044E-2</v>
      </c>
      <c r="W1241" s="610">
        <f>W1243/W1248</f>
        <v>1.5782828282828284E-2</v>
      </c>
      <c r="X1241" s="610">
        <f>AVERAGE(V1241,W1241)</f>
        <v>1.5364240228370664E-2</v>
      </c>
      <c r="Y1241" s="611" t="s">
        <v>1935</v>
      </c>
      <c r="Z1241" s="612">
        <f>ROUND(X1241*1440,0)/1440</f>
        <v>1.5277777777777777E-2</v>
      </c>
    </row>
    <row r="1242" spans="1:27" s="1425" customFormat="1" ht="9" customHeight="1" thickBot="1" x14ac:dyDescent="0.2">
      <c r="A1242" s="1366"/>
      <c r="B1242" s="1366"/>
      <c r="C1242" s="1366"/>
      <c r="D1242" s="1366"/>
      <c r="E1242" s="1366"/>
      <c r="F1242" s="1366"/>
      <c r="G1242" s="1366"/>
      <c r="H1242" s="1366"/>
      <c r="I1242" s="1366"/>
      <c r="J1242" s="1366"/>
      <c r="K1242" s="1366"/>
      <c r="L1242" s="1366"/>
      <c r="M1242" s="1366"/>
      <c r="N1242" s="1366"/>
      <c r="O1242" s="1366"/>
      <c r="P1242" s="1366"/>
      <c r="Q1242" s="1366"/>
      <c r="R1242" s="1366"/>
      <c r="S1242" s="1366"/>
      <c r="T1242" s="1406"/>
      <c r="U1242" s="1406"/>
      <c r="V1242" s="610">
        <v>0.23611111111111113</v>
      </c>
      <c r="W1242" s="610">
        <v>0.24305555555555555</v>
      </c>
      <c r="X1242" s="1406"/>
      <c r="Y1242" s="1406"/>
      <c r="Z1242" s="1401"/>
    </row>
    <row r="1243" spans="1:27" s="1425" customFormat="1" ht="20.100000000000001" customHeight="1" thickBot="1" x14ac:dyDescent="0.2">
      <c r="A1243" s="1495" t="s">
        <v>137</v>
      </c>
      <c r="B1243" s="1483"/>
      <c r="C1243" s="1483" t="s">
        <v>110</v>
      </c>
      <c r="D1243" s="1483"/>
      <c r="E1243" s="1484"/>
      <c r="F1243" s="1453"/>
      <c r="G1243" s="1454"/>
      <c r="H1243" s="1454"/>
      <c r="I1243" s="1454"/>
      <c r="J1243" s="1454"/>
      <c r="K1243" s="1366"/>
      <c r="L1243" s="1366"/>
      <c r="M1243" s="1366"/>
      <c r="N1243" s="1463" t="s">
        <v>1937</v>
      </c>
      <c r="O1243" s="1464"/>
      <c r="P1243" s="1503">
        <f>Z1241</f>
        <v>1.5277777777777777E-2</v>
      </c>
      <c r="Q1243" s="1504"/>
      <c r="R1243" s="1366"/>
      <c r="S1243" s="1371" t="s">
        <v>2025</v>
      </c>
      <c r="T1243" s="1690">
        <v>5.7638888888888885E-2</v>
      </c>
      <c r="U1243" s="1466"/>
      <c r="V1243" s="610">
        <f>V1244-V1242</f>
        <v>0.6875</v>
      </c>
      <c r="W1243" s="610">
        <f>W1244-W1242</f>
        <v>0.69444444444444442</v>
      </c>
      <c r="X1243" s="1406"/>
      <c r="Y1243" s="1406"/>
      <c r="Z1243" s="1401"/>
    </row>
    <row r="1244" spans="1:27" s="1425" customFormat="1" ht="9" customHeight="1" thickBot="1" x14ac:dyDescent="0.2">
      <c r="A1244" s="1366"/>
      <c r="B1244" s="1366"/>
      <c r="C1244" s="1366"/>
      <c r="D1244" s="1366"/>
      <c r="E1244" s="1366"/>
      <c r="F1244" s="1366"/>
      <c r="G1244" s="1366"/>
      <c r="H1244" s="1366"/>
      <c r="I1244" s="1366"/>
      <c r="J1244" s="1366"/>
      <c r="K1244" s="1366"/>
      <c r="L1244" s="1366"/>
      <c r="M1244" s="1366"/>
      <c r="N1244" s="1366"/>
      <c r="O1244" s="1366"/>
      <c r="P1244" s="1366"/>
      <c r="Q1244" s="1366"/>
      <c r="R1244" s="1366"/>
      <c r="S1244" s="1366"/>
      <c r="T1244" s="1406"/>
      <c r="U1244" s="1406"/>
      <c r="V1244" s="610">
        <v>0.92361111111111116</v>
      </c>
      <c r="W1244" s="610">
        <v>0.9375</v>
      </c>
      <c r="X1244" s="1406"/>
      <c r="Y1244" s="1406"/>
      <c r="Z1244" s="1401"/>
    </row>
    <row r="1245" spans="1:27" s="1425" customFormat="1" ht="20.100000000000001" customHeight="1" x14ac:dyDescent="0.15">
      <c r="A1245" s="1499" t="s">
        <v>1981</v>
      </c>
      <c r="B1245" s="1494">
        <v>1</v>
      </c>
      <c r="C1245" s="1494"/>
      <c r="D1245" s="1494">
        <v>2</v>
      </c>
      <c r="E1245" s="1494"/>
      <c r="F1245" s="1494">
        <v>3</v>
      </c>
      <c r="G1245" s="1494"/>
      <c r="H1245" s="1494">
        <v>4</v>
      </c>
      <c r="I1245" s="1494"/>
      <c r="J1245" s="1494">
        <v>5</v>
      </c>
      <c r="K1245" s="1494"/>
      <c r="L1245" s="1494">
        <v>6</v>
      </c>
      <c r="M1245" s="1494"/>
      <c r="N1245" s="1494">
        <v>7</v>
      </c>
      <c r="O1245" s="1494"/>
      <c r="P1245" s="1494">
        <v>8</v>
      </c>
      <c r="Q1245" s="1494"/>
      <c r="R1245" s="1494">
        <v>9</v>
      </c>
      <c r="S1245" s="1494"/>
      <c r="T1245" s="1501">
        <v>10</v>
      </c>
      <c r="U1245" s="1502"/>
      <c r="V1245" s="1406"/>
      <c r="W1245" s="1406"/>
      <c r="X1245" s="1406"/>
      <c r="Y1245" s="1406"/>
      <c r="Z1245" s="1401"/>
    </row>
    <row r="1246" spans="1:27" s="1425" customFormat="1" ht="20.100000000000001" customHeight="1" x14ac:dyDescent="0.15">
      <c r="A1246" s="1500"/>
      <c r="B1246" s="1372" t="s">
        <v>2026</v>
      </c>
      <c r="C1246" s="1372" t="s">
        <v>2015</v>
      </c>
      <c r="D1246" s="1372" t="s">
        <v>1945</v>
      </c>
      <c r="E1246" s="1372" t="s">
        <v>2015</v>
      </c>
      <c r="F1246" s="1372" t="s">
        <v>149</v>
      </c>
      <c r="G1246" s="1372" t="s">
        <v>2015</v>
      </c>
      <c r="H1246" s="1372" t="s">
        <v>149</v>
      </c>
      <c r="I1246" s="1372" t="s">
        <v>2015</v>
      </c>
      <c r="J1246" s="1372" t="s">
        <v>1945</v>
      </c>
      <c r="K1246" s="1372" t="s">
        <v>1090</v>
      </c>
      <c r="L1246" s="1372" t="s">
        <v>1945</v>
      </c>
      <c r="M1246" s="1372" t="s">
        <v>2015</v>
      </c>
      <c r="N1246" s="1372"/>
      <c r="O1246" s="1372"/>
      <c r="P1246" s="1372"/>
      <c r="Q1246" s="1372"/>
      <c r="R1246" s="1372"/>
      <c r="S1246" s="1372"/>
      <c r="T1246" s="1373"/>
      <c r="U1246" s="1377"/>
      <c r="V1246" s="1406"/>
      <c r="W1246" s="1406"/>
      <c r="X1246" s="1406"/>
      <c r="Y1246" s="1406"/>
      <c r="Z1246" s="1401"/>
    </row>
    <row r="1247" spans="1:27" s="1425" customFormat="1" ht="24.75" customHeight="1" x14ac:dyDescent="0.15">
      <c r="A1247" s="1342">
        <v>1</v>
      </c>
      <c r="B1247" s="732"/>
      <c r="C1247" s="733">
        <v>0.24305555555555555</v>
      </c>
      <c r="D1247" s="733">
        <v>0.32569444444444445</v>
      </c>
      <c r="E1247" s="733">
        <v>0.38680555555555551</v>
      </c>
      <c r="F1247" s="733">
        <v>0.47638888888888886</v>
      </c>
      <c r="G1247" s="733">
        <v>0.53402777777777777</v>
      </c>
      <c r="H1247" s="733">
        <v>0.61458333333333304</v>
      </c>
      <c r="I1247" s="733">
        <v>0.67222222222222205</v>
      </c>
      <c r="J1247" s="733">
        <v>0.76805555555555571</v>
      </c>
      <c r="K1247" s="733">
        <v>0.82916666666666694</v>
      </c>
      <c r="L1247" s="733">
        <v>0.90833333333333321</v>
      </c>
      <c r="M1247" s="733"/>
      <c r="N1247" s="1386"/>
      <c r="O1247" s="1386"/>
      <c r="P1247" s="1386"/>
      <c r="Q1247" s="1386"/>
      <c r="R1247" s="68"/>
      <c r="S1247" s="69"/>
      <c r="T1247" s="1376"/>
      <c r="U1247" s="1380"/>
      <c r="V1247" s="111">
        <f>COUNTA(B1247:U1279)</f>
        <v>90</v>
      </c>
      <c r="W1247" s="112">
        <f>V1247/9/2</f>
        <v>5</v>
      </c>
      <c r="X1247" s="1406"/>
      <c r="Y1247" s="1406"/>
      <c r="Z1247" s="1401"/>
      <c r="AA1247" s="1393"/>
    </row>
    <row r="1248" spans="1:27" s="1425" customFormat="1" ht="24.75" customHeight="1" x14ac:dyDescent="0.15">
      <c r="A1248" s="1342">
        <v>2</v>
      </c>
      <c r="B1248" s="417" t="s">
        <v>111</v>
      </c>
      <c r="C1248" s="733">
        <v>0.2583333333333333</v>
      </c>
      <c r="D1248" s="733">
        <v>0.34027777777777779</v>
      </c>
      <c r="E1248" s="733">
        <v>0.40138888888888885</v>
      </c>
      <c r="F1248" s="733">
        <v>0.49305555555555552</v>
      </c>
      <c r="G1248" s="733">
        <v>0.55069444444444449</v>
      </c>
      <c r="H1248" s="733">
        <v>0.6319444444444442</v>
      </c>
      <c r="I1248" s="733">
        <v>0.68958333333333321</v>
      </c>
      <c r="J1248" s="733">
        <v>0.78472222222222243</v>
      </c>
      <c r="K1248" s="733">
        <v>0.84513888888888922</v>
      </c>
      <c r="L1248" s="733">
        <v>0.92361111111111094</v>
      </c>
      <c r="M1248" s="733"/>
      <c r="N1248" s="1386"/>
      <c r="O1248" s="415"/>
      <c r="P1248" s="415"/>
      <c r="Q1248" s="417"/>
      <c r="R1248" s="68"/>
      <c r="S1248" s="69"/>
      <c r="T1248" s="1376"/>
      <c r="U1248" s="1380"/>
      <c r="V1248" s="114">
        <f>COUNTA(B1247:B1279,D1247:D1279,F1247:F1279,H1247:H1279,J1247:J1279,L1247:L1279,N1247:N1279,P1247:P1279,R1247:R1279,T1247:T1279)</f>
        <v>46</v>
      </c>
      <c r="W1248" s="114">
        <f>COUNTA(C1247:C1279,E1247:E1279,G1247:G1279,I1247:I1279,K1247:K1279,M1247:M1279,O1247:O1279,Q1247:Q1279,S1247:S1279,U1247:U1279)</f>
        <v>44</v>
      </c>
      <c r="X1248" s="1406"/>
      <c r="Y1248" s="1406">
        <f>(V1248+W1248)/2</f>
        <v>45</v>
      </c>
      <c r="Z1248" s="1401"/>
      <c r="AA1248" s="1393"/>
    </row>
    <row r="1249" spans="1:27" s="1425" customFormat="1" ht="24.75" customHeight="1" x14ac:dyDescent="0.15">
      <c r="A1249" s="1342">
        <v>3</v>
      </c>
      <c r="B1249" s="417" t="s">
        <v>112</v>
      </c>
      <c r="C1249" s="733">
        <v>0.27361111111111108</v>
      </c>
      <c r="D1249" s="733">
        <v>0.35486111111111113</v>
      </c>
      <c r="E1249" s="733">
        <v>0.41666666666666663</v>
      </c>
      <c r="F1249" s="733">
        <v>0.50902777777777775</v>
      </c>
      <c r="G1249" s="733">
        <v>0.56666666666666676</v>
      </c>
      <c r="H1249" s="733">
        <v>0.64930555555555536</v>
      </c>
      <c r="I1249" s="733">
        <v>0.70694444444444438</v>
      </c>
      <c r="J1249" s="733">
        <v>0.80138888888888915</v>
      </c>
      <c r="K1249" s="733">
        <v>0.86111111111111149</v>
      </c>
      <c r="L1249" s="733"/>
      <c r="M1249" s="733"/>
      <c r="N1249" s="1386"/>
      <c r="O1249" s="417"/>
      <c r="P1249" s="417"/>
      <c r="Q1249" s="417"/>
      <c r="R1249" s="68"/>
      <c r="S1249" s="69"/>
      <c r="T1249" s="1376"/>
      <c r="U1249" s="1380"/>
      <c r="V1249" s="1406" t="s">
        <v>1992</v>
      </c>
      <c r="W1249" s="1406" t="s">
        <v>1948</v>
      </c>
      <c r="X1249" s="1406"/>
      <c r="Y1249" s="1406" t="s">
        <v>145</v>
      </c>
      <c r="Z1249" s="1401"/>
      <c r="AA1249" s="1393"/>
    </row>
    <row r="1250" spans="1:27" s="1425" customFormat="1" ht="24.75" customHeight="1" x14ac:dyDescent="0.15">
      <c r="A1250" s="1342">
        <v>4</v>
      </c>
      <c r="B1250" s="733">
        <v>0.23611111111111113</v>
      </c>
      <c r="C1250" s="733">
        <v>0.28888888888888886</v>
      </c>
      <c r="D1250" s="733">
        <v>0.37222222222222223</v>
      </c>
      <c r="E1250" s="733">
        <v>0.43194444444444441</v>
      </c>
      <c r="F1250" s="733">
        <v>0.52430555555555547</v>
      </c>
      <c r="G1250" s="733">
        <v>0.58194444444444449</v>
      </c>
      <c r="H1250" s="733">
        <v>0.66666666666666652</v>
      </c>
      <c r="I1250" s="733">
        <v>0.72430555555555554</v>
      </c>
      <c r="J1250" s="733">
        <v>0.81666666666666687</v>
      </c>
      <c r="K1250" s="733">
        <v>0.87638888888888922</v>
      </c>
      <c r="L1250" s="733"/>
      <c r="M1250" s="733"/>
      <c r="N1250" s="1386"/>
      <c r="O1250" s="1386"/>
      <c r="P1250" s="1386"/>
      <c r="Q1250" s="1386"/>
      <c r="R1250" s="68"/>
      <c r="S1250" s="69"/>
      <c r="T1250" s="1376"/>
      <c r="U1250" s="1380"/>
      <c r="V1250" s="614" t="s">
        <v>27</v>
      </c>
      <c r="W1250" s="614" t="s">
        <v>28</v>
      </c>
      <c r="X1250" s="1406"/>
      <c r="Y1250" s="1406"/>
      <c r="Z1250" s="1401"/>
      <c r="AA1250" s="1393" t="s">
        <v>2020</v>
      </c>
    </row>
    <row r="1251" spans="1:27" s="1425" customFormat="1" ht="24.75" customHeight="1" x14ac:dyDescent="0.15">
      <c r="A1251" s="1342">
        <v>5</v>
      </c>
      <c r="B1251" s="733">
        <v>0.25138888888888888</v>
      </c>
      <c r="C1251" s="733">
        <v>0.30555555555555552</v>
      </c>
      <c r="D1251" s="733">
        <v>0.38958333333333334</v>
      </c>
      <c r="E1251" s="733">
        <v>0.44722222222222219</v>
      </c>
      <c r="F1251" s="733">
        <v>0.53958333333333319</v>
      </c>
      <c r="G1251" s="733">
        <v>0.59722222222222221</v>
      </c>
      <c r="H1251" s="733">
        <v>0.68402777777777768</v>
      </c>
      <c r="I1251" s="733">
        <v>0.7416666666666667</v>
      </c>
      <c r="J1251" s="733">
        <v>0.8319444444444446</v>
      </c>
      <c r="K1251" s="733">
        <v>0.89166666666666694</v>
      </c>
      <c r="L1251" s="733"/>
      <c r="M1251" s="733"/>
      <c r="N1251" s="1386"/>
      <c r="O1251" s="1386"/>
      <c r="P1251" s="1386"/>
      <c r="Q1251" s="1386"/>
      <c r="R1251" s="68"/>
      <c r="S1251" s="69"/>
      <c r="T1251" s="1376"/>
      <c r="U1251" s="1380"/>
      <c r="V1251" s="614" t="s">
        <v>29</v>
      </c>
      <c r="W1251" s="614" t="s">
        <v>30</v>
      </c>
      <c r="X1251" s="1406"/>
      <c r="Y1251" s="1406"/>
      <c r="Z1251" s="1401"/>
      <c r="AA1251" s="1393" t="s">
        <v>2020</v>
      </c>
    </row>
    <row r="1252" spans="1:27" s="1425" customFormat="1" ht="24.75" customHeight="1" x14ac:dyDescent="0.15">
      <c r="A1252" s="1342">
        <v>6</v>
      </c>
      <c r="B1252" s="733">
        <v>0.26666666666666666</v>
      </c>
      <c r="C1252" s="733">
        <v>0.32222222222222219</v>
      </c>
      <c r="D1252" s="733">
        <v>0.40694444444444444</v>
      </c>
      <c r="E1252" s="733">
        <v>0.46458333333333329</v>
      </c>
      <c r="F1252" s="733">
        <v>0.55486111111111092</v>
      </c>
      <c r="G1252" s="733">
        <v>0.61249999999999993</v>
      </c>
      <c r="H1252" s="733">
        <v>0.70138888888888884</v>
      </c>
      <c r="I1252" s="733">
        <v>0.75902777777777786</v>
      </c>
      <c r="J1252" s="733">
        <v>0.84722222222222232</v>
      </c>
      <c r="K1252" s="733">
        <v>0.90694444444444466</v>
      </c>
      <c r="L1252" s="733"/>
      <c r="M1252" s="733"/>
      <c r="N1252" s="1386"/>
      <c r="O1252" s="1386"/>
      <c r="P1252" s="1386"/>
      <c r="Q1252" s="1386"/>
      <c r="R1252" s="68"/>
      <c r="S1252" s="69"/>
      <c r="T1252" s="1376"/>
      <c r="U1252" s="1380"/>
      <c r="V1252" s="615">
        <f>J1255-J1254</f>
        <v>1.5277777777777724E-2</v>
      </c>
      <c r="W1252" s="615">
        <f>K1251-K1250</f>
        <v>1.5277777777777724E-2</v>
      </c>
      <c r="X1252" s="1406"/>
      <c r="Y1252" s="1406"/>
      <c r="Z1252" s="1401"/>
      <c r="AA1252" s="1393" t="s">
        <v>2020</v>
      </c>
    </row>
    <row r="1253" spans="1:27" s="1425" customFormat="1" ht="24.75" customHeight="1" x14ac:dyDescent="0.15">
      <c r="A1253" s="1342">
        <v>7</v>
      </c>
      <c r="B1253" s="733">
        <v>0.28194444444444444</v>
      </c>
      <c r="C1253" s="733">
        <v>0.33888888888888885</v>
      </c>
      <c r="D1253" s="733">
        <v>0.42430555555555555</v>
      </c>
      <c r="E1253" s="733">
        <v>0.4819444444444444</v>
      </c>
      <c r="F1253" s="733">
        <v>0.57152777777777763</v>
      </c>
      <c r="G1253" s="733">
        <v>0.62916666666666665</v>
      </c>
      <c r="H1253" s="733">
        <v>0.71875</v>
      </c>
      <c r="I1253" s="733">
        <v>0.77708333333333346</v>
      </c>
      <c r="J1253" s="733">
        <v>0.86250000000000004</v>
      </c>
      <c r="K1253" s="733">
        <v>0.92222222222222239</v>
      </c>
      <c r="L1253" s="733"/>
      <c r="M1253" s="732"/>
      <c r="N1253" s="1386"/>
      <c r="O1253" s="1386"/>
      <c r="P1253" s="1386"/>
      <c r="Q1253" s="1386"/>
      <c r="R1253" s="68"/>
      <c r="S1253" s="69"/>
      <c r="T1253" s="1376"/>
      <c r="U1253" s="1380"/>
      <c r="V1253" s="615">
        <f>L1247-J1255</f>
        <v>1.5277777777777724E-2</v>
      </c>
      <c r="W1253" s="615">
        <f>K1252-K1251</f>
        <v>1.5277777777777724E-2</v>
      </c>
      <c r="X1253" s="1406"/>
      <c r="Y1253" s="1406"/>
      <c r="Z1253" s="1401"/>
      <c r="AA1253" s="1393" t="s">
        <v>2027</v>
      </c>
    </row>
    <row r="1254" spans="1:27" s="1425" customFormat="1" ht="24.75" customHeight="1" x14ac:dyDescent="0.15">
      <c r="A1254" s="1342">
        <v>8</v>
      </c>
      <c r="B1254" s="733">
        <v>0.29652777777777778</v>
      </c>
      <c r="C1254" s="733">
        <v>0.35555555555555551</v>
      </c>
      <c r="D1254" s="733">
        <v>0.44166666666666665</v>
      </c>
      <c r="E1254" s="733">
        <v>0.4993055555555555</v>
      </c>
      <c r="F1254" s="733">
        <v>0.58680555555555536</v>
      </c>
      <c r="G1254" s="733">
        <v>0.64444444444444438</v>
      </c>
      <c r="H1254" s="733">
        <v>0.73541666666666672</v>
      </c>
      <c r="I1254" s="733">
        <v>0.79513888888888906</v>
      </c>
      <c r="J1254" s="733">
        <v>0.87777777777777777</v>
      </c>
      <c r="K1254" s="733">
        <v>0.93750000000000011</v>
      </c>
      <c r="L1254" s="733"/>
      <c r="M1254" s="732"/>
      <c r="N1254" s="1386"/>
      <c r="O1254" s="1386"/>
      <c r="P1254" s="1386"/>
      <c r="Q1254" s="1386"/>
      <c r="R1254" s="68"/>
      <c r="S1254" s="69"/>
      <c r="T1254" s="1376"/>
      <c r="U1254" s="1380"/>
      <c r="V1254" s="615">
        <f>L1248-L1247</f>
        <v>1.5277777777777724E-2</v>
      </c>
      <c r="W1254" s="615">
        <f>K1253-K1252</f>
        <v>1.5277777777777724E-2</v>
      </c>
      <c r="X1254" s="1406"/>
      <c r="Y1254" s="1406"/>
      <c r="Z1254" s="1401"/>
      <c r="AA1254" s="1393" t="s">
        <v>2020</v>
      </c>
    </row>
    <row r="1255" spans="1:27" s="1425" customFormat="1" ht="24.75" customHeight="1" x14ac:dyDescent="0.15">
      <c r="A1255" s="1342">
        <v>9</v>
      </c>
      <c r="B1255" s="1386">
        <v>0.31111111111111112</v>
      </c>
      <c r="C1255" s="1386">
        <v>0.37222222222222218</v>
      </c>
      <c r="D1255" s="1386">
        <v>0.45902777777777776</v>
      </c>
      <c r="E1255" s="1386">
        <v>0.51666666666666661</v>
      </c>
      <c r="F1255" s="1386">
        <v>0.6006944444444442</v>
      </c>
      <c r="G1255" s="1386">
        <v>0.65833333333333321</v>
      </c>
      <c r="H1255" s="1386">
        <v>0.75138888888888899</v>
      </c>
      <c r="I1255" s="1386">
        <v>0.81319444444444466</v>
      </c>
      <c r="J1255" s="1386">
        <v>0.89305555555555549</v>
      </c>
      <c r="K1255" s="1386"/>
      <c r="L1255" s="1386"/>
      <c r="M1255" s="1386"/>
      <c r="N1255" s="1386"/>
      <c r="O1255" s="1386"/>
      <c r="P1255" s="1386"/>
      <c r="Q1255" s="1386"/>
      <c r="R1255" s="68"/>
      <c r="S1255" s="69"/>
      <c r="T1255" s="1376"/>
      <c r="U1255" s="1380"/>
      <c r="V1255" s="615"/>
      <c r="W1255" s="615">
        <f>K1254-K1253</f>
        <v>1.5277777777777724E-2</v>
      </c>
      <c r="X1255" s="1406"/>
      <c r="Y1255" s="1406"/>
      <c r="Z1255" s="1401"/>
      <c r="AA1255" s="1393"/>
    </row>
    <row r="1256" spans="1:27" s="1425" customFormat="1" ht="24.75" customHeight="1" x14ac:dyDescent="0.15">
      <c r="A1256" s="1342">
        <v>10</v>
      </c>
      <c r="B1256" s="548"/>
      <c r="C1256" s="549"/>
      <c r="D1256" s="549"/>
      <c r="E1256" s="549"/>
      <c r="F1256" s="549"/>
      <c r="G1256" s="549"/>
      <c r="H1256" s="549"/>
      <c r="I1256" s="549"/>
      <c r="J1256" s="549"/>
      <c r="K1256" s="549"/>
      <c r="L1256" s="550"/>
      <c r="M1256" s="550"/>
      <c r="N1256" s="1386"/>
      <c r="O1256" s="1386"/>
      <c r="P1256" s="1386"/>
      <c r="Q1256" s="1386"/>
      <c r="R1256" s="68"/>
      <c r="S1256" s="69"/>
      <c r="T1256" s="1376"/>
      <c r="U1256" s="1380"/>
      <c r="V1256" s="614"/>
      <c r="W1256" s="615"/>
      <c r="X1256" s="1406"/>
      <c r="Y1256" s="1406"/>
      <c r="Z1256" s="1401"/>
    </row>
    <row r="1257" spans="1:27" s="1425" customFormat="1" ht="24.75" customHeight="1" x14ac:dyDescent="0.15">
      <c r="A1257" s="1342">
        <v>11</v>
      </c>
      <c r="B1257" s="1386"/>
      <c r="C1257" s="1386"/>
      <c r="D1257" s="1386"/>
      <c r="E1257" s="1386"/>
      <c r="F1257" s="1386"/>
      <c r="G1257" s="1386"/>
      <c r="H1257" s="1386"/>
      <c r="I1257" s="1386"/>
      <c r="J1257" s="1386"/>
      <c r="K1257" s="1386"/>
      <c r="L1257" s="1386"/>
      <c r="M1257" s="1386"/>
      <c r="N1257" s="1386"/>
      <c r="O1257" s="1386"/>
      <c r="P1257" s="1386"/>
      <c r="Q1257" s="1386"/>
      <c r="R1257" s="68"/>
      <c r="S1257" s="69"/>
      <c r="T1257" s="1376"/>
      <c r="U1257" s="1380"/>
      <c r="V1257" s="614"/>
      <c r="W1257" s="614"/>
      <c r="X1257" s="1406"/>
      <c r="Y1257" s="1406"/>
      <c r="Z1257" s="617"/>
    </row>
    <row r="1258" spans="1:27" s="1425" customFormat="1" ht="24.75" customHeight="1" x14ac:dyDescent="0.15">
      <c r="A1258" s="1342">
        <v>12</v>
      </c>
      <c r="B1258" s="418"/>
      <c r="C1258" s="1386"/>
      <c r="D1258" s="1386"/>
      <c r="E1258" s="1386"/>
      <c r="F1258" s="1386"/>
      <c r="G1258" s="1386"/>
      <c r="H1258" s="1386"/>
      <c r="I1258" s="1386"/>
      <c r="J1258" s="1386"/>
      <c r="K1258" s="1386"/>
      <c r="L1258" s="1386"/>
      <c r="M1258" s="1386"/>
      <c r="N1258" s="1386"/>
      <c r="O1258" s="1386"/>
      <c r="P1258" s="1386"/>
      <c r="Q1258" s="1386"/>
      <c r="R1258" s="68"/>
      <c r="S1258" s="69"/>
      <c r="T1258" s="1376"/>
      <c r="U1258" s="1380"/>
      <c r="V1258" s="1406"/>
      <c r="W1258" s="1406"/>
      <c r="X1258" s="1406"/>
      <c r="Y1258" s="1406"/>
      <c r="Z1258" s="1401"/>
    </row>
    <row r="1259" spans="1:27" s="1425" customFormat="1" ht="24.75" customHeight="1" x14ac:dyDescent="0.15">
      <c r="A1259" s="1342">
        <v>13</v>
      </c>
      <c r="B1259" s="417"/>
      <c r="C1259" s="1386"/>
      <c r="D1259" s="1386"/>
      <c r="E1259" s="1386"/>
      <c r="F1259" s="1386"/>
      <c r="G1259" s="1386"/>
      <c r="H1259" s="1386"/>
      <c r="I1259" s="1386"/>
      <c r="J1259" s="1386"/>
      <c r="K1259" s="1386"/>
      <c r="L1259" s="1386"/>
      <c r="M1259" s="1386"/>
      <c r="N1259" s="1386"/>
      <c r="O1259" s="1386"/>
      <c r="P1259" s="1386"/>
      <c r="Q1259" s="1386"/>
      <c r="R1259" s="68"/>
      <c r="S1259" s="69"/>
      <c r="T1259" s="1376"/>
      <c r="U1259" s="1380"/>
      <c r="V1259" s="1406"/>
      <c r="W1259" s="1406"/>
      <c r="X1259" s="1406"/>
      <c r="Y1259" s="1406"/>
      <c r="Z1259" s="1401"/>
    </row>
    <row r="1260" spans="1:27" s="1425" customFormat="1" ht="24.75" customHeight="1" x14ac:dyDescent="0.15">
      <c r="A1260" s="1342">
        <v>14</v>
      </c>
      <c r="B1260" s="417"/>
      <c r="C1260" s="1386"/>
      <c r="D1260" s="1386"/>
      <c r="E1260" s="1386"/>
      <c r="F1260" s="1386"/>
      <c r="G1260" s="1386"/>
      <c r="H1260" s="1386"/>
      <c r="I1260" s="1386"/>
      <c r="J1260" s="1386"/>
      <c r="K1260" s="1386"/>
      <c r="L1260" s="1386"/>
      <c r="M1260" s="1386"/>
      <c r="N1260" s="1386"/>
      <c r="O1260" s="1386"/>
      <c r="P1260" s="1386"/>
      <c r="Q1260" s="1386"/>
      <c r="R1260" s="68"/>
      <c r="S1260" s="69"/>
      <c r="T1260" s="1376"/>
      <c r="U1260" s="1380"/>
      <c r="V1260" s="1406"/>
      <c r="W1260" s="1406"/>
      <c r="X1260" s="1406"/>
      <c r="Y1260" s="1406"/>
      <c r="Z1260" s="1401"/>
    </row>
    <row r="1261" spans="1:27" s="1425" customFormat="1" ht="24.75" customHeight="1" x14ac:dyDescent="0.15">
      <c r="A1261" s="1342">
        <v>15</v>
      </c>
      <c r="B1261" s="1376"/>
      <c r="C1261" s="1386"/>
      <c r="D1261" s="1386"/>
      <c r="E1261" s="1386"/>
      <c r="F1261" s="1386"/>
      <c r="G1261" s="1386"/>
      <c r="H1261" s="1386"/>
      <c r="I1261" s="1386"/>
      <c r="J1261" s="1386"/>
      <c r="K1261" s="1386"/>
      <c r="L1261" s="1386"/>
      <c r="M1261" s="1386"/>
      <c r="N1261" s="1386"/>
      <c r="O1261" s="1386"/>
      <c r="P1261" s="1386"/>
      <c r="Q1261" s="1386"/>
      <c r="R1261" s="68"/>
      <c r="S1261" s="69"/>
      <c r="T1261" s="1376"/>
      <c r="U1261" s="1380"/>
      <c r="V1261" s="1406"/>
      <c r="W1261" s="1406"/>
      <c r="X1261" s="1406"/>
      <c r="Y1261" s="1406"/>
      <c r="Z1261" s="1401"/>
    </row>
    <row r="1262" spans="1:27" s="1425" customFormat="1" ht="24.75" customHeight="1" x14ac:dyDescent="0.15">
      <c r="A1262" s="1342">
        <v>16</v>
      </c>
      <c r="B1262" s="1376"/>
      <c r="C1262" s="1386"/>
      <c r="D1262" s="1386"/>
      <c r="E1262" s="1386"/>
      <c r="F1262" s="1386"/>
      <c r="G1262" s="1386"/>
      <c r="H1262" s="1386"/>
      <c r="I1262" s="1386"/>
      <c r="J1262" s="1386"/>
      <c r="K1262" s="1386"/>
      <c r="L1262" s="1386"/>
      <c r="M1262" s="1386"/>
      <c r="N1262" s="1386"/>
      <c r="O1262" s="1386"/>
      <c r="P1262" s="1386"/>
      <c r="Q1262" s="1386"/>
      <c r="R1262" s="68"/>
      <c r="S1262" s="69"/>
      <c r="T1262" s="1376"/>
      <c r="U1262" s="1380"/>
      <c r="V1262" s="1406"/>
      <c r="W1262" s="1406"/>
      <c r="X1262" s="1406"/>
      <c r="Y1262" s="1406"/>
      <c r="Z1262" s="1401"/>
    </row>
    <row r="1263" spans="1:27" s="1425" customFormat="1" ht="24.75" customHeight="1" x14ac:dyDescent="0.15">
      <c r="A1263" s="1342">
        <v>17</v>
      </c>
      <c r="B1263" s="1376"/>
      <c r="C1263" s="1386"/>
      <c r="D1263" s="1386"/>
      <c r="E1263" s="1386"/>
      <c r="F1263" s="1386"/>
      <c r="G1263" s="1386"/>
      <c r="H1263" s="1386"/>
      <c r="I1263" s="1386"/>
      <c r="J1263" s="1386"/>
      <c r="K1263" s="1386"/>
      <c r="L1263" s="1386"/>
      <c r="M1263" s="1386"/>
      <c r="N1263" s="1386"/>
      <c r="O1263" s="1386"/>
      <c r="P1263" s="1386"/>
      <c r="Q1263" s="1386"/>
      <c r="R1263" s="68"/>
      <c r="S1263" s="69"/>
      <c r="T1263" s="1376"/>
      <c r="U1263" s="1380"/>
      <c r="V1263" s="1406"/>
      <c r="W1263" s="1406"/>
      <c r="X1263" s="1406"/>
      <c r="Y1263" s="1406"/>
      <c r="Z1263" s="1401"/>
    </row>
    <row r="1264" spans="1:27" s="1425" customFormat="1" ht="24.75" customHeight="1" x14ac:dyDescent="0.15">
      <c r="A1264" s="1342">
        <v>18</v>
      </c>
      <c r="B1264" s="1376"/>
      <c r="C1264" s="1386"/>
      <c r="D1264" s="1386"/>
      <c r="E1264" s="1386"/>
      <c r="F1264" s="1386"/>
      <c r="G1264" s="1386"/>
      <c r="H1264" s="1386"/>
      <c r="I1264" s="1386"/>
      <c r="J1264" s="1386"/>
      <c r="K1264" s="1386"/>
      <c r="L1264" s="1386"/>
      <c r="M1264" s="1386"/>
      <c r="N1264" s="1386"/>
      <c r="O1264" s="1386"/>
      <c r="P1264" s="1386"/>
      <c r="Q1264" s="1386"/>
      <c r="R1264" s="68"/>
      <c r="S1264" s="69"/>
      <c r="T1264" s="1376"/>
      <c r="U1264" s="1380"/>
      <c r="V1264" s="1406"/>
      <c r="W1264" s="1406"/>
      <c r="X1264" s="1406"/>
      <c r="Y1264" s="1406"/>
      <c r="Z1264" s="1401"/>
    </row>
    <row r="1265" spans="1:26" s="1425" customFormat="1" ht="24.75" customHeight="1" x14ac:dyDescent="0.15">
      <c r="A1265" s="1342">
        <v>19</v>
      </c>
      <c r="B1265" s="418"/>
      <c r="C1265" s="1386"/>
      <c r="D1265" s="1386"/>
      <c r="E1265" s="1386"/>
      <c r="F1265" s="1386"/>
      <c r="G1265" s="1386"/>
      <c r="H1265" s="1386"/>
      <c r="I1265" s="1386"/>
      <c r="J1265" s="1386"/>
      <c r="K1265" s="1386"/>
      <c r="L1265" s="1386"/>
      <c r="M1265" s="1386"/>
      <c r="N1265" s="1386"/>
      <c r="O1265" s="1386"/>
      <c r="P1265" s="1386"/>
      <c r="Q1265" s="1386"/>
      <c r="R1265" s="1373"/>
      <c r="S1265" s="69"/>
      <c r="T1265" s="1376"/>
      <c r="U1265" s="1380"/>
      <c r="V1265" s="1406"/>
      <c r="W1265" s="1406"/>
      <c r="X1265" s="1406"/>
      <c r="Y1265" s="1406"/>
      <c r="Z1265" s="1401"/>
    </row>
    <row r="1266" spans="1:26" s="1425" customFormat="1" ht="24.75" customHeight="1" x14ac:dyDescent="0.15">
      <c r="A1266" s="1342">
        <v>20</v>
      </c>
      <c r="B1266" s="1376"/>
      <c r="C1266" s="418"/>
      <c r="D1266" s="1376"/>
      <c r="E1266" s="418"/>
      <c r="F1266" s="1376"/>
      <c r="G1266" s="418"/>
      <c r="H1266" s="1376"/>
      <c r="I1266" s="418"/>
      <c r="J1266" s="1376"/>
      <c r="K1266" s="418"/>
      <c r="L1266" s="1376"/>
      <c r="M1266" s="418"/>
      <c r="N1266" s="1368"/>
      <c r="O1266" s="1368"/>
      <c r="P1266" s="1368"/>
      <c r="Q1266" s="1368"/>
      <c r="R1266" s="1372"/>
      <c r="S1266" s="1369"/>
      <c r="T1266" s="1376"/>
      <c r="U1266" s="1380"/>
      <c r="V1266" s="1406"/>
      <c r="W1266" s="1406"/>
      <c r="X1266" s="1406"/>
      <c r="Y1266" s="1406"/>
      <c r="Z1266" s="1401"/>
    </row>
    <row r="1267" spans="1:26" s="1425" customFormat="1" ht="24.75" customHeight="1" x14ac:dyDescent="0.15">
      <c r="A1267" s="1447">
        <v>21</v>
      </c>
      <c r="B1267" s="1376"/>
      <c r="C1267" s="418"/>
      <c r="D1267" s="418"/>
      <c r="E1267" s="418"/>
      <c r="F1267" s="418"/>
      <c r="G1267" s="418"/>
      <c r="H1267" s="418"/>
      <c r="I1267" s="418"/>
      <c r="J1267" s="418"/>
      <c r="K1267" s="418"/>
      <c r="L1267" s="418"/>
      <c r="M1267" s="418"/>
      <c r="N1267" s="1369"/>
      <c r="O1267" s="1369"/>
      <c r="P1267" s="1369"/>
      <c r="Q1267" s="1369"/>
      <c r="R1267" s="1369"/>
      <c r="S1267" s="1369"/>
      <c r="T1267" s="1376"/>
      <c r="U1267" s="1380"/>
      <c r="V1267" s="1406"/>
      <c r="W1267" s="1406"/>
      <c r="X1267" s="1406"/>
      <c r="Y1267" s="1406"/>
      <c r="Z1267" s="1401"/>
    </row>
    <row r="1268" spans="1:26" s="1425" customFormat="1" ht="24.75" customHeight="1" x14ac:dyDescent="0.15">
      <c r="A1268" s="1447">
        <v>22</v>
      </c>
      <c r="B1268" s="1369"/>
      <c r="C1268" s="1369"/>
      <c r="D1268" s="1369"/>
      <c r="E1268" s="1369"/>
      <c r="F1268" s="1369"/>
      <c r="G1268" s="1369"/>
      <c r="H1268" s="1369"/>
      <c r="I1268" s="1369"/>
      <c r="J1268" s="1369"/>
      <c r="K1268" s="1369"/>
      <c r="L1268" s="1369"/>
      <c r="M1268" s="1369"/>
      <c r="N1268" s="1369"/>
      <c r="O1268" s="1369"/>
      <c r="P1268" s="1369"/>
      <c r="Q1268" s="1369"/>
      <c r="R1268" s="1369"/>
      <c r="S1268" s="1369"/>
      <c r="T1268" s="1376"/>
      <c r="U1268" s="1380"/>
      <c r="V1268" s="1406"/>
      <c r="W1268" s="1406"/>
      <c r="X1268" s="1406"/>
      <c r="Y1268" s="1406"/>
      <c r="Z1268" s="1401"/>
    </row>
    <row r="1269" spans="1:26" s="1425" customFormat="1" ht="24.75" customHeight="1" x14ac:dyDescent="0.15">
      <c r="A1269" s="1447">
        <v>23</v>
      </c>
      <c r="B1269" s="1369"/>
      <c r="C1269" s="1369"/>
      <c r="D1269" s="1369"/>
      <c r="E1269" s="1369"/>
      <c r="F1269" s="1369"/>
      <c r="G1269" s="1369"/>
      <c r="H1269" s="1369"/>
      <c r="I1269" s="1369"/>
      <c r="J1269" s="1369"/>
      <c r="K1269" s="1369"/>
      <c r="L1269" s="1369"/>
      <c r="M1269" s="1369"/>
      <c r="N1269" s="1369"/>
      <c r="O1269" s="1369"/>
      <c r="P1269" s="1369"/>
      <c r="Q1269" s="1369"/>
      <c r="R1269" s="1369"/>
      <c r="S1269" s="1369"/>
      <c r="T1269" s="1376"/>
      <c r="U1269" s="1380"/>
      <c r="V1269" s="1406"/>
      <c r="W1269" s="1406"/>
      <c r="X1269" s="1406"/>
      <c r="Y1269" s="1406"/>
      <c r="Z1269" s="1401"/>
    </row>
    <row r="1270" spans="1:26" s="1425" customFormat="1" ht="24.75" customHeight="1" x14ac:dyDescent="0.15">
      <c r="A1270" s="1447">
        <v>24</v>
      </c>
      <c r="B1270" s="1369"/>
      <c r="C1270" s="1369"/>
      <c r="D1270" s="1369"/>
      <c r="E1270" s="1369"/>
      <c r="F1270" s="1369"/>
      <c r="G1270" s="1369"/>
      <c r="H1270" s="1369"/>
      <c r="I1270" s="1369"/>
      <c r="J1270" s="1369"/>
      <c r="K1270" s="1369"/>
      <c r="L1270" s="1369"/>
      <c r="M1270" s="1369"/>
      <c r="N1270" s="1369"/>
      <c r="O1270" s="1369"/>
      <c r="P1270" s="1369"/>
      <c r="Q1270" s="1369"/>
      <c r="R1270" s="1369"/>
      <c r="S1270" s="1369"/>
      <c r="T1270" s="1376"/>
      <c r="U1270" s="1380"/>
      <c r="V1270" s="1406"/>
      <c r="W1270" s="1406"/>
      <c r="X1270" s="1406"/>
      <c r="Y1270" s="1406"/>
      <c r="Z1270" s="1401"/>
    </row>
    <row r="1271" spans="1:26" s="1425" customFormat="1" ht="24.75" customHeight="1" x14ac:dyDescent="0.15">
      <c r="A1271" s="1447">
        <v>25</v>
      </c>
      <c r="B1271" s="1369"/>
      <c r="C1271" s="1369"/>
      <c r="D1271" s="1369"/>
      <c r="E1271" s="1369"/>
      <c r="F1271" s="1369"/>
      <c r="G1271" s="1369"/>
      <c r="H1271" s="1369"/>
      <c r="I1271" s="1369"/>
      <c r="J1271" s="1369"/>
      <c r="K1271" s="1369"/>
      <c r="L1271" s="1369"/>
      <c r="M1271" s="1369"/>
      <c r="N1271" s="1369"/>
      <c r="O1271" s="1369"/>
      <c r="P1271" s="1369"/>
      <c r="Q1271" s="1369"/>
      <c r="R1271" s="1369"/>
      <c r="S1271" s="1369"/>
      <c r="T1271" s="1376"/>
      <c r="U1271" s="1380"/>
      <c r="V1271" s="1406"/>
      <c r="W1271" s="1406"/>
      <c r="X1271" s="1406"/>
      <c r="Y1271" s="1406"/>
      <c r="Z1271" s="1401"/>
    </row>
    <row r="1272" spans="1:26" s="1425" customFormat="1" ht="24.75" customHeight="1" x14ac:dyDescent="0.15">
      <c r="A1272" s="1447">
        <v>26</v>
      </c>
      <c r="B1272" s="1369"/>
      <c r="C1272" s="1369"/>
      <c r="D1272" s="1369"/>
      <c r="E1272" s="1369"/>
      <c r="F1272" s="1369"/>
      <c r="G1272" s="1369"/>
      <c r="H1272" s="1369"/>
      <c r="I1272" s="1369"/>
      <c r="J1272" s="1369"/>
      <c r="K1272" s="1369"/>
      <c r="L1272" s="1369"/>
      <c r="M1272" s="1369"/>
      <c r="N1272" s="1369"/>
      <c r="O1272" s="1369"/>
      <c r="P1272" s="1369"/>
      <c r="Q1272" s="1369"/>
      <c r="R1272" s="1369"/>
      <c r="S1272" s="1369"/>
      <c r="T1272" s="1376"/>
      <c r="U1272" s="1380"/>
      <c r="V1272" s="1406"/>
      <c r="W1272" s="1406"/>
      <c r="X1272" s="1406"/>
      <c r="Y1272" s="1406"/>
      <c r="Z1272" s="1401"/>
    </row>
    <row r="1273" spans="1:26" s="1425" customFormat="1" ht="24.75" customHeight="1" x14ac:dyDescent="0.15">
      <c r="A1273" s="1447">
        <v>27</v>
      </c>
      <c r="B1273" s="1369"/>
      <c r="C1273" s="1369"/>
      <c r="D1273" s="1369"/>
      <c r="E1273" s="1369"/>
      <c r="F1273" s="1369"/>
      <c r="G1273" s="1369"/>
      <c r="H1273" s="1369"/>
      <c r="I1273" s="1369"/>
      <c r="J1273" s="1369"/>
      <c r="K1273" s="1369"/>
      <c r="L1273" s="1369"/>
      <c r="M1273" s="1369"/>
      <c r="N1273" s="1369"/>
      <c r="O1273" s="1369"/>
      <c r="P1273" s="1369"/>
      <c r="Q1273" s="1369"/>
      <c r="R1273" s="1369"/>
      <c r="S1273" s="1369"/>
      <c r="T1273" s="1376"/>
      <c r="U1273" s="1380"/>
      <c r="V1273" s="1406"/>
      <c r="W1273" s="1406"/>
      <c r="X1273" s="1406"/>
      <c r="Y1273" s="1406"/>
      <c r="Z1273" s="1401"/>
    </row>
    <row r="1274" spans="1:26" s="1425" customFormat="1" ht="24.75" customHeight="1" x14ac:dyDescent="0.15">
      <c r="A1274" s="1447">
        <v>28</v>
      </c>
      <c r="B1274" s="1369"/>
      <c r="C1274" s="1369"/>
      <c r="D1274" s="1369"/>
      <c r="E1274" s="1369"/>
      <c r="F1274" s="1369"/>
      <c r="G1274" s="1369"/>
      <c r="H1274" s="1369"/>
      <c r="I1274" s="1369"/>
      <c r="J1274" s="1369"/>
      <c r="K1274" s="1369"/>
      <c r="L1274" s="1369"/>
      <c r="M1274" s="1369"/>
      <c r="N1274" s="1369"/>
      <c r="O1274" s="1369"/>
      <c r="P1274" s="1369"/>
      <c r="Q1274" s="1369"/>
      <c r="R1274" s="1369"/>
      <c r="S1274" s="1369"/>
      <c r="T1274" s="1376"/>
      <c r="U1274" s="1380"/>
      <c r="V1274" s="1406"/>
      <c r="W1274" s="1406"/>
      <c r="X1274" s="1406"/>
      <c r="Y1274" s="1406"/>
      <c r="Z1274" s="1401"/>
    </row>
    <row r="1275" spans="1:26" s="1425" customFormat="1" ht="24.75" customHeight="1" x14ac:dyDescent="0.15">
      <c r="A1275" s="1447">
        <v>29</v>
      </c>
      <c r="B1275" s="1369"/>
      <c r="C1275" s="1369"/>
      <c r="D1275" s="1369"/>
      <c r="E1275" s="1369"/>
      <c r="F1275" s="1369"/>
      <c r="G1275" s="1369"/>
      <c r="H1275" s="1369"/>
      <c r="I1275" s="1369"/>
      <c r="J1275" s="1369"/>
      <c r="K1275" s="1369"/>
      <c r="L1275" s="1369"/>
      <c r="M1275" s="1369"/>
      <c r="N1275" s="1369"/>
      <c r="O1275" s="1369"/>
      <c r="P1275" s="1369"/>
      <c r="Q1275" s="1369"/>
      <c r="R1275" s="1369"/>
      <c r="S1275" s="1369"/>
      <c r="T1275" s="1376"/>
      <c r="U1275" s="1380"/>
      <c r="V1275" s="1406"/>
      <c r="W1275" s="1406"/>
      <c r="X1275" s="1406"/>
      <c r="Y1275" s="1406"/>
      <c r="Z1275" s="1401"/>
    </row>
    <row r="1276" spans="1:26" s="1425" customFormat="1" ht="24.75" customHeight="1" x14ac:dyDescent="0.15">
      <c r="A1276" s="44">
        <v>30</v>
      </c>
      <c r="B1276" s="1387"/>
      <c r="C1276" s="1387"/>
      <c r="D1276" s="1387"/>
      <c r="E1276" s="1387"/>
      <c r="F1276" s="1387"/>
      <c r="G1276" s="1387"/>
      <c r="H1276" s="1387"/>
      <c r="I1276" s="1387"/>
      <c r="J1276" s="1387"/>
      <c r="K1276" s="1387"/>
      <c r="L1276" s="1387"/>
      <c r="M1276" s="1387"/>
      <c r="N1276" s="1387"/>
      <c r="O1276" s="1387"/>
      <c r="P1276" s="1387"/>
      <c r="Q1276" s="1387"/>
      <c r="R1276" s="1387"/>
      <c r="S1276" s="1387"/>
      <c r="T1276" s="1388"/>
      <c r="U1276" s="1389"/>
      <c r="V1276" s="1406"/>
      <c r="W1276" s="1406"/>
      <c r="X1276" s="1406"/>
      <c r="Y1276" s="1406"/>
      <c r="Z1276" s="1401"/>
    </row>
    <row r="1277" spans="1:26" s="1425" customFormat="1" ht="24.75" customHeight="1" x14ac:dyDescent="0.15">
      <c r="A1277" s="44">
        <v>31</v>
      </c>
      <c r="B1277" s="1387"/>
      <c r="C1277" s="1387"/>
      <c r="D1277" s="1387"/>
      <c r="E1277" s="1387"/>
      <c r="F1277" s="1387"/>
      <c r="G1277" s="1387"/>
      <c r="H1277" s="1387"/>
      <c r="I1277" s="1387"/>
      <c r="J1277" s="1387"/>
      <c r="K1277" s="1387"/>
      <c r="L1277" s="1387"/>
      <c r="M1277" s="1387"/>
      <c r="N1277" s="1387"/>
      <c r="O1277" s="1387"/>
      <c r="P1277" s="1387"/>
      <c r="Q1277" s="1387"/>
      <c r="R1277" s="1387"/>
      <c r="S1277" s="1387"/>
      <c r="T1277" s="1388"/>
      <c r="U1277" s="1389"/>
      <c r="V1277" s="1406"/>
      <c r="W1277" s="1406"/>
      <c r="X1277" s="1406"/>
      <c r="Y1277" s="1406"/>
      <c r="Z1277" s="1401"/>
    </row>
    <row r="1278" spans="1:26" s="1425" customFormat="1" ht="24.75" customHeight="1" x14ac:dyDescent="0.15">
      <c r="A1278" s="44">
        <v>32</v>
      </c>
      <c r="B1278" s="1387"/>
      <c r="C1278" s="1387"/>
      <c r="D1278" s="1387"/>
      <c r="E1278" s="1387"/>
      <c r="F1278" s="1387"/>
      <c r="G1278" s="1387"/>
      <c r="H1278" s="1387"/>
      <c r="I1278" s="1387"/>
      <c r="J1278" s="1387"/>
      <c r="K1278" s="1387"/>
      <c r="L1278" s="1387"/>
      <c r="M1278" s="1387"/>
      <c r="N1278" s="1387"/>
      <c r="O1278" s="1387"/>
      <c r="P1278" s="1387"/>
      <c r="Q1278" s="1387"/>
      <c r="R1278" s="1387"/>
      <c r="S1278" s="1387"/>
      <c r="T1278" s="1388"/>
      <c r="U1278" s="1389"/>
      <c r="V1278" s="1406"/>
      <c r="W1278" s="1406"/>
      <c r="X1278" s="1406"/>
      <c r="Y1278" s="1406"/>
      <c r="Z1278" s="1401"/>
    </row>
    <row r="1279" spans="1:26" s="1425" customFormat="1" ht="24.75" customHeight="1" thickBot="1" x14ac:dyDescent="0.2">
      <c r="A1279" s="521">
        <v>33</v>
      </c>
      <c r="B1279" s="1374"/>
      <c r="C1279" s="1374"/>
      <c r="D1279" s="1374"/>
      <c r="E1279" s="1374"/>
      <c r="F1279" s="1374"/>
      <c r="G1279" s="1374"/>
      <c r="H1279" s="1374"/>
      <c r="I1279" s="1374"/>
      <c r="J1279" s="1374"/>
      <c r="K1279" s="1374"/>
      <c r="L1279" s="1374"/>
      <c r="M1279" s="1374"/>
      <c r="N1279" s="1374"/>
      <c r="O1279" s="1374"/>
      <c r="P1279" s="1374"/>
      <c r="Q1279" s="1374"/>
      <c r="R1279" s="1374"/>
      <c r="S1279" s="1374"/>
      <c r="T1279" s="1382"/>
      <c r="U1279" s="1383"/>
      <c r="V1279" s="1406"/>
      <c r="W1279" s="1406"/>
      <c r="X1279" s="1406"/>
      <c r="Y1279" s="1406"/>
      <c r="Z1279" s="1401"/>
    </row>
    <row r="1280" spans="1:26" s="1425" customFormat="1" ht="20.100000000000001" customHeight="1" thickBot="1" x14ac:dyDescent="0.2">
      <c r="A1280" s="1522" t="s">
        <v>1996</v>
      </c>
      <c r="B1280" s="1523"/>
      <c r="C1280" s="1448" t="s">
        <v>2028</v>
      </c>
      <c r="D1280" s="1448"/>
      <c r="E1280" s="1448"/>
      <c r="F1280" s="1449"/>
      <c r="G1280" s="1375"/>
      <c r="H1280" s="1375"/>
      <c r="I1280" s="1375"/>
      <c r="J1280" s="1375"/>
      <c r="K1280" s="1375"/>
      <c r="L1280" s="1375"/>
      <c r="M1280" s="1375"/>
      <c r="N1280" s="1375"/>
      <c r="O1280" s="1375"/>
      <c r="P1280" s="1375"/>
      <c r="Q1280" s="1375"/>
      <c r="R1280" s="1375"/>
      <c r="S1280" s="1375"/>
      <c r="T1280" s="1401"/>
      <c r="U1280" s="1401"/>
      <c r="V1280" s="1406"/>
      <c r="W1280" s="1406"/>
      <c r="X1280" s="1406"/>
      <c r="Y1280" s="1406"/>
      <c r="Z1280" s="1401"/>
    </row>
    <row r="1281" spans="1:26" s="1425" customFormat="1" ht="31.5" customHeight="1" thickBot="1" x14ac:dyDescent="0.2">
      <c r="A1281" s="1476" t="s">
        <v>2029</v>
      </c>
      <c r="B1281" s="1477"/>
      <c r="C1281" s="1477"/>
      <c r="D1281" s="1477"/>
      <c r="E1281" s="1478"/>
      <c r="F1281" s="1366" t="s">
        <v>1765</v>
      </c>
      <c r="G1281" s="1366"/>
      <c r="H1281" s="1479" t="s">
        <v>156</v>
      </c>
      <c r="I1281" s="1480"/>
      <c r="J1281" s="1480"/>
      <c r="K1281" s="1370" t="s">
        <v>135</v>
      </c>
      <c r="L1281" s="1457" t="s">
        <v>1092</v>
      </c>
      <c r="M1281" s="1457"/>
      <c r="N1281" s="1458"/>
      <c r="O1281" s="1366"/>
      <c r="P1281" s="6"/>
      <c r="Q1281" s="6"/>
      <c r="R1281" s="6"/>
      <c r="S1281" s="1366"/>
      <c r="T1281" s="1669" t="s">
        <v>2030</v>
      </c>
      <c r="U1281" s="1670"/>
      <c r="V1281" s="1114">
        <v>8.7019890260631016E-3</v>
      </c>
      <c r="W1281" s="1114">
        <v>8.7019890260631016E-3</v>
      </c>
      <c r="X1281" s="1114">
        <v>8.7019890260631016E-3</v>
      </c>
      <c r="Y1281" s="1398" t="s">
        <v>136</v>
      </c>
      <c r="Z1281" s="1399">
        <v>9.0277777777777769E-3</v>
      </c>
    </row>
    <row r="1282" spans="1:26" s="1425" customFormat="1" ht="12.75" thickBot="1" x14ac:dyDescent="0.2">
      <c r="A1282" s="1366"/>
      <c r="B1282" s="1366"/>
      <c r="C1282" s="1366"/>
      <c r="D1282" s="1366"/>
      <c r="E1282" s="1366"/>
      <c r="F1282" s="1366"/>
      <c r="G1282" s="1366"/>
      <c r="H1282" s="1366"/>
      <c r="I1282" s="1366"/>
      <c r="J1282" s="1366"/>
      <c r="K1282" s="1366"/>
      <c r="L1282" s="1366"/>
      <c r="M1282" s="1366"/>
      <c r="N1282" s="1366"/>
      <c r="O1282" s="1366"/>
      <c r="P1282" s="1366"/>
      <c r="Q1282" s="1366"/>
      <c r="R1282" s="1366"/>
      <c r="S1282" s="1366"/>
      <c r="T1282" s="1406"/>
      <c r="U1282" s="1406"/>
      <c r="V1282" s="1114">
        <v>0.23263888888888887</v>
      </c>
      <c r="W1282" s="1114">
        <v>0.23958333333333334</v>
      </c>
      <c r="X1282" s="1366"/>
      <c r="Y1282" s="1366"/>
      <c r="Z1282" s="1375"/>
    </row>
    <row r="1283" spans="1:26" s="1425" customFormat="1" ht="20.100000000000001" customHeight="1" thickBot="1" x14ac:dyDescent="0.2">
      <c r="A1283" s="1481" t="s">
        <v>2031</v>
      </c>
      <c r="B1283" s="1482"/>
      <c r="C1283" s="1450" t="s">
        <v>2</v>
      </c>
      <c r="D1283" s="1451"/>
      <c r="E1283" s="1452"/>
      <c r="F1283" s="1453"/>
      <c r="G1283" s="1454"/>
      <c r="H1283" s="1454"/>
      <c r="I1283" s="1454"/>
      <c r="J1283" s="1454"/>
      <c r="K1283" s="1366"/>
      <c r="L1283" s="1366"/>
      <c r="M1283" s="1366"/>
      <c r="N1283" s="1463" t="s">
        <v>3</v>
      </c>
      <c r="O1283" s="1464"/>
      <c r="P1283" s="1667">
        <v>9.0277777777777769E-3</v>
      </c>
      <c r="Q1283" s="1668"/>
      <c r="R1283" s="1366"/>
      <c r="S1283" s="1371" t="s">
        <v>2032</v>
      </c>
      <c r="T1283" s="1459">
        <v>6.25E-2</v>
      </c>
      <c r="U1283" s="1460"/>
      <c r="V1283" s="1114">
        <v>0.70486111111111116</v>
      </c>
      <c r="W1283" s="1114">
        <v>0.70486111111111116</v>
      </c>
      <c r="X1283" s="1366"/>
      <c r="Y1283" s="1366"/>
      <c r="Z1283" s="1375"/>
    </row>
    <row r="1284" spans="1:26" s="1425" customFormat="1" ht="12.75" thickBot="1" x14ac:dyDescent="0.2">
      <c r="A1284" s="1366"/>
      <c r="B1284" s="1366"/>
      <c r="C1284" s="1366"/>
      <c r="D1284" s="1366"/>
      <c r="E1284" s="1366"/>
      <c r="F1284" s="1366"/>
      <c r="G1284" s="1366"/>
      <c r="H1284" s="1366"/>
      <c r="I1284" s="1366"/>
      <c r="J1284" s="1366"/>
      <c r="K1284" s="1366"/>
      <c r="L1284" s="1366"/>
      <c r="M1284" s="1366"/>
      <c r="N1284" s="1366"/>
      <c r="O1284" s="1366"/>
      <c r="P1284" s="1366"/>
      <c r="Q1284" s="1366"/>
      <c r="R1284" s="1366"/>
      <c r="S1284" s="1366"/>
      <c r="T1284" s="1406"/>
      <c r="U1284" s="1406"/>
      <c r="V1284" s="1114">
        <v>0.9375</v>
      </c>
      <c r="W1284" s="1114">
        <v>0.94444444444444453</v>
      </c>
      <c r="X1284" s="1366"/>
      <c r="Y1284" s="1366"/>
      <c r="Z1284" s="1375"/>
    </row>
    <row r="1285" spans="1:26" s="1425" customFormat="1" ht="24.75" customHeight="1" x14ac:dyDescent="0.15">
      <c r="A1285" s="1572" t="s">
        <v>140</v>
      </c>
      <c r="B1285" s="1461">
        <v>1</v>
      </c>
      <c r="C1285" s="1540"/>
      <c r="D1285" s="1461">
        <v>2</v>
      </c>
      <c r="E1285" s="1540"/>
      <c r="F1285" s="1461">
        <v>3</v>
      </c>
      <c r="G1285" s="1540"/>
      <c r="H1285" s="1461">
        <v>4</v>
      </c>
      <c r="I1285" s="1540"/>
      <c r="J1285" s="1461">
        <v>5</v>
      </c>
      <c r="K1285" s="1540"/>
      <c r="L1285" s="1461">
        <v>6</v>
      </c>
      <c r="M1285" s="1540"/>
      <c r="N1285" s="1461">
        <v>7</v>
      </c>
      <c r="O1285" s="1540"/>
      <c r="P1285" s="1461">
        <v>8</v>
      </c>
      <c r="Q1285" s="1540"/>
      <c r="R1285" s="1461">
        <v>9</v>
      </c>
      <c r="S1285" s="1540"/>
      <c r="T1285" s="1570">
        <v>10</v>
      </c>
      <c r="U1285" s="1571"/>
      <c r="V1285" s="1366"/>
      <c r="W1285" s="1366"/>
      <c r="X1285" s="1366"/>
      <c r="Y1285" s="1366"/>
      <c r="Z1285" s="1375"/>
    </row>
    <row r="1286" spans="1:26" s="1425" customFormat="1" ht="24.75" customHeight="1" x14ac:dyDescent="0.15">
      <c r="A1286" s="1573"/>
      <c r="B1286" s="1372" t="s">
        <v>157</v>
      </c>
      <c r="C1286" s="1372" t="s">
        <v>2033</v>
      </c>
      <c r="D1286" s="1372" t="s">
        <v>157</v>
      </c>
      <c r="E1286" s="1372" t="s">
        <v>2033</v>
      </c>
      <c r="F1286" s="1372" t="s">
        <v>157</v>
      </c>
      <c r="G1286" s="1372" t="s">
        <v>2034</v>
      </c>
      <c r="H1286" s="1372" t="s">
        <v>2035</v>
      </c>
      <c r="I1286" s="1372" t="s">
        <v>1092</v>
      </c>
      <c r="J1286" s="1372" t="s">
        <v>2035</v>
      </c>
      <c r="K1286" s="1372" t="s">
        <v>2036</v>
      </c>
      <c r="L1286" s="1372" t="s">
        <v>2035</v>
      </c>
      <c r="M1286" s="1372"/>
      <c r="N1286" s="1372"/>
      <c r="O1286" s="1372"/>
      <c r="P1286" s="1372"/>
      <c r="Q1286" s="1372"/>
      <c r="R1286" s="1372"/>
      <c r="S1286" s="1372"/>
      <c r="T1286" s="1373"/>
      <c r="U1286" s="1377"/>
      <c r="V1286" s="1366"/>
      <c r="W1286" s="1366"/>
      <c r="X1286" s="1366"/>
      <c r="Y1286" s="1366"/>
      <c r="Z1286" s="1375"/>
    </row>
    <row r="1287" spans="1:26" s="1425" customFormat="1" ht="24.75" customHeight="1" x14ac:dyDescent="0.15">
      <c r="A1287" s="57">
        <v>1</v>
      </c>
      <c r="B1287" s="180"/>
      <c r="C1287" s="1345">
        <v>0.23958333333333334</v>
      </c>
      <c r="D1287" s="43">
        <v>0.31597222222222215</v>
      </c>
      <c r="E1287" s="1386">
        <v>0.39513888888888904</v>
      </c>
      <c r="F1287" s="1386">
        <v>0.47777777777777808</v>
      </c>
      <c r="G1287" s="1386">
        <v>0.54722222222222239</v>
      </c>
      <c r="H1287" s="1386">
        <v>0.63888888888888873</v>
      </c>
      <c r="I1287" s="1386">
        <v>0.70972222222222181</v>
      </c>
      <c r="J1287" s="1386">
        <v>0.80138888888888815</v>
      </c>
      <c r="K1287" s="1386">
        <v>0.87222222222222123</v>
      </c>
      <c r="L1287" s="1386"/>
      <c r="M1287" s="1368"/>
      <c r="N1287" s="1368"/>
      <c r="O1287" s="1368"/>
      <c r="P1287" s="1368"/>
      <c r="Q1287" s="1368"/>
      <c r="R1287" s="68"/>
      <c r="S1287" s="69"/>
      <c r="T1287" s="1376"/>
      <c r="U1287" s="1380"/>
      <c r="V1287" s="383">
        <v>162</v>
      </c>
      <c r="W1287" s="389">
        <v>6.2307692307692308</v>
      </c>
      <c r="X1287" s="1366"/>
      <c r="Y1287" s="1366"/>
      <c r="Z1287" s="1120"/>
    </row>
    <row r="1288" spans="1:26" s="1425" customFormat="1" ht="24.75" customHeight="1" x14ac:dyDescent="0.15">
      <c r="A1288" s="1447">
        <v>2</v>
      </c>
      <c r="B1288" s="1345"/>
      <c r="C1288" s="1368">
        <v>0.24791666666666667</v>
      </c>
      <c r="D1288" s="43">
        <v>0.32291666666666657</v>
      </c>
      <c r="E1288" s="1368">
        <v>0.4034722222222224</v>
      </c>
      <c r="F1288" s="1368">
        <v>0.48611111111111144</v>
      </c>
      <c r="G1288" s="1368">
        <v>0.55555555555555569</v>
      </c>
      <c r="H1288" s="1368">
        <v>0.64791666666666647</v>
      </c>
      <c r="I1288" s="1368">
        <v>0.71874999999999956</v>
      </c>
      <c r="J1288" s="1368">
        <v>0.81111111111111034</v>
      </c>
      <c r="K1288" s="1368">
        <v>0.88124999999999898</v>
      </c>
      <c r="L1288" s="1368"/>
      <c r="M1288" s="1368"/>
      <c r="N1288" s="1368"/>
      <c r="O1288" s="1368"/>
      <c r="P1288" s="1368"/>
      <c r="Q1288" s="1368"/>
      <c r="R1288" s="68"/>
      <c r="S1288" s="69"/>
      <c r="T1288" s="1376"/>
      <c r="U1288" s="1380"/>
      <c r="V1288" s="1119">
        <v>81</v>
      </c>
      <c r="W1288" s="1119">
        <v>81</v>
      </c>
      <c r="X1288" s="1366"/>
      <c r="Y1288" s="1366">
        <v>81</v>
      </c>
      <c r="Z1288" s="1120"/>
    </row>
    <row r="1289" spans="1:26" s="1425" customFormat="1" ht="24.75" customHeight="1" x14ac:dyDescent="0.15">
      <c r="A1289" s="57">
        <v>3</v>
      </c>
      <c r="B1289" s="1368"/>
      <c r="C1289" s="1368">
        <v>0.25555555555555554</v>
      </c>
      <c r="D1289" s="1368">
        <v>0.33194444444444438</v>
      </c>
      <c r="E1289" s="1368">
        <v>0.41111111111111126</v>
      </c>
      <c r="F1289" s="1368">
        <v>0.4944444444444448</v>
      </c>
      <c r="G1289" s="1368">
        <v>0.56388888888888899</v>
      </c>
      <c r="H1289" s="1368">
        <v>0.65694444444444422</v>
      </c>
      <c r="I1289" s="1368">
        <v>0.7277777777777773</v>
      </c>
      <c r="J1289" s="1368">
        <v>0.82013888888888808</v>
      </c>
      <c r="K1289" s="1368">
        <v>0.89027777777777672</v>
      </c>
      <c r="L1289" s="1368"/>
      <c r="M1289" s="1368"/>
      <c r="N1289" s="1368"/>
      <c r="O1289" s="1368"/>
      <c r="P1289" s="1368"/>
      <c r="Q1289" s="1368"/>
      <c r="R1289" s="68"/>
      <c r="S1289" s="69"/>
      <c r="T1289" s="1376"/>
      <c r="U1289" s="1380"/>
      <c r="V1289" s="1366"/>
      <c r="W1289" s="1366"/>
      <c r="X1289" s="1366"/>
      <c r="Y1289" s="1366" t="s">
        <v>2037</v>
      </c>
      <c r="Z1289" s="1120"/>
    </row>
    <row r="1290" spans="1:26" s="1425" customFormat="1" ht="24.75" customHeight="1" x14ac:dyDescent="0.15">
      <c r="A1290" s="1447">
        <v>4</v>
      </c>
      <c r="B1290" s="1368"/>
      <c r="C1290" s="1368">
        <v>0.2631944444444444</v>
      </c>
      <c r="D1290" s="1368">
        <v>0.34166666666666662</v>
      </c>
      <c r="E1290" s="1368">
        <v>0.41875000000000012</v>
      </c>
      <c r="F1290" s="1368">
        <v>0.50347222222222254</v>
      </c>
      <c r="G1290" s="1368">
        <v>0.57291666666666674</v>
      </c>
      <c r="H1290" s="1368">
        <v>0.66597222222222197</v>
      </c>
      <c r="I1290" s="1368">
        <v>0.73680555555555505</v>
      </c>
      <c r="J1290" s="1368">
        <v>0.82916666666666583</v>
      </c>
      <c r="K1290" s="1368">
        <v>0.89930555555555447</v>
      </c>
      <c r="L1290" s="1368"/>
      <c r="M1290" s="1368"/>
      <c r="N1290" s="1368"/>
      <c r="O1290" s="1368"/>
      <c r="P1290" s="1368"/>
      <c r="Q1290" s="1368"/>
      <c r="R1290" s="68"/>
      <c r="S1290" s="69"/>
      <c r="T1290" s="1376"/>
      <c r="U1290" s="1380"/>
      <c r="V1290" s="1366"/>
      <c r="W1290" s="1366"/>
      <c r="X1290" s="1366"/>
      <c r="Y1290" s="1366"/>
      <c r="Z1290" s="1120"/>
    </row>
    <row r="1291" spans="1:26" s="1425" customFormat="1" ht="24.75" customHeight="1" x14ac:dyDescent="0.15">
      <c r="A1291" s="57">
        <v>5</v>
      </c>
      <c r="B1291" s="1368"/>
      <c r="C1291" s="1368">
        <v>0.27083333333333326</v>
      </c>
      <c r="D1291" s="1368">
        <v>0.35138888888888886</v>
      </c>
      <c r="E1291" s="1368">
        <v>0.42638888888888898</v>
      </c>
      <c r="F1291" s="1368">
        <v>0.51250000000000029</v>
      </c>
      <c r="G1291" s="1368">
        <v>0.58194444444444449</v>
      </c>
      <c r="H1291" s="1368">
        <v>0.67499999999999971</v>
      </c>
      <c r="I1291" s="1368">
        <v>0.74583333333333279</v>
      </c>
      <c r="J1291" s="1368">
        <v>0.83819444444444358</v>
      </c>
      <c r="K1291" s="1368">
        <v>0.90833333333333222</v>
      </c>
      <c r="L1291" s="1368"/>
      <c r="M1291" s="1368"/>
      <c r="N1291" s="1368"/>
      <c r="O1291" s="1368"/>
      <c r="P1291" s="1368"/>
      <c r="Q1291" s="1368"/>
      <c r="R1291" s="68"/>
      <c r="S1291" s="69"/>
      <c r="T1291" s="1376"/>
      <c r="U1291" s="1380"/>
      <c r="V1291" s="1125">
        <v>9.0277777777777457E-3</v>
      </c>
      <c r="W1291" s="1125">
        <v>9.0277777777777457E-3</v>
      </c>
      <c r="X1291" s="1366"/>
      <c r="Y1291" s="1366"/>
      <c r="Z1291" s="1120"/>
    </row>
    <row r="1292" spans="1:26" s="1425" customFormat="1" ht="24.75" customHeight="1" x14ac:dyDescent="0.15">
      <c r="A1292" s="1447">
        <v>6</v>
      </c>
      <c r="B1292" s="1345"/>
      <c r="C1292" s="1368">
        <v>0.27847222222222212</v>
      </c>
      <c r="D1292" s="1368">
        <v>0.3611111111111111</v>
      </c>
      <c r="E1292" s="1368">
        <v>0.43472222222222234</v>
      </c>
      <c r="F1292" s="1368">
        <v>0.52152777777777803</v>
      </c>
      <c r="G1292" s="1368">
        <v>0.59097222222222223</v>
      </c>
      <c r="H1292" s="43">
        <v>0.68402777777777746</v>
      </c>
      <c r="I1292" s="1368">
        <v>0.75486111111111054</v>
      </c>
      <c r="J1292" s="1368">
        <v>0.84722222222222132</v>
      </c>
      <c r="K1292" s="1368">
        <v>0.91736111111110996</v>
      </c>
      <c r="L1292" s="1368"/>
      <c r="M1292" s="1368"/>
      <c r="N1292" s="1368"/>
      <c r="O1292" s="1368"/>
      <c r="P1292" s="1368"/>
      <c r="Q1292" s="1368"/>
      <c r="R1292" s="68"/>
      <c r="S1292" s="69"/>
      <c r="T1292" s="1376"/>
      <c r="U1292" s="1380"/>
      <c r="V1292" s="1125">
        <v>9.0277777777777457E-3</v>
      </c>
      <c r="W1292" s="1125">
        <v>9.0277777777777457E-3</v>
      </c>
      <c r="X1292" s="1366"/>
      <c r="Y1292" s="1366"/>
      <c r="Z1292" s="1120"/>
    </row>
    <row r="1293" spans="1:26" s="1425" customFormat="1" ht="24.75" customHeight="1" x14ac:dyDescent="0.15">
      <c r="A1293" s="57">
        <v>7</v>
      </c>
      <c r="B1293" s="1345"/>
      <c r="C1293" s="1368">
        <v>0.28611111111111098</v>
      </c>
      <c r="D1293" s="1368">
        <v>0.37083333333333335</v>
      </c>
      <c r="E1293" s="1368">
        <v>0.4430555555555557</v>
      </c>
      <c r="F1293" s="1368">
        <v>0.53055555555555578</v>
      </c>
      <c r="G1293" s="1368">
        <v>0.6</v>
      </c>
      <c r="H1293" s="43">
        <v>0.69166666666666632</v>
      </c>
      <c r="I1293" s="1368">
        <v>0.76388888888888828</v>
      </c>
      <c r="J1293" s="1368">
        <v>0.85624999999999907</v>
      </c>
      <c r="K1293" s="1368">
        <v>0.92638888888888771</v>
      </c>
      <c r="L1293" s="1368"/>
      <c r="M1293" s="1368"/>
      <c r="N1293" s="1368"/>
      <c r="O1293" s="1368"/>
      <c r="P1293" s="1368"/>
      <c r="Q1293" s="1368"/>
      <c r="R1293" s="68"/>
      <c r="S1293" s="69"/>
      <c r="T1293" s="1376"/>
      <c r="U1293" s="1380"/>
      <c r="V1293" s="1125">
        <v>9.0277777777777457E-3</v>
      </c>
      <c r="W1293" s="1125">
        <v>9.0277777777777457E-3</v>
      </c>
      <c r="X1293" s="1366"/>
      <c r="Y1293" s="1366"/>
      <c r="Z1293" s="1120"/>
    </row>
    <row r="1294" spans="1:26" s="1425" customFormat="1" ht="24.75" customHeight="1" x14ac:dyDescent="0.15">
      <c r="A1294" s="1447">
        <v>8</v>
      </c>
      <c r="B1294" s="1345" t="s">
        <v>2038</v>
      </c>
      <c r="C1294" s="1368">
        <v>0.29513888888888878</v>
      </c>
      <c r="D1294" s="1368">
        <v>0.38055555555555559</v>
      </c>
      <c r="E1294" s="1368">
        <v>0.45138888888888906</v>
      </c>
      <c r="F1294" s="1368">
        <v>0.53958333333333353</v>
      </c>
      <c r="G1294" s="1368">
        <v>0.60902777777777772</v>
      </c>
      <c r="H1294" s="43">
        <v>0.69930555555555518</v>
      </c>
      <c r="I1294" s="1368">
        <v>0.77291666666666603</v>
      </c>
      <c r="J1294" s="1368">
        <v>0.86527777777777681</v>
      </c>
      <c r="K1294" s="1368">
        <v>0.93541666666666545</v>
      </c>
      <c r="L1294" s="1368"/>
      <c r="M1294" s="1368"/>
      <c r="N1294" s="1368"/>
      <c r="O1294" s="1368"/>
      <c r="P1294" s="1368"/>
      <c r="Q1294" s="1368"/>
      <c r="R1294" s="68"/>
      <c r="S1294" s="69"/>
      <c r="T1294" s="1376"/>
      <c r="U1294" s="1380"/>
      <c r="V1294" s="1125">
        <v>9.0277777777777457E-3</v>
      </c>
      <c r="W1294" s="1125">
        <v>9.0277777777777457E-3</v>
      </c>
      <c r="X1294" s="1366"/>
      <c r="Y1294" s="1366"/>
      <c r="Z1294" s="1120"/>
    </row>
    <row r="1295" spans="1:26" s="1425" customFormat="1" ht="24.75" customHeight="1" x14ac:dyDescent="0.15">
      <c r="A1295" s="57">
        <v>9</v>
      </c>
      <c r="B1295" s="1368">
        <v>0.23263888888888887</v>
      </c>
      <c r="C1295" s="1368">
        <v>0.30416666666666659</v>
      </c>
      <c r="D1295" s="1368">
        <v>0.39027777777777783</v>
      </c>
      <c r="E1295" s="1368">
        <v>0.46041666666666686</v>
      </c>
      <c r="F1295" s="1368">
        <v>0.54861111111111127</v>
      </c>
      <c r="G1295" s="1368">
        <v>0.61805555555555547</v>
      </c>
      <c r="H1295" s="43">
        <v>0.70694444444444404</v>
      </c>
      <c r="I1295" s="1368">
        <v>0.78194444444444378</v>
      </c>
      <c r="J1295" s="1368">
        <v>0.87430555555555456</v>
      </c>
      <c r="K1295" s="1368">
        <v>0.9444444444444432</v>
      </c>
      <c r="L1295" s="1368"/>
      <c r="M1295" s="1368"/>
      <c r="N1295" s="1368"/>
      <c r="O1295" s="1368"/>
      <c r="P1295" s="1368"/>
      <c r="Q1295" s="1368"/>
      <c r="R1295" s="68"/>
      <c r="S1295" s="69"/>
      <c r="T1295" s="1376"/>
      <c r="U1295" s="1380"/>
      <c r="V1295" s="1125">
        <v>9.0277777777777457E-3</v>
      </c>
      <c r="W1295" s="1125">
        <v>9.0277777777777457E-3</v>
      </c>
      <c r="X1295" s="1366"/>
      <c r="Y1295" s="1366"/>
      <c r="Z1295" s="1120"/>
    </row>
    <row r="1296" spans="1:26" s="1425" customFormat="1" ht="24.75" customHeight="1" x14ac:dyDescent="0.15">
      <c r="A1296" s="1447">
        <v>10</v>
      </c>
      <c r="B1296" s="1368">
        <v>0.24236111111111108</v>
      </c>
      <c r="C1296" s="1368">
        <v>0.31388888888888883</v>
      </c>
      <c r="D1296" s="1368">
        <v>0.40000000000000008</v>
      </c>
      <c r="E1296" s="1368">
        <v>0.46944444444444466</v>
      </c>
      <c r="F1296" s="1368">
        <v>0.55763888888888902</v>
      </c>
      <c r="G1296" s="1368">
        <v>0.62708333333333321</v>
      </c>
      <c r="H1296" s="43">
        <v>0.7145833333333329</v>
      </c>
      <c r="I1296" s="1368">
        <v>0.79097222222222152</v>
      </c>
      <c r="J1296" s="1368">
        <v>0.8833333333333323</v>
      </c>
      <c r="K1296" s="1368"/>
      <c r="L1296" s="1368"/>
      <c r="M1296" s="1368"/>
      <c r="N1296" s="1368"/>
      <c r="O1296" s="1368"/>
      <c r="P1296" s="1368"/>
      <c r="Q1296" s="1368"/>
      <c r="R1296" s="68"/>
      <c r="S1296" s="69"/>
      <c r="T1296" s="1376"/>
      <c r="U1296" s="1380"/>
      <c r="V1296" s="1125">
        <v>9.0277777777777457E-3</v>
      </c>
      <c r="W1296" s="1125">
        <v>9.0277777777777457E-3</v>
      </c>
      <c r="X1296" s="1366"/>
      <c r="Y1296" s="1366"/>
      <c r="Z1296" s="1120"/>
    </row>
    <row r="1297" spans="1:26" s="1425" customFormat="1" ht="24.75" customHeight="1" x14ac:dyDescent="0.15">
      <c r="A1297" s="57">
        <v>11</v>
      </c>
      <c r="B1297" s="1368">
        <v>0.25208333333333333</v>
      </c>
      <c r="C1297" s="1368">
        <v>0.32430555555555551</v>
      </c>
      <c r="D1297" s="1368">
        <v>0.40972222222222232</v>
      </c>
      <c r="E1297" s="1368">
        <v>0.47916666666666691</v>
      </c>
      <c r="F1297" s="1368">
        <v>0.56666666666666676</v>
      </c>
      <c r="G1297" s="1368">
        <v>0.63611111111111096</v>
      </c>
      <c r="H1297" s="43">
        <v>0.72222222222222177</v>
      </c>
      <c r="I1297" s="1368">
        <v>0.79999999999999927</v>
      </c>
      <c r="J1297" s="1368">
        <v>0.89236111111111005</v>
      </c>
      <c r="K1297" s="1368"/>
      <c r="L1297" s="1368"/>
      <c r="M1297" s="1368"/>
      <c r="N1297" s="1368"/>
      <c r="O1297" s="1368"/>
      <c r="P1297" s="1368"/>
      <c r="Q1297" s="1368"/>
      <c r="R1297" s="68"/>
      <c r="S1297" s="69"/>
      <c r="T1297" s="1376"/>
      <c r="U1297" s="1380"/>
      <c r="V1297" s="1125">
        <v>9.7222222222221877E-3</v>
      </c>
      <c r="W1297" s="1125">
        <v>9.0277777777777457E-3</v>
      </c>
      <c r="X1297" s="1366"/>
      <c r="Y1297" s="1366"/>
      <c r="Z1297" s="1120"/>
    </row>
    <row r="1298" spans="1:26" s="1425" customFormat="1" ht="24.75" customHeight="1" x14ac:dyDescent="0.15">
      <c r="A1298" s="1447">
        <v>12</v>
      </c>
      <c r="B1298" s="1368">
        <v>0.26180555555555557</v>
      </c>
      <c r="C1298" s="1368">
        <v>0.3347222222222222</v>
      </c>
      <c r="D1298" s="1368">
        <v>0.41944444444444456</v>
      </c>
      <c r="E1298" s="1368">
        <v>0.48888888888888915</v>
      </c>
      <c r="F1298" s="1368">
        <v>0.57569444444444451</v>
      </c>
      <c r="G1298" s="1368">
        <v>0.64513888888888871</v>
      </c>
      <c r="H1298" s="43">
        <v>0.72986111111111063</v>
      </c>
      <c r="I1298" s="1368">
        <v>0.80902777777777701</v>
      </c>
      <c r="J1298" s="1368">
        <v>0.9013888888888878</v>
      </c>
      <c r="K1298" s="1368"/>
      <c r="L1298" s="1368"/>
      <c r="M1298" s="1368"/>
      <c r="N1298" s="1368"/>
      <c r="O1298" s="1368"/>
      <c r="P1298" s="1368"/>
      <c r="Q1298" s="1368"/>
      <c r="R1298" s="68"/>
      <c r="S1298" s="69"/>
      <c r="T1298" s="1376"/>
      <c r="U1298" s="1380"/>
      <c r="V1298" s="1125"/>
      <c r="W1298" s="1125">
        <v>9.0277777777777457E-3</v>
      </c>
      <c r="X1298" s="1366"/>
      <c r="Y1298" s="1366"/>
      <c r="Z1298" s="1120"/>
    </row>
    <row r="1299" spans="1:26" s="1425" customFormat="1" ht="24.75" customHeight="1" x14ac:dyDescent="0.15">
      <c r="A1299" s="57">
        <v>13</v>
      </c>
      <c r="B1299" s="1368">
        <v>0.27152777777777781</v>
      </c>
      <c r="C1299" s="1368">
        <v>0.34513888888888888</v>
      </c>
      <c r="D1299" s="1368">
        <v>0.42777777777777792</v>
      </c>
      <c r="E1299" s="1368">
        <v>0.49722222222222251</v>
      </c>
      <c r="F1299" s="1368">
        <v>0.58472222222222225</v>
      </c>
      <c r="G1299" s="1368">
        <v>0.65416666666666645</v>
      </c>
      <c r="H1299" s="1368">
        <v>0.73888888888888837</v>
      </c>
      <c r="I1299" s="1368">
        <v>0.81805555555555476</v>
      </c>
      <c r="J1299" s="1368">
        <v>0.91041666666666554</v>
      </c>
      <c r="K1299" s="1368"/>
      <c r="L1299" s="1368"/>
      <c r="M1299" s="1368"/>
      <c r="N1299" s="1368"/>
      <c r="O1299" s="1368"/>
      <c r="P1299" s="1368"/>
      <c r="Q1299" s="1368"/>
      <c r="R1299" s="68"/>
      <c r="S1299" s="69"/>
      <c r="T1299" s="1376"/>
      <c r="U1299" s="1380"/>
      <c r="V1299" s="1125"/>
      <c r="W1299" s="1125"/>
      <c r="X1299" s="1366"/>
      <c r="Y1299" s="1366"/>
      <c r="Z1299" s="1120"/>
    </row>
    <row r="1300" spans="1:26" s="1425" customFormat="1" ht="24.75" customHeight="1" x14ac:dyDescent="0.15">
      <c r="A1300" s="1447">
        <v>14</v>
      </c>
      <c r="B1300" s="43">
        <v>0.28125000000000006</v>
      </c>
      <c r="C1300" s="1368">
        <v>0.35347222222222224</v>
      </c>
      <c r="D1300" s="1368">
        <v>0.43611111111111128</v>
      </c>
      <c r="E1300" s="1368">
        <v>0.50555555555555587</v>
      </c>
      <c r="F1300" s="1368">
        <v>0.59375</v>
      </c>
      <c r="G1300" s="1368">
        <v>0.6631944444444442</v>
      </c>
      <c r="H1300" s="1368">
        <v>0.749305555555555</v>
      </c>
      <c r="I1300" s="1368">
        <v>0.8270833333333325</v>
      </c>
      <c r="J1300" s="1368">
        <v>0.91944444444444329</v>
      </c>
      <c r="K1300" s="1368"/>
      <c r="L1300" s="1368"/>
      <c r="M1300" s="1368"/>
      <c r="N1300" s="1368"/>
      <c r="O1300" s="1368"/>
      <c r="P1300" s="1368"/>
      <c r="Q1300" s="1368"/>
      <c r="R1300" s="68"/>
      <c r="S1300" s="69"/>
      <c r="T1300" s="1376"/>
      <c r="U1300" s="1380"/>
      <c r="V1300" s="1125"/>
      <c r="W1300" s="1125"/>
      <c r="X1300" s="1366"/>
      <c r="Y1300" s="1366"/>
      <c r="Z1300" s="1120"/>
    </row>
    <row r="1301" spans="1:26" s="1425" customFormat="1" ht="24.75" customHeight="1" x14ac:dyDescent="0.15">
      <c r="A1301" s="57">
        <v>15</v>
      </c>
      <c r="B1301" s="43">
        <v>0.28819444444444448</v>
      </c>
      <c r="C1301" s="1368">
        <v>0.3618055555555556</v>
      </c>
      <c r="D1301" s="1368">
        <v>0.44444444444444464</v>
      </c>
      <c r="E1301" s="1368">
        <v>0.51388888888888917</v>
      </c>
      <c r="F1301" s="1368">
        <v>0.60277777777777775</v>
      </c>
      <c r="G1301" s="1368">
        <v>0.67222222222222194</v>
      </c>
      <c r="H1301" s="1368">
        <v>0.75972222222222163</v>
      </c>
      <c r="I1301" s="1368">
        <v>0.83611111111111025</v>
      </c>
      <c r="J1301" s="1368">
        <v>0.92847222222222103</v>
      </c>
      <c r="K1301" s="1368"/>
      <c r="L1301" s="1368"/>
      <c r="M1301" s="1368"/>
      <c r="N1301" s="1368"/>
      <c r="O1301" s="1368"/>
      <c r="P1301" s="1368"/>
      <c r="Q1301" s="1368"/>
      <c r="R1301" s="68"/>
      <c r="S1301" s="69"/>
      <c r="T1301" s="1376"/>
      <c r="U1301" s="1380"/>
      <c r="V1301" s="1125"/>
      <c r="W1301" s="1125"/>
      <c r="X1301" s="1366"/>
      <c r="Y1301" s="1366"/>
      <c r="Z1301" s="1120"/>
    </row>
    <row r="1302" spans="1:26" s="1425" customFormat="1" ht="24.75" customHeight="1" x14ac:dyDescent="0.15">
      <c r="A1302" s="1447">
        <v>16</v>
      </c>
      <c r="B1302" s="43">
        <v>0.2951388888888889</v>
      </c>
      <c r="C1302" s="1368">
        <v>0.37013888888888896</v>
      </c>
      <c r="D1302" s="1368">
        <v>0.452777777777778</v>
      </c>
      <c r="E1302" s="1368">
        <v>0.52222222222222248</v>
      </c>
      <c r="F1302" s="1368">
        <v>0.61180555555555549</v>
      </c>
      <c r="G1302" s="1368">
        <v>0.68124999999999969</v>
      </c>
      <c r="H1302" s="1368">
        <v>0.77013888888888826</v>
      </c>
      <c r="I1302" s="1368">
        <v>0.845138888888888</v>
      </c>
      <c r="J1302" s="1368">
        <v>0.93749999999999878</v>
      </c>
      <c r="K1302" s="1368"/>
      <c r="L1302" s="1368"/>
      <c r="M1302" s="1368"/>
      <c r="N1302" s="1368"/>
      <c r="O1302" s="1386"/>
      <c r="P1302" s="1386"/>
      <c r="Q1302" s="1386"/>
      <c r="R1302" s="68"/>
      <c r="S1302" s="69"/>
      <c r="T1302" s="1376"/>
      <c r="U1302" s="1380"/>
      <c r="V1302" s="1125"/>
      <c r="W1302" s="1125"/>
      <c r="X1302" s="1366"/>
      <c r="Y1302" s="1366"/>
      <c r="Z1302" s="1120"/>
    </row>
    <row r="1303" spans="1:26" s="1425" customFormat="1" ht="24.75" customHeight="1" x14ac:dyDescent="0.15">
      <c r="A1303" s="57">
        <v>17</v>
      </c>
      <c r="B1303" s="43">
        <v>0.30208333333333331</v>
      </c>
      <c r="C1303" s="1368">
        <v>0.37847222222222232</v>
      </c>
      <c r="D1303" s="1368">
        <v>0.46111111111111136</v>
      </c>
      <c r="E1303" s="1368">
        <v>0.53055555555555578</v>
      </c>
      <c r="F1303" s="1368">
        <v>0.62083333333333324</v>
      </c>
      <c r="G1303" s="1368">
        <v>0.69097222222222188</v>
      </c>
      <c r="H1303" s="1368">
        <v>0.78055555555555489</v>
      </c>
      <c r="I1303" s="1368">
        <v>0.85416666666666574</v>
      </c>
      <c r="J1303" s="1368"/>
      <c r="K1303" s="1368"/>
      <c r="L1303" s="1368"/>
      <c r="M1303" s="1368"/>
      <c r="N1303" s="1368"/>
      <c r="O1303" s="1386"/>
      <c r="P1303" s="1386"/>
      <c r="Q1303" s="1386"/>
      <c r="R1303" s="68"/>
      <c r="S1303" s="69"/>
      <c r="T1303" s="1376"/>
      <c r="U1303" s="1380"/>
      <c r="V1303" s="1125"/>
      <c r="W1303" s="1125"/>
      <c r="X1303" s="1366"/>
      <c r="Y1303" s="1366"/>
      <c r="Z1303" s="1375"/>
    </row>
    <row r="1304" spans="1:26" s="1425" customFormat="1" ht="24.75" customHeight="1" x14ac:dyDescent="0.15">
      <c r="A1304" s="1447">
        <v>18</v>
      </c>
      <c r="B1304" s="43">
        <v>0.30902777777777773</v>
      </c>
      <c r="C1304" s="1368">
        <v>0.38680555555555568</v>
      </c>
      <c r="D1304" s="1368">
        <v>0.46944444444444472</v>
      </c>
      <c r="E1304" s="1368">
        <v>0.53888888888888908</v>
      </c>
      <c r="F1304" s="1368">
        <v>0.62986111111111098</v>
      </c>
      <c r="G1304" s="1368">
        <v>0.70069444444444406</v>
      </c>
      <c r="H1304" s="1368">
        <v>0.79097222222222152</v>
      </c>
      <c r="I1304" s="1368">
        <v>0.86319444444444349</v>
      </c>
      <c r="J1304" s="1368"/>
      <c r="K1304" s="1368"/>
      <c r="L1304" s="1368"/>
      <c r="M1304" s="1368"/>
      <c r="N1304" s="1368"/>
      <c r="O1304" s="1386"/>
      <c r="P1304" s="1386"/>
      <c r="Q1304" s="1386"/>
      <c r="R1304" s="68"/>
      <c r="S1304" s="69"/>
      <c r="T1304" s="1376"/>
      <c r="U1304" s="1380"/>
      <c r="V1304" s="1366"/>
      <c r="W1304" s="1125"/>
      <c r="X1304" s="1366"/>
      <c r="Y1304" s="1366"/>
      <c r="Z1304" s="1375"/>
    </row>
    <row r="1305" spans="1:26" s="1425" customFormat="1" ht="24.75" customHeight="1" x14ac:dyDescent="0.15">
      <c r="A1305" s="1447">
        <v>19</v>
      </c>
      <c r="B1305" s="1386"/>
      <c r="C1305" s="1386"/>
      <c r="D1305" s="1386"/>
      <c r="E1305" s="1386"/>
      <c r="F1305" s="1386"/>
      <c r="G1305" s="1386"/>
      <c r="H1305" s="1386"/>
      <c r="I1305" s="1386"/>
      <c r="J1305" s="1386"/>
      <c r="K1305" s="1386"/>
      <c r="L1305" s="1386"/>
      <c r="M1305" s="1386"/>
      <c r="N1305" s="1386"/>
      <c r="O1305" s="1386"/>
      <c r="P1305" s="1386"/>
      <c r="Q1305" s="1386"/>
      <c r="R1305" s="1373"/>
      <c r="S1305" s="69"/>
      <c r="T1305" s="1376"/>
      <c r="U1305" s="1380"/>
      <c r="V1305" s="1366"/>
      <c r="W1305" s="1125"/>
      <c r="X1305" s="1366"/>
      <c r="Y1305" s="1366"/>
      <c r="Z1305" s="1375"/>
    </row>
    <row r="1306" spans="1:26" s="1425" customFormat="1" ht="24.75" customHeight="1" x14ac:dyDescent="0.15">
      <c r="A1306" s="1447">
        <v>20</v>
      </c>
      <c r="B1306" s="1368"/>
      <c r="C1306" s="1368"/>
      <c r="D1306" s="1368"/>
      <c r="E1306" s="1368"/>
      <c r="F1306" s="1368"/>
      <c r="G1306" s="1368"/>
      <c r="H1306" s="1368"/>
      <c r="I1306" s="1368"/>
      <c r="J1306" s="1368"/>
      <c r="K1306" s="1368"/>
      <c r="L1306" s="1368"/>
      <c r="M1306" s="1368"/>
      <c r="N1306" s="1368"/>
      <c r="O1306" s="1368"/>
      <c r="P1306" s="1368"/>
      <c r="Q1306" s="1368"/>
      <c r="R1306" s="1372"/>
      <c r="S1306" s="1369"/>
      <c r="T1306" s="1376"/>
      <c r="U1306" s="1380"/>
      <c r="V1306" s="1366"/>
      <c r="W1306" s="1366"/>
      <c r="X1306" s="1366"/>
      <c r="Y1306" s="1366"/>
      <c r="Z1306" s="1375"/>
    </row>
    <row r="1307" spans="1:26" s="1425" customFormat="1" ht="24.75" customHeight="1" x14ac:dyDescent="0.15">
      <c r="A1307" s="1447">
        <v>21</v>
      </c>
      <c r="B1307" s="1369"/>
      <c r="C1307" s="1369"/>
      <c r="D1307" s="1369"/>
      <c r="E1307" s="1369"/>
      <c r="F1307" s="1369"/>
      <c r="G1307" s="1369"/>
      <c r="H1307" s="1369"/>
      <c r="I1307" s="1369"/>
      <c r="J1307" s="1369"/>
      <c r="K1307" s="1369"/>
      <c r="L1307" s="1369"/>
      <c r="M1307" s="1369"/>
      <c r="N1307" s="1369"/>
      <c r="O1307" s="1369"/>
      <c r="P1307" s="1369"/>
      <c r="Q1307" s="1369"/>
      <c r="R1307" s="1369"/>
      <c r="S1307" s="1369"/>
      <c r="T1307" s="1376"/>
      <c r="U1307" s="1380"/>
      <c r="V1307" s="1366"/>
      <c r="W1307" s="1366"/>
      <c r="X1307" s="1366"/>
      <c r="Y1307" s="1366"/>
      <c r="Z1307" s="1375"/>
    </row>
    <row r="1308" spans="1:26" s="1425" customFormat="1" ht="24.75" customHeight="1" x14ac:dyDescent="0.15">
      <c r="A1308" s="1447">
        <v>22</v>
      </c>
      <c r="B1308" s="1369"/>
      <c r="C1308" s="1369"/>
      <c r="D1308" s="1369"/>
      <c r="E1308" s="1369"/>
      <c r="F1308" s="1369"/>
      <c r="G1308" s="1369"/>
      <c r="H1308" s="1369"/>
      <c r="I1308" s="1369"/>
      <c r="J1308" s="1369"/>
      <c r="K1308" s="1369"/>
      <c r="L1308" s="1369"/>
      <c r="M1308" s="1369"/>
      <c r="N1308" s="1369"/>
      <c r="O1308" s="1369"/>
      <c r="P1308" s="1369"/>
      <c r="Q1308" s="1369"/>
      <c r="R1308" s="1369"/>
      <c r="S1308" s="1369"/>
      <c r="T1308" s="1376"/>
      <c r="U1308" s="1380"/>
      <c r="V1308" s="1366"/>
      <c r="W1308" s="1366"/>
      <c r="X1308" s="1366"/>
      <c r="Y1308" s="1366"/>
      <c r="Z1308" s="1375"/>
    </row>
    <row r="1309" spans="1:26" s="1425" customFormat="1" ht="24.75" customHeight="1" x14ac:dyDescent="0.15">
      <c r="A1309" s="1447">
        <v>23</v>
      </c>
      <c r="B1309" s="1369"/>
      <c r="C1309" s="1369"/>
      <c r="D1309" s="1369"/>
      <c r="E1309" s="1369"/>
      <c r="F1309" s="1369"/>
      <c r="G1309" s="1369"/>
      <c r="H1309" s="1369"/>
      <c r="I1309" s="1369"/>
      <c r="J1309" s="1369"/>
      <c r="K1309" s="1369"/>
      <c r="L1309" s="1369"/>
      <c r="M1309" s="1369"/>
      <c r="N1309" s="1369"/>
      <c r="O1309" s="1369"/>
      <c r="P1309" s="1369"/>
      <c r="Q1309" s="1369"/>
      <c r="R1309" s="1369"/>
      <c r="S1309" s="1369"/>
      <c r="T1309" s="1376"/>
      <c r="U1309" s="1380"/>
      <c r="V1309" s="1366"/>
      <c r="W1309" s="1366"/>
      <c r="X1309" s="1366"/>
      <c r="Y1309" s="1366"/>
      <c r="Z1309" s="1375"/>
    </row>
    <row r="1310" spans="1:26" s="1425" customFormat="1" ht="24.75" customHeight="1" x14ac:dyDescent="0.15">
      <c r="A1310" s="1447">
        <v>24</v>
      </c>
      <c r="B1310" s="1369"/>
      <c r="C1310" s="1369"/>
      <c r="D1310" s="1369"/>
      <c r="E1310" s="1369"/>
      <c r="F1310" s="1369"/>
      <c r="G1310" s="1369"/>
      <c r="H1310" s="1369"/>
      <c r="I1310" s="1369"/>
      <c r="J1310" s="1369"/>
      <c r="K1310" s="1369"/>
      <c r="L1310" s="1369"/>
      <c r="M1310" s="1369"/>
      <c r="N1310" s="1369"/>
      <c r="O1310" s="1369"/>
      <c r="P1310" s="1369"/>
      <c r="Q1310" s="1369"/>
      <c r="R1310" s="1369"/>
      <c r="S1310" s="1369"/>
      <c r="T1310" s="1376"/>
      <c r="U1310" s="1380"/>
      <c r="V1310" s="1366"/>
      <c r="W1310" s="1366"/>
      <c r="X1310" s="1366"/>
      <c r="Y1310" s="1366"/>
      <c r="Z1310" s="1375"/>
    </row>
    <row r="1311" spans="1:26" s="1425" customFormat="1" ht="24.75" customHeight="1" x14ac:dyDescent="0.15">
      <c r="A1311" s="1447">
        <v>25</v>
      </c>
      <c r="B1311" s="1369"/>
      <c r="C1311" s="1369"/>
      <c r="D1311" s="1369"/>
      <c r="E1311" s="1369"/>
      <c r="F1311" s="1369"/>
      <c r="G1311" s="1369"/>
      <c r="H1311" s="1369"/>
      <c r="I1311" s="1369"/>
      <c r="J1311" s="1369"/>
      <c r="K1311" s="1369"/>
      <c r="L1311" s="1369"/>
      <c r="M1311" s="1369"/>
      <c r="N1311" s="1369"/>
      <c r="O1311" s="1369"/>
      <c r="P1311" s="1369"/>
      <c r="Q1311" s="1369"/>
      <c r="R1311" s="1369"/>
      <c r="S1311" s="1369"/>
      <c r="T1311" s="1376"/>
      <c r="U1311" s="1380"/>
      <c r="V1311" s="1366"/>
      <c r="W1311" s="1366"/>
      <c r="X1311" s="1366"/>
      <c r="Y1311" s="1366"/>
      <c r="Z1311" s="1375"/>
    </row>
    <row r="1312" spans="1:26" s="1425" customFormat="1" ht="24.75" customHeight="1" x14ac:dyDescent="0.15">
      <c r="A1312" s="1447">
        <v>26</v>
      </c>
      <c r="B1312" s="1369"/>
      <c r="C1312" s="1369"/>
      <c r="D1312" s="1369"/>
      <c r="E1312" s="1369"/>
      <c r="F1312" s="1369"/>
      <c r="G1312" s="1369"/>
      <c r="H1312" s="1369"/>
      <c r="I1312" s="1369"/>
      <c r="J1312" s="1369"/>
      <c r="K1312" s="1369"/>
      <c r="L1312" s="1369"/>
      <c r="M1312" s="1369"/>
      <c r="N1312" s="1369"/>
      <c r="O1312" s="1369"/>
      <c r="P1312" s="1369"/>
      <c r="Q1312" s="1369"/>
      <c r="R1312" s="1369"/>
      <c r="S1312" s="1369"/>
      <c r="T1312" s="1376"/>
      <c r="U1312" s="1380"/>
      <c r="V1312" s="1366"/>
      <c r="W1312" s="1366"/>
      <c r="X1312" s="1366"/>
      <c r="Y1312" s="1366"/>
      <c r="Z1312" s="1375"/>
    </row>
    <row r="1313" spans="1:26" s="1425" customFormat="1" ht="24.75" customHeight="1" x14ac:dyDescent="0.15">
      <c r="A1313" s="1447">
        <v>27</v>
      </c>
      <c r="B1313" s="1369"/>
      <c r="C1313" s="1369"/>
      <c r="D1313" s="1369"/>
      <c r="E1313" s="1369"/>
      <c r="F1313" s="1369"/>
      <c r="G1313" s="1369"/>
      <c r="H1313" s="1369"/>
      <c r="I1313" s="1369"/>
      <c r="J1313" s="1369"/>
      <c r="K1313" s="1369"/>
      <c r="L1313" s="1369"/>
      <c r="M1313" s="1369"/>
      <c r="N1313" s="1369"/>
      <c r="O1313" s="1369"/>
      <c r="P1313" s="1369"/>
      <c r="Q1313" s="1369"/>
      <c r="R1313" s="1369"/>
      <c r="S1313" s="1369"/>
      <c r="T1313" s="1376"/>
      <c r="U1313" s="1380"/>
      <c r="V1313" s="1366"/>
      <c r="W1313" s="1366"/>
      <c r="X1313" s="1366"/>
      <c r="Y1313" s="1366"/>
      <c r="Z1313" s="1375"/>
    </row>
    <row r="1314" spans="1:26" s="1425" customFormat="1" ht="24.75" customHeight="1" x14ac:dyDescent="0.15">
      <c r="A1314" s="1447">
        <v>28</v>
      </c>
      <c r="B1314" s="1369"/>
      <c r="C1314" s="1369"/>
      <c r="D1314" s="1369"/>
      <c r="E1314" s="1369"/>
      <c r="F1314" s="1369"/>
      <c r="G1314" s="1369"/>
      <c r="H1314" s="1369"/>
      <c r="I1314" s="1369"/>
      <c r="J1314" s="1369"/>
      <c r="K1314" s="1369"/>
      <c r="L1314" s="1369"/>
      <c r="M1314" s="1369"/>
      <c r="N1314" s="1369"/>
      <c r="O1314" s="1369"/>
      <c r="P1314" s="1369"/>
      <c r="Q1314" s="1369"/>
      <c r="R1314" s="1369"/>
      <c r="S1314" s="1369"/>
      <c r="T1314" s="1376"/>
      <c r="U1314" s="1380"/>
      <c r="V1314" s="1366"/>
      <c r="W1314" s="1366"/>
      <c r="X1314" s="1366"/>
      <c r="Y1314" s="1366"/>
      <c r="Z1314" s="1375"/>
    </row>
    <row r="1315" spans="1:26" s="1425" customFormat="1" ht="24.75" customHeight="1" x14ac:dyDescent="0.15">
      <c r="A1315" s="1447">
        <v>29</v>
      </c>
      <c r="B1315" s="1369"/>
      <c r="C1315" s="1369"/>
      <c r="D1315" s="1369"/>
      <c r="E1315" s="1369"/>
      <c r="F1315" s="1369"/>
      <c r="G1315" s="1369"/>
      <c r="H1315" s="1369"/>
      <c r="I1315" s="1369"/>
      <c r="J1315" s="1369"/>
      <c r="K1315" s="1369"/>
      <c r="L1315" s="1369"/>
      <c r="M1315" s="1369"/>
      <c r="N1315" s="1369"/>
      <c r="O1315" s="1369"/>
      <c r="P1315" s="1369"/>
      <c r="Q1315" s="1369"/>
      <c r="R1315" s="1369"/>
      <c r="S1315" s="1369"/>
      <c r="T1315" s="1376"/>
      <c r="U1315" s="1380"/>
      <c r="V1315" s="1366"/>
      <c r="W1315" s="1366"/>
      <c r="X1315" s="1366"/>
      <c r="Y1315" s="1366"/>
      <c r="Z1315" s="1375"/>
    </row>
    <row r="1316" spans="1:26" s="1425" customFormat="1" ht="24.75" customHeight="1" x14ac:dyDescent="0.15">
      <c r="A1316" s="44">
        <v>30</v>
      </c>
      <c r="B1316" s="1387"/>
      <c r="C1316" s="1387"/>
      <c r="D1316" s="1387"/>
      <c r="E1316" s="1387"/>
      <c r="F1316" s="1387"/>
      <c r="G1316" s="1387"/>
      <c r="H1316" s="1387"/>
      <c r="I1316" s="1387"/>
      <c r="J1316" s="1387"/>
      <c r="K1316" s="1387"/>
      <c r="L1316" s="1387"/>
      <c r="M1316" s="1387"/>
      <c r="N1316" s="1387"/>
      <c r="O1316" s="1387"/>
      <c r="P1316" s="1387"/>
      <c r="Q1316" s="1387"/>
      <c r="R1316" s="1387"/>
      <c r="S1316" s="1387"/>
      <c r="T1316" s="1388"/>
      <c r="U1316" s="1389"/>
      <c r="V1316" s="1366"/>
      <c r="W1316" s="1366"/>
      <c r="X1316" s="1366"/>
      <c r="Y1316" s="1366"/>
      <c r="Z1316" s="1375"/>
    </row>
    <row r="1317" spans="1:26" s="1425" customFormat="1" ht="24.75" customHeight="1" x14ac:dyDescent="0.15">
      <c r="A1317" s="44">
        <v>31</v>
      </c>
      <c r="B1317" s="1387"/>
      <c r="C1317" s="1387"/>
      <c r="D1317" s="1387"/>
      <c r="E1317" s="1387"/>
      <c r="F1317" s="1387"/>
      <c r="G1317" s="1387"/>
      <c r="H1317" s="1387"/>
      <c r="I1317" s="1387"/>
      <c r="J1317" s="1387"/>
      <c r="K1317" s="1387"/>
      <c r="L1317" s="1387"/>
      <c r="M1317" s="1387"/>
      <c r="N1317" s="1387"/>
      <c r="O1317" s="1387"/>
      <c r="P1317" s="1387"/>
      <c r="Q1317" s="1387"/>
      <c r="R1317" s="1387"/>
      <c r="S1317" s="1387"/>
      <c r="T1317" s="1388"/>
      <c r="U1317" s="1389"/>
      <c r="V1317" s="1366"/>
      <c r="W1317" s="1366"/>
      <c r="X1317" s="1366"/>
      <c r="Y1317" s="1366"/>
      <c r="Z1317" s="1375"/>
    </row>
    <row r="1318" spans="1:26" s="1425" customFormat="1" ht="24.75" customHeight="1" x14ac:dyDescent="0.15">
      <c r="A1318" s="44">
        <v>32</v>
      </c>
      <c r="B1318" s="1387"/>
      <c r="C1318" s="1387"/>
      <c r="D1318" s="1387"/>
      <c r="E1318" s="1387"/>
      <c r="F1318" s="1387"/>
      <c r="G1318" s="1387"/>
      <c r="H1318" s="1387"/>
      <c r="I1318" s="1387"/>
      <c r="J1318" s="1387"/>
      <c r="K1318" s="1387"/>
      <c r="L1318" s="1387"/>
      <c r="M1318" s="1387"/>
      <c r="N1318" s="1387"/>
      <c r="O1318" s="1387"/>
      <c r="P1318" s="1387"/>
      <c r="Q1318" s="1387"/>
      <c r="R1318" s="1387"/>
      <c r="S1318" s="1387"/>
      <c r="T1318" s="1388"/>
      <c r="U1318" s="1389"/>
      <c r="V1318" s="1366"/>
      <c r="W1318" s="1366"/>
      <c r="X1318" s="1366"/>
      <c r="Y1318" s="1366"/>
      <c r="Z1318" s="1375"/>
    </row>
    <row r="1319" spans="1:26" s="1425" customFormat="1" ht="24.75" customHeight="1" thickBot="1" x14ac:dyDescent="0.2">
      <c r="A1319" s="44">
        <v>33</v>
      </c>
      <c r="B1319" s="1374"/>
      <c r="C1319" s="1374"/>
      <c r="D1319" s="1374"/>
      <c r="E1319" s="1374"/>
      <c r="F1319" s="1374"/>
      <c r="G1319" s="1374"/>
      <c r="H1319" s="1374"/>
      <c r="I1319" s="1374"/>
      <c r="J1319" s="1374"/>
      <c r="K1319" s="1374"/>
      <c r="L1319" s="1374"/>
      <c r="M1319" s="1374"/>
      <c r="N1319" s="1374"/>
      <c r="O1319" s="1374"/>
      <c r="P1319" s="1374"/>
      <c r="Q1319" s="1374"/>
      <c r="R1319" s="1374"/>
      <c r="S1319" s="1374"/>
      <c r="T1319" s="1382"/>
      <c r="U1319" s="1383"/>
      <c r="V1319" s="1366"/>
      <c r="W1319" s="1366"/>
      <c r="X1319" s="1366"/>
      <c r="Y1319" s="1366"/>
      <c r="Z1319" s="1375"/>
    </row>
    <row r="1320" spans="1:26" s="1425" customFormat="1" ht="21" customHeight="1" thickBot="1" x14ac:dyDescent="0.2">
      <c r="A1320" s="1665" t="s">
        <v>4</v>
      </c>
      <c r="B1320" s="1666"/>
      <c r="C1320" s="1574" t="s">
        <v>1018</v>
      </c>
      <c r="D1320" s="1574"/>
      <c r="E1320" s="1574"/>
      <c r="F1320" s="1575"/>
      <c r="G1320" s="1375"/>
      <c r="H1320" s="1375"/>
      <c r="I1320" s="1375"/>
      <c r="J1320" s="1375"/>
      <c r="K1320" s="1375"/>
      <c r="L1320" s="1375"/>
      <c r="M1320" s="1375"/>
      <c r="N1320" s="1375"/>
      <c r="O1320" s="1375"/>
      <c r="P1320" s="1375"/>
      <c r="Q1320" s="1375"/>
      <c r="R1320" s="1375"/>
      <c r="S1320" s="1375"/>
      <c r="T1320" s="1401"/>
      <c r="U1320" s="1401"/>
      <c r="V1320" s="1366"/>
      <c r="W1320" s="1366"/>
      <c r="X1320" s="1366"/>
      <c r="Y1320" s="1366"/>
      <c r="Z1320" s="1375"/>
    </row>
    <row r="1321" spans="1:26" s="751" customFormat="1" ht="31.5" customHeight="1" thickBot="1" x14ac:dyDescent="0.2">
      <c r="A1321" s="1476" t="s">
        <v>1101</v>
      </c>
      <c r="B1321" s="1477"/>
      <c r="C1321" s="1477"/>
      <c r="D1321" s="1477"/>
      <c r="E1321" s="1478"/>
      <c r="F1321" s="1" t="s">
        <v>1765</v>
      </c>
      <c r="G1321" s="1"/>
      <c r="H1321" s="1479" t="s">
        <v>1092</v>
      </c>
      <c r="I1321" s="1480"/>
      <c r="J1321" s="1480"/>
      <c r="K1321" s="5" t="s">
        <v>1091</v>
      </c>
      <c r="L1321" s="1457" t="s">
        <v>1102</v>
      </c>
      <c r="M1321" s="1457"/>
      <c r="N1321" s="1458"/>
      <c r="O1321" s="1"/>
      <c r="P1321" s="6"/>
      <c r="Q1321" s="6"/>
      <c r="R1321" s="6"/>
      <c r="S1321" s="1"/>
      <c r="T1321" s="1669" t="s">
        <v>1103</v>
      </c>
      <c r="U1321" s="1670"/>
      <c r="V1321" s="379">
        <v>1.0520315091210614E-2</v>
      </c>
      <c r="W1321" s="379">
        <v>1.03656045751634E-2</v>
      </c>
      <c r="X1321" s="379">
        <v>1.0442959833187007E-2</v>
      </c>
      <c r="Y1321" s="380" t="s">
        <v>1094</v>
      </c>
      <c r="Z1321" s="381">
        <v>1.0416666666666666E-2</v>
      </c>
    </row>
    <row r="1322" spans="1:26" s="751" customFormat="1" ht="12.75" thickBot="1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534"/>
      <c r="U1322" s="534"/>
      <c r="V1322" s="379">
        <v>0.23263888888888887</v>
      </c>
      <c r="W1322" s="379">
        <v>0.23958333333333334</v>
      </c>
      <c r="X1322" s="1"/>
      <c r="Y1322" s="1"/>
      <c r="Z1322" s="13"/>
    </row>
    <row r="1323" spans="1:26" s="751" customFormat="1" ht="20.100000000000001" customHeight="1" thickBot="1" x14ac:dyDescent="0.2">
      <c r="A1323" s="1481" t="s">
        <v>1087</v>
      </c>
      <c r="B1323" s="1482"/>
      <c r="C1323" s="1450" t="s">
        <v>2</v>
      </c>
      <c r="D1323" s="1451"/>
      <c r="E1323" s="1452"/>
      <c r="F1323" s="1453"/>
      <c r="G1323" s="1454"/>
      <c r="H1323" s="1454"/>
      <c r="I1323" s="1454"/>
      <c r="J1323" s="1454"/>
      <c r="K1323" s="1"/>
      <c r="L1323" s="1"/>
      <c r="M1323" s="1"/>
      <c r="N1323" s="1463" t="s">
        <v>1095</v>
      </c>
      <c r="O1323" s="1464"/>
      <c r="P1323" s="1667">
        <v>1.0416666666666666E-2</v>
      </c>
      <c r="Q1323" s="1668"/>
      <c r="R1323" s="1"/>
      <c r="S1323" s="7" t="s">
        <v>1088</v>
      </c>
      <c r="T1323" s="1459">
        <v>6.25E-2</v>
      </c>
      <c r="U1323" s="1460"/>
      <c r="V1323" s="379">
        <v>0.70486111111111116</v>
      </c>
      <c r="W1323" s="379">
        <v>0.70486111111111116</v>
      </c>
      <c r="X1323" s="1"/>
      <c r="Y1323" s="1"/>
      <c r="Z1323" s="13"/>
    </row>
    <row r="1324" spans="1:26" s="751" customFormat="1" ht="12.75" thickBot="1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534"/>
      <c r="U1324" s="534"/>
      <c r="V1324" s="379">
        <v>0.9375</v>
      </c>
      <c r="W1324" s="379">
        <v>0.94444444444444453</v>
      </c>
      <c r="X1324" s="1"/>
      <c r="Y1324" s="1"/>
      <c r="Z1324" s="13"/>
    </row>
    <row r="1325" spans="1:26" s="751" customFormat="1" ht="24.75" customHeight="1" x14ac:dyDescent="0.15">
      <c r="A1325" s="1572" t="s">
        <v>1104</v>
      </c>
      <c r="B1325" s="1461">
        <v>1</v>
      </c>
      <c r="C1325" s="1540"/>
      <c r="D1325" s="1461">
        <v>2</v>
      </c>
      <c r="E1325" s="1540"/>
      <c r="F1325" s="1461">
        <v>3</v>
      </c>
      <c r="G1325" s="1540"/>
      <c r="H1325" s="1461">
        <v>4</v>
      </c>
      <c r="I1325" s="1540"/>
      <c r="J1325" s="1461">
        <v>5</v>
      </c>
      <c r="K1325" s="1540"/>
      <c r="L1325" s="1461">
        <v>6</v>
      </c>
      <c r="M1325" s="1540"/>
      <c r="N1325" s="1461">
        <v>7</v>
      </c>
      <c r="O1325" s="1540"/>
      <c r="P1325" s="1461">
        <v>8</v>
      </c>
      <c r="Q1325" s="1540"/>
      <c r="R1325" s="1461">
        <v>9</v>
      </c>
      <c r="S1325" s="1540"/>
      <c r="T1325" s="1570">
        <v>10</v>
      </c>
      <c r="U1325" s="1571"/>
      <c r="V1325" s="1"/>
      <c r="W1325" s="1"/>
      <c r="X1325" s="1"/>
      <c r="Y1325" s="1"/>
      <c r="Z1325" s="13"/>
    </row>
    <row r="1326" spans="1:26" s="751" customFormat="1" ht="24.75" customHeight="1" x14ac:dyDescent="0.15">
      <c r="A1326" s="1573"/>
      <c r="B1326" s="9" t="s">
        <v>1096</v>
      </c>
      <c r="C1326" s="9" t="s">
        <v>1092</v>
      </c>
      <c r="D1326" s="9" t="s">
        <v>1096</v>
      </c>
      <c r="E1326" s="9" t="s">
        <v>1097</v>
      </c>
      <c r="F1326" s="9" t="s">
        <v>1096</v>
      </c>
      <c r="G1326" s="9" t="s">
        <v>1092</v>
      </c>
      <c r="H1326" s="9" t="s">
        <v>1096</v>
      </c>
      <c r="I1326" s="9" t="s">
        <v>1092</v>
      </c>
      <c r="J1326" s="9" t="s">
        <v>1105</v>
      </c>
      <c r="K1326" s="9" t="s">
        <v>1097</v>
      </c>
      <c r="L1326" s="9" t="s">
        <v>1096</v>
      </c>
      <c r="M1326" s="9"/>
      <c r="N1326" s="9"/>
      <c r="O1326" s="9"/>
      <c r="P1326" s="9"/>
      <c r="Q1326" s="9"/>
      <c r="R1326" s="9"/>
      <c r="S1326" s="9"/>
      <c r="T1326" s="10"/>
      <c r="U1326" s="16"/>
      <c r="V1326" s="1"/>
      <c r="W1326" s="1"/>
      <c r="X1326" s="1"/>
      <c r="Y1326" s="1"/>
      <c r="Z1326" s="13"/>
    </row>
    <row r="1327" spans="1:26" s="751" customFormat="1" ht="24.75" customHeight="1" x14ac:dyDescent="0.15">
      <c r="A1327" s="728">
        <v>1</v>
      </c>
      <c r="B1327" s="180"/>
      <c r="C1327" s="39">
        <v>0.23958333333333334</v>
      </c>
      <c r="D1327" s="40">
        <v>0.31597222222222232</v>
      </c>
      <c r="E1327" s="40">
        <v>0.38541666666666696</v>
      </c>
      <c r="F1327" s="40">
        <v>0.4722222222222226</v>
      </c>
      <c r="G1327" s="40">
        <v>0.54166666666666696</v>
      </c>
      <c r="H1327" s="40">
        <v>0.63472222222222219</v>
      </c>
      <c r="I1327" s="40">
        <v>0.7076388888888886</v>
      </c>
      <c r="J1327" s="40">
        <v>0.8020833333333327</v>
      </c>
      <c r="K1327" s="40">
        <v>0.87083333333333246</v>
      </c>
      <c r="L1327" s="40"/>
      <c r="M1327" s="3"/>
      <c r="N1327" s="40"/>
      <c r="O1327" s="3"/>
      <c r="P1327" s="3"/>
      <c r="Q1327" s="3"/>
      <c r="R1327" s="68"/>
      <c r="S1327" s="69"/>
      <c r="T1327" s="14"/>
      <c r="U1327" s="20"/>
      <c r="V1327" s="383">
        <v>135</v>
      </c>
      <c r="W1327" s="389">
        <v>5.625</v>
      </c>
      <c r="X1327" s="1"/>
      <c r="Y1327" s="1"/>
      <c r="Z1327" s="385"/>
    </row>
    <row r="1328" spans="1:26" s="751" customFormat="1" ht="24.75" customHeight="1" x14ac:dyDescent="0.15">
      <c r="A1328" s="728">
        <v>2</v>
      </c>
      <c r="B1328" s="39"/>
      <c r="C1328" s="3">
        <v>0.24791666666666667</v>
      </c>
      <c r="D1328" s="3">
        <v>0.32638888888888901</v>
      </c>
      <c r="E1328" s="3">
        <v>0.39583333333333365</v>
      </c>
      <c r="F1328" s="3">
        <v>0.48263888888888928</v>
      </c>
      <c r="G1328" s="3">
        <v>0.55208333333333359</v>
      </c>
      <c r="H1328" s="3">
        <v>0.64583333333333326</v>
      </c>
      <c r="I1328" s="3">
        <v>0.71874999999999967</v>
      </c>
      <c r="J1328" s="3">
        <v>0.81388888888888822</v>
      </c>
      <c r="K1328" s="3">
        <v>0.88124999999999909</v>
      </c>
      <c r="L1328" s="3"/>
      <c r="M1328" s="3"/>
      <c r="N1328" s="40"/>
      <c r="O1328" s="3"/>
      <c r="P1328" s="3"/>
      <c r="Q1328" s="3"/>
      <c r="R1328" s="68"/>
      <c r="S1328" s="69"/>
      <c r="T1328" s="14"/>
      <c r="U1328" s="20"/>
      <c r="V1328" s="386">
        <v>67</v>
      </c>
      <c r="W1328" s="386">
        <v>68</v>
      </c>
      <c r="X1328" s="1"/>
      <c r="Y1328" s="1">
        <v>67.5</v>
      </c>
      <c r="Z1328" s="385"/>
    </row>
    <row r="1329" spans="1:26" s="751" customFormat="1" ht="24.75" customHeight="1" x14ac:dyDescent="0.15">
      <c r="A1329" s="728">
        <v>3</v>
      </c>
      <c r="B1329" s="3"/>
      <c r="C1329" s="3">
        <v>0.25694444444444448</v>
      </c>
      <c r="D1329" s="3">
        <v>0.33680555555555569</v>
      </c>
      <c r="E1329" s="3">
        <v>0.40625000000000033</v>
      </c>
      <c r="F1329" s="3">
        <v>0.49305555555555597</v>
      </c>
      <c r="G1329" s="3">
        <v>0.56250000000000022</v>
      </c>
      <c r="H1329" s="3">
        <v>0.65694444444444433</v>
      </c>
      <c r="I1329" s="3">
        <v>0.72986111111111074</v>
      </c>
      <c r="J1329" s="3">
        <v>0.82569444444444373</v>
      </c>
      <c r="K1329" s="3">
        <v>0.89166666666666572</v>
      </c>
      <c r="L1329" s="3"/>
      <c r="M1329" s="3"/>
      <c r="N1329" s="40"/>
      <c r="O1329" s="3"/>
      <c r="P1329" s="3"/>
      <c r="Q1329" s="3"/>
      <c r="R1329" s="68"/>
      <c r="S1329" s="69"/>
      <c r="T1329" s="14"/>
      <c r="U1329" s="20"/>
      <c r="V1329" s="1"/>
      <c r="W1329" s="1"/>
      <c r="X1329" s="1"/>
      <c r="Y1329" s="1" t="s">
        <v>1098</v>
      </c>
      <c r="Z1329" s="385"/>
    </row>
    <row r="1330" spans="1:26" s="751" customFormat="1" ht="24.75" customHeight="1" x14ac:dyDescent="0.15">
      <c r="A1330" s="728">
        <v>4</v>
      </c>
      <c r="B1330" s="3"/>
      <c r="C1330" s="3">
        <v>0.26597222222222228</v>
      </c>
      <c r="D1330" s="3">
        <v>0.34722222222222238</v>
      </c>
      <c r="E1330" s="3">
        <v>0.41666666666666702</v>
      </c>
      <c r="F1330" s="3">
        <v>0.50347222222222265</v>
      </c>
      <c r="G1330" s="3">
        <v>0.57291666666666685</v>
      </c>
      <c r="H1330" s="3">
        <v>0.6680555555555554</v>
      </c>
      <c r="I1330" s="3">
        <v>0.74097222222222181</v>
      </c>
      <c r="J1330" s="3">
        <v>0.83749999999999925</v>
      </c>
      <c r="K1330" s="3">
        <v>0.90208333333333235</v>
      </c>
      <c r="L1330" s="3"/>
      <c r="M1330" s="3"/>
      <c r="N1330" s="40"/>
      <c r="O1330" s="3"/>
      <c r="P1330" s="3"/>
      <c r="Q1330" s="3"/>
      <c r="R1330" s="68"/>
      <c r="S1330" s="69"/>
      <c r="T1330" s="14"/>
      <c r="U1330" s="20"/>
      <c r="V1330" s="1"/>
      <c r="W1330" s="1"/>
      <c r="X1330" s="1"/>
      <c r="Y1330" s="1"/>
      <c r="Z1330" s="385"/>
    </row>
    <row r="1331" spans="1:26" s="751" customFormat="1" ht="24.75" customHeight="1" x14ac:dyDescent="0.15">
      <c r="A1331" s="728">
        <v>5</v>
      </c>
      <c r="B1331" s="39"/>
      <c r="C1331" s="3">
        <v>0.27500000000000008</v>
      </c>
      <c r="D1331" s="3">
        <v>0.35763888888888906</v>
      </c>
      <c r="E1331" s="3">
        <v>0.4270833333333337</v>
      </c>
      <c r="F1331" s="3">
        <v>0.51388888888888928</v>
      </c>
      <c r="G1331" s="3">
        <v>0.58333333333333348</v>
      </c>
      <c r="H1331" s="3">
        <v>0.67916666666666647</v>
      </c>
      <c r="I1331" s="3">
        <v>0.75208333333333288</v>
      </c>
      <c r="J1331" s="3">
        <v>0.84861111111111032</v>
      </c>
      <c r="K1331" s="3">
        <v>0.91249999999999898</v>
      </c>
      <c r="L1331" s="3"/>
      <c r="M1331" s="3"/>
      <c r="N1331" s="40"/>
      <c r="O1331" s="3"/>
      <c r="P1331" s="3"/>
      <c r="Q1331" s="3"/>
      <c r="R1331" s="68"/>
      <c r="S1331" s="69"/>
      <c r="T1331" s="14"/>
      <c r="U1331" s="20"/>
      <c r="V1331" s="390">
        <v>1.1111111111111072E-2</v>
      </c>
      <c r="W1331" s="390">
        <v>1.041666666666663E-2</v>
      </c>
      <c r="X1331" s="1"/>
      <c r="Y1331" s="1"/>
      <c r="Z1331" s="385"/>
    </row>
    <row r="1332" spans="1:26" s="751" customFormat="1" ht="24.75" customHeight="1" x14ac:dyDescent="0.15">
      <c r="A1332" s="728">
        <v>6</v>
      </c>
      <c r="B1332" s="39"/>
      <c r="C1332" s="3">
        <v>0.28402777777777788</v>
      </c>
      <c r="D1332" s="3">
        <v>0.36805555555555575</v>
      </c>
      <c r="E1332" s="3">
        <v>0.43750000000000039</v>
      </c>
      <c r="F1332" s="3">
        <v>0.52430555555555591</v>
      </c>
      <c r="G1332" s="3">
        <v>0.59375000000000011</v>
      </c>
      <c r="H1332" s="3">
        <v>0.69027777777777755</v>
      </c>
      <c r="I1332" s="3">
        <v>0.76319444444444395</v>
      </c>
      <c r="J1332" s="3">
        <v>0.85972222222222139</v>
      </c>
      <c r="K1332" s="3">
        <v>0.92291666666666561</v>
      </c>
      <c r="L1332" s="3"/>
      <c r="M1332" s="3"/>
      <c r="N1332" s="40"/>
      <c r="O1332" s="3"/>
      <c r="P1332" s="3"/>
      <c r="Q1332" s="3"/>
      <c r="R1332" s="68"/>
      <c r="S1332" s="69"/>
      <c r="T1332" s="14"/>
      <c r="U1332" s="20"/>
      <c r="V1332" s="390">
        <v>1.1111111111111072E-2</v>
      </c>
      <c r="W1332" s="390">
        <v>1.041666666666663E-2</v>
      </c>
      <c r="X1332" s="1"/>
      <c r="Y1332" s="1"/>
      <c r="Z1332" s="385"/>
    </row>
    <row r="1333" spans="1:26" s="751" customFormat="1" ht="24.75" customHeight="1" x14ac:dyDescent="0.15">
      <c r="A1333" s="728">
        <v>7</v>
      </c>
      <c r="B1333" s="39" t="s">
        <v>1106</v>
      </c>
      <c r="C1333" s="3">
        <v>0.29305555555555568</v>
      </c>
      <c r="D1333" s="3">
        <v>0.37847222222222243</v>
      </c>
      <c r="E1333" s="3">
        <v>0.44791666666666707</v>
      </c>
      <c r="F1333" s="3">
        <v>0.53472222222222254</v>
      </c>
      <c r="G1333" s="3">
        <v>0.60416666666666674</v>
      </c>
      <c r="H1333" s="3">
        <v>0.70138888888888862</v>
      </c>
      <c r="I1333" s="3">
        <v>0.77430555555555503</v>
      </c>
      <c r="J1333" s="3">
        <v>0.87083333333333246</v>
      </c>
      <c r="K1333" s="3">
        <v>0.93333333333333224</v>
      </c>
      <c r="L1333" s="3"/>
      <c r="M1333" s="3"/>
      <c r="N1333" s="40"/>
      <c r="O1333" s="3"/>
      <c r="P1333" s="3"/>
      <c r="Q1333" s="3"/>
      <c r="R1333" s="68"/>
      <c r="S1333" s="69"/>
      <c r="T1333" s="14"/>
      <c r="U1333" s="20"/>
      <c r="V1333" s="390">
        <v>1.1111111111111072E-2</v>
      </c>
      <c r="W1333" s="390">
        <v>1.041666666666663E-2</v>
      </c>
      <c r="X1333" s="1"/>
      <c r="Y1333" s="1"/>
      <c r="Z1333" s="385"/>
    </row>
    <row r="1334" spans="1:26" s="751" customFormat="1" ht="24.75" customHeight="1" x14ac:dyDescent="0.15">
      <c r="A1334" s="728">
        <v>8</v>
      </c>
      <c r="B1334" s="3">
        <v>0.23263888888888887</v>
      </c>
      <c r="C1334" s="3">
        <v>0.30208333333333348</v>
      </c>
      <c r="D1334" s="3">
        <v>0.38888888888888912</v>
      </c>
      <c r="E1334" s="3">
        <v>0.45833333333333376</v>
      </c>
      <c r="F1334" s="3">
        <v>0.54583333333333361</v>
      </c>
      <c r="G1334" s="3">
        <v>0.61527777777777781</v>
      </c>
      <c r="H1334" s="3">
        <v>0.71249999999999969</v>
      </c>
      <c r="I1334" s="3">
        <v>0.7854166666666661</v>
      </c>
      <c r="J1334" s="3">
        <v>0.88194444444444353</v>
      </c>
      <c r="K1334" s="3">
        <v>0.94444444444444331</v>
      </c>
      <c r="L1334" s="3"/>
      <c r="M1334" s="3"/>
      <c r="N1334" s="40"/>
      <c r="O1334" s="3"/>
      <c r="P1334" s="3"/>
      <c r="Q1334" s="3"/>
      <c r="R1334" s="68"/>
      <c r="S1334" s="69"/>
      <c r="T1334" s="14"/>
      <c r="U1334" s="20"/>
      <c r="V1334" s="390">
        <v>1.1111111111111072E-2</v>
      </c>
      <c r="W1334" s="390">
        <v>1.041666666666663E-2</v>
      </c>
      <c r="X1334" s="1"/>
      <c r="Y1334" s="1"/>
      <c r="Z1334" s="385"/>
    </row>
    <row r="1335" spans="1:26" s="751" customFormat="1" ht="24.75" customHeight="1" x14ac:dyDescent="0.15">
      <c r="A1335" s="728">
        <v>9</v>
      </c>
      <c r="B1335" s="3">
        <v>0.24305555555555552</v>
      </c>
      <c r="C1335" s="3">
        <v>0.31250000000000017</v>
      </c>
      <c r="D1335" s="3">
        <v>0.3993055555555558</v>
      </c>
      <c r="E1335" s="3">
        <v>0.46875000000000044</v>
      </c>
      <c r="F1335" s="3">
        <v>0.55694444444444469</v>
      </c>
      <c r="G1335" s="3">
        <v>0.62638888888888888</v>
      </c>
      <c r="H1335" s="3">
        <v>0.72361111111111076</v>
      </c>
      <c r="I1335" s="3">
        <v>0.79652777777777717</v>
      </c>
      <c r="J1335" s="3">
        <v>0.8930555555555546</v>
      </c>
      <c r="K1335" s="3"/>
      <c r="L1335" s="3"/>
      <c r="M1335" s="3"/>
      <c r="N1335" s="40"/>
      <c r="O1335" s="3"/>
      <c r="P1335" s="3"/>
      <c r="Q1335" s="3"/>
      <c r="R1335" s="68"/>
      <c r="S1335" s="69"/>
      <c r="T1335" s="14"/>
      <c r="U1335" s="20"/>
      <c r="V1335" s="390">
        <v>1.1111111111111072E-2</v>
      </c>
      <c r="W1335" s="390">
        <v>1.041666666666663E-2</v>
      </c>
      <c r="X1335" s="1"/>
      <c r="Y1335" s="1"/>
      <c r="Z1335" s="385"/>
    </row>
    <row r="1336" spans="1:26" s="751" customFormat="1" ht="24.75" customHeight="1" x14ac:dyDescent="0.15">
      <c r="A1336" s="728">
        <v>10</v>
      </c>
      <c r="B1336" s="3">
        <v>0.25347222222222221</v>
      </c>
      <c r="C1336" s="3">
        <v>0.32291666666666685</v>
      </c>
      <c r="D1336" s="3">
        <v>0.40972222222222249</v>
      </c>
      <c r="E1336" s="3">
        <v>0.47916666666666713</v>
      </c>
      <c r="F1336" s="3">
        <v>0.56805555555555576</v>
      </c>
      <c r="G1336" s="3">
        <v>0.6381944444444444</v>
      </c>
      <c r="H1336" s="3">
        <v>0.73472222222222183</v>
      </c>
      <c r="I1336" s="3">
        <v>0.80763888888888824</v>
      </c>
      <c r="J1336" s="3">
        <v>0.90416666666666567</v>
      </c>
      <c r="K1336" s="3"/>
      <c r="L1336" s="3"/>
      <c r="M1336" s="3"/>
      <c r="N1336" s="40"/>
      <c r="O1336" s="3"/>
      <c r="P1336" s="3"/>
      <c r="Q1336" s="3"/>
      <c r="R1336" s="68"/>
      <c r="S1336" s="69"/>
      <c r="T1336" s="14"/>
      <c r="U1336" s="20"/>
      <c r="V1336" s="390">
        <v>1.1111111111111072E-2</v>
      </c>
      <c r="W1336" s="390">
        <v>1.041666666666663E-2</v>
      </c>
      <c r="X1336" s="1"/>
      <c r="Y1336" s="1"/>
      <c r="Z1336" s="385"/>
    </row>
    <row r="1337" spans="1:26" s="751" customFormat="1" ht="24.75" customHeight="1" x14ac:dyDescent="0.15">
      <c r="A1337" s="728">
        <v>11</v>
      </c>
      <c r="B1337" s="3">
        <v>0.2638888888888889</v>
      </c>
      <c r="C1337" s="3">
        <v>0.33333333333333354</v>
      </c>
      <c r="D1337" s="3">
        <v>0.42013888888888917</v>
      </c>
      <c r="E1337" s="3">
        <v>0.48958333333333381</v>
      </c>
      <c r="F1337" s="3">
        <v>0.57916666666666683</v>
      </c>
      <c r="G1337" s="3">
        <v>0.64999999999999991</v>
      </c>
      <c r="H1337" s="3">
        <v>0.7458333333333329</v>
      </c>
      <c r="I1337" s="3">
        <v>0.81874999999999931</v>
      </c>
      <c r="J1337" s="3">
        <v>0.91527777777777675</v>
      </c>
      <c r="K1337" s="3"/>
      <c r="L1337" s="3"/>
      <c r="M1337" s="3"/>
      <c r="N1337" s="40"/>
      <c r="O1337" s="3"/>
      <c r="P1337" s="3"/>
      <c r="Q1337" s="3"/>
      <c r="R1337" s="68"/>
      <c r="S1337" s="69"/>
      <c r="T1337" s="14"/>
      <c r="U1337" s="20"/>
      <c r="V1337" s="390"/>
      <c r="W1337" s="390">
        <v>1.1111111111111072E-2</v>
      </c>
      <c r="X1337" s="1"/>
      <c r="Y1337" s="1"/>
      <c r="Z1337" s="385"/>
    </row>
    <row r="1338" spans="1:26" s="751" customFormat="1" ht="24.75" customHeight="1" x14ac:dyDescent="0.15">
      <c r="A1338" s="728">
        <v>12</v>
      </c>
      <c r="B1338" s="3">
        <v>0.27430555555555558</v>
      </c>
      <c r="C1338" s="3">
        <v>0.34375000000000022</v>
      </c>
      <c r="D1338" s="3">
        <v>0.43055555555555586</v>
      </c>
      <c r="E1338" s="3">
        <v>0.50000000000000044</v>
      </c>
      <c r="F1338" s="3">
        <v>0.5902777777777779</v>
      </c>
      <c r="G1338" s="3">
        <v>0.66180555555555542</v>
      </c>
      <c r="H1338" s="3">
        <v>0.75694444444444398</v>
      </c>
      <c r="I1338" s="3">
        <v>0.82916666666666594</v>
      </c>
      <c r="J1338" s="3">
        <v>0.92638888888888782</v>
      </c>
      <c r="K1338" s="3"/>
      <c r="L1338" s="3"/>
      <c r="M1338" s="3"/>
      <c r="N1338" s="40"/>
      <c r="O1338" s="3"/>
      <c r="P1338" s="3"/>
      <c r="Q1338" s="3"/>
      <c r="R1338" s="68"/>
      <c r="S1338" s="69"/>
      <c r="T1338" s="14"/>
      <c r="U1338" s="20"/>
      <c r="V1338" s="390"/>
      <c r="W1338" s="390"/>
      <c r="X1338" s="1"/>
      <c r="Y1338" s="1"/>
      <c r="Z1338" s="385"/>
    </row>
    <row r="1339" spans="1:26" s="751" customFormat="1" ht="24.75" customHeight="1" x14ac:dyDescent="0.15">
      <c r="A1339" s="728">
        <v>13</v>
      </c>
      <c r="B1339" s="3">
        <v>0.28472222222222227</v>
      </c>
      <c r="C1339" s="3">
        <v>0.35416666666666691</v>
      </c>
      <c r="D1339" s="3">
        <v>0.44097222222222254</v>
      </c>
      <c r="E1339" s="3">
        <v>0.51041666666666707</v>
      </c>
      <c r="F1339" s="3">
        <v>0.60138888888888897</v>
      </c>
      <c r="G1339" s="3">
        <v>0.67361111111111094</v>
      </c>
      <c r="H1339" s="3">
        <v>0.76805555555555505</v>
      </c>
      <c r="I1339" s="3">
        <v>0.83958333333333257</v>
      </c>
      <c r="J1339" s="3">
        <v>0.93749999999999889</v>
      </c>
      <c r="K1339" s="3"/>
      <c r="L1339" s="3"/>
      <c r="M1339" s="3"/>
      <c r="N1339" s="40"/>
      <c r="O1339" s="3"/>
      <c r="P1339" s="3"/>
      <c r="Q1339" s="3"/>
      <c r="R1339" s="68"/>
      <c r="S1339" s="69"/>
      <c r="T1339" s="14"/>
      <c r="U1339" s="20"/>
      <c r="V1339" s="390"/>
      <c r="W1339" s="390"/>
      <c r="X1339" s="1"/>
      <c r="Y1339" s="1"/>
      <c r="Z1339" s="385"/>
    </row>
    <row r="1340" spans="1:26" s="751" customFormat="1" ht="24.75" customHeight="1" x14ac:dyDescent="0.15">
      <c r="A1340" s="728">
        <v>14</v>
      </c>
      <c r="B1340" s="3">
        <v>0.29513888888888895</v>
      </c>
      <c r="C1340" s="3">
        <v>0.36458333333333359</v>
      </c>
      <c r="D1340" s="3">
        <v>0.45138888888888923</v>
      </c>
      <c r="E1340" s="3">
        <v>0.5208333333333337</v>
      </c>
      <c r="F1340" s="3">
        <v>0.61250000000000004</v>
      </c>
      <c r="G1340" s="3">
        <v>0.68541666666666645</v>
      </c>
      <c r="H1340" s="3">
        <v>0.77916666666666612</v>
      </c>
      <c r="I1340" s="3">
        <v>0.8499999999999992</v>
      </c>
      <c r="J1340" s="3"/>
      <c r="K1340" s="3"/>
      <c r="L1340" s="3"/>
      <c r="M1340" s="3"/>
      <c r="N1340" s="40"/>
      <c r="O1340" s="3"/>
      <c r="P1340" s="3"/>
      <c r="Q1340" s="3"/>
      <c r="R1340" s="68"/>
      <c r="S1340" s="69"/>
      <c r="T1340" s="14"/>
      <c r="U1340" s="20"/>
      <c r="V1340" s="390"/>
      <c r="W1340" s="1"/>
      <c r="X1340" s="1"/>
      <c r="Y1340" s="1"/>
      <c r="Z1340" s="385"/>
    </row>
    <row r="1341" spans="1:26" s="751" customFormat="1" ht="24.75" customHeight="1" x14ac:dyDescent="0.15">
      <c r="A1341" s="728">
        <v>15</v>
      </c>
      <c r="B1341" s="3">
        <v>0.30555555555555564</v>
      </c>
      <c r="C1341" s="3">
        <v>0.37500000000000028</v>
      </c>
      <c r="D1341" s="3">
        <v>0.46180555555555591</v>
      </c>
      <c r="E1341" s="3">
        <v>0.53125000000000033</v>
      </c>
      <c r="F1341" s="3">
        <v>0.62361111111111112</v>
      </c>
      <c r="G1341" s="3">
        <v>0.69652777777777752</v>
      </c>
      <c r="H1341" s="3">
        <v>0.79027777777777719</v>
      </c>
      <c r="I1341" s="3">
        <v>0.86041666666666583</v>
      </c>
      <c r="J1341" s="3"/>
      <c r="K1341" s="3"/>
      <c r="L1341" s="3"/>
      <c r="M1341" s="3"/>
      <c r="N1341" s="40"/>
      <c r="O1341" s="3"/>
      <c r="P1341" s="3"/>
      <c r="Q1341" s="3"/>
      <c r="R1341" s="68"/>
      <c r="S1341" s="69"/>
      <c r="T1341" s="14"/>
      <c r="U1341" s="20"/>
      <c r="V1341" s="1"/>
      <c r="W1341" s="1"/>
      <c r="X1341" s="1"/>
      <c r="Y1341" s="1"/>
      <c r="Z1341" s="385"/>
    </row>
    <row r="1342" spans="1:26" s="751" customFormat="1" ht="24.75" customHeight="1" x14ac:dyDescent="0.15">
      <c r="A1342" s="728">
        <v>16</v>
      </c>
      <c r="B1342" s="40"/>
      <c r="C1342" s="40"/>
      <c r="D1342" s="40"/>
      <c r="E1342" s="94"/>
      <c r="F1342" s="29"/>
      <c r="G1342" s="40"/>
      <c r="H1342" s="30"/>
      <c r="I1342" s="40"/>
      <c r="J1342" s="40"/>
      <c r="K1342" s="40"/>
      <c r="L1342" s="40"/>
      <c r="M1342" s="40"/>
      <c r="N1342" s="40"/>
      <c r="O1342" s="40"/>
      <c r="P1342" s="40"/>
      <c r="Q1342" s="40"/>
      <c r="R1342" s="68"/>
      <c r="S1342" s="69"/>
      <c r="T1342" s="14"/>
      <c r="U1342" s="20"/>
      <c r="V1342" s="1"/>
      <c r="W1342" s="1"/>
      <c r="X1342" s="1"/>
      <c r="Y1342" s="1"/>
      <c r="Z1342" s="385"/>
    </row>
    <row r="1343" spans="1:26" s="751" customFormat="1" ht="24.75" customHeight="1" x14ac:dyDescent="0.15">
      <c r="A1343" s="728">
        <v>17</v>
      </c>
      <c r="B1343" s="40"/>
      <c r="C1343" s="40"/>
      <c r="D1343" s="40"/>
      <c r="E1343" s="40"/>
      <c r="F1343" s="40"/>
      <c r="G1343" s="40"/>
      <c r="H1343" s="40"/>
      <c r="I1343" s="40"/>
      <c r="J1343" s="40"/>
      <c r="K1343" s="40"/>
      <c r="L1343" s="40"/>
      <c r="M1343" s="40"/>
      <c r="N1343" s="40"/>
      <c r="O1343" s="40"/>
      <c r="P1343" s="40"/>
      <c r="Q1343" s="40"/>
      <c r="R1343" s="68"/>
      <c r="S1343" s="69"/>
      <c r="T1343" s="14"/>
      <c r="U1343" s="20"/>
      <c r="V1343" s="1"/>
      <c r="W1343" s="1"/>
      <c r="X1343" s="1"/>
      <c r="Y1343" s="1"/>
      <c r="Z1343" s="13"/>
    </row>
    <row r="1344" spans="1:26" s="751" customFormat="1" ht="24.75" customHeight="1" x14ac:dyDescent="0.15">
      <c r="A1344" s="728">
        <v>18</v>
      </c>
      <c r="B1344" s="40"/>
      <c r="C1344" s="40"/>
      <c r="D1344" s="40"/>
      <c r="E1344" s="40"/>
      <c r="F1344" s="40"/>
      <c r="G1344" s="40"/>
      <c r="H1344" s="40"/>
      <c r="I1344" s="40"/>
      <c r="J1344" s="40"/>
      <c r="K1344" s="40"/>
      <c r="L1344" s="40"/>
      <c r="M1344" s="40"/>
      <c r="N1344" s="40"/>
      <c r="O1344" s="40"/>
      <c r="P1344" s="40"/>
      <c r="Q1344" s="40"/>
      <c r="R1344" s="68"/>
      <c r="S1344" s="69"/>
      <c r="T1344" s="14"/>
      <c r="U1344" s="20"/>
      <c r="V1344" s="1"/>
      <c r="W1344" s="1"/>
      <c r="X1344" s="1"/>
      <c r="Y1344" s="1"/>
      <c r="Z1344" s="13"/>
    </row>
    <row r="1345" spans="1:26" s="751" customFormat="1" ht="24.75" customHeight="1" x14ac:dyDescent="0.15">
      <c r="A1345" s="8">
        <v>19</v>
      </c>
      <c r="B1345" s="40"/>
      <c r="C1345" s="40"/>
      <c r="D1345" s="40"/>
      <c r="E1345" s="40"/>
      <c r="F1345" s="40"/>
      <c r="G1345" s="40"/>
      <c r="H1345" s="40"/>
      <c r="I1345" s="40"/>
      <c r="J1345" s="40"/>
      <c r="K1345" s="40"/>
      <c r="L1345" s="40"/>
      <c r="M1345" s="40"/>
      <c r="N1345" s="40"/>
      <c r="O1345" s="40"/>
      <c r="P1345" s="40"/>
      <c r="Q1345" s="40"/>
      <c r="R1345" s="10"/>
      <c r="S1345" s="69"/>
      <c r="T1345" s="14"/>
      <c r="U1345" s="20"/>
      <c r="V1345" s="1"/>
      <c r="W1345" s="1"/>
      <c r="X1345" s="1"/>
      <c r="Y1345" s="1"/>
      <c r="Z1345" s="13"/>
    </row>
    <row r="1346" spans="1:26" s="751" customFormat="1" ht="24.75" customHeight="1" x14ac:dyDescent="0.15">
      <c r="A1346" s="8">
        <v>20</v>
      </c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9"/>
      <c r="S1346" s="4"/>
      <c r="T1346" s="14"/>
      <c r="U1346" s="20"/>
      <c r="V1346" s="1"/>
      <c r="W1346" s="1"/>
      <c r="X1346" s="1"/>
      <c r="Y1346" s="1"/>
      <c r="Z1346" s="13"/>
    </row>
    <row r="1347" spans="1:26" s="751" customFormat="1" ht="24.75" customHeight="1" x14ac:dyDescent="0.15">
      <c r="A1347" s="8">
        <v>21</v>
      </c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14"/>
      <c r="U1347" s="20"/>
      <c r="V1347" s="1"/>
      <c r="W1347" s="1"/>
      <c r="X1347" s="1"/>
      <c r="Y1347" s="1"/>
      <c r="Z1347" s="13"/>
    </row>
    <row r="1348" spans="1:26" s="751" customFormat="1" ht="24.75" customHeight="1" x14ac:dyDescent="0.15">
      <c r="A1348" s="8">
        <v>22</v>
      </c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14"/>
      <c r="U1348" s="20"/>
      <c r="V1348" s="1"/>
      <c r="W1348" s="1"/>
      <c r="X1348" s="1"/>
      <c r="Y1348" s="1"/>
      <c r="Z1348" s="13"/>
    </row>
    <row r="1349" spans="1:26" s="751" customFormat="1" ht="24.75" customHeight="1" x14ac:dyDescent="0.15">
      <c r="A1349" s="8">
        <v>23</v>
      </c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14"/>
      <c r="U1349" s="20"/>
      <c r="V1349" s="1"/>
      <c r="W1349" s="1"/>
      <c r="X1349" s="1"/>
      <c r="Y1349" s="1"/>
      <c r="Z1349" s="13"/>
    </row>
    <row r="1350" spans="1:26" s="751" customFormat="1" ht="24.75" customHeight="1" x14ac:dyDescent="0.15">
      <c r="A1350" s="8">
        <v>24</v>
      </c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14"/>
      <c r="U1350" s="20"/>
      <c r="V1350" s="1"/>
      <c r="W1350" s="1"/>
      <c r="X1350" s="1"/>
      <c r="Y1350" s="1"/>
      <c r="Z1350" s="13"/>
    </row>
    <row r="1351" spans="1:26" s="751" customFormat="1" ht="24.75" customHeight="1" x14ac:dyDescent="0.15">
      <c r="A1351" s="8">
        <v>25</v>
      </c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14"/>
      <c r="U1351" s="20"/>
      <c r="V1351" s="1"/>
      <c r="W1351" s="1"/>
      <c r="X1351" s="1"/>
      <c r="Y1351" s="1"/>
      <c r="Z1351" s="13"/>
    </row>
    <row r="1352" spans="1:26" s="751" customFormat="1" ht="24.75" customHeight="1" x14ac:dyDescent="0.15">
      <c r="A1352" s="8">
        <v>26</v>
      </c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14"/>
      <c r="U1352" s="20"/>
      <c r="V1352" s="1"/>
      <c r="W1352" s="1"/>
      <c r="X1352" s="1"/>
      <c r="Y1352" s="1"/>
      <c r="Z1352" s="13"/>
    </row>
    <row r="1353" spans="1:26" s="751" customFormat="1" ht="24.75" customHeight="1" x14ac:dyDescent="0.15">
      <c r="A1353" s="8">
        <v>27</v>
      </c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14"/>
      <c r="U1353" s="20"/>
      <c r="V1353" s="1"/>
      <c r="W1353" s="1"/>
      <c r="X1353" s="1"/>
      <c r="Y1353" s="1"/>
      <c r="Z1353" s="13"/>
    </row>
    <row r="1354" spans="1:26" s="751" customFormat="1" ht="24.75" customHeight="1" x14ac:dyDescent="0.15">
      <c r="A1354" s="8">
        <v>28</v>
      </c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14"/>
      <c r="U1354" s="20"/>
      <c r="V1354" s="1"/>
      <c r="W1354" s="1"/>
      <c r="X1354" s="1"/>
      <c r="Y1354" s="1"/>
      <c r="Z1354" s="13"/>
    </row>
    <row r="1355" spans="1:26" s="751" customFormat="1" ht="24.75" customHeight="1" x14ac:dyDescent="0.15">
      <c r="A1355" s="8">
        <v>29</v>
      </c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14"/>
      <c r="U1355" s="20"/>
      <c r="V1355" s="1"/>
      <c r="W1355" s="1"/>
      <c r="X1355" s="1"/>
      <c r="Y1355" s="1"/>
      <c r="Z1355" s="13"/>
    </row>
    <row r="1356" spans="1:26" s="751" customFormat="1" ht="24.75" customHeight="1" x14ac:dyDescent="0.15">
      <c r="A1356" s="44">
        <v>30</v>
      </c>
      <c r="B1356" s="45"/>
      <c r="C1356" s="45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6"/>
      <c r="U1356" s="47"/>
      <c r="V1356" s="1"/>
      <c r="W1356" s="1"/>
      <c r="X1356" s="1"/>
      <c r="Y1356" s="1"/>
      <c r="Z1356" s="13"/>
    </row>
    <row r="1357" spans="1:26" s="751" customFormat="1" ht="24.75" customHeight="1" x14ac:dyDescent="0.15">
      <c r="A1357" s="44">
        <v>31</v>
      </c>
      <c r="B1357" s="45"/>
      <c r="C1357" s="45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6"/>
      <c r="U1357" s="47"/>
      <c r="V1357" s="1"/>
      <c r="W1357" s="1"/>
      <c r="X1357" s="1"/>
      <c r="Y1357" s="1"/>
      <c r="Z1357" s="13"/>
    </row>
    <row r="1358" spans="1:26" s="751" customFormat="1" ht="24.75" customHeight="1" x14ac:dyDescent="0.15">
      <c r="A1358" s="44">
        <v>32</v>
      </c>
      <c r="B1358" s="45"/>
      <c r="C1358" s="45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6"/>
      <c r="U1358" s="47"/>
      <c r="V1358" s="1"/>
      <c r="W1358" s="1"/>
      <c r="X1358" s="1"/>
      <c r="Y1358" s="1"/>
      <c r="Z1358" s="13"/>
    </row>
    <row r="1359" spans="1:26" s="751" customFormat="1" ht="24.75" customHeight="1" thickBot="1" x14ac:dyDescent="0.2">
      <c r="A1359" s="44">
        <v>33</v>
      </c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31"/>
      <c r="U1359" s="32"/>
      <c r="V1359" s="1"/>
      <c r="W1359" s="1"/>
      <c r="X1359" s="1"/>
      <c r="Y1359" s="1"/>
      <c r="Z1359" s="13"/>
    </row>
    <row r="1360" spans="1:26" s="751" customFormat="1" ht="19.5" customHeight="1" thickBot="1" x14ac:dyDescent="0.2">
      <c r="A1360" s="1665" t="s">
        <v>4</v>
      </c>
      <c r="B1360" s="1666"/>
      <c r="C1360" s="1574" t="s">
        <v>1018</v>
      </c>
      <c r="D1360" s="1574"/>
      <c r="E1360" s="1574"/>
      <c r="F1360" s="1575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467"/>
      <c r="U1360" s="467"/>
      <c r="V1360" s="1"/>
      <c r="W1360" s="1"/>
      <c r="X1360" s="1"/>
      <c r="Y1360" s="1"/>
      <c r="Z1360" s="13"/>
    </row>
    <row r="1361" spans="1:26" s="1425" customFormat="1" ht="31.5" customHeight="1" thickBot="1" x14ac:dyDescent="0.2">
      <c r="A1361" s="1476" t="s">
        <v>2039</v>
      </c>
      <c r="B1361" s="1477"/>
      <c r="C1361" s="1477"/>
      <c r="D1361" s="1477"/>
      <c r="E1361" s="1478"/>
      <c r="F1361" s="1406" t="s">
        <v>1766</v>
      </c>
      <c r="G1361" s="1411"/>
      <c r="H1361" s="1479" t="s">
        <v>6</v>
      </c>
      <c r="I1361" s="1480"/>
      <c r="J1361" s="1480"/>
      <c r="K1361" s="1370" t="s">
        <v>2040</v>
      </c>
      <c r="L1361" s="1457" t="s">
        <v>674</v>
      </c>
      <c r="M1361" s="1457"/>
      <c r="N1361" s="1458"/>
      <c r="O1361" s="1411"/>
      <c r="P1361" s="1412"/>
      <c r="Q1361" s="1412"/>
      <c r="R1361" s="1412"/>
      <c r="S1361" s="1411"/>
      <c r="T1361" s="1467" t="s">
        <v>2041</v>
      </c>
      <c r="U1361" s="1468"/>
      <c r="V1361" s="1385">
        <f>V1363/V1368</f>
        <v>1.6782407407407409E-2</v>
      </c>
      <c r="W1361" s="1385">
        <f>W1363/W1368</f>
        <v>1.6865079365079368E-2</v>
      </c>
      <c r="X1361" s="1422">
        <f>AVERAGE(V1361,W1361)</f>
        <v>1.6823743386243387E-2</v>
      </c>
      <c r="Y1361" s="1398" t="s">
        <v>136</v>
      </c>
      <c r="Z1361" s="1399">
        <f>ROUND(X1361*1440,0)/1440</f>
        <v>1.6666666666666666E-2</v>
      </c>
    </row>
    <row r="1362" spans="1:26" s="1425" customFormat="1" ht="9" customHeight="1" thickBot="1" x14ac:dyDescent="0.2">
      <c r="A1362" s="1384"/>
      <c r="B1362" s="1366"/>
      <c r="C1362" s="1366"/>
      <c r="D1362" s="1366"/>
      <c r="E1362" s="1366"/>
      <c r="F1362" s="1366"/>
      <c r="G1362" s="1366"/>
      <c r="H1362" s="1366"/>
      <c r="I1362" s="1366"/>
      <c r="J1362" s="1366"/>
      <c r="K1362" s="1366"/>
      <c r="L1362" s="1366"/>
      <c r="M1362" s="1366"/>
      <c r="N1362" s="1366"/>
      <c r="O1362" s="1366"/>
      <c r="P1362" s="1366"/>
      <c r="Q1362" s="1366"/>
      <c r="R1362" s="1366"/>
      <c r="S1362" s="1366"/>
      <c r="T1362" s="1406"/>
      <c r="U1362" s="1407"/>
      <c r="V1362" s="1385">
        <v>0.23958333333333334</v>
      </c>
      <c r="W1362" s="1385">
        <v>0.23611111111111113</v>
      </c>
      <c r="Z1362" s="1393"/>
    </row>
    <row r="1363" spans="1:26" s="1425" customFormat="1" ht="20.100000000000001" customHeight="1" thickBot="1" x14ac:dyDescent="0.2">
      <c r="A1363" s="1495" t="s">
        <v>137</v>
      </c>
      <c r="B1363" s="1483"/>
      <c r="C1363" s="1450" t="s">
        <v>2042</v>
      </c>
      <c r="D1363" s="1451"/>
      <c r="E1363" s="1452"/>
      <c r="F1363" s="1129"/>
      <c r="G1363" s="1129"/>
      <c r="H1363" s="1129"/>
      <c r="I1363" s="1129"/>
      <c r="J1363" s="66"/>
      <c r="K1363" s="1366"/>
      <c r="L1363" s="1366"/>
      <c r="M1363" s="1366"/>
      <c r="N1363" s="1463" t="s">
        <v>3</v>
      </c>
      <c r="O1363" s="1464"/>
      <c r="P1363" s="1465">
        <f>MINUTE(Z1361)</f>
        <v>24</v>
      </c>
      <c r="Q1363" s="1466"/>
      <c r="R1363" s="1366"/>
      <c r="S1363" s="1371" t="s">
        <v>139</v>
      </c>
      <c r="T1363" s="1459">
        <v>4.9999999999999996E-2</v>
      </c>
      <c r="U1363" s="1460"/>
      <c r="V1363" s="1385">
        <f>V1364-V1362</f>
        <v>0.70486111111111116</v>
      </c>
      <c r="W1363" s="1385">
        <f>W1364-W1362</f>
        <v>0.70833333333333337</v>
      </c>
      <c r="Z1363" s="1393"/>
    </row>
    <row r="1364" spans="1:26" s="1425" customFormat="1" ht="9" customHeight="1" thickBot="1" x14ac:dyDescent="0.2">
      <c r="A1364" s="1384"/>
      <c r="B1364" s="1366"/>
      <c r="C1364" s="1366"/>
      <c r="D1364" s="1366"/>
      <c r="E1364" s="1366"/>
      <c r="F1364" s="1366"/>
      <c r="G1364" s="1366"/>
      <c r="H1364" s="1366"/>
      <c r="I1364" s="1366"/>
      <c r="J1364" s="1366"/>
      <c r="K1364" s="1366"/>
      <c r="L1364" s="1366"/>
      <c r="M1364" s="1366"/>
      <c r="N1364" s="1366"/>
      <c r="O1364" s="1366"/>
      <c r="P1364" s="1366"/>
      <c r="Q1364" s="1366"/>
      <c r="R1364" s="1366"/>
      <c r="S1364" s="1366"/>
      <c r="T1364" s="1406"/>
      <c r="U1364" s="1407"/>
      <c r="V1364" s="1385">
        <v>0.94444444444444453</v>
      </c>
      <c r="W1364" s="1385">
        <v>0.94444444444444453</v>
      </c>
      <c r="Z1364" s="1393"/>
    </row>
    <row r="1365" spans="1:26" s="1425" customFormat="1" ht="20.100000000000001" customHeight="1" x14ac:dyDescent="0.15">
      <c r="A1365" s="1572" t="s">
        <v>1981</v>
      </c>
      <c r="B1365" s="1461">
        <v>1</v>
      </c>
      <c r="C1365" s="1540"/>
      <c r="D1365" s="1461">
        <v>2</v>
      </c>
      <c r="E1365" s="1540"/>
      <c r="F1365" s="1461">
        <v>3</v>
      </c>
      <c r="G1365" s="1540"/>
      <c r="H1365" s="1461">
        <v>4</v>
      </c>
      <c r="I1365" s="1540"/>
      <c r="J1365" s="1461">
        <v>5</v>
      </c>
      <c r="K1365" s="1540"/>
      <c r="L1365" s="1461">
        <v>6</v>
      </c>
      <c r="M1365" s="1540"/>
      <c r="N1365" s="1461">
        <v>7</v>
      </c>
      <c r="O1365" s="1540"/>
      <c r="P1365" s="1461">
        <v>8</v>
      </c>
      <c r="Q1365" s="1540"/>
      <c r="R1365" s="1461">
        <v>9</v>
      </c>
      <c r="S1365" s="1540"/>
      <c r="T1365" s="1570">
        <v>10</v>
      </c>
      <c r="U1365" s="1571"/>
      <c r="V1365" s="1406"/>
      <c r="W1365" s="1406"/>
      <c r="Z1365" s="1393"/>
    </row>
    <row r="1366" spans="1:26" s="1425" customFormat="1" ht="20.100000000000001" customHeight="1" x14ac:dyDescent="0.15">
      <c r="A1366" s="1573"/>
      <c r="B1366" s="1372" t="s">
        <v>101</v>
      </c>
      <c r="C1366" s="1372" t="s">
        <v>674</v>
      </c>
      <c r="D1366" s="1372" t="s">
        <v>101</v>
      </c>
      <c r="E1366" s="1372" t="s">
        <v>2043</v>
      </c>
      <c r="F1366" s="1372" t="s">
        <v>101</v>
      </c>
      <c r="G1366" s="1372" t="s">
        <v>2043</v>
      </c>
      <c r="H1366" s="1372" t="s">
        <v>101</v>
      </c>
      <c r="I1366" s="1372" t="s">
        <v>2043</v>
      </c>
      <c r="J1366" s="1372" t="s">
        <v>101</v>
      </c>
      <c r="K1366" s="1372" t="s">
        <v>674</v>
      </c>
      <c r="L1366" s="1372" t="s">
        <v>101</v>
      </c>
      <c r="M1366" s="1372" t="s">
        <v>674</v>
      </c>
      <c r="N1366" s="1372" t="s">
        <v>101</v>
      </c>
      <c r="O1366" s="1372" t="s">
        <v>674</v>
      </c>
      <c r="P1366" s="1372"/>
      <c r="Q1366" s="1372"/>
      <c r="R1366" s="1372"/>
      <c r="S1366" s="1372"/>
      <c r="T1366" s="1373"/>
      <c r="U1366" s="1377"/>
      <c r="V1366" s="1406"/>
      <c r="W1366" s="1406"/>
      <c r="Z1366" s="1393"/>
    </row>
    <row r="1367" spans="1:26" s="1425" customFormat="1" ht="24.75" customHeight="1" x14ac:dyDescent="0.15">
      <c r="A1367" s="539">
        <v>1</v>
      </c>
      <c r="B1367" s="1346"/>
      <c r="C1367" s="1368">
        <v>0.23611111111111113</v>
      </c>
      <c r="D1367" s="43">
        <v>0.30347222222222225</v>
      </c>
      <c r="E1367" s="1368">
        <v>0.36319444444444443</v>
      </c>
      <c r="F1367" s="1368">
        <v>0.44236111111111109</v>
      </c>
      <c r="G1367" s="1368">
        <v>0.49791666666666662</v>
      </c>
      <c r="H1367" s="1368">
        <v>0.59513888888888911</v>
      </c>
      <c r="I1367" s="1368">
        <v>0.65902777777777799</v>
      </c>
      <c r="J1367" s="1368">
        <v>0.73472222222222261</v>
      </c>
      <c r="K1367" s="1368">
        <v>0.79305555555555574</v>
      </c>
      <c r="L1367" s="1368">
        <v>0.86388888888888904</v>
      </c>
      <c r="M1367" s="1368">
        <v>0.92777777777777803</v>
      </c>
      <c r="N1367" s="1368"/>
      <c r="O1367" s="750"/>
      <c r="P1367" s="1368"/>
      <c r="Q1367" s="1386"/>
      <c r="R1367" s="68"/>
      <c r="S1367" s="69"/>
      <c r="T1367" s="1376"/>
      <c r="U1367" s="1380"/>
      <c r="V1367" s="334">
        <f>COUNTA(B1367:U1398)</f>
        <v>84</v>
      </c>
      <c r="W1367" s="41">
        <f>V1367/8/2</f>
        <v>5.25</v>
      </c>
      <c r="Z1367" s="1393"/>
    </row>
    <row r="1368" spans="1:26" s="1425" customFormat="1" ht="24.75" customHeight="1" x14ac:dyDescent="0.15">
      <c r="A1368" s="187">
        <v>2</v>
      </c>
      <c r="B1368" s="1346"/>
      <c r="C1368" s="1368">
        <v>0.25</v>
      </c>
      <c r="D1368" s="43">
        <v>0.31736111111111115</v>
      </c>
      <c r="E1368" s="1368">
        <v>0.37708333333333333</v>
      </c>
      <c r="F1368" s="1368">
        <v>0.46180555555555552</v>
      </c>
      <c r="G1368" s="1368">
        <v>0.51805555555555549</v>
      </c>
      <c r="H1368" s="1368">
        <v>0.61458333333333359</v>
      </c>
      <c r="I1368" s="1368">
        <v>0.67916666666666692</v>
      </c>
      <c r="J1368" s="1368">
        <v>0.75486111111111154</v>
      </c>
      <c r="K1368" s="1368">
        <v>0.81250000000000022</v>
      </c>
      <c r="L1368" s="1368">
        <v>0.87777777777777788</v>
      </c>
      <c r="M1368" s="1368">
        <v>0.94444444444444475</v>
      </c>
      <c r="N1368" s="1368"/>
      <c r="O1368" s="750"/>
      <c r="P1368" s="1368"/>
      <c r="Q1368" s="1386"/>
      <c r="R1368" s="68"/>
      <c r="S1368" s="69"/>
      <c r="T1368" s="1376"/>
      <c r="U1368" s="1380"/>
      <c r="V1368" s="1397">
        <f>COUNTA(B1367:B1398,D1367:D1398,F1367:F1398,H1367:H1398,J1367:J1398,L1367:L1398,N1367:N1398,P1367:P1398,R1367:R1398,T1367:T1398)</f>
        <v>42</v>
      </c>
      <c r="W1368" s="1381">
        <f>COUNTA(C1367:C1398,E1367:E1398,G1367:G1398,I1367:I1398,K1367:K1398,M1367:M1398,O1367:O1398,Q1367:Q1398,S1367:S1398,U1367:U1398)</f>
        <v>42</v>
      </c>
      <c r="Y1368" s="1420">
        <f>(V1368+W1368)/2</f>
        <v>42</v>
      </c>
      <c r="Z1368" s="1393"/>
    </row>
    <row r="1369" spans="1:26" s="1425" customFormat="1" ht="24.75" customHeight="1" x14ac:dyDescent="0.15">
      <c r="A1369" s="539">
        <v>3</v>
      </c>
      <c r="B1369" s="1346"/>
      <c r="C1369" s="1368">
        <v>0.2638888888888889</v>
      </c>
      <c r="D1369" s="43">
        <v>0.33125000000000004</v>
      </c>
      <c r="E1369" s="1368">
        <v>0.39097222222222222</v>
      </c>
      <c r="F1369" s="1368">
        <v>0.48124999999999996</v>
      </c>
      <c r="G1369" s="1368">
        <v>0.53819444444444442</v>
      </c>
      <c r="H1369" s="1368">
        <v>0.63402777777777808</v>
      </c>
      <c r="I1369" s="1368">
        <v>0.69930555555555585</v>
      </c>
      <c r="J1369" s="1368">
        <v>0.77500000000000047</v>
      </c>
      <c r="K1369" s="1368">
        <v>0.83194444444444471</v>
      </c>
      <c r="L1369" s="1368">
        <v>0.8944444444444446</v>
      </c>
      <c r="M1369" s="1368"/>
      <c r="N1369" s="1368"/>
      <c r="O1369" s="750"/>
      <c r="P1369" s="1368"/>
      <c r="Q1369" s="1386"/>
      <c r="R1369" s="68"/>
      <c r="S1369" s="69"/>
      <c r="T1369" s="1376"/>
      <c r="U1369" s="1380"/>
      <c r="Z1369" s="1393"/>
    </row>
    <row r="1370" spans="1:26" s="1425" customFormat="1" ht="24.75" customHeight="1" x14ac:dyDescent="0.15">
      <c r="A1370" s="187">
        <v>4</v>
      </c>
      <c r="B1370" s="1346"/>
      <c r="C1370" s="1368">
        <v>0.27777777777777779</v>
      </c>
      <c r="D1370" s="43">
        <v>0.34513888888888894</v>
      </c>
      <c r="E1370" s="1368">
        <v>0.40486111111111112</v>
      </c>
      <c r="F1370" s="1368">
        <v>0.50069444444444444</v>
      </c>
      <c r="G1370" s="1368">
        <v>0.55833333333333335</v>
      </c>
      <c r="H1370" s="1368">
        <v>0.65208333333333368</v>
      </c>
      <c r="I1370" s="43">
        <v>0.71319444444444469</v>
      </c>
      <c r="J1370" s="1368">
        <v>0.79027777777777819</v>
      </c>
      <c r="K1370" s="1368">
        <v>0.84722222222222243</v>
      </c>
      <c r="L1370" s="1368">
        <v>0.91111111111111132</v>
      </c>
      <c r="M1370" s="1368"/>
      <c r="N1370" s="1368"/>
      <c r="O1370" s="750"/>
      <c r="P1370" s="1368"/>
      <c r="Q1370" s="1386"/>
      <c r="R1370" s="68"/>
      <c r="S1370" s="69"/>
      <c r="T1370" s="1376"/>
      <c r="U1370" s="1380"/>
      <c r="V1370" s="115">
        <f>L1369-L1368</f>
        <v>1.6666666666666718E-2</v>
      </c>
      <c r="W1370" s="115">
        <f>K1373-K1372</f>
        <v>1.6666666666666718E-2</v>
      </c>
      <c r="Z1370" s="1393"/>
    </row>
    <row r="1371" spans="1:26" s="1425" customFormat="1" ht="24.75" customHeight="1" x14ac:dyDescent="0.15">
      <c r="A1371" s="539">
        <v>5</v>
      </c>
      <c r="B1371" s="1368">
        <v>0.23958333333333334</v>
      </c>
      <c r="C1371" s="1368">
        <v>0.29305555555555557</v>
      </c>
      <c r="D1371" s="1368">
        <v>0.36458333333333337</v>
      </c>
      <c r="E1371" s="1368">
        <v>0.42152777777777778</v>
      </c>
      <c r="F1371" s="1368">
        <v>0.52013888888888893</v>
      </c>
      <c r="G1371" s="1368">
        <v>0.57847222222222228</v>
      </c>
      <c r="H1371" s="1368">
        <v>0.6687500000000004</v>
      </c>
      <c r="I1371" s="43">
        <v>0.72708333333333353</v>
      </c>
      <c r="J1371" s="1368">
        <v>0.80555555555555591</v>
      </c>
      <c r="K1371" s="1368">
        <v>0.86250000000000016</v>
      </c>
      <c r="L1371" s="1368">
        <v>0.92777777777777803</v>
      </c>
      <c r="M1371" s="1368"/>
      <c r="N1371" s="1368"/>
      <c r="O1371" s="750"/>
      <c r="P1371" s="1368"/>
      <c r="Q1371" s="1386"/>
      <c r="R1371" s="68"/>
      <c r="S1371" s="69"/>
      <c r="T1371" s="1376"/>
      <c r="U1371" s="1380"/>
      <c r="V1371" s="115">
        <f>L1370-L1369</f>
        <v>1.6666666666666718E-2</v>
      </c>
      <c r="W1371" s="115">
        <f>K1374-K1373</f>
        <v>1.6666666666666718E-2</v>
      </c>
      <c r="Z1371" s="1393"/>
    </row>
    <row r="1372" spans="1:26" s="1425" customFormat="1" ht="24.75" customHeight="1" x14ac:dyDescent="0.15">
      <c r="A1372" s="187">
        <v>6</v>
      </c>
      <c r="B1372" s="1368">
        <v>0.25625000000000003</v>
      </c>
      <c r="C1372" s="1368">
        <v>0.30972222222222223</v>
      </c>
      <c r="D1372" s="1368">
        <v>0.3840277777777778</v>
      </c>
      <c r="E1372" s="1368">
        <v>0.44027777777777777</v>
      </c>
      <c r="F1372" s="1368">
        <v>0.53819444444444453</v>
      </c>
      <c r="G1372" s="1368">
        <v>0.5986111111111112</v>
      </c>
      <c r="H1372" s="1368">
        <v>0.68402777777777812</v>
      </c>
      <c r="I1372" s="43">
        <v>0.74097222222222237</v>
      </c>
      <c r="J1372" s="1368">
        <v>0.82083333333333364</v>
      </c>
      <c r="K1372" s="1368">
        <v>0.87777777777777788</v>
      </c>
      <c r="L1372" s="1368">
        <v>0.94444444444444475</v>
      </c>
      <c r="M1372" s="1368"/>
      <c r="N1372" s="1368"/>
      <c r="O1372" s="750"/>
      <c r="P1372" s="1368"/>
      <c r="Q1372" s="1386"/>
      <c r="R1372" s="68"/>
      <c r="S1372" s="69"/>
      <c r="T1372" s="1376"/>
      <c r="U1372" s="1380"/>
      <c r="V1372" s="115">
        <f>L1371-L1370</f>
        <v>1.6666666666666718E-2</v>
      </c>
      <c r="W1372" s="115">
        <f>M1367-K1374</f>
        <v>1.6666666666666718E-2</v>
      </c>
      <c r="Z1372" s="1393"/>
    </row>
    <row r="1373" spans="1:26" s="1425" customFormat="1" ht="24.75" customHeight="1" x14ac:dyDescent="0.15">
      <c r="A1373" s="539">
        <v>7</v>
      </c>
      <c r="B1373" s="1368">
        <v>0.2729166666666667</v>
      </c>
      <c r="C1373" s="1368">
        <v>0.32708333333333334</v>
      </c>
      <c r="D1373" s="1368">
        <v>0.40347222222222223</v>
      </c>
      <c r="E1373" s="1368">
        <v>0.45833333333333331</v>
      </c>
      <c r="F1373" s="1368">
        <v>0.55625000000000013</v>
      </c>
      <c r="G1373" s="1368">
        <v>0.61875000000000013</v>
      </c>
      <c r="H1373" s="1368">
        <v>0.69930555555555585</v>
      </c>
      <c r="I1373" s="43">
        <v>0.7548611111111112</v>
      </c>
      <c r="J1373" s="1368">
        <v>0.83611111111111136</v>
      </c>
      <c r="K1373" s="1368">
        <v>0.8944444444444446</v>
      </c>
      <c r="L1373" s="1368"/>
      <c r="M1373" s="1368"/>
      <c r="N1373" s="1368"/>
      <c r="O1373" s="750"/>
      <c r="P1373" s="1368"/>
      <c r="Q1373" s="1386"/>
      <c r="R1373" s="68"/>
      <c r="S1373" s="69"/>
      <c r="T1373" s="1376"/>
      <c r="U1373" s="1380"/>
      <c r="V1373" s="1417">
        <f>L1372-L1371</f>
        <v>1.6666666666666718E-2</v>
      </c>
      <c r="W1373" s="1417">
        <f>M1368-M1367</f>
        <v>1.6666666666666718E-2</v>
      </c>
      <c r="Z1373" s="1393"/>
    </row>
    <row r="1374" spans="1:26" s="1425" customFormat="1" ht="24.75" customHeight="1" x14ac:dyDescent="0.15">
      <c r="A1374" s="187">
        <v>8</v>
      </c>
      <c r="B1374" s="1368">
        <v>0.28958333333333336</v>
      </c>
      <c r="C1374" s="1368">
        <v>0.34583333333333333</v>
      </c>
      <c r="D1374" s="1368">
        <v>0.42291666666666666</v>
      </c>
      <c r="E1374" s="1368">
        <v>0.47777777777777775</v>
      </c>
      <c r="F1374" s="1368">
        <v>0.57569444444444462</v>
      </c>
      <c r="G1374" s="1368">
        <v>0.63888888888888906</v>
      </c>
      <c r="H1374" s="1368">
        <v>0.71597222222222257</v>
      </c>
      <c r="I1374" s="1368">
        <v>0.77500000000000013</v>
      </c>
      <c r="J1374" s="1368">
        <v>0.8500000000000002</v>
      </c>
      <c r="K1374" s="1368">
        <v>0.91111111111111132</v>
      </c>
      <c r="L1374" s="1368"/>
      <c r="M1374" s="1368"/>
      <c r="N1374" s="1368"/>
      <c r="O1374" s="750"/>
      <c r="P1374" s="1368"/>
      <c r="Q1374" s="1386"/>
      <c r="R1374" s="68"/>
      <c r="S1374" s="69"/>
      <c r="T1374" s="1376"/>
      <c r="U1374" s="1380"/>
      <c r="V1374" s="115"/>
      <c r="W1374" s="115"/>
      <c r="Z1374" s="1393"/>
    </row>
    <row r="1375" spans="1:26" s="1425" customFormat="1" ht="24.75" customHeight="1" x14ac:dyDescent="0.15">
      <c r="A1375" s="539">
        <v>9</v>
      </c>
      <c r="B1375" s="1368"/>
      <c r="C1375" s="1368"/>
      <c r="D1375" s="1368"/>
      <c r="E1375" s="1368"/>
      <c r="F1375" s="1368"/>
      <c r="G1375" s="1368"/>
      <c r="H1375" s="1368"/>
      <c r="I1375" s="1368"/>
      <c r="J1375" s="1368"/>
      <c r="K1375" s="1368"/>
      <c r="L1375" s="1368"/>
      <c r="M1375" s="1368"/>
      <c r="N1375" s="1368"/>
      <c r="O1375" s="750"/>
      <c r="P1375" s="1368"/>
      <c r="Q1375" s="1386"/>
      <c r="R1375" s="68"/>
      <c r="S1375" s="69"/>
      <c r="T1375" s="1376"/>
      <c r="U1375" s="1380"/>
      <c r="V1375" s="115"/>
      <c r="W1375" s="115"/>
      <c r="Z1375" s="1393"/>
    </row>
    <row r="1376" spans="1:26" s="1425" customFormat="1" ht="24.75" customHeight="1" x14ac:dyDescent="0.15">
      <c r="A1376" s="1342">
        <v>10</v>
      </c>
      <c r="B1376" s="1368"/>
      <c r="C1376" s="1368"/>
      <c r="D1376" s="1368"/>
      <c r="E1376" s="1368"/>
      <c r="F1376" s="1368"/>
      <c r="G1376" s="1368"/>
      <c r="H1376" s="1368"/>
      <c r="I1376" s="1368"/>
      <c r="J1376" s="1368"/>
      <c r="K1376" s="1368"/>
      <c r="L1376" s="1368"/>
      <c r="M1376" s="1368"/>
      <c r="N1376" s="1368"/>
      <c r="O1376" s="1368"/>
      <c r="P1376" s="1368"/>
      <c r="Q1376" s="1386"/>
      <c r="R1376" s="68"/>
      <c r="S1376" s="69"/>
      <c r="T1376" s="1376"/>
      <c r="U1376" s="1380"/>
      <c r="V1376" s="115"/>
      <c r="W1376" s="115"/>
      <c r="Z1376" s="640"/>
    </row>
    <row r="1377" spans="1:26" s="1425" customFormat="1" ht="24.75" customHeight="1" x14ac:dyDescent="0.15">
      <c r="A1377" s="1342">
        <v>11</v>
      </c>
      <c r="B1377" s="1368"/>
      <c r="C1377" s="1368"/>
      <c r="D1377" s="1368"/>
      <c r="E1377" s="1368"/>
      <c r="F1377" s="1368"/>
      <c r="G1377" s="1368"/>
      <c r="H1377" s="1368"/>
      <c r="I1377" s="1368"/>
      <c r="J1377" s="1368"/>
      <c r="K1377" s="1368"/>
      <c r="L1377" s="1368"/>
      <c r="M1377" s="1368"/>
      <c r="N1377" s="1368"/>
      <c r="O1377" s="1368"/>
      <c r="P1377" s="1386"/>
      <c r="Q1377" s="1386"/>
      <c r="R1377" s="68"/>
      <c r="S1377" s="69"/>
      <c r="T1377" s="1376"/>
      <c r="U1377" s="1380"/>
      <c r="V1377" s="115"/>
      <c r="W1377" s="1406"/>
      <c r="Z1377" s="1393"/>
    </row>
    <row r="1378" spans="1:26" s="1425" customFormat="1" ht="24.75" customHeight="1" x14ac:dyDescent="0.15">
      <c r="A1378" s="1342">
        <v>12</v>
      </c>
      <c r="B1378" s="1386"/>
      <c r="C1378" s="1386"/>
      <c r="D1378" s="1386"/>
      <c r="E1378" s="1386"/>
      <c r="F1378" s="1386"/>
      <c r="G1378" s="1386"/>
      <c r="H1378" s="1386"/>
      <c r="I1378" s="1386"/>
      <c r="J1378" s="1386"/>
      <c r="K1378" s="1386"/>
      <c r="L1378" s="1386"/>
      <c r="M1378" s="1386"/>
      <c r="N1378" s="1386"/>
      <c r="O1378" s="1386"/>
      <c r="P1378" s="1386"/>
      <c r="Q1378" s="1386"/>
      <c r="R1378" s="68"/>
      <c r="S1378" s="69"/>
      <c r="T1378" s="1376"/>
      <c r="U1378" s="1380"/>
      <c r="V1378" s="1406"/>
      <c r="W1378" s="1406"/>
      <c r="Z1378" s="1393"/>
    </row>
    <row r="1379" spans="1:26" s="1425" customFormat="1" ht="24.75" customHeight="1" x14ac:dyDescent="0.15">
      <c r="A1379" s="1342">
        <v>13</v>
      </c>
      <c r="B1379" s="1386"/>
      <c r="C1379" s="1386"/>
      <c r="D1379" s="1386"/>
      <c r="E1379" s="1386"/>
      <c r="F1379" s="1386"/>
      <c r="G1379" s="1386"/>
      <c r="H1379" s="1386"/>
      <c r="I1379" s="1386"/>
      <c r="J1379" s="1386"/>
      <c r="K1379" s="1386"/>
      <c r="L1379" s="1386"/>
      <c r="M1379" s="1386"/>
      <c r="N1379" s="1386"/>
      <c r="O1379" s="1386"/>
      <c r="P1379" s="1386"/>
      <c r="Q1379" s="1386"/>
      <c r="R1379" s="68"/>
      <c r="S1379" s="69"/>
      <c r="T1379" s="1376"/>
      <c r="U1379" s="1380"/>
      <c r="V1379" s="1406"/>
      <c r="W1379" s="1406"/>
      <c r="Z1379" s="1393"/>
    </row>
    <row r="1380" spans="1:26" s="1425" customFormat="1" ht="24.75" customHeight="1" x14ac:dyDescent="0.15">
      <c r="A1380" s="1342">
        <v>14</v>
      </c>
      <c r="B1380" s="1386"/>
      <c r="C1380" s="1386"/>
      <c r="D1380" s="1386"/>
      <c r="E1380" s="1386"/>
      <c r="F1380" s="1386"/>
      <c r="G1380" s="1386"/>
      <c r="H1380" s="1386"/>
      <c r="I1380" s="1386"/>
      <c r="J1380" s="1386"/>
      <c r="K1380" s="1386"/>
      <c r="L1380" s="1386"/>
      <c r="M1380" s="1386"/>
      <c r="N1380" s="1386"/>
      <c r="O1380" s="1386"/>
      <c r="P1380" s="1386"/>
      <c r="Q1380" s="1386"/>
      <c r="R1380" s="68"/>
      <c r="S1380" s="69"/>
      <c r="T1380" s="1376"/>
      <c r="U1380" s="1380"/>
      <c r="V1380" s="1406"/>
      <c r="W1380" s="1406"/>
      <c r="Z1380" s="1393"/>
    </row>
    <row r="1381" spans="1:26" s="1425" customFormat="1" ht="24.75" customHeight="1" x14ac:dyDescent="0.15">
      <c r="A1381" s="1342">
        <v>15</v>
      </c>
      <c r="B1381" s="1386"/>
      <c r="C1381" s="1386"/>
      <c r="D1381" s="1386"/>
      <c r="E1381" s="1386"/>
      <c r="F1381" s="1386"/>
      <c r="G1381" s="1386"/>
      <c r="H1381" s="1386"/>
      <c r="I1381" s="1386"/>
      <c r="J1381" s="1386"/>
      <c r="K1381" s="1386"/>
      <c r="L1381" s="1386"/>
      <c r="M1381" s="1386"/>
      <c r="N1381" s="1386"/>
      <c r="O1381" s="1386"/>
      <c r="P1381" s="1386"/>
      <c r="Q1381" s="1386"/>
      <c r="R1381" s="68"/>
      <c r="S1381" s="69"/>
      <c r="T1381" s="1376"/>
      <c r="U1381" s="1380"/>
      <c r="V1381" s="1406"/>
      <c r="W1381" s="1406"/>
      <c r="Z1381" s="1393"/>
    </row>
    <row r="1382" spans="1:26" s="1425" customFormat="1" ht="24.75" customHeight="1" x14ac:dyDescent="0.15">
      <c r="A1382" s="1342">
        <v>16</v>
      </c>
      <c r="B1382" s="1386"/>
      <c r="C1382" s="1386"/>
      <c r="D1382" s="1386"/>
      <c r="E1382" s="1386"/>
      <c r="F1382" s="1386"/>
      <c r="G1382" s="1386"/>
      <c r="H1382" s="1386"/>
      <c r="I1382" s="1386"/>
      <c r="J1382" s="1386"/>
      <c r="K1382" s="1386"/>
      <c r="L1382" s="1386"/>
      <c r="M1382" s="1386"/>
      <c r="N1382" s="1386"/>
      <c r="O1382" s="1386"/>
      <c r="P1382" s="1386"/>
      <c r="Q1382" s="1386"/>
      <c r="R1382" s="68"/>
      <c r="S1382" s="69"/>
      <c r="T1382" s="1376"/>
      <c r="U1382" s="1380"/>
      <c r="V1382" s="1406"/>
      <c r="W1382" s="1406"/>
      <c r="Z1382" s="1393"/>
    </row>
    <row r="1383" spans="1:26" s="1425" customFormat="1" ht="24.75" customHeight="1" x14ac:dyDescent="0.15">
      <c r="A1383" s="1342">
        <v>17</v>
      </c>
      <c r="B1383" s="1386"/>
      <c r="C1383" s="1386"/>
      <c r="D1383" s="1386"/>
      <c r="E1383" s="1386"/>
      <c r="F1383" s="1386"/>
      <c r="G1383" s="1386"/>
      <c r="H1383" s="1386"/>
      <c r="I1383" s="1386"/>
      <c r="J1383" s="1386"/>
      <c r="K1383" s="1386"/>
      <c r="L1383" s="1386"/>
      <c r="M1383" s="1386"/>
      <c r="N1383" s="1386"/>
      <c r="O1383" s="1386"/>
      <c r="P1383" s="1386"/>
      <c r="Q1383" s="1386"/>
      <c r="R1383" s="68"/>
      <c r="S1383" s="69"/>
      <c r="T1383" s="1376"/>
      <c r="U1383" s="1380"/>
      <c r="V1383" s="1406"/>
      <c r="W1383" s="1406"/>
      <c r="Z1383" s="1393"/>
    </row>
    <row r="1384" spans="1:26" s="1425" customFormat="1" ht="24.75" customHeight="1" x14ac:dyDescent="0.15">
      <c r="A1384" s="1342">
        <v>18</v>
      </c>
      <c r="B1384" s="1386"/>
      <c r="C1384" s="1386"/>
      <c r="D1384" s="1386"/>
      <c r="E1384" s="1386"/>
      <c r="F1384" s="1386"/>
      <c r="G1384" s="1386"/>
      <c r="H1384" s="1386"/>
      <c r="I1384" s="1386"/>
      <c r="J1384" s="1386"/>
      <c r="K1384" s="1386"/>
      <c r="L1384" s="1386"/>
      <c r="M1384" s="1386"/>
      <c r="N1384" s="1386"/>
      <c r="O1384" s="1386"/>
      <c r="P1384" s="1386"/>
      <c r="Q1384" s="1386"/>
      <c r="R1384" s="68"/>
      <c r="S1384" s="69"/>
      <c r="T1384" s="1376"/>
      <c r="U1384" s="1380"/>
      <c r="V1384" s="1406"/>
      <c r="W1384" s="1406"/>
      <c r="Z1384" s="1393"/>
    </row>
    <row r="1385" spans="1:26" s="1425" customFormat="1" ht="24.75" customHeight="1" x14ac:dyDescent="0.15">
      <c r="A1385" s="1447">
        <v>19</v>
      </c>
      <c r="B1385" s="1386"/>
      <c r="C1385" s="1386"/>
      <c r="D1385" s="1386"/>
      <c r="E1385" s="1386"/>
      <c r="F1385" s="1386"/>
      <c r="G1385" s="1386"/>
      <c r="H1385" s="1386"/>
      <c r="I1385" s="1386"/>
      <c r="J1385" s="1386"/>
      <c r="K1385" s="1386"/>
      <c r="L1385" s="1386"/>
      <c r="M1385" s="1386"/>
      <c r="N1385" s="1386"/>
      <c r="O1385" s="1386"/>
      <c r="P1385" s="1386"/>
      <c r="Q1385" s="1386"/>
      <c r="R1385" s="1373"/>
      <c r="S1385" s="69"/>
      <c r="T1385" s="1376"/>
      <c r="U1385" s="1380"/>
      <c r="V1385" s="1406"/>
      <c r="W1385" s="1406"/>
      <c r="Z1385" s="1393"/>
    </row>
    <row r="1386" spans="1:26" s="1425" customFormat="1" ht="24.75" customHeight="1" x14ac:dyDescent="0.15">
      <c r="A1386" s="1447">
        <v>20</v>
      </c>
      <c r="B1386" s="1368"/>
      <c r="C1386" s="1368"/>
      <c r="D1386" s="1368"/>
      <c r="E1386" s="1368"/>
      <c r="F1386" s="1368"/>
      <c r="G1386" s="1368"/>
      <c r="H1386" s="1368"/>
      <c r="I1386" s="1368"/>
      <c r="J1386" s="1368"/>
      <c r="K1386" s="1368"/>
      <c r="L1386" s="1368"/>
      <c r="M1386" s="1368"/>
      <c r="N1386" s="1368"/>
      <c r="O1386" s="1368"/>
      <c r="P1386" s="1368"/>
      <c r="Q1386" s="1368"/>
      <c r="R1386" s="1372"/>
      <c r="S1386" s="1369"/>
      <c r="T1386" s="1376"/>
      <c r="U1386" s="1380"/>
      <c r="V1386" s="1406"/>
      <c r="W1386" s="1406"/>
      <c r="Z1386" s="1393"/>
    </row>
    <row r="1387" spans="1:26" s="1425" customFormat="1" ht="24.75" customHeight="1" x14ac:dyDescent="0.15">
      <c r="A1387" s="1447">
        <v>21</v>
      </c>
      <c r="B1387" s="1369"/>
      <c r="C1387" s="1369"/>
      <c r="D1387" s="1369"/>
      <c r="E1387" s="1369"/>
      <c r="F1387" s="1369"/>
      <c r="G1387" s="1369"/>
      <c r="H1387" s="1369"/>
      <c r="I1387" s="1369"/>
      <c r="J1387" s="1369"/>
      <c r="K1387" s="1369"/>
      <c r="L1387" s="1369"/>
      <c r="M1387" s="1369"/>
      <c r="N1387" s="1369"/>
      <c r="O1387" s="1369"/>
      <c r="P1387" s="1369"/>
      <c r="Q1387" s="1369"/>
      <c r="R1387" s="1369"/>
      <c r="S1387" s="1369"/>
      <c r="T1387" s="1376"/>
      <c r="U1387" s="1380"/>
      <c r="V1387" s="1406"/>
      <c r="W1387" s="1406"/>
      <c r="Z1387" s="1393"/>
    </row>
    <row r="1388" spans="1:26" s="1425" customFormat="1" ht="24.75" customHeight="1" x14ac:dyDescent="0.15">
      <c r="A1388" s="1447">
        <v>22</v>
      </c>
      <c r="B1388" s="1369"/>
      <c r="C1388" s="1369"/>
      <c r="D1388" s="1369"/>
      <c r="E1388" s="1369"/>
      <c r="F1388" s="1369"/>
      <c r="G1388" s="1369"/>
      <c r="H1388" s="1369"/>
      <c r="I1388" s="1369"/>
      <c r="J1388" s="1369"/>
      <c r="K1388" s="1369"/>
      <c r="L1388" s="1369"/>
      <c r="M1388" s="1369"/>
      <c r="N1388" s="1369"/>
      <c r="O1388" s="1369"/>
      <c r="P1388" s="1369"/>
      <c r="Q1388" s="1369"/>
      <c r="R1388" s="1369"/>
      <c r="S1388" s="1369"/>
      <c r="T1388" s="1376"/>
      <c r="U1388" s="1380"/>
      <c r="V1388" s="1406"/>
      <c r="W1388" s="1406"/>
      <c r="Z1388" s="1393"/>
    </row>
    <row r="1389" spans="1:26" s="1425" customFormat="1" ht="24.75" customHeight="1" x14ac:dyDescent="0.15">
      <c r="A1389" s="1447">
        <v>23</v>
      </c>
      <c r="B1389" s="1369"/>
      <c r="C1389" s="1369"/>
      <c r="D1389" s="1369"/>
      <c r="E1389" s="1369"/>
      <c r="F1389" s="1369"/>
      <c r="G1389" s="1369"/>
      <c r="H1389" s="1369"/>
      <c r="I1389" s="1369"/>
      <c r="J1389" s="1369"/>
      <c r="K1389" s="1369"/>
      <c r="L1389" s="1369"/>
      <c r="M1389" s="1369"/>
      <c r="N1389" s="1369"/>
      <c r="O1389" s="1369"/>
      <c r="P1389" s="1369"/>
      <c r="Q1389" s="1369"/>
      <c r="R1389" s="1369"/>
      <c r="S1389" s="1369"/>
      <c r="T1389" s="1376"/>
      <c r="U1389" s="1380"/>
      <c r="V1389" s="1406"/>
      <c r="W1389" s="1406"/>
      <c r="Z1389" s="1393"/>
    </row>
    <row r="1390" spans="1:26" s="1425" customFormat="1" ht="24.75" customHeight="1" x14ac:dyDescent="0.15">
      <c r="A1390" s="1447">
        <v>24</v>
      </c>
      <c r="B1390" s="1369"/>
      <c r="C1390" s="1369"/>
      <c r="D1390" s="1369"/>
      <c r="E1390" s="1369"/>
      <c r="F1390" s="1369"/>
      <c r="G1390" s="1369"/>
      <c r="H1390" s="1369"/>
      <c r="I1390" s="1369"/>
      <c r="J1390" s="1369"/>
      <c r="K1390" s="1369"/>
      <c r="L1390" s="1369"/>
      <c r="M1390" s="1369"/>
      <c r="N1390" s="1369"/>
      <c r="O1390" s="1369"/>
      <c r="P1390" s="1369"/>
      <c r="Q1390" s="1369"/>
      <c r="R1390" s="1369"/>
      <c r="S1390" s="1369"/>
      <c r="T1390" s="1376"/>
      <c r="U1390" s="1380"/>
      <c r="V1390" s="1406"/>
      <c r="W1390" s="1406"/>
      <c r="Z1390" s="1393"/>
    </row>
    <row r="1391" spans="1:26" s="1425" customFormat="1" ht="24.75" customHeight="1" x14ac:dyDescent="0.15">
      <c r="A1391" s="1447">
        <v>25</v>
      </c>
      <c r="B1391" s="1369"/>
      <c r="C1391" s="1369"/>
      <c r="D1391" s="1369"/>
      <c r="E1391" s="1369"/>
      <c r="F1391" s="1369"/>
      <c r="G1391" s="1369"/>
      <c r="H1391" s="1369"/>
      <c r="I1391" s="1369"/>
      <c r="J1391" s="1369"/>
      <c r="K1391" s="1369"/>
      <c r="L1391" s="1369"/>
      <c r="M1391" s="1369"/>
      <c r="N1391" s="1369"/>
      <c r="O1391" s="1369"/>
      <c r="P1391" s="1369"/>
      <c r="Q1391" s="1369"/>
      <c r="R1391" s="1369"/>
      <c r="S1391" s="1369"/>
      <c r="T1391" s="1376"/>
      <c r="U1391" s="1380"/>
      <c r="V1391" s="1406"/>
      <c r="W1391" s="1406"/>
      <c r="Z1391" s="1393"/>
    </row>
    <row r="1392" spans="1:26" s="1425" customFormat="1" ht="24.75" customHeight="1" x14ac:dyDescent="0.15">
      <c r="A1392" s="1447">
        <v>26</v>
      </c>
      <c r="B1392" s="1369"/>
      <c r="C1392" s="1369"/>
      <c r="D1392" s="1369"/>
      <c r="E1392" s="1369"/>
      <c r="F1392" s="1369"/>
      <c r="G1392" s="1369"/>
      <c r="H1392" s="1369"/>
      <c r="I1392" s="1369"/>
      <c r="J1392" s="1369"/>
      <c r="K1392" s="1369"/>
      <c r="L1392" s="1369"/>
      <c r="M1392" s="1369"/>
      <c r="N1392" s="1369"/>
      <c r="O1392" s="1369"/>
      <c r="P1392" s="1369"/>
      <c r="Q1392" s="1369"/>
      <c r="R1392" s="1369"/>
      <c r="S1392" s="1369"/>
      <c r="T1392" s="1376"/>
      <c r="U1392" s="1380"/>
      <c r="V1392" s="1406"/>
      <c r="W1392" s="1406"/>
      <c r="Z1392" s="1393"/>
    </row>
    <row r="1393" spans="1:26" s="1425" customFormat="1" ht="24.75" customHeight="1" x14ac:dyDescent="0.15">
      <c r="A1393" s="1447">
        <v>27</v>
      </c>
      <c r="B1393" s="1369"/>
      <c r="C1393" s="1369"/>
      <c r="D1393" s="1369"/>
      <c r="E1393" s="1369"/>
      <c r="F1393" s="1369"/>
      <c r="G1393" s="1369"/>
      <c r="H1393" s="1369"/>
      <c r="I1393" s="1369"/>
      <c r="J1393" s="1369"/>
      <c r="K1393" s="1369"/>
      <c r="L1393" s="1369"/>
      <c r="M1393" s="1369"/>
      <c r="N1393" s="1369"/>
      <c r="O1393" s="1369"/>
      <c r="P1393" s="1369"/>
      <c r="Q1393" s="1369"/>
      <c r="R1393" s="1369"/>
      <c r="S1393" s="1369"/>
      <c r="T1393" s="1376"/>
      <c r="U1393" s="1380"/>
      <c r="V1393" s="1406"/>
      <c r="W1393" s="1406"/>
      <c r="Z1393" s="1393"/>
    </row>
    <row r="1394" spans="1:26" s="1425" customFormat="1" ht="24.75" customHeight="1" x14ac:dyDescent="0.15">
      <c r="A1394" s="1447">
        <v>28</v>
      </c>
      <c r="B1394" s="1369"/>
      <c r="C1394" s="1369"/>
      <c r="D1394" s="1369"/>
      <c r="E1394" s="1369"/>
      <c r="F1394" s="1369"/>
      <c r="G1394" s="1369"/>
      <c r="H1394" s="1369"/>
      <c r="I1394" s="1369"/>
      <c r="J1394" s="1369"/>
      <c r="K1394" s="1369"/>
      <c r="L1394" s="1369"/>
      <c r="M1394" s="1369"/>
      <c r="N1394" s="1369"/>
      <c r="O1394" s="1369"/>
      <c r="P1394" s="1369"/>
      <c r="Q1394" s="1369"/>
      <c r="R1394" s="1369"/>
      <c r="S1394" s="1369"/>
      <c r="T1394" s="1376"/>
      <c r="U1394" s="1380"/>
      <c r="V1394" s="1406"/>
      <c r="W1394" s="1406"/>
      <c r="Z1394" s="1393"/>
    </row>
    <row r="1395" spans="1:26" s="1425" customFormat="1" ht="24.75" customHeight="1" x14ac:dyDescent="0.15">
      <c r="A1395" s="1447">
        <v>29</v>
      </c>
      <c r="B1395" s="1369"/>
      <c r="C1395" s="1369"/>
      <c r="D1395" s="1369"/>
      <c r="E1395" s="1369"/>
      <c r="F1395" s="1369"/>
      <c r="G1395" s="1369"/>
      <c r="H1395" s="1369"/>
      <c r="I1395" s="1369"/>
      <c r="J1395" s="1369"/>
      <c r="K1395" s="1369"/>
      <c r="L1395" s="1369"/>
      <c r="M1395" s="1369"/>
      <c r="N1395" s="1369"/>
      <c r="O1395" s="1369"/>
      <c r="P1395" s="1369"/>
      <c r="Q1395" s="1369"/>
      <c r="R1395" s="1369"/>
      <c r="S1395" s="1369"/>
      <c r="T1395" s="1376"/>
      <c r="U1395" s="1380"/>
      <c r="V1395" s="1406"/>
      <c r="W1395" s="1406"/>
      <c r="Z1395" s="1393"/>
    </row>
    <row r="1396" spans="1:26" s="1425" customFormat="1" ht="24.75" customHeight="1" x14ac:dyDescent="0.15">
      <c r="A1396" s="44">
        <v>30</v>
      </c>
      <c r="B1396" s="1387"/>
      <c r="C1396" s="1387"/>
      <c r="D1396" s="1387"/>
      <c r="E1396" s="1387"/>
      <c r="F1396" s="1387"/>
      <c r="G1396" s="1387"/>
      <c r="H1396" s="1387"/>
      <c r="I1396" s="1387"/>
      <c r="J1396" s="1387"/>
      <c r="K1396" s="1387"/>
      <c r="L1396" s="1387"/>
      <c r="M1396" s="1387"/>
      <c r="N1396" s="1387"/>
      <c r="O1396" s="1387"/>
      <c r="P1396" s="1387"/>
      <c r="Q1396" s="1387"/>
      <c r="R1396" s="1387"/>
      <c r="S1396" s="1387"/>
      <c r="T1396" s="1388"/>
      <c r="U1396" s="1389"/>
      <c r="V1396" s="1406"/>
      <c r="W1396" s="1406"/>
      <c r="Z1396" s="1393"/>
    </row>
    <row r="1397" spans="1:26" s="1425" customFormat="1" ht="24.75" customHeight="1" x14ac:dyDescent="0.15">
      <c r="A1397" s="44">
        <v>31</v>
      </c>
      <c r="B1397" s="1387"/>
      <c r="C1397" s="1387"/>
      <c r="D1397" s="1387"/>
      <c r="E1397" s="1387"/>
      <c r="F1397" s="1387"/>
      <c r="G1397" s="1387"/>
      <c r="H1397" s="1387"/>
      <c r="I1397" s="1387"/>
      <c r="J1397" s="1387"/>
      <c r="K1397" s="1387"/>
      <c r="L1397" s="1387"/>
      <c r="M1397" s="1387"/>
      <c r="N1397" s="1387"/>
      <c r="O1397" s="1387"/>
      <c r="P1397" s="1387"/>
      <c r="Q1397" s="1387"/>
      <c r="R1397" s="1387"/>
      <c r="S1397" s="1387"/>
      <c r="T1397" s="1388"/>
      <c r="U1397" s="1389"/>
      <c r="V1397" s="1406"/>
      <c r="W1397" s="1406"/>
      <c r="Z1397" s="1393"/>
    </row>
    <row r="1398" spans="1:26" s="1425" customFormat="1" ht="24.75" customHeight="1" x14ac:dyDescent="0.15">
      <c r="A1398" s="44">
        <v>32</v>
      </c>
      <c r="B1398" s="1369"/>
      <c r="C1398" s="1369"/>
      <c r="D1398" s="1369"/>
      <c r="E1398" s="1369"/>
      <c r="F1398" s="1369"/>
      <c r="G1398" s="1369"/>
      <c r="H1398" s="1369"/>
      <c r="I1398" s="1369"/>
      <c r="J1398" s="1369"/>
      <c r="K1398" s="1369"/>
      <c r="L1398" s="1369"/>
      <c r="M1398" s="1369"/>
      <c r="N1398" s="1369"/>
      <c r="O1398" s="1369"/>
      <c r="P1398" s="1369"/>
      <c r="Q1398" s="1369"/>
      <c r="R1398" s="1369"/>
      <c r="S1398" s="1369"/>
      <c r="T1398" s="1376"/>
      <c r="U1398" s="1380"/>
      <c r="V1398" s="1406"/>
      <c r="W1398" s="1406"/>
      <c r="Z1398" s="1393"/>
    </row>
    <row r="1399" spans="1:26" s="1425" customFormat="1" ht="24.75" customHeight="1" thickBot="1" x14ac:dyDescent="0.2">
      <c r="A1399" s="44">
        <v>33</v>
      </c>
      <c r="B1399" s="1387"/>
      <c r="C1399" s="1387"/>
      <c r="D1399" s="1387"/>
      <c r="E1399" s="1387"/>
      <c r="F1399" s="1387"/>
      <c r="G1399" s="1387"/>
      <c r="H1399" s="1387"/>
      <c r="I1399" s="1387"/>
      <c r="J1399" s="1387"/>
      <c r="K1399" s="1387"/>
      <c r="L1399" s="1387"/>
      <c r="M1399" s="1387"/>
      <c r="N1399" s="1387"/>
      <c r="O1399" s="1387"/>
      <c r="P1399" s="1387"/>
      <c r="Q1399" s="1387"/>
      <c r="R1399" s="1387"/>
      <c r="S1399" s="1387"/>
      <c r="T1399" s="1388"/>
      <c r="U1399" s="1389"/>
      <c r="V1399" s="1406"/>
      <c r="W1399" s="1406"/>
      <c r="Z1399" s="1393"/>
    </row>
    <row r="1400" spans="1:26" s="1425" customFormat="1" ht="20.100000000000001" customHeight="1" thickBot="1" x14ac:dyDescent="0.2">
      <c r="A1400" s="1489" t="s">
        <v>2044</v>
      </c>
      <c r="B1400" s="1490"/>
      <c r="C1400" s="1564" t="s">
        <v>2045</v>
      </c>
      <c r="D1400" s="1564"/>
      <c r="E1400" s="1564"/>
      <c r="F1400" s="1565"/>
      <c r="G1400" s="1409"/>
      <c r="H1400" s="1410"/>
      <c r="I1400" s="1410"/>
      <c r="J1400" s="1410"/>
      <c r="K1400" s="1410"/>
      <c r="L1400" s="1410"/>
      <c r="M1400" s="1410"/>
      <c r="N1400" s="1474"/>
      <c r="O1400" s="1474"/>
      <c r="P1400" s="1474"/>
      <c r="Q1400" s="1474"/>
      <c r="R1400" s="1474"/>
      <c r="S1400" s="1474"/>
      <c r="T1400" s="1474"/>
      <c r="U1400" s="1475"/>
      <c r="V1400" s="1406"/>
      <c r="W1400" s="1406"/>
      <c r="Z1400" s="1393"/>
    </row>
    <row r="1401" spans="1:26" s="751" customFormat="1" ht="31.5" customHeight="1" thickBot="1" x14ac:dyDescent="0.2">
      <c r="A1401" s="1476" t="s">
        <v>761</v>
      </c>
      <c r="B1401" s="1477"/>
      <c r="C1401" s="1477"/>
      <c r="D1401" s="1477"/>
      <c r="E1401" s="1478"/>
      <c r="F1401" s="602" t="s">
        <v>1766</v>
      </c>
      <c r="G1401" s="602"/>
      <c r="H1401" s="1479" t="s">
        <v>6</v>
      </c>
      <c r="I1401" s="1480"/>
      <c r="J1401" s="1480"/>
      <c r="K1401" s="5" t="s">
        <v>135</v>
      </c>
      <c r="L1401" s="1457" t="s">
        <v>760</v>
      </c>
      <c r="M1401" s="1457"/>
      <c r="N1401" s="1458"/>
      <c r="O1401" s="602"/>
      <c r="P1401" s="603"/>
      <c r="Q1401" s="603"/>
      <c r="R1401" s="603"/>
      <c r="S1401" s="602"/>
      <c r="T1401" s="1467" t="s">
        <v>762</v>
      </c>
      <c r="U1401" s="1468"/>
      <c r="V1401" s="34">
        <f>V1403/V1408</f>
        <v>1.8548976608187134E-2</v>
      </c>
      <c r="W1401" s="34">
        <f>W1403/W1408</f>
        <v>1.9144144144144146E-2</v>
      </c>
      <c r="X1401" s="678">
        <f>AVERAGE(V1401,W1401)</f>
        <v>1.8846560376165639E-2</v>
      </c>
      <c r="Y1401" s="380" t="s">
        <v>763</v>
      </c>
      <c r="Z1401" s="381">
        <f>ROUND(X1401*1440,0)/1440</f>
        <v>1.8749999999999999E-2</v>
      </c>
    </row>
    <row r="1402" spans="1:26" s="751" customFormat="1" ht="9" customHeight="1" thickBot="1" x14ac:dyDescent="0.2">
      <c r="A1402" s="33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534"/>
      <c r="U1402" s="535"/>
      <c r="V1402" s="34">
        <v>0.23958333333333334</v>
      </c>
      <c r="W1402" s="34">
        <v>0.23611111111111113</v>
      </c>
      <c r="Z1402" s="104"/>
    </row>
    <row r="1403" spans="1:26" s="751" customFormat="1" ht="20.100000000000001" customHeight="1" thickBot="1" x14ac:dyDescent="0.2">
      <c r="A1403" s="1495" t="s">
        <v>764</v>
      </c>
      <c r="B1403" s="1483"/>
      <c r="C1403" s="1483" t="s">
        <v>765</v>
      </c>
      <c r="D1403" s="1483"/>
      <c r="E1403" s="1484"/>
      <c r="F1403" s="190"/>
      <c r="G1403" s="190"/>
      <c r="H1403" s="190"/>
      <c r="I1403" s="190"/>
      <c r="J1403" s="66"/>
      <c r="K1403" s="1"/>
      <c r="L1403" s="1"/>
      <c r="M1403" s="1"/>
      <c r="N1403" s="1463" t="s">
        <v>758</v>
      </c>
      <c r="O1403" s="1464"/>
      <c r="P1403" s="1536">
        <f>MINUTE(Z1401)</f>
        <v>27</v>
      </c>
      <c r="Q1403" s="1537"/>
      <c r="R1403" s="1"/>
      <c r="S1403" s="7" t="s">
        <v>766</v>
      </c>
      <c r="T1403" s="1459">
        <v>4.9999999999999996E-2</v>
      </c>
      <c r="U1403" s="1460"/>
      <c r="V1403" s="34">
        <f>V1404-V1402</f>
        <v>0.70486111111111116</v>
      </c>
      <c r="W1403" s="34">
        <f>W1404-W1402</f>
        <v>0.70833333333333337</v>
      </c>
      <c r="Z1403" s="104"/>
    </row>
    <row r="1404" spans="1:26" s="751" customFormat="1" ht="9" customHeight="1" thickBot="1" x14ac:dyDescent="0.2">
      <c r="A1404" s="33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534"/>
      <c r="U1404" s="535"/>
      <c r="V1404" s="34">
        <v>0.94444444444444453</v>
      </c>
      <c r="W1404" s="34">
        <v>0.94444444444444453</v>
      </c>
      <c r="Z1404" s="104"/>
    </row>
    <row r="1405" spans="1:26" s="751" customFormat="1" ht="20.100000000000001" customHeight="1" x14ac:dyDescent="0.15">
      <c r="A1405" s="1499" t="s">
        <v>759</v>
      </c>
      <c r="B1405" s="1494">
        <v>1</v>
      </c>
      <c r="C1405" s="1494"/>
      <c r="D1405" s="1494">
        <v>2</v>
      </c>
      <c r="E1405" s="1494"/>
      <c r="F1405" s="1494">
        <v>3</v>
      </c>
      <c r="G1405" s="1494"/>
      <c r="H1405" s="1494">
        <v>4</v>
      </c>
      <c r="I1405" s="1494"/>
      <c r="J1405" s="1494">
        <v>5</v>
      </c>
      <c r="K1405" s="1494"/>
      <c r="L1405" s="1494">
        <v>6</v>
      </c>
      <c r="M1405" s="1494"/>
      <c r="N1405" s="1494">
        <v>7</v>
      </c>
      <c r="O1405" s="1494"/>
      <c r="P1405" s="1494">
        <v>8</v>
      </c>
      <c r="Q1405" s="1494"/>
      <c r="R1405" s="1494">
        <v>9</v>
      </c>
      <c r="S1405" s="1494"/>
      <c r="T1405" s="1501">
        <v>10</v>
      </c>
      <c r="U1405" s="1502"/>
      <c r="V1405" s="34"/>
      <c r="W1405" s="34"/>
      <c r="Z1405" s="104"/>
    </row>
    <row r="1406" spans="1:26" s="751" customFormat="1" ht="20.100000000000001" customHeight="1" x14ac:dyDescent="0.15">
      <c r="A1406" s="1500"/>
      <c r="B1406" s="9" t="s">
        <v>101</v>
      </c>
      <c r="C1406" s="9" t="s">
        <v>760</v>
      </c>
      <c r="D1406" s="9" t="s">
        <v>101</v>
      </c>
      <c r="E1406" s="9" t="s">
        <v>760</v>
      </c>
      <c r="F1406" s="9" t="s">
        <v>101</v>
      </c>
      <c r="G1406" s="9" t="s">
        <v>760</v>
      </c>
      <c r="H1406" s="9" t="s">
        <v>101</v>
      </c>
      <c r="I1406" s="9" t="s">
        <v>674</v>
      </c>
      <c r="J1406" s="9" t="s">
        <v>101</v>
      </c>
      <c r="K1406" s="9" t="s">
        <v>674</v>
      </c>
      <c r="L1406" s="9" t="s">
        <v>101</v>
      </c>
      <c r="M1406" s="9" t="s">
        <v>674</v>
      </c>
      <c r="N1406" s="9" t="s">
        <v>101</v>
      </c>
      <c r="O1406" s="9" t="s">
        <v>760</v>
      </c>
      <c r="P1406" s="9"/>
      <c r="Q1406" s="9"/>
      <c r="R1406" s="9"/>
      <c r="S1406" s="9"/>
      <c r="T1406" s="10"/>
      <c r="U1406" s="16"/>
      <c r="V1406" s="534"/>
      <c r="W1406" s="534"/>
      <c r="Z1406" s="104"/>
    </row>
    <row r="1407" spans="1:26" s="751" customFormat="1" ht="24.75" customHeight="1" x14ac:dyDescent="0.15">
      <c r="A1407" s="539">
        <v>1</v>
      </c>
      <c r="B1407" s="88"/>
      <c r="C1407" s="40">
        <v>0.23611111111111113</v>
      </c>
      <c r="D1407" s="40">
        <v>0.31597222222222221</v>
      </c>
      <c r="E1407" s="40">
        <v>0.36944444444444441</v>
      </c>
      <c r="F1407" s="40">
        <v>0.46875000000000006</v>
      </c>
      <c r="G1407" s="40">
        <v>0.5229166666666667</v>
      </c>
      <c r="H1407" s="40">
        <v>0.61944444444444469</v>
      </c>
      <c r="I1407" s="40">
        <v>0.67847222222222248</v>
      </c>
      <c r="J1407" s="40">
        <v>0.75486111111111165</v>
      </c>
      <c r="K1407" s="40">
        <v>0.80902777777777835</v>
      </c>
      <c r="L1407" s="40">
        <v>0.86458333333333393</v>
      </c>
      <c r="M1407" s="40">
        <v>0.92638888888888959</v>
      </c>
      <c r="N1407" s="40"/>
      <c r="O1407" s="408"/>
      <c r="P1407" s="40"/>
      <c r="Q1407" s="40"/>
      <c r="R1407" s="68"/>
      <c r="S1407" s="69"/>
      <c r="T1407" s="14"/>
      <c r="U1407" s="20"/>
      <c r="V1407" s="334">
        <f>COUNTA(B1407:U1438)</f>
        <v>75</v>
      </c>
      <c r="W1407" s="41">
        <f>V1407/7/2</f>
        <v>5.3571428571428568</v>
      </c>
      <c r="Z1407" s="104"/>
    </row>
    <row r="1408" spans="1:26" s="751" customFormat="1" ht="24.75" customHeight="1" x14ac:dyDescent="0.15">
      <c r="A1408" s="187">
        <v>2</v>
      </c>
      <c r="B1408" s="88"/>
      <c r="C1408" s="40">
        <v>0.25347222222222227</v>
      </c>
      <c r="D1408" s="40">
        <v>0.33333333333333331</v>
      </c>
      <c r="E1408" s="40">
        <v>0.38680555555555551</v>
      </c>
      <c r="F1408" s="40">
        <v>0.4868055555555556</v>
      </c>
      <c r="G1408" s="40">
        <v>0.54375000000000007</v>
      </c>
      <c r="H1408" s="40">
        <v>0.63680555555555585</v>
      </c>
      <c r="I1408" s="40">
        <v>0.69583333333333364</v>
      </c>
      <c r="J1408" s="40">
        <v>0.77083333333333393</v>
      </c>
      <c r="K1408" s="40">
        <v>0.82500000000000062</v>
      </c>
      <c r="L1408" s="40">
        <v>0.8805555555555562</v>
      </c>
      <c r="M1408" s="40">
        <v>0.9444444444444452</v>
      </c>
      <c r="N1408" s="40"/>
      <c r="O1408" s="408"/>
      <c r="P1408" s="40"/>
      <c r="Q1408" s="40"/>
      <c r="R1408" s="68"/>
      <c r="S1408" s="69"/>
      <c r="T1408" s="14"/>
      <c r="U1408" s="20"/>
      <c r="V1408" s="335">
        <f>COUNTA(B1407:B1438,D1407:D1438,F1407:F1438,H1407:H1438,J1407:J1438,L1407:L1438,N1407:N1438,P1407:P1438,R1407:R1438,T1407:T1438)</f>
        <v>38</v>
      </c>
      <c r="W1408" s="23">
        <f>COUNTA(C1407:C1438,E1407:E1438,G1407:G1438,I1407:I1438,K1407:K1438,M1407:M1438,O1407:O1438,Q1407:Q1438,S1407:S1438,U1407:U1438)</f>
        <v>37</v>
      </c>
      <c r="Y1408" s="667">
        <f>(V1408+W1408)/2</f>
        <v>37.5</v>
      </c>
      <c r="Z1408" s="104"/>
    </row>
    <row r="1409" spans="1:26" s="751" customFormat="1" ht="24.75" customHeight="1" x14ac:dyDescent="0.15">
      <c r="A1409" s="539">
        <v>3</v>
      </c>
      <c r="B1409" s="88"/>
      <c r="C1409" s="40">
        <v>0.27083333333333337</v>
      </c>
      <c r="D1409" s="40">
        <v>0.35069444444444442</v>
      </c>
      <c r="E1409" s="40">
        <v>0.40416666666666662</v>
      </c>
      <c r="F1409" s="40">
        <v>0.50555555555555565</v>
      </c>
      <c r="G1409" s="40">
        <v>0.56250000000000011</v>
      </c>
      <c r="H1409" s="40">
        <v>0.65416666666666701</v>
      </c>
      <c r="I1409" s="40">
        <v>0.71180555555555591</v>
      </c>
      <c r="J1409" s="40">
        <v>0.78472222222222276</v>
      </c>
      <c r="K1409" s="40">
        <v>0.83888888888888946</v>
      </c>
      <c r="L1409" s="40">
        <v>0.89652777777777848</v>
      </c>
      <c r="M1409" s="40"/>
      <c r="N1409" s="40"/>
      <c r="O1409" s="408"/>
      <c r="P1409" s="40"/>
      <c r="Q1409" s="40"/>
      <c r="R1409" s="68"/>
      <c r="S1409" s="69"/>
      <c r="T1409" s="14"/>
      <c r="U1409" s="20"/>
      <c r="Z1409" s="104"/>
    </row>
    <row r="1410" spans="1:26" s="751" customFormat="1" ht="24.75" customHeight="1" x14ac:dyDescent="0.15">
      <c r="A1410" s="187">
        <v>4</v>
      </c>
      <c r="B1410" s="202">
        <v>0.23958333333333334</v>
      </c>
      <c r="C1410" s="40">
        <v>0.29166666666666669</v>
      </c>
      <c r="D1410" s="40">
        <v>0.37152777777777773</v>
      </c>
      <c r="E1410" s="40">
        <v>0.42569444444444438</v>
      </c>
      <c r="F1410" s="40">
        <v>0.52708333333333346</v>
      </c>
      <c r="G1410" s="40">
        <v>0.58472222222222237</v>
      </c>
      <c r="H1410" s="40">
        <v>0.67152777777777817</v>
      </c>
      <c r="I1410" s="40">
        <v>0.72916666666666707</v>
      </c>
      <c r="J1410" s="40">
        <v>0.7986111111111116</v>
      </c>
      <c r="K1410" s="40">
        <v>0.85416666666666718</v>
      </c>
      <c r="L1410" s="40">
        <v>0.91250000000000075</v>
      </c>
      <c r="M1410" s="40"/>
      <c r="N1410" s="40"/>
      <c r="O1410" s="408"/>
      <c r="P1410" s="40"/>
      <c r="Q1410" s="40"/>
      <c r="R1410" s="68"/>
      <c r="S1410" s="69"/>
      <c r="T1410" s="14"/>
      <c r="U1410" s="20"/>
      <c r="V1410" s="115">
        <f>L1409-L1408</f>
        <v>1.5972222222222276E-2</v>
      </c>
      <c r="W1410" s="115">
        <f>K1413-K1412</f>
        <v>1.8750000000000044E-2</v>
      </c>
      <c r="Z1410" s="104"/>
    </row>
    <row r="1411" spans="1:26" s="751" customFormat="1" ht="24.75" customHeight="1" x14ac:dyDescent="0.15">
      <c r="A1411" s="539">
        <v>5</v>
      </c>
      <c r="B1411" s="40">
        <v>0.26041666666666669</v>
      </c>
      <c r="C1411" s="40">
        <v>0.3125</v>
      </c>
      <c r="D1411" s="40">
        <v>0.39583333333333331</v>
      </c>
      <c r="E1411" s="40">
        <v>0.44999999999999996</v>
      </c>
      <c r="F1411" s="40">
        <v>0.55138888888888904</v>
      </c>
      <c r="G1411" s="40">
        <v>0.60902777777777795</v>
      </c>
      <c r="H1411" s="40">
        <v>0.69236111111111154</v>
      </c>
      <c r="I1411" s="40">
        <v>0.74722222222222268</v>
      </c>
      <c r="J1411" s="40">
        <v>0.81388888888888933</v>
      </c>
      <c r="K1411" s="40">
        <v>0.87152777777777835</v>
      </c>
      <c r="L1411" s="40">
        <v>0.92847222222222303</v>
      </c>
      <c r="M1411" s="40"/>
      <c r="N1411" s="40"/>
      <c r="O1411" s="408"/>
      <c r="P1411" s="40"/>
      <c r="Q1411" s="40"/>
      <c r="R1411" s="68"/>
      <c r="S1411" s="69"/>
      <c r="T1411" s="14"/>
      <c r="U1411" s="20"/>
      <c r="V1411" s="115">
        <f>L1410-L1409</f>
        <v>1.5972222222222276E-2</v>
      </c>
      <c r="W1411" s="115">
        <f>M1407-K1413</f>
        <v>1.8750000000000044E-2</v>
      </c>
      <c r="Z1411" s="104"/>
    </row>
    <row r="1412" spans="1:26" s="751" customFormat="1" ht="24.75" customHeight="1" x14ac:dyDescent="0.15">
      <c r="A1412" s="187">
        <v>6</v>
      </c>
      <c r="B1412" s="40">
        <v>0.28125</v>
      </c>
      <c r="C1412" s="40">
        <v>0.33402777777777776</v>
      </c>
      <c r="D1412" s="40">
        <v>0.4201388888888889</v>
      </c>
      <c r="E1412" s="40">
        <v>0.47430555555555554</v>
      </c>
      <c r="F1412" s="40">
        <v>0.57569444444444462</v>
      </c>
      <c r="G1412" s="40">
        <v>0.63333333333333353</v>
      </c>
      <c r="H1412" s="40">
        <v>0.71319444444444491</v>
      </c>
      <c r="I1412" s="40">
        <v>0.7673611111111116</v>
      </c>
      <c r="J1412" s="40">
        <v>0.83125000000000049</v>
      </c>
      <c r="K1412" s="3">
        <v>0.88888888888888951</v>
      </c>
      <c r="L1412" s="40">
        <v>0.94444444444444531</v>
      </c>
      <c r="M1412" s="40"/>
      <c r="N1412" s="40"/>
      <c r="O1412" s="408"/>
      <c r="P1412" s="40"/>
      <c r="Q1412" s="40"/>
      <c r="R1412" s="68"/>
      <c r="S1412" s="69"/>
      <c r="T1412" s="14"/>
      <c r="U1412" s="20"/>
      <c r="V1412" s="115">
        <f>L1411-L1410</f>
        <v>1.5972222222222276E-2</v>
      </c>
      <c r="W1412" s="115">
        <f>M1408-M1407</f>
        <v>1.8055555555555602E-2</v>
      </c>
      <c r="Z1412" s="104"/>
    </row>
    <row r="1413" spans="1:26" s="751" customFormat="1" ht="24.75" customHeight="1" x14ac:dyDescent="0.15">
      <c r="A1413" s="539">
        <v>7</v>
      </c>
      <c r="B1413" s="40">
        <v>0.2986111111111111</v>
      </c>
      <c r="C1413" s="40">
        <v>0.3520833333333333</v>
      </c>
      <c r="D1413" s="40">
        <v>0.44444444444444448</v>
      </c>
      <c r="E1413" s="40">
        <v>0.49861111111111112</v>
      </c>
      <c r="F1413" s="40">
        <v>0.6000000000000002</v>
      </c>
      <c r="G1413" s="40">
        <v>0.65763888888888911</v>
      </c>
      <c r="H1413" s="40">
        <v>0.73402777777777828</v>
      </c>
      <c r="I1413" s="40">
        <v>0.78819444444444497</v>
      </c>
      <c r="J1413" s="40">
        <v>0.84861111111111165</v>
      </c>
      <c r="K1413" s="40">
        <v>0.90763888888888955</v>
      </c>
      <c r="L1413" s="40"/>
      <c r="M1413" s="40"/>
      <c r="N1413" s="40"/>
      <c r="O1413" s="408"/>
      <c r="P1413" s="40"/>
      <c r="Q1413" s="40"/>
      <c r="R1413" s="68"/>
      <c r="S1413" s="69"/>
      <c r="T1413" s="14"/>
      <c r="U1413" s="20"/>
      <c r="V1413" s="115">
        <f>L1412-L1411</f>
        <v>1.5972222222222276E-2</v>
      </c>
      <c r="W1413" s="115"/>
      <c r="Z1413" s="104"/>
    </row>
    <row r="1414" spans="1:26" s="751" customFormat="1" ht="24.75" customHeight="1" x14ac:dyDescent="0.15">
      <c r="A1414" s="187">
        <v>8</v>
      </c>
      <c r="B1414" s="40"/>
      <c r="C1414" s="40"/>
      <c r="D1414" s="40"/>
      <c r="E1414" s="40"/>
      <c r="F1414" s="40"/>
      <c r="G1414" s="40"/>
      <c r="H1414" s="40"/>
      <c r="I1414" s="40"/>
      <c r="J1414" s="40"/>
      <c r="K1414" s="40"/>
      <c r="L1414" s="40"/>
      <c r="M1414" s="40"/>
      <c r="N1414" s="40"/>
      <c r="O1414" s="408"/>
      <c r="P1414" s="40"/>
      <c r="Q1414" s="40"/>
      <c r="R1414" s="68"/>
      <c r="S1414" s="69"/>
      <c r="T1414" s="14"/>
      <c r="U1414" s="20"/>
      <c r="V1414" s="115"/>
      <c r="W1414" s="115"/>
      <c r="Z1414" s="104"/>
    </row>
    <row r="1415" spans="1:26" s="751" customFormat="1" ht="24.75" customHeight="1" x14ac:dyDescent="0.15">
      <c r="A1415" s="541">
        <v>9</v>
      </c>
      <c r="B1415" s="408"/>
      <c r="C1415" s="408"/>
      <c r="D1415" s="408"/>
      <c r="E1415" s="408"/>
      <c r="F1415" s="408"/>
      <c r="G1415" s="408"/>
      <c r="H1415" s="408"/>
      <c r="I1415" s="408"/>
      <c r="J1415" s="408"/>
      <c r="K1415" s="408"/>
      <c r="L1415" s="408"/>
      <c r="M1415" s="408"/>
      <c r="N1415" s="408"/>
      <c r="O1415" s="408"/>
      <c r="P1415" s="40"/>
      <c r="Q1415" s="40"/>
      <c r="R1415" s="68"/>
      <c r="S1415" s="69"/>
      <c r="T1415" s="14"/>
      <c r="U1415" s="20"/>
      <c r="V1415" s="534"/>
      <c r="W1415" s="534"/>
      <c r="Z1415" s="104"/>
    </row>
    <row r="1416" spans="1:26" s="751" customFormat="1" ht="24.75" customHeight="1" x14ac:dyDescent="0.15">
      <c r="A1416" s="728">
        <v>10</v>
      </c>
      <c r="B1416" s="40"/>
      <c r="C1416" s="40"/>
      <c r="D1416" s="40"/>
      <c r="E1416" s="40"/>
      <c r="F1416" s="40"/>
      <c r="G1416" s="40"/>
      <c r="H1416" s="40"/>
      <c r="I1416" s="40"/>
      <c r="J1416" s="40"/>
      <c r="K1416" s="40"/>
      <c r="L1416" s="40"/>
      <c r="M1416" s="40"/>
      <c r="N1416" s="40"/>
      <c r="O1416" s="40"/>
      <c r="P1416" s="40"/>
      <c r="Q1416" s="40"/>
      <c r="R1416" s="68"/>
      <c r="S1416" s="69"/>
      <c r="T1416" s="14"/>
      <c r="U1416" s="20"/>
      <c r="V1416" s="534"/>
      <c r="W1416" s="534"/>
      <c r="Z1416" s="104"/>
    </row>
    <row r="1417" spans="1:26" s="751" customFormat="1" ht="24.75" customHeight="1" x14ac:dyDescent="0.15">
      <c r="A1417" s="728">
        <v>11</v>
      </c>
      <c r="B1417" s="40"/>
      <c r="C1417" s="40"/>
      <c r="D1417" s="40"/>
      <c r="E1417" s="40"/>
      <c r="F1417" s="40"/>
      <c r="G1417" s="40"/>
      <c r="H1417" s="40"/>
      <c r="I1417" s="40"/>
      <c r="J1417" s="40"/>
      <c r="K1417" s="40"/>
      <c r="L1417" s="40"/>
      <c r="M1417" s="40"/>
      <c r="N1417" s="40"/>
      <c r="O1417" s="40"/>
      <c r="P1417" s="40"/>
      <c r="Q1417" s="40"/>
      <c r="R1417" s="68"/>
      <c r="S1417" s="69"/>
      <c r="T1417" s="14"/>
      <c r="U1417" s="20"/>
      <c r="V1417" s="534"/>
      <c r="W1417" s="534"/>
      <c r="Z1417" s="104"/>
    </row>
    <row r="1418" spans="1:26" s="751" customFormat="1" ht="24.75" customHeight="1" x14ac:dyDescent="0.15">
      <c r="A1418" s="728">
        <v>12</v>
      </c>
      <c r="B1418" s="40"/>
      <c r="C1418" s="40"/>
      <c r="D1418" s="40"/>
      <c r="E1418" s="40"/>
      <c r="F1418" s="40"/>
      <c r="G1418" s="40"/>
      <c r="H1418" s="40"/>
      <c r="I1418" s="40"/>
      <c r="J1418" s="40"/>
      <c r="K1418" s="40"/>
      <c r="L1418" s="40"/>
      <c r="M1418" s="40"/>
      <c r="N1418" s="40"/>
      <c r="O1418" s="40"/>
      <c r="P1418" s="40"/>
      <c r="Q1418" s="40"/>
      <c r="R1418" s="68"/>
      <c r="S1418" s="69"/>
      <c r="T1418" s="14"/>
      <c r="U1418" s="20"/>
      <c r="V1418" s="534"/>
      <c r="W1418" s="534"/>
      <c r="Z1418" s="104"/>
    </row>
    <row r="1419" spans="1:26" s="751" customFormat="1" ht="24.75" customHeight="1" x14ac:dyDescent="0.15">
      <c r="A1419" s="728">
        <v>13</v>
      </c>
      <c r="B1419" s="40"/>
      <c r="C1419" s="40"/>
      <c r="D1419" s="40"/>
      <c r="E1419" s="40"/>
      <c r="F1419" s="40"/>
      <c r="G1419" s="40"/>
      <c r="H1419" s="40"/>
      <c r="I1419" s="40"/>
      <c r="J1419" s="40"/>
      <c r="K1419" s="40"/>
      <c r="L1419" s="40"/>
      <c r="M1419" s="40"/>
      <c r="N1419" s="40"/>
      <c r="O1419" s="40"/>
      <c r="P1419" s="40"/>
      <c r="Q1419" s="40"/>
      <c r="R1419" s="68"/>
      <c r="S1419" s="69"/>
      <c r="T1419" s="14"/>
      <c r="U1419" s="20"/>
      <c r="V1419" s="534"/>
      <c r="W1419" s="534"/>
      <c r="Z1419" s="104"/>
    </row>
    <row r="1420" spans="1:26" s="751" customFormat="1" ht="24.75" customHeight="1" x14ac:dyDescent="0.15">
      <c r="A1420" s="728">
        <v>14</v>
      </c>
      <c r="B1420" s="40"/>
      <c r="C1420" s="40"/>
      <c r="D1420" s="40"/>
      <c r="E1420" s="40"/>
      <c r="F1420" s="40"/>
      <c r="G1420" s="40"/>
      <c r="H1420" s="40"/>
      <c r="I1420" s="40"/>
      <c r="J1420" s="40"/>
      <c r="K1420" s="40"/>
      <c r="L1420" s="40"/>
      <c r="M1420" s="40"/>
      <c r="N1420" s="40"/>
      <c r="O1420" s="40"/>
      <c r="P1420" s="40"/>
      <c r="Q1420" s="40"/>
      <c r="R1420" s="68"/>
      <c r="S1420" s="69"/>
      <c r="T1420" s="14"/>
      <c r="U1420" s="20"/>
      <c r="V1420" s="534"/>
      <c r="W1420" s="534"/>
      <c r="Z1420" s="104"/>
    </row>
    <row r="1421" spans="1:26" s="751" customFormat="1" ht="24.75" customHeight="1" x14ac:dyDescent="0.15">
      <c r="A1421" s="728">
        <v>15</v>
      </c>
      <c r="B1421" s="40"/>
      <c r="C1421" s="40"/>
      <c r="D1421" s="40"/>
      <c r="E1421" s="40"/>
      <c r="F1421" s="40"/>
      <c r="G1421" s="40"/>
      <c r="H1421" s="40"/>
      <c r="I1421" s="40"/>
      <c r="J1421" s="40"/>
      <c r="K1421" s="40"/>
      <c r="L1421" s="40"/>
      <c r="M1421" s="40"/>
      <c r="N1421" s="40"/>
      <c r="O1421" s="40"/>
      <c r="P1421" s="40"/>
      <c r="Q1421" s="40"/>
      <c r="R1421" s="68"/>
      <c r="S1421" s="69"/>
      <c r="T1421" s="14"/>
      <c r="U1421" s="20"/>
      <c r="V1421" s="534"/>
      <c r="W1421" s="534"/>
      <c r="Z1421" s="104"/>
    </row>
    <row r="1422" spans="1:26" s="751" customFormat="1" ht="24.75" customHeight="1" x14ac:dyDescent="0.15">
      <c r="A1422" s="728">
        <v>16</v>
      </c>
      <c r="B1422" s="40"/>
      <c r="C1422" s="40"/>
      <c r="D1422" s="40"/>
      <c r="E1422" s="40"/>
      <c r="F1422" s="40"/>
      <c r="G1422" s="40"/>
      <c r="H1422" s="40"/>
      <c r="I1422" s="40"/>
      <c r="J1422" s="40"/>
      <c r="K1422" s="40"/>
      <c r="L1422" s="40"/>
      <c r="M1422" s="40"/>
      <c r="N1422" s="40"/>
      <c r="O1422" s="40"/>
      <c r="P1422" s="40"/>
      <c r="Q1422" s="40"/>
      <c r="R1422" s="68"/>
      <c r="S1422" s="69"/>
      <c r="T1422" s="14"/>
      <c r="U1422" s="20"/>
      <c r="V1422" s="534"/>
      <c r="W1422" s="534"/>
      <c r="Z1422" s="104"/>
    </row>
    <row r="1423" spans="1:26" s="751" customFormat="1" ht="24.75" customHeight="1" x14ac:dyDescent="0.15">
      <c r="A1423" s="728">
        <v>17</v>
      </c>
      <c r="B1423" s="40"/>
      <c r="C1423" s="40"/>
      <c r="D1423" s="40"/>
      <c r="E1423" s="40"/>
      <c r="F1423" s="40"/>
      <c r="G1423" s="40"/>
      <c r="H1423" s="40"/>
      <c r="I1423" s="40"/>
      <c r="J1423" s="40"/>
      <c r="K1423" s="40"/>
      <c r="L1423" s="40"/>
      <c r="M1423" s="40"/>
      <c r="N1423" s="40"/>
      <c r="O1423" s="40"/>
      <c r="P1423" s="40"/>
      <c r="Q1423" s="40"/>
      <c r="R1423" s="68"/>
      <c r="S1423" s="69"/>
      <c r="T1423" s="14"/>
      <c r="U1423" s="20"/>
      <c r="V1423" s="534"/>
      <c r="W1423" s="534"/>
      <c r="Z1423" s="104"/>
    </row>
    <row r="1424" spans="1:26" s="751" customFormat="1" ht="24.75" customHeight="1" x14ac:dyDescent="0.15">
      <c r="A1424" s="728">
        <v>18</v>
      </c>
      <c r="B1424" s="40"/>
      <c r="C1424" s="40"/>
      <c r="D1424" s="40"/>
      <c r="E1424" s="40"/>
      <c r="F1424" s="40"/>
      <c r="G1424" s="40"/>
      <c r="H1424" s="40"/>
      <c r="I1424" s="40"/>
      <c r="J1424" s="40"/>
      <c r="K1424" s="40"/>
      <c r="L1424" s="40"/>
      <c r="M1424" s="40"/>
      <c r="N1424" s="40"/>
      <c r="O1424" s="40"/>
      <c r="P1424" s="40"/>
      <c r="Q1424" s="40"/>
      <c r="R1424" s="68"/>
      <c r="S1424" s="69"/>
      <c r="T1424" s="14"/>
      <c r="U1424" s="20"/>
      <c r="V1424" s="534"/>
      <c r="W1424" s="534"/>
      <c r="Z1424" s="104"/>
    </row>
    <row r="1425" spans="1:26" s="751" customFormat="1" ht="24.75" customHeight="1" x14ac:dyDescent="0.15">
      <c r="A1425" s="8">
        <v>19</v>
      </c>
      <c r="B1425" s="40"/>
      <c r="C1425" s="40"/>
      <c r="D1425" s="40"/>
      <c r="E1425" s="40"/>
      <c r="F1425" s="40"/>
      <c r="G1425" s="40"/>
      <c r="H1425" s="40"/>
      <c r="I1425" s="40"/>
      <c r="J1425" s="40"/>
      <c r="K1425" s="40"/>
      <c r="L1425" s="40"/>
      <c r="M1425" s="40"/>
      <c r="N1425" s="40"/>
      <c r="O1425" s="40"/>
      <c r="P1425" s="40"/>
      <c r="Q1425" s="40"/>
      <c r="R1425" s="10"/>
      <c r="S1425" s="69"/>
      <c r="T1425" s="14"/>
      <c r="U1425" s="20"/>
      <c r="V1425" s="534"/>
      <c r="W1425" s="534"/>
      <c r="Z1425" s="104"/>
    </row>
    <row r="1426" spans="1:26" s="751" customFormat="1" ht="24.75" customHeight="1" x14ac:dyDescent="0.15">
      <c r="A1426" s="8">
        <v>20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9"/>
      <c r="S1426" s="4"/>
      <c r="T1426" s="14"/>
      <c r="U1426" s="20"/>
      <c r="V1426" s="534"/>
      <c r="W1426" s="534"/>
      <c r="Z1426" s="104"/>
    </row>
    <row r="1427" spans="1:26" s="751" customFormat="1" ht="24.75" customHeight="1" x14ac:dyDescent="0.15">
      <c r="A1427" s="8">
        <v>21</v>
      </c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14"/>
      <c r="U1427" s="20"/>
      <c r="V1427" s="534"/>
      <c r="W1427" s="534"/>
      <c r="Z1427" s="104"/>
    </row>
    <row r="1428" spans="1:26" s="751" customFormat="1" ht="24.75" customHeight="1" x14ac:dyDescent="0.15">
      <c r="A1428" s="8">
        <v>22</v>
      </c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14"/>
      <c r="U1428" s="20"/>
      <c r="V1428" s="534"/>
      <c r="W1428" s="534"/>
      <c r="Z1428" s="104"/>
    </row>
    <row r="1429" spans="1:26" s="751" customFormat="1" ht="24.75" customHeight="1" x14ac:dyDescent="0.15">
      <c r="A1429" s="8">
        <v>23</v>
      </c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14"/>
      <c r="U1429" s="20"/>
      <c r="V1429" s="534"/>
      <c r="W1429" s="534"/>
      <c r="Z1429" s="104"/>
    </row>
    <row r="1430" spans="1:26" s="751" customFormat="1" ht="24.75" customHeight="1" x14ac:dyDescent="0.15">
      <c r="A1430" s="8">
        <v>24</v>
      </c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14"/>
      <c r="U1430" s="20"/>
      <c r="V1430" s="534"/>
      <c r="W1430" s="534"/>
      <c r="Z1430" s="104"/>
    </row>
    <row r="1431" spans="1:26" s="751" customFormat="1" ht="24.75" customHeight="1" x14ac:dyDescent="0.15">
      <c r="A1431" s="8">
        <v>25</v>
      </c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14"/>
      <c r="U1431" s="20"/>
      <c r="V1431" s="534"/>
      <c r="W1431" s="534"/>
      <c r="Z1431" s="104"/>
    </row>
    <row r="1432" spans="1:26" s="751" customFormat="1" ht="24.75" customHeight="1" x14ac:dyDescent="0.15">
      <c r="A1432" s="8">
        <v>26</v>
      </c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14"/>
      <c r="U1432" s="20"/>
      <c r="V1432" s="534"/>
      <c r="W1432" s="534"/>
      <c r="Z1432" s="104"/>
    </row>
    <row r="1433" spans="1:26" s="751" customFormat="1" ht="24.75" customHeight="1" x14ac:dyDescent="0.15">
      <c r="A1433" s="8">
        <v>27</v>
      </c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14"/>
      <c r="U1433" s="20"/>
      <c r="V1433" s="534"/>
      <c r="W1433" s="534"/>
      <c r="Z1433" s="104"/>
    </row>
    <row r="1434" spans="1:26" s="751" customFormat="1" ht="24.75" customHeight="1" x14ac:dyDescent="0.15">
      <c r="A1434" s="8">
        <v>28</v>
      </c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14"/>
      <c r="U1434" s="20"/>
      <c r="V1434" s="534"/>
      <c r="W1434" s="534"/>
      <c r="Z1434" s="104"/>
    </row>
    <row r="1435" spans="1:26" s="751" customFormat="1" ht="24.75" customHeight="1" x14ac:dyDescent="0.15">
      <c r="A1435" s="8">
        <v>29</v>
      </c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14"/>
      <c r="U1435" s="20"/>
      <c r="V1435" s="534"/>
      <c r="W1435" s="534"/>
      <c r="Z1435" s="104"/>
    </row>
    <row r="1436" spans="1:26" s="751" customFormat="1" ht="24.75" customHeight="1" x14ac:dyDescent="0.15">
      <c r="A1436" s="44">
        <v>30</v>
      </c>
      <c r="B1436" s="45"/>
      <c r="C1436" s="45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6"/>
      <c r="U1436" s="47"/>
      <c r="V1436" s="534"/>
      <c r="W1436" s="534"/>
      <c r="Z1436" s="104"/>
    </row>
    <row r="1437" spans="1:26" s="751" customFormat="1" ht="24.75" customHeight="1" x14ac:dyDescent="0.15">
      <c r="A1437" s="44">
        <v>31</v>
      </c>
      <c r="B1437" s="45"/>
      <c r="C1437" s="45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6"/>
      <c r="U1437" s="47"/>
      <c r="V1437" s="534"/>
      <c r="W1437" s="534"/>
      <c r="Z1437" s="104"/>
    </row>
    <row r="1438" spans="1:26" s="751" customFormat="1" ht="24.75" customHeight="1" x14ac:dyDescent="0.15">
      <c r="A1438" s="728">
        <v>32</v>
      </c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14"/>
      <c r="U1438" s="20"/>
      <c r="V1438" s="534"/>
      <c r="W1438" s="534"/>
      <c r="Z1438" s="104"/>
    </row>
    <row r="1439" spans="1:26" s="751" customFormat="1" ht="24.75" customHeight="1" thickBot="1" x14ac:dyDescent="0.2">
      <c r="A1439" s="44">
        <v>33</v>
      </c>
      <c r="B1439" s="45"/>
      <c r="C1439" s="45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6"/>
      <c r="U1439" s="47"/>
      <c r="V1439" s="534"/>
      <c r="W1439" s="534"/>
      <c r="Z1439" s="104"/>
    </row>
    <row r="1440" spans="1:26" s="751" customFormat="1" ht="20.100000000000001" customHeight="1" thickBot="1" x14ac:dyDescent="0.2">
      <c r="A1440" s="1469" t="s">
        <v>767</v>
      </c>
      <c r="B1440" s="1470"/>
      <c r="C1440" s="1564" t="s">
        <v>768</v>
      </c>
      <c r="D1440" s="1564"/>
      <c r="E1440" s="1564"/>
      <c r="F1440" s="1565"/>
      <c r="G1440" s="584"/>
      <c r="H1440" s="601"/>
      <c r="I1440" s="601"/>
      <c r="J1440" s="601"/>
      <c r="K1440" s="601"/>
      <c r="L1440" s="601"/>
      <c r="M1440" s="601"/>
      <c r="N1440" s="1474"/>
      <c r="O1440" s="1474"/>
      <c r="P1440" s="1474"/>
      <c r="Q1440" s="1474"/>
      <c r="R1440" s="1474"/>
      <c r="S1440" s="1474"/>
      <c r="T1440" s="1474"/>
      <c r="U1440" s="1475"/>
      <c r="V1440" s="534"/>
      <c r="W1440" s="534"/>
      <c r="Z1440" s="104"/>
    </row>
    <row r="1441" spans="1:26" s="1425" customFormat="1" ht="31.5" customHeight="1" thickBot="1" x14ac:dyDescent="0.2">
      <c r="A1441" s="1476" t="s">
        <v>576</v>
      </c>
      <c r="B1441" s="1477"/>
      <c r="C1441" s="1477"/>
      <c r="D1441" s="1477"/>
      <c r="E1441" s="1478"/>
      <c r="F1441" s="1411" t="s">
        <v>1766</v>
      </c>
      <c r="G1441" s="1366"/>
      <c r="H1441" s="1479" t="s">
        <v>1112</v>
      </c>
      <c r="I1441" s="1480"/>
      <c r="J1441" s="1480"/>
      <c r="K1441" s="1370" t="s">
        <v>2346</v>
      </c>
      <c r="L1441" s="1457" t="s">
        <v>2347</v>
      </c>
      <c r="M1441" s="1457"/>
      <c r="N1441" s="1458"/>
      <c r="O1441" s="1366"/>
      <c r="P1441" s="6"/>
      <c r="Q1441" s="6"/>
      <c r="R1441" s="6"/>
      <c r="S1441" s="1366"/>
      <c r="T1441" s="1648" t="s">
        <v>1</v>
      </c>
      <c r="U1441" s="1649"/>
      <c r="V1441" s="1385">
        <f>V1443/V1448</f>
        <v>1.3233752620545072E-2</v>
      </c>
      <c r="W1441" s="1385">
        <f>W1443/W1448</f>
        <v>1.3488247863247862E-2</v>
      </c>
      <c r="X1441" s="1422">
        <f>AVERAGE(V1441,W1441)</f>
        <v>1.3361000241896466E-2</v>
      </c>
      <c r="Y1441" s="1398" t="s">
        <v>2272</v>
      </c>
      <c r="Z1441" s="1399">
        <f>ROUND(X1441*1440,0)/1440</f>
        <v>1.3194444444444444E-2</v>
      </c>
    </row>
    <row r="1442" spans="1:26" s="1425" customFormat="1" ht="12.75" thickBot="1" x14ac:dyDescent="0.2">
      <c r="A1442" s="1366"/>
      <c r="B1442" s="1366"/>
      <c r="C1442" s="1366"/>
      <c r="D1442" s="1366"/>
      <c r="E1442" s="1366"/>
      <c r="F1442" s="1366"/>
      <c r="G1442" s="1366"/>
      <c r="H1442" s="1366"/>
      <c r="I1442" s="1366"/>
      <c r="J1442" s="1366"/>
      <c r="K1442" s="1366"/>
      <c r="L1442" s="1366"/>
      <c r="M1442" s="1366"/>
      <c r="N1442" s="1366"/>
      <c r="O1442" s="1366"/>
      <c r="P1442" s="1366"/>
      <c r="Q1442" s="1366"/>
      <c r="R1442" s="1366"/>
      <c r="S1442" s="1366"/>
      <c r="T1442" s="1406"/>
      <c r="U1442" s="1406"/>
      <c r="V1442" s="1385">
        <f>B1453</f>
        <v>0.23611111111111113</v>
      </c>
      <c r="W1442" s="1385">
        <f>C1449</f>
        <v>0.2361111111111111</v>
      </c>
      <c r="X1442" s="1367"/>
      <c r="Y1442" s="1366"/>
      <c r="Z1442" s="1375"/>
    </row>
    <row r="1443" spans="1:26" s="1425" customFormat="1" ht="20.100000000000001" customHeight="1" thickBot="1" x14ac:dyDescent="0.2">
      <c r="A1443" s="1495" t="s">
        <v>2327</v>
      </c>
      <c r="B1443" s="1483"/>
      <c r="C1443" s="1450" t="s">
        <v>2348</v>
      </c>
      <c r="D1443" s="1451"/>
      <c r="E1443" s="1452"/>
      <c r="F1443" s="1453"/>
      <c r="G1443" s="1454"/>
      <c r="H1443" s="1454"/>
      <c r="I1443" s="1454"/>
      <c r="J1443" s="1454"/>
      <c r="K1443" s="1366"/>
      <c r="L1443" s="1366"/>
      <c r="M1443" s="1366"/>
      <c r="N1443" s="1463" t="s">
        <v>2329</v>
      </c>
      <c r="O1443" s="1464"/>
      <c r="P1443" s="1536">
        <f>MINUTE(Z1441)</f>
        <v>19</v>
      </c>
      <c r="Q1443" s="1537"/>
      <c r="R1443" s="1366"/>
      <c r="S1443" s="1371" t="s">
        <v>2330</v>
      </c>
      <c r="T1443" s="1526">
        <v>6.5972222222222224E-2</v>
      </c>
      <c r="U1443" s="1527"/>
      <c r="V1443" s="1385">
        <f>V1444-V1442</f>
        <v>0.70138888888888884</v>
      </c>
      <c r="W1443" s="1385">
        <f>W1444-W1442</f>
        <v>0.70138888888888884</v>
      </c>
      <c r="X1443" s="1367"/>
      <c r="Y1443" s="1366"/>
      <c r="Z1443" s="1375"/>
    </row>
    <row r="1444" spans="1:26" s="1425" customFormat="1" ht="12.75" thickBot="1" x14ac:dyDescent="0.2">
      <c r="A1444" s="1366"/>
      <c r="B1444" s="1366"/>
      <c r="C1444" s="1366"/>
      <c r="D1444" s="1366"/>
      <c r="E1444" s="1366"/>
      <c r="F1444" s="1366"/>
      <c r="G1444" s="1366"/>
      <c r="H1444" s="1366"/>
      <c r="I1444" s="1366"/>
      <c r="J1444" s="1366"/>
      <c r="K1444" s="1366"/>
      <c r="L1444" s="1366"/>
      <c r="M1444" s="1366"/>
      <c r="N1444" s="1366"/>
      <c r="O1444" s="1366"/>
      <c r="P1444" s="1366"/>
      <c r="Q1444" s="1366"/>
      <c r="R1444" s="1366"/>
      <c r="S1444" s="1366"/>
      <c r="T1444" s="1406"/>
      <c r="U1444" s="1406"/>
      <c r="V1444" s="1385">
        <f>J1456</f>
        <v>0.9375</v>
      </c>
      <c r="W1444" s="1385">
        <f>K1450</f>
        <v>0.9375</v>
      </c>
      <c r="X1444" s="1367"/>
      <c r="Y1444" s="1366"/>
      <c r="Z1444" s="1375"/>
    </row>
    <row r="1445" spans="1:26" s="1425" customFormat="1" ht="24.75" customHeight="1" x14ac:dyDescent="0.15">
      <c r="A1445" s="1499" t="s">
        <v>2331</v>
      </c>
      <c r="B1445" s="1494">
        <v>1</v>
      </c>
      <c r="C1445" s="1494"/>
      <c r="D1445" s="1494">
        <v>2</v>
      </c>
      <c r="E1445" s="1494"/>
      <c r="F1445" s="1494">
        <v>3</v>
      </c>
      <c r="G1445" s="1494"/>
      <c r="H1445" s="1494">
        <v>4</v>
      </c>
      <c r="I1445" s="1494"/>
      <c r="J1445" s="1494">
        <v>5</v>
      </c>
      <c r="K1445" s="1494"/>
      <c r="L1445" s="1494">
        <v>6</v>
      </c>
      <c r="M1445" s="1494"/>
      <c r="N1445" s="1494">
        <v>7</v>
      </c>
      <c r="O1445" s="1494"/>
      <c r="P1445" s="1494">
        <v>8</v>
      </c>
      <c r="Q1445" s="1494"/>
      <c r="R1445" s="1494">
        <v>9</v>
      </c>
      <c r="S1445" s="1494"/>
      <c r="T1445" s="1501">
        <v>10</v>
      </c>
      <c r="U1445" s="1502"/>
      <c r="V1445" s="1406"/>
      <c r="W1445" s="1406"/>
      <c r="X1445" s="1367"/>
      <c r="Y1445" s="1366"/>
      <c r="Z1445" s="1375"/>
    </row>
    <row r="1446" spans="1:26" s="1425" customFormat="1" ht="24.75" customHeight="1" x14ac:dyDescent="0.15">
      <c r="A1446" s="1500"/>
      <c r="B1446" s="179" t="s">
        <v>2332</v>
      </c>
      <c r="C1446" s="1372" t="s">
        <v>1110</v>
      </c>
      <c r="D1446" s="179" t="s">
        <v>1109</v>
      </c>
      <c r="E1446" s="1372" t="s">
        <v>2349</v>
      </c>
      <c r="F1446" s="179" t="s">
        <v>2350</v>
      </c>
      <c r="G1446" s="1372" t="s">
        <v>2351</v>
      </c>
      <c r="H1446" s="179" t="s">
        <v>2333</v>
      </c>
      <c r="I1446" s="1372" t="s">
        <v>2351</v>
      </c>
      <c r="J1446" s="179" t="s">
        <v>1109</v>
      </c>
      <c r="K1446" s="1372" t="s">
        <v>1110</v>
      </c>
      <c r="L1446" s="179" t="s">
        <v>2333</v>
      </c>
      <c r="M1446" s="1372"/>
      <c r="N1446" s="1372"/>
      <c r="O1446" s="1372"/>
      <c r="P1446" s="1372"/>
      <c r="Q1446" s="1372"/>
      <c r="R1446" s="1372"/>
      <c r="S1446" s="1372"/>
      <c r="T1446" s="1373"/>
      <c r="U1446" s="1377"/>
      <c r="V1446" s="1406"/>
      <c r="W1446" s="1406"/>
      <c r="X1446" s="1367"/>
      <c r="Y1446" s="1366"/>
      <c r="Z1446" s="1375"/>
    </row>
    <row r="1447" spans="1:26" s="1425" customFormat="1" ht="24.75" customHeight="1" x14ac:dyDescent="0.15">
      <c r="A1447" s="57">
        <v>1</v>
      </c>
      <c r="B1447" s="180"/>
      <c r="C1447" s="1352" t="s">
        <v>31</v>
      </c>
      <c r="D1447" s="43">
        <v>0.32361111111111113</v>
      </c>
      <c r="E1447" s="1368">
        <v>0.40486111111111112</v>
      </c>
      <c r="F1447" s="49">
        <v>0.5</v>
      </c>
      <c r="G1447" s="1368">
        <v>0.57152777777777775</v>
      </c>
      <c r="H1447" s="1368"/>
      <c r="I1447" s="1368"/>
      <c r="J1447" s="1368"/>
      <c r="K1447" s="1368"/>
      <c r="L1447" s="1368"/>
      <c r="M1447" s="1368"/>
      <c r="N1447" s="1386"/>
      <c r="O1447" s="1368"/>
      <c r="P1447" s="1368"/>
      <c r="Q1447" s="1368"/>
      <c r="R1447" s="1378"/>
      <c r="S1447" s="1376"/>
      <c r="T1447" s="1376"/>
      <c r="U1447" s="1380"/>
      <c r="V1447" s="21">
        <f>COUNTA(B1447:U1479)</f>
        <v>105</v>
      </c>
      <c r="W1447" s="22">
        <f>V1447/13/2</f>
        <v>4.0384615384615383</v>
      </c>
      <c r="X1447" s="1367"/>
      <c r="Y1447" s="1366"/>
      <c r="Z1447" s="1120"/>
    </row>
    <row r="1448" spans="1:26" s="1425" customFormat="1" ht="24.75" customHeight="1" x14ac:dyDescent="0.15">
      <c r="A1448" s="57">
        <v>2</v>
      </c>
      <c r="B1448" s="1352"/>
      <c r="C1448" s="812" t="s">
        <v>32</v>
      </c>
      <c r="D1448" s="43">
        <v>0.3347222222222222</v>
      </c>
      <c r="E1448" s="1368">
        <v>0.41666666666666669</v>
      </c>
      <c r="F1448" s="49">
        <v>0.51388888888888884</v>
      </c>
      <c r="G1448" s="1368">
        <v>0.58750000000000002</v>
      </c>
      <c r="H1448" s="1386">
        <v>0.68125000000000002</v>
      </c>
      <c r="I1448" s="1368">
        <v>0.75416666666666665</v>
      </c>
      <c r="J1448" s="1368">
        <v>0.84166666666666667</v>
      </c>
      <c r="K1448" s="1368">
        <v>0.91249999999999998</v>
      </c>
      <c r="L1448" s="1368"/>
      <c r="M1448" s="1368"/>
      <c r="N1448" s="1386"/>
      <c r="O1448" s="1368"/>
      <c r="P1448" s="1368"/>
      <c r="Q1448" s="1368"/>
      <c r="R1448" s="1378"/>
      <c r="S1448" s="1376"/>
      <c r="T1448" s="1376"/>
      <c r="U1448" s="1380"/>
      <c r="V1448" s="1381">
        <f>COUNTA(B1447:B1479,D1447:D1479,F1447:F1479,H1447:H1479,J1447:J1479,L1447:L1479,N1447:N1479,P1447:P1479,R1447:R1479,T1447:T1479)</f>
        <v>53</v>
      </c>
      <c r="W1448" s="1381">
        <f>COUNTA(C1447:C1479,E1447:E1479,G1447:G1479,I1447:I1479,K1447:K1479,M1447:M1479,O1447:O1479,Q1447:Q1479,S1447:S1479,U1447:U1479)</f>
        <v>52</v>
      </c>
      <c r="X1448" s="1367"/>
      <c r="Y1448" s="1366">
        <f>(V1448+W1448)/2</f>
        <v>52.5</v>
      </c>
      <c r="Z1448" s="1120"/>
    </row>
    <row r="1449" spans="1:26" s="1425" customFormat="1" ht="24.75" customHeight="1" x14ac:dyDescent="0.15">
      <c r="A1449" s="57">
        <v>3</v>
      </c>
      <c r="B1449" s="1368"/>
      <c r="C1449" s="1368">
        <v>0.2361111111111111</v>
      </c>
      <c r="D1449" s="43">
        <v>0.34583333333333333</v>
      </c>
      <c r="E1449" s="1368">
        <v>0.42777777777777776</v>
      </c>
      <c r="F1449" s="49">
        <v>0.52777777777777779</v>
      </c>
      <c r="G1449" s="1368">
        <v>0.60347222222222219</v>
      </c>
      <c r="H1449" s="1386">
        <v>0.6958333333333333</v>
      </c>
      <c r="I1449" s="1368">
        <v>0.7680555555555556</v>
      </c>
      <c r="J1449" s="1368">
        <v>0.85555555555555551</v>
      </c>
      <c r="K1449" s="1368">
        <v>0.92500000000000004</v>
      </c>
      <c r="L1449" s="1368"/>
      <c r="M1449" s="1368"/>
      <c r="N1449" s="1386"/>
      <c r="O1449" s="1368"/>
      <c r="P1449" s="1368"/>
      <c r="Q1449" s="1368"/>
      <c r="R1449" s="1378"/>
      <c r="S1449" s="1376"/>
      <c r="T1449" s="1376"/>
      <c r="U1449" s="1380"/>
      <c r="V1449" s="1406"/>
      <c r="W1449" s="1406"/>
      <c r="X1449" s="1367"/>
      <c r="Y1449" s="1366" t="s">
        <v>2352</v>
      </c>
      <c r="Z1449" s="1120"/>
    </row>
    <row r="1450" spans="1:26" s="1425" customFormat="1" ht="24.75" customHeight="1" x14ac:dyDescent="0.15">
      <c r="A1450" s="57">
        <v>4</v>
      </c>
      <c r="B1450" s="100"/>
      <c r="C1450" s="1368">
        <v>0.25208333333333333</v>
      </c>
      <c r="D1450" s="43">
        <v>0.35694444444444445</v>
      </c>
      <c r="E1450" s="1368">
        <v>0.43888888888888888</v>
      </c>
      <c r="F1450" s="49">
        <v>0.54166666666666663</v>
      </c>
      <c r="G1450" s="1368">
        <v>0.61944444444444446</v>
      </c>
      <c r="H1450" s="1386">
        <v>0.7104166666666667</v>
      </c>
      <c r="I1450" s="1368">
        <v>0.78194444444444444</v>
      </c>
      <c r="J1450" s="1368">
        <v>0.86944444444444446</v>
      </c>
      <c r="K1450" s="1368">
        <v>0.9375</v>
      </c>
      <c r="L1450" s="1368"/>
      <c r="M1450" s="1368"/>
      <c r="N1450" s="1386"/>
      <c r="O1450" s="1368"/>
      <c r="P1450" s="1368"/>
      <c r="Q1450" s="1368"/>
      <c r="R1450" s="1378"/>
      <c r="S1450" s="1376"/>
      <c r="T1450" s="1376"/>
      <c r="U1450" s="1380"/>
      <c r="V1450" s="1400"/>
      <c r="W1450" s="1400"/>
      <c r="X1450" s="1367"/>
      <c r="Y1450" s="1366"/>
      <c r="Z1450" s="1120"/>
    </row>
    <row r="1451" spans="1:26" s="1425" customFormat="1" ht="24.75" customHeight="1" x14ac:dyDescent="0.15">
      <c r="A1451" s="57">
        <v>5</v>
      </c>
      <c r="B1451" s="1352"/>
      <c r="C1451" s="1368">
        <v>0.26805555555555555</v>
      </c>
      <c r="D1451" s="1368">
        <v>0.36944444444444446</v>
      </c>
      <c r="E1451" s="1368">
        <v>0.45</v>
      </c>
      <c r="F1451" s="49">
        <v>0.55555555555555558</v>
      </c>
      <c r="G1451" s="1368">
        <v>0.63541666666666663</v>
      </c>
      <c r="H1451" s="1386">
        <v>0.72499999999999998</v>
      </c>
      <c r="I1451" s="1368">
        <v>0.79583333333333328</v>
      </c>
      <c r="J1451" s="1368">
        <v>0.8833333333333333</v>
      </c>
      <c r="K1451" s="1368"/>
      <c r="L1451" s="1368"/>
      <c r="M1451" s="1368"/>
      <c r="N1451" s="1386"/>
      <c r="O1451" s="1368"/>
      <c r="P1451" s="1368"/>
      <c r="Q1451" s="1368"/>
      <c r="R1451" s="1378"/>
      <c r="S1451" s="1376"/>
      <c r="T1451" s="1376"/>
      <c r="U1451" s="1380"/>
      <c r="V1451" s="115">
        <f>J1451-J1450</f>
        <v>1.388888888888884E-2</v>
      </c>
      <c r="W1451" s="115">
        <f>J1453-J1451</f>
        <v>1.3888888888888951E-2</v>
      </c>
      <c r="X1451" s="1367"/>
      <c r="Y1451" s="1366"/>
      <c r="Z1451" s="1120"/>
    </row>
    <row r="1452" spans="1:26" s="1425" customFormat="1" ht="24.75" customHeight="1" x14ac:dyDescent="0.15">
      <c r="A1452" s="57">
        <v>6</v>
      </c>
      <c r="B1452" s="1352" t="s">
        <v>31</v>
      </c>
      <c r="C1452" s="1368">
        <v>0.28402777777777777</v>
      </c>
      <c r="D1452" s="1368">
        <v>0.3840277777777778</v>
      </c>
      <c r="E1452" s="1368">
        <v>0.46250000000000002</v>
      </c>
      <c r="F1452" s="49">
        <v>0.56944444444444442</v>
      </c>
      <c r="G1452" s="1368"/>
      <c r="H1452" s="1368"/>
      <c r="I1452" s="1368"/>
      <c r="J1452" s="1368"/>
      <c r="K1452" s="1368"/>
      <c r="L1452" s="1368"/>
      <c r="M1452" s="1368"/>
      <c r="N1452" s="1386"/>
      <c r="O1452" s="1368"/>
      <c r="P1452" s="1368"/>
      <c r="Q1452" s="1368"/>
      <c r="R1452" s="1378"/>
      <c r="S1452" s="1376"/>
      <c r="T1452" s="1376"/>
      <c r="U1452" s="1380"/>
      <c r="V1452" s="115">
        <f>J1453-J1451</f>
        <v>1.3888888888888951E-2</v>
      </c>
      <c r="W1452" s="115">
        <f>J1454-J1453</f>
        <v>1.388888888888884E-2</v>
      </c>
      <c r="X1452" s="1367"/>
      <c r="Y1452" s="1366"/>
      <c r="Z1452" s="1120"/>
    </row>
    <row r="1453" spans="1:26" s="1425" customFormat="1" ht="24.75" customHeight="1" x14ac:dyDescent="0.15">
      <c r="A1453" s="57">
        <v>7</v>
      </c>
      <c r="B1453" s="1368">
        <v>0.23611111111111113</v>
      </c>
      <c r="C1453" s="1368">
        <v>0.3</v>
      </c>
      <c r="D1453" s="1368">
        <v>0.39861111111111114</v>
      </c>
      <c r="E1453" s="1368">
        <v>0.47499999999999998</v>
      </c>
      <c r="F1453" s="49">
        <v>0.58333333333333337</v>
      </c>
      <c r="G1453" s="1368">
        <v>0.65138888888888891</v>
      </c>
      <c r="H1453" s="1368">
        <v>0.73888888888888893</v>
      </c>
      <c r="I1453" s="1368">
        <v>0.81111111111111112</v>
      </c>
      <c r="J1453" s="1368">
        <v>0.89722222222222225</v>
      </c>
      <c r="K1453" s="1368"/>
      <c r="L1453" s="1368"/>
      <c r="M1453" s="1368"/>
      <c r="N1453" s="1386"/>
      <c r="O1453" s="1368"/>
      <c r="P1453" s="1368"/>
      <c r="Q1453" s="1368"/>
      <c r="R1453" s="1378"/>
      <c r="S1453" s="1376"/>
      <c r="T1453" s="1376"/>
      <c r="U1453" s="1380"/>
      <c r="V1453" s="115">
        <f>J1454-J1453</f>
        <v>1.388888888888884E-2</v>
      </c>
      <c r="W1453" s="115">
        <f>J1455-J1454</f>
        <v>1.3888888888888951E-2</v>
      </c>
      <c r="X1453" s="1367"/>
      <c r="Y1453" s="1366"/>
      <c r="Z1453" s="1375"/>
    </row>
    <row r="1454" spans="1:26" s="1425" customFormat="1" ht="24.75" customHeight="1" x14ac:dyDescent="0.15">
      <c r="A1454" s="57">
        <v>8</v>
      </c>
      <c r="B1454" s="1368">
        <v>0.25</v>
      </c>
      <c r="C1454" s="1368">
        <v>0.31597222222222221</v>
      </c>
      <c r="D1454" s="1368">
        <v>0.41319444444444442</v>
      </c>
      <c r="E1454" s="1368">
        <v>0.48749999999999999</v>
      </c>
      <c r="F1454" s="49">
        <v>0.59722222222222221</v>
      </c>
      <c r="G1454" s="1368">
        <v>0.66666666666666663</v>
      </c>
      <c r="H1454" s="1368">
        <v>0.75277777777777777</v>
      </c>
      <c r="I1454" s="1368">
        <v>0.82638888888888884</v>
      </c>
      <c r="J1454" s="1368">
        <v>0.91111111111111109</v>
      </c>
      <c r="K1454" s="1368"/>
      <c r="L1454" s="1368"/>
      <c r="M1454" s="1368"/>
      <c r="N1454" s="1386"/>
      <c r="O1454" s="1368"/>
      <c r="P1454" s="1368"/>
      <c r="Q1454" s="1368"/>
      <c r="R1454" s="1378"/>
      <c r="S1454" s="1376"/>
      <c r="T1454" s="1376"/>
      <c r="U1454" s="1380"/>
      <c r="V1454" s="115">
        <f>J1455-J1454</f>
        <v>1.3888888888888951E-2</v>
      </c>
      <c r="W1454" s="115">
        <f>J1456-J1455</f>
        <v>1.2499999999999956E-2</v>
      </c>
      <c r="X1454" s="1367"/>
      <c r="Y1454" s="1366"/>
      <c r="Z1454" s="1120"/>
    </row>
    <row r="1455" spans="1:26" s="1425" customFormat="1" ht="24.75" customHeight="1" x14ac:dyDescent="0.15">
      <c r="A1455" s="57">
        <v>9</v>
      </c>
      <c r="B1455" s="1368">
        <v>0.26319444444444445</v>
      </c>
      <c r="C1455" s="1368">
        <v>0.33194444444444443</v>
      </c>
      <c r="D1455" s="1368">
        <v>0.42777777777777776</v>
      </c>
      <c r="E1455" s="1368">
        <v>0.50069444444444444</v>
      </c>
      <c r="F1455" s="49">
        <v>0.61111111111111116</v>
      </c>
      <c r="G1455" s="1368">
        <v>0.68125000000000002</v>
      </c>
      <c r="H1455" s="1368">
        <v>0.7680555555555556</v>
      </c>
      <c r="I1455" s="1368">
        <v>0.84166666666666667</v>
      </c>
      <c r="J1455" s="1368">
        <v>0.92500000000000004</v>
      </c>
      <c r="K1455" s="1368"/>
      <c r="L1455" s="1368"/>
      <c r="M1455" s="1368"/>
      <c r="N1455" s="1386"/>
      <c r="O1455" s="1368"/>
      <c r="P1455" s="1368"/>
      <c r="Q1455" s="1368"/>
      <c r="R1455" s="1378"/>
      <c r="S1455" s="1376"/>
      <c r="T1455" s="1376"/>
      <c r="U1455" s="1380"/>
      <c r="V1455" s="115">
        <f>J1456-J1455</f>
        <v>1.2499999999999956E-2</v>
      </c>
      <c r="W1455" s="115"/>
      <c r="X1455" s="1367"/>
      <c r="Y1455" s="1366"/>
      <c r="Z1455" s="1120"/>
    </row>
    <row r="1456" spans="1:26" s="1425" customFormat="1" ht="24.75" customHeight="1" x14ac:dyDescent="0.15">
      <c r="A1456" s="57">
        <v>10</v>
      </c>
      <c r="B1456" s="1368">
        <v>0.27638888888888902</v>
      </c>
      <c r="C1456" s="1368">
        <v>0.34722222222222221</v>
      </c>
      <c r="D1456" s="1368">
        <v>0.44236111111111109</v>
      </c>
      <c r="E1456" s="1368">
        <v>0.51388888888888884</v>
      </c>
      <c r="F1456" s="49">
        <v>0.625</v>
      </c>
      <c r="G1456" s="1368">
        <v>0.6958333333333333</v>
      </c>
      <c r="H1456" s="1368">
        <v>0.78402777777777777</v>
      </c>
      <c r="I1456" s="1368">
        <v>0.8569444444444444</v>
      </c>
      <c r="J1456" s="1368">
        <v>0.9375</v>
      </c>
      <c r="K1456" s="1368"/>
      <c r="L1456" s="1368"/>
      <c r="M1456" s="1368"/>
      <c r="N1456" s="1386"/>
      <c r="O1456" s="1368"/>
      <c r="P1456" s="1368"/>
      <c r="Q1456" s="1368"/>
      <c r="R1456" s="1378"/>
      <c r="S1456" s="1376"/>
      <c r="T1456" s="1376"/>
      <c r="U1456" s="1380"/>
      <c r="V1456" s="115"/>
      <c r="W1456" s="115"/>
      <c r="X1456" s="1366"/>
      <c r="Y1456" s="1366"/>
      <c r="Z1456" s="1120"/>
    </row>
    <row r="1457" spans="1:26" s="1425" customFormat="1" ht="24.75" customHeight="1" x14ac:dyDescent="0.15">
      <c r="A1457" s="57">
        <v>11</v>
      </c>
      <c r="B1457" s="1368">
        <v>0.28958333333333303</v>
      </c>
      <c r="C1457" s="1368">
        <v>0.36249999999999999</v>
      </c>
      <c r="D1457" s="1368">
        <v>0.45694444444444443</v>
      </c>
      <c r="E1457" s="1368">
        <v>0.52777777777777779</v>
      </c>
      <c r="F1457" s="49">
        <v>0.63888888888888884</v>
      </c>
      <c r="G1457" s="1368">
        <v>0.7104166666666667</v>
      </c>
      <c r="H1457" s="1368">
        <v>0.79861111111111116</v>
      </c>
      <c r="I1457" s="1368">
        <v>0.87222222222222223</v>
      </c>
      <c r="J1457" s="1368"/>
      <c r="K1457" s="1368"/>
      <c r="L1457" s="1386"/>
      <c r="M1457" s="1368"/>
      <c r="N1457" s="1386"/>
      <c r="O1457" s="1368"/>
      <c r="P1457" s="1368"/>
      <c r="Q1457" s="1368"/>
      <c r="R1457" s="1378"/>
      <c r="S1457" s="1376"/>
      <c r="T1457" s="1376"/>
      <c r="U1457" s="1380"/>
      <c r="V1457" s="115"/>
      <c r="W1457" s="115"/>
      <c r="X1457" s="1366"/>
      <c r="Y1457" s="1366"/>
      <c r="Z1457" s="1120"/>
    </row>
    <row r="1458" spans="1:26" s="1425" customFormat="1" ht="24.75" customHeight="1" x14ac:dyDescent="0.15">
      <c r="A1458" s="57">
        <v>12</v>
      </c>
      <c r="B1458" s="1368">
        <v>0.30138888888888887</v>
      </c>
      <c r="C1458" s="1368">
        <v>0.37777777777777777</v>
      </c>
      <c r="D1458" s="1368">
        <v>0.47152777777777777</v>
      </c>
      <c r="E1458" s="1368">
        <v>0.54166666666666663</v>
      </c>
      <c r="F1458" s="49">
        <v>0.65277777777777779</v>
      </c>
      <c r="G1458" s="1368">
        <v>0.72499999999999998</v>
      </c>
      <c r="H1458" s="1368">
        <v>0.81319444444444444</v>
      </c>
      <c r="I1458" s="1368">
        <v>0.88611111111111107</v>
      </c>
      <c r="J1458" s="1368"/>
      <c r="K1458" s="1368"/>
      <c r="L1458" s="1386"/>
      <c r="M1458" s="1368"/>
      <c r="N1458" s="1386"/>
      <c r="O1458" s="1368"/>
      <c r="P1458" s="1368"/>
      <c r="Q1458" s="1368"/>
      <c r="R1458" s="1378"/>
      <c r="S1458" s="1376"/>
      <c r="T1458" s="1376"/>
      <c r="U1458" s="1380"/>
      <c r="V1458" s="115"/>
      <c r="W1458" s="115"/>
      <c r="X1458" s="1366"/>
      <c r="Y1458" s="1366"/>
      <c r="Z1458" s="1120"/>
    </row>
    <row r="1459" spans="1:26" s="1425" customFormat="1" ht="24.75" customHeight="1" x14ac:dyDescent="0.15">
      <c r="A1459" s="57">
        <v>13</v>
      </c>
      <c r="B1459" s="43">
        <v>0.3125</v>
      </c>
      <c r="C1459" s="1368">
        <v>0.39305555555555555</v>
      </c>
      <c r="D1459" s="1368">
        <v>0.4861111111111111</v>
      </c>
      <c r="E1459" s="1368">
        <v>0.55555555555555558</v>
      </c>
      <c r="F1459" s="49">
        <v>0.66666666666666663</v>
      </c>
      <c r="G1459" s="1368">
        <v>0.73958333333333337</v>
      </c>
      <c r="H1459" s="1368">
        <v>0.82777777777777772</v>
      </c>
      <c r="I1459" s="1368">
        <v>0.9</v>
      </c>
      <c r="J1459" s="1368"/>
      <c r="K1459" s="1368"/>
      <c r="L1459" s="1386"/>
      <c r="M1459" s="1368"/>
      <c r="N1459" s="1386"/>
      <c r="O1459" s="1368"/>
      <c r="P1459" s="1368"/>
      <c r="Q1459" s="1368"/>
      <c r="R1459" s="1378"/>
      <c r="S1459" s="1376"/>
      <c r="T1459" s="1376"/>
      <c r="U1459" s="1380"/>
      <c r="V1459" s="1125"/>
      <c r="W1459" s="115"/>
      <c r="X1459" s="1366"/>
      <c r="Y1459" s="1366"/>
      <c r="Z1459" s="1120"/>
    </row>
    <row r="1460" spans="1:26" s="1425" customFormat="1" ht="24.75" customHeight="1" x14ac:dyDescent="0.15">
      <c r="A1460" s="57">
        <v>14</v>
      </c>
      <c r="B1460" s="1368"/>
      <c r="C1460" s="1368"/>
      <c r="D1460" s="1368"/>
      <c r="E1460" s="1368"/>
      <c r="F1460" s="49"/>
      <c r="G1460" s="1368"/>
      <c r="H1460" s="1368"/>
      <c r="I1460" s="1368"/>
      <c r="J1460" s="1368"/>
      <c r="K1460" s="1368"/>
      <c r="L1460" s="1386"/>
      <c r="M1460" s="1368"/>
      <c r="N1460" s="1386"/>
      <c r="O1460" s="1368"/>
      <c r="P1460" s="1368"/>
      <c r="Q1460" s="1368"/>
      <c r="R1460" s="1378"/>
      <c r="S1460" s="1376"/>
      <c r="T1460" s="1376"/>
      <c r="U1460" s="1380"/>
      <c r="V1460" s="1125"/>
      <c r="W1460" s="1125"/>
      <c r="X1460" s="1366"/>
      <c r="Y1460" s="1366"/>
      <c r="Z1460" s="1120"/>
    </row>
    <row r="1461" spans="1:26" s="1425" customFormat="1" ht="24.75" customHeight="1" x14ac:dyDescent="0.15">
      <c r="A1461" s="57">
        <v>15</v>
      </c>
      <c r="B1461" s="1368"/>
      <c r="C1461" s="1368"/>
      <c r="D1461" s="1368"/>
      <c r="E1461" s="1368"/>
      <c r="F1461" s="49"/>
      <c r="G1461" s="1368"/>
      <c r="H1461" s="1368"/>
      <c r="I1461" s="1368"/>
      <c r="J1461" s="1368"/>
      <c r="K1461" s="1368"/>
      <c r="L1461" s="1386"/>
      <c r="M1461" s="1368"/>
      <c r="N1461" s="1386"/>
      <c r="O1461" s="1368"/>
      <c r="P1461" s="1368"/>
      <c r="Q1461" s="1368"/>
      <c r="R1461" s="1378"/>
      <c r="S1461" s="1376"/>
      <c r="T1461" s="1376"/>
      <c r="U1461" s="1380"/>
      <c r="V1461" s="1125"/>
      <c r="W1461" s="1125"/>
      <c r="X1461" s="1366"/>
      <c r="Y1461" s="1366"/>
      <c r="Z1461" s="1120"/>
    </row>
    <row r="1462" spans="1:26" s="1425" customFormat="1" ht="24.75" customHeight="1" x14ac:dyDescent="0.15">
      <c r="A1462" s="57">
        <v>16</v>
      </c>
      <c r="B1462" s="1368"/>
      <c r="C1462" s="1368"/>
      <c r="D1462" s="1368"/>
      <c r="E1462" s="1368"/>
      <c r="F1462" s="49"/>
      <c r="G1462" s="1368"/>
      <c r="H1462" s="1368"/>
      <c r="I1462" s="1368"/>
      <c r="J1462" s="1368"/>
      <c r="K1462" s="1368"/>
      <c r="L1462" s="1386"/>
      <c r="M1462" s="1368"/>
      <c r="N1462" s="1386"/>
      <c r="O1462" s="1368"/>
      <c r="P1462" s="1368"/>
      <c r="Q1462" s="1368"/>
      <c r="R1462" s="1378"/>
      <c r="S1462" s="1376"/>
      <c r="T1462" s="1376"/>
      <c r="U1462" s="1380"/>
      <c r="V1462" s="1125"/>
      <c r="W1462" s="1125"/>
      <c r="X1462" s="1366"/>
      <c r="Y1462" s="1366"/>
      <c r="Z1462" s="1120"/>
    </row>
    <row r="1463" spans="1:26" s="1425" customFormat="1" ht="24.75" customHeight="1" x14ac:dyDescent="0.15">
      <c r="A1463" s="57">
        <v>17</v>
      </c>
      <c r="B1463" s="1368"/>
      <c r="C1463" s="1368"/>
      <c r="D1463" s="1368"/>
      <c r="E1463" s="1368"/>
      <c r="F1463" s="49"/>
      <c r="G1463" s="1368"/>
      <c r="H1463" s="1368"/>
      <c r="I1463" s="1368"/>
      <c r="J1463" s="1368"/>
      <c r="K1463" s="1368"/>
      <c r="L1463" s="1386"/>
      <c r="M1463" s="1368"/>
      <c r="N1463" s="1386"/>
      <c r="O1463" s="1368"/>
      <c r="P1463" s="1368"/>
      <c r="Q1463" s="1368"/>
      <c r="R1463" s="1378"/>
      <c r="S1463" s="1376"/>
      <c r="T1463" s="1376"/>
      <c r="U1463" s="1380"/>
      <c r="V1463" s="388"/>
      <c r="W1463" s="1366"/>
      <c r="X1463" s="1366"/>
      <c r="Y1463" s="1366"/>
      <c r="Z1463" s="1120"/>
    </row>
    <row r="1464" spans="1:26" s="1425" customFormat="1" ht="24.75" customHeight="1" x14ac:dyDescent="0.15">
      <c r="A1464" s="57">
        <v>18</v>
      </c>
      <c r="B1464" s="1368"/>
      <c r="C1464" s="1368"/>
      <c r="D1464" s="1368"/>
      <c r="E1464" s="1368"/>
      <c r="F1464" s="49"/>
      <c r="G1464" s="1368"/>
      <c r="H1464" s="1368"/>
      <c r="I1464" s="1368"/>
      <c r="J1464" s="1368"/>
      <c r="K1464" s="1368"/>
      <c r="L1464" s="1386"/>
      <c r="M1464" s="1368"/>
      <c r="N1464" s="1386"/>
      <c r="O1464" s="1368"/>
      <c r="P1464" s="1368"/>
      <c r="Q1464" s="1368"/>
      <c r="R1464" s="1378"/>
      <c r="S1464" s="1376"/>
      <c r="T1464" s="1376"/>
      <c r="U1464" s="1380"/>
      <c r="V1464" s="1366"/>
      <c r="W1464" s="1366"/>
      <c r="X1464" s="1366"/>
      <c r="Y1464" s="1366"/>
      <c r="Z1464" s="1120"/>
    </row>
    <row r="1465" spans="1:26" s="1425" customFormat="1" ht="24.75" customHeight="1" x14ac:dyDescent="0.15">
      <c r="A1465" s="57">
        <v>19</v>
      </c>
      <c r="B1465" s="1368"/>
      <c r="C1465" s="1368"/>
      <c r="D1465" s="1368"/>
      <c r="E1465" s="1368"/>
      <c r="F1465" s="1368"/>
      <c r="G1465" s="1386"/>
      <c r="H1465" s="1386"/>
      <c r="I1465" s="1386"/>
      <c r="J1465" s="1386"/>
      <c r="K1465" s="1386"/>
      <c r="L1465" s="1386"/>
      <c r="M1465" s="1386"/>
      <c r="N1465" s="1386"/>
      <c r="O1465" s="1386"/>
      <c r="P1465" s="1386"/>
      <c r="Q1465" s="1386"/>
      <c r="R1465" s="1373"/>
      <c r="S1465" s="1376"/>
      <c r="T1465" s="1376"/>
      <c r="U1465" s="1380"/>
      <c r="V1465" s="1366"/>
      <c r="W1465" s="1366"/>
      <c r="X1465" s="1366"/>
      <c r="Y1465" s="1366"/>
      <c r="Z1465" s="1120"/>
    </row>
    <row r="1466" spans="1:26" s="1425" customFormat="1" ht="24.75" customHeight="1" x14ac:dyDescent="0.15">
      <c r="A1466" s="57">
        <v>20</v>
      </c>
      <c r="B1466" s="1368"/>
      <c r="C1466" s="1368"/>
      <c r="D1466" s="49"/>
      <c r="E1466" s="1368"/>
      <c r="F1466" s="49"/>
      <c r="G1466" s="1386"/>
      <c r="H1466" s="1386"/>
      <c r="I1466" s="1386"/>
      <c r="J1466" s="1386"/>
      <c r="K1466" s="1386"/>
      <c r="L1466" s="1386"/>
      <c r="M1466" s="1368"/>
      <c r="N1466" s="1368"/>
      <c r="O1466" s="1368"/>
      <c r="P1466" s="1368"/>
      <c r="Q1466" s="1368"/>
      <c r="R1466" s="1372"/>
      <c r="S1466" s="1369"/>
      <c r="T1466" s="1376"/>
      <c r="U1466" s="1380"/>
      <c r="V1466" s="1366"/>
      <c r="W1466" s="1366"/>
      <c r="X1466" s="1366"/>
      <c r="Y1466" s="1366"/>
      <c r="Z1466" s="1375"/>
    </row>
    <row r="1467" spans="1:26" s="1425" customFormat="1" ht="24.75" customHeight="1" x14ac:dyDescent="0.15">
      <c r="A1467" s="57">
        <v>21</v>
      </c>
      <c r="B1467" s="1369"/>
      <c r="C1467" s="1369"/>
      <c r="D1467" s="1369"/>
      <c r="E1467" s="1369"/>
      <c r="F1467" s="1369"/>
      <c r="G1467" s="1369"/>
      <c r="H1467" s="1369"/>
      <c r="I1467" s="1369"/>
      <c r="J1467" s="1369"/>
      <c r="K1467" s="1369"/>
      <c r="L1467" s="1369"/>
      <c r="M1467" s="1369"/>
      <c r="N1467" s="1369"/>
      <c r="O1467" s="1369"/>
      <c r="P1467" s="1369"/>
      <c r="Q1467" s="1369"/>
      <c r="R1467" s="1369"/>
      <c r="S1467" s="1369"/>
      <c r="T1467" s="1376"/>
      <c r="U1467" s="1380"/>
      <c r="V1467" s="1366"/>
      <c r="W1467" s="1366"/>
      <c r="X1467" s="1366"/>
      <c r="Y1467" s="1366"/>
      <c r="Z1467" s="1375"/>
    </row>
    <row r="1468" spans="1:26" s="1425" customFormat="1" ht="24.75" customHeight="1" x14ac:dyDescent="0.15">
      <c r="A1468" s="57">
        <v>22</v>
      </c>
      <c r="B1468" s="1369"/>
      <c r="C1468" s="1369"/>
      <c r="D1468" s="1369"/>
      <c r="E1468" s="1369"/>
      <c r="F1468" s="1369"/>
      <c r="G1468" s="1369"/>
      <c r="H1468" s="1369"/>
      <c r="I1468" s="1369"/>
      <c r="J1468" s="1369"/>
      <c r="K1468" s="1369"/>
      <c r="L1468" s="1369"/>
      <c r="M1468" s="1369"/>
      <c r="N1468" s="1369"/>
      <c r="O1468" s="1369"/>
      <c r="P1468" s="1369"/>
      <c r="Q1468" s="1369"/>
      <c r="R1468" s="1369"/>
      <c r="S1468" s="1369"/>
      <c r="T1468" s="1376"/>
      <c r="U1468" s="1380"/>
      <c r="V1468" s="1366"/>
      <c r="W1468" s="1366"/>
      <c r="X1468" s="1366"/>
      <c r="Y1468" s="1366"/>
      <c r="Z1468" s="1375"/>
    </row>
    <row r="1469" spans="1:26" s="1425" customFormat="1" ht="24.75" customHeight="1" x14ac:dyDescent="0.15">
      <c r="A1469" s="57">
        <v>23</v>
      </c>
      <c r="B1469" s="1369"/>
      <c r="C1469" s="1369"/>
      <c r="D1469" s="1369"/>
      <c r="E1469" s="1369"/>
      <c r="F1469" s="1369"/>
      <c r="G1469" s="1369"/>
      <c r="H1469" s="1369"/>
      <c r="I1469" s="1369"/>
      <c r="J1469" s="1369"/>
      <c r="K1469" s="1369"/>
      <c r="L1469" s="1369"/>
      <c r="M1469" s="1369"/>
      <c r="N1469" s="1369"/>
      <c r="O1469" s="1369"/>
      <c r="P1469" s="1369"/>
      <c r="Q1469" s="1369"/>
      <c r="R1469" s="1369"/>
      <c r="S1469" s="1369"/>
      <c r="T1469" s="1376"/>
      <c r="U1469" s="1380"/>
      <c r="V1469" s="1366"/>
      <c r="W1469" s="1366"/>
      <c r="X1469" s="1366"/>
      <c r="Y1469" s="1366"/>
      <c r="Z1469" s="1375"/>
    </row>
    <row r="1470" spans="1:26" s="1425" customFormat="1" ht="24.75" customHeight="1" x14ac:dyDescent="0.15">
      <c r="A1470" s="57">
        <v>24</v>
      </c>
      <c r="B1470" s="1369"/>
      <c r="C1470" s="1369"/>
      <c r="D1470" s="1369"/>
      <c r="E1470" s="1369"/>
      <c r="F1470" s="1369"/>
      <c r="G1470" s="1369"/>
      <c r="H1470" s="1369"/>
      <c r="I1470" s="1369"/>
      <c r="J1470" s="1369"/>
      <c r="K1470" s="1369"/>
      <c r="L1470" s="1369"/>
      <c r="M1470" s="1369"/>
      <c r="N1470" s="1369"/>
      <c r="O1470" s="1369"/>
      <c r="P1470" s="1369"/>
      <c r="Q1470" s="1369"/>
      <c r="R1470" s="1369"/>
      <c r="S1470" s="1369"/>
      <c r="T1470" s="1376"/>
      <c r="U1470" s="1380"/>
      <c r="V1470" s="1366"/>
      <c r="W1470" s="1366"/>
      <c r="X1470" s="1366"/>
      <c r="Y1470" s="1366"/>
      <c r="Z1470" s="1375"/>
    </row>
    <row r="1471" spans="1:26" s="1425" customFormat="1" ht="24.75" customHeight="1" x14ac:dyDescent="0.15">
      <c r="A1471" s="1447">
        <v>25</v>
      </c>
      <c r="B1471" s="1369"/>
      <c r="C1471" s="1369"/>
      <c r="D1471" s="1369"/>
      <c r="E1471" s="1369"/>
      <c r="F1471" s="1369"/>
      <c r="G1471" s="1369"/>
      <c r="H1471" s="1369"/>
      <c r="I1471" s="1369"/>
      <c r="J1471" s="1369"/>
      <c r="K1471" s="1369"/>
      <c r="L1471" s="1369"/>
      <c r="M1471" s="1369"/>
      <c r="N1471" s="1369"/>
      <c r="O1471" s="1369"/>
      <c r="P1471" s="1369"/>
      <c r="Q1471" s="1369"/>
      <c r="R1471" s="1369"/>
      <c r="S1471" s="1369"/>
      <c r="T1471" s="1376"/>
      <c r="U1471" s="1380"/>
      <c r="V1471" s="1366"/>
      <c r="W1471" s="1366"/>
      <c r="X1471" s="1366"/>
      <c r="Y1471" s="1366"/>
      <c r="Z1471" s="1375"/>
    </row>
    <row r="1472" spans="1:26" s="1425" customFormat="1" ht="24.75" customHeight="1" x14ac:dyDescent="0.15">
      <c r="A1472" s="1447">
        <v>26</v>
      </c>
      <c r="B1472" s="1369"/>
      <c r="C1472" s="1369"/>
      <c r="D1472" s="1369"/>
      <c r="E1472" s="1369"/>
      <c r="F1472" s="1369"/>
      <c r="G1472" s="1369"/>
      <c r="H1472" s="1369"/>
      <c r="I1472" s="1369"/>
      <c r="J1472" s="1369"/>
      <c r="K1472" s="1369"/>
      <c r="L1472" s="1369"/>
      <c r="M1472" s="1369"/>
      <c r="N1472" s="1369"/>
      <c r="O1472" s="1369"/>
      <c r="P1472" s="1369"/>
      <c r="Q1472" s="1369"/>
      <c r="R1472" s="1369"/>
      <c r="S1472" s="1369"/>
      <c r="T1472" s="1376"/>
      <c r="U1472" s="1380"/>
      <c r="V1472" s="1366"/>
      <c r="W1472" s="1366"/>
      <c r="X1472" s="1366"/>
      <c r="Y1472" s="1366"/>
      <c r="Z1472" s="1375"/>
    </row>
    <row r="1473" spans="1:26" s="1425" customFormat="1" ht="24.75" customHeight="1" x14ac:dyDescent="0.15">
      <c r="A1473" s="1447">
        <v>27</v>
      </c>
      <c r="B1473" s="1369"/>
      <c r="C1473" s="1369"/>
      <c r="D1473" s="1369"/>
      <c r="E1473" s="1369"/>
      <c r="F1473" s="1369"/>
      <c r="G1473" s="1369"/>
      <c r="H1473" s="1369"/>
      <c r="I1473" s="1369"/>
      <c r="J1473" s="1369"/>
      <c r="K1473" s="1369"/>
      <c r="L1473" s="1369"/>
      <c r="M1473" s="1369"/>
      <c r="N1473" s="1369"/>
      <c r="O1473" s="1369"/>
      <c r="P1473" s="1369"/>
      <c r="Q1473" s="1369"/>
      <c r="R1473" s="1369"/>
      <c r="S1473" s="1369"/>
      <c r="T1473" s="1376"/>
      <c r="U1473" s="1380"/>
      <c r="V1473" s="1366"/>
      <c r="W1473" s="1366"/>
      <c r="X1473" s="1366"/>
      <c r="Y1473" s="1366"/>
      <c r="Z1473" s="1375"/>
    </row>
    <row r="1474" spans="1:26" s="1425" customFormat="1" ht="24.75" customHeight="1" x14ac:dyDescent="0.15">
      <c r="A1474" s="1447">
        <v>28</v>
      </c>
      <c r="B1474" s="1369"/>
      <c r="C1474" s="1369"/>
      <c r="D1474" s="1369"/>
      <c r="E1474" s="1369"/>
      <c r="F1474" s="1369"/>
      <c r="G1474" s="1369"/>
      <c r="H1474" s="1369"/>
      <c r="I1474" s="1369"/>
      <c r="J1474" s="1369"/>
      <c r="K1474" s="1369"/>
      <c r="L1474" s="1369"/>
      <c r="M1474" s="1369"/>
      <c r="N1474" s="1369"/>
      <c r="O1474" s="1369"/>
      <c r="P1474" s="1369"/>
      <c r="Q1474" s="1369"/>
      <c r="R1474" s="1369"/>
      <c r="S1474" s="1369"/>
      <c r="T1474" s="1376"/>
      <c r="U1474" s="1380"/>
      <c r="V1474" s="1366"/>
      <c r="W1474" s="1366"/>
      <c r="X1474" s="1366"/>
      <c r="Y1474" s="1366"/>
      <c r="Z1474" s="1375"/>
    </row>
    <row r="1475" spans="1:26" s="1425" customFormat="1" ht="24.75" customHeight="1" x14ac:dyDescent="0.15">
      <c r="A1475" s="1447">
        <v>29</v>
      </c>
      <c r="B1475" s="1369"/>
      <c r="C1475" s="1369"/>
      <c r="D1475" s="1369"/>
      <c r="E1475" s="1369"/>
      <c r="F1475" s="1369"/>
      <c r="G1475" s="1369"/>
      <c r="H1475" s="1369"/>
      <c r="I1475" s="1369"/>
      <c r="J1475" s="1369"/>
      <c r="K1475" s="1369"/>
      <c r="L1475" s="1369"/>
      <c r="M1475" s="1369"/>
      <c r="N1475" s="1369"/>
      <c r="O1475" s="1369"/>
      <c r="P1475" s="1369"/>
      <c r="Q1475" s="1369"/>
      <c r="R1475" s="1369"/>
      <c r="S1475" s="1369"/>
      <c r="T1475" s="1376"/>
      <c r="U1475" s="1380"/>
      <c r="V1475" s="1366"/>
      <c r="W1475" s="1366"/>
      <c r="X1475" s="1366"/>
      <c r="Y1475" s="1366"/>
      <c r="Z1475" s="1375"/>
    </row>
    <row r="1476" spans="1:26" s="1425" customFormat="1" ht="24.75" customHeight="1" x14ac:dyDescent="0.15">
      <c r="A1476" s="1447">
        <v>30</v>
      </c>
      <c r="B1476" s="1387"/>
      <c r="C1476" s="1387"/>
      <c r="D1476" s="1387"/>
      <c r="E1476" s="1387"/>
      <c r="F1476" s="1387"/>
      <c r="G1476" s="1387"/>
      <c r="H1476" s="1387"/>
      <c r="I1476" s="1387"/>
      <c r="J1476" s="1387"/>
      <c r="K1476" s="1387"/>
      <c r="L1476" s="1387"/>
      <c r="M1476" s="1387"/>
      <c r="N1476" s="1387"/>
      <c r="O1476" s="1387"/>
      <c r="P1476" s="1387"/>
      <c r="Q1476" s="1387"/>
      <c r="R1476" s="1387"/>
      <c r="S1476" s="1387"/>
      <c r="T1476" s="1388"/>
      <c r="U1476" s="1389"/>
      <c r="V1476" s="1366"/>
      <c r="W1476" s="1366"/>
      <c r="X1476" s="1366"/>
      <c r="Y1476" s="1366"/>
      <c r="Z1476" s="1375"/>
    </row>
    <row r="1477" spans="1:26" s="1425" customFormat="1" ht="24.75" customHeight="1" x14ac:dyDescent="0.15">
      <c r="A1477" s="1447">
        <v>31</v>
      </c>
      <c r="B1477" s="1387"/>
      <c r="C1477" s="1387"/>
      <c r="D1477" s="1387"/>
      <c r="E1477" s="1387"/>
      <c r="F1477" s="1387"/>
      <c r="G1477" s="1387"/>
      <c r="H1477" s="1387"/>
      <c r="I1477" s="1387"/>
      <c r="J1477" s="1387"/>
      <c r="K1477" s="1387"/>
      <c r="L1477" s="1387"/>
      <c r="M1477" s="1387"/>
      <c r="N1477" s="1387"/>
      <c r="O1477" s="1387"/>
      <c r="P1477" s="1387"/>
      <c r="Q1477" s="1387"/>
      <c r="R1477" s="1387"/>
      <c r="S1477" s="1387"/>
      <c r="T1477" s="1388"/>
      <c r="U1477" s="1389"/>
      <c r="V1477" s="1366"/>
      <c r="W1477" s="1366"/>
      <c r="X1477" s="1366"/>
      <c r="Y1477" s="1366"/>
      <c r="Z1477" s="1375"/>
    </row>
    <row r="1478" spans="1:26" s="1425" customFormat="1" ht="24.75" customHeight="1" x14ac:dyDescent="0.15">
      <c r="A1478" s="1447">
        <v>32</v>
      </c>
      <c r="B1478" s="1387"/>
      <c r="C1478" s="1387"/>
      <c r="D1478" s="1387"/>
      <c r="E1478" s="1387"/>
      <c r="F1478" s="1387"/>
      <c r="G1478" s="1387"/>
      <c r="H1478" s="1387"/>
      <c r="I1478" s="1387"/>
      <c r="J1478" s="1387"/>
      <c r="K1478" s="1387"/>
      <c r="L1478" s="1387"/>
      <c r="M1478" s="1387"/>
      <c r="N1478" s="1387"/>
      <c r="O1478" s="1387"/>
      <c r="P1478" s="1387"/>
      <c r="Q1478" s="1387"/>
      <c r="R1478" s="1387"/>
      <c r="S1478" s="1387"/>
      <c r="T1478" s="1388"/>
      <c r="U1478" s="1389"/>
      <c r="V1478" s="1366"/>
      <c r="W1478" s="1366"/>
      <c r="X1478" s="1366"/>
      <c r="Y1478" s="1366"/>
      <c r="Z1478" s="1375"/>
    </row>
    <row r="1479" spans="1:26" s="1425" customFormat="1" ht="24.75" customHeight="1" thickBot="1" x14ac:dyDescent="0.2">
      <c r="A1479" s="779">
        <v>33</v>
      </c>
      <c r="B1479" s="1387"/>
      <c r="C1479" s="1387"/>
      <c r="D1479" s="1387"/>
      <c r="E1479" s="1387"/>
      <c r="F1479" s="1387"/>
      <c r="G1479" s="1374"/>
      <c r="H1479" s="1374"/>
      <c r="I1479" s="1374"/>
      <c r="J1479" s="1374"/>
      <c r="K1479" s="1374"/>
      <c r="L1479" s="1374"/>
      <c r="M1479" s="1374"/>
      <c r="N1479" s="1374"/>
      <c r="O1479" s="1374"/>
      <c r="P1479" s="1374"/>
      <c r="Q1479" s="1374"/>
      <c r="R1479" s="1374"/>
      <c r="S1479" s="1374"/>
      <c r="T1479" s="1382"/>
      <c r="U1479" s="1383"/>
      <c r="V1479" s="1366"/>
      <c r="W1479" s="1366"/>
      <c r="X1479" s="1366"/>
      <c r="Y1479" s="1366"/>
      <c r="Z1479" s="1375"/>
    </row>
    <row r="1480" spans="1:26" s="1425" customFormat="1" ht="24.75" customHeight="1" thickBot="1" x14ac:dyDescent="0.2">
      <c r="A1480" s="1469" t="s">
        <v>2345</v>
      </c>
      <c r="B1480" s="1470"/>
      <c r="C1480" s="1564" t="s">
        <v>2322</v>
      </c>
      <c r="D1480" s="1564"/>
      <c r="E1480" s="1564"/>
      <c r="F1480" s="1565"/>
      <c r="G1480" s="1375"/>
      <c r="H1480" s="1375"/>
      <c r="I1480" s="1375"/>
      <c r="J1480" s="1375"/>
      <c r="K1480" s="1375"/>
      <c r="L1480" s="1375"/>
      <c r="M1480" s="1375"/>
      <c r="N1480" s="1375"/>
      <c r="O1480" s="1375"/>
      <c r="P1480" s="1375"/>
      <c r="Q1480" s="1375"/>
      <c r="R1480" s="1375"/>
      <c r="S1480" s="1375"/>
      <c r="T1480" s="1401"/>
      <c r="U1480" s="1401"/>
      <c r="V1480" s="1366"/>
      <c r="W1480" s="1366"/>
      <c r="X1480" s="1366"/>
      <c r="Y1480" s="1366"/>
      <c r="Z1480" s="1375"/>
    </row>
    <row r="1481" spans="1:26" s="751" customFormat="1" ht="31.5" customHeight="1" thickBot="1" x14ac:dyDescent="0.2">
      <c r="A1481" s="1476" t="s">
        <v>1111</v>
      </c>
      <c r="B1481" s="1477"/>
      <c r="C1481" s="1477"/>
      <c r="D1481" s="1477"/>
      <c r="E1481" s="1478"/>
      <c r="F1481" s="602" t="s">
        <v>1766</v>
      </c>
      <c r="G1481" s="1"/>
      <c r="H1481" s="1479" t="s">
        <v>1112</v>
      </c>
      <c r="I1481" s="1480"/>
      <c r="J1481" s="1480"/>
      <c r="K1481" s="5" t="s">
        <v>1020</v>
      </c>
      <c r="L1481" s="1457" t="s">
        <v>1113</v>
      </c>
      <c r="M1481" s="1457"/>
      <c r="N1481" s="1458"/>
      <c r="O1481" s="1"/>
      <c r="P1481" s="6"/>
      <c r="Q1481" s="6"/>
      <c r="R1481" s="6"/>
      <c r="S1481" s="1"/>
      <c r="T1481" s="1648" t="s">
        <v>1114</v>
      </c>
      <c r="U1481" s="1649"/>
      <c r="V1481" s="34">
        <f>V1483/V1488</f>
        <v>2.0039682539682538E-2</v>
      </c>
      <c r="W1481" s="34">
        <f>W1483/W1488</f>
        <v>2.0039682539682538E-2</v>
      </c>
      <c r="X1481" s="678">
        <f>AVERAGE(V1481,W1481)</f>
        <v>2.0039682539682538E-2</v>
      </c>
      <c r="Y1481" s="380" t="s">
        <v>1003</v>
      </c>
      <c r="Z1481" s="381">
        <f>ROUND(X1481*1440,0)/1440</f>
        <v>2.013888888888889E-2</v>
      </c>
    </row>
    <row r="1482" spans="1:26" s="751" customFormat="1" ht="12.75" thickBot="1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534"/>
      <c r="U1482" s="534"/>
      <c r="V1482" s="34">
        <f>B1492</f>
        <v>0.23611111111111113</v>
      </c>
      <c r="W1482" s="34">
        <f>C1489</f>
        <v>0.23611111111111113</v>
      </c>
      <c r="Y1482" s="1"/>
      <c r="Z1482" s="13"/>
    </row>
    <row r="1483" spans="1:26" s="751" customFormat="1" ht="20.100000000000001" customHeight="1" thickBot="1" x14ac:dyDescent="0.2">
      <c r="A1483" s="1495" t="s">
        <v>1033</v>
      </c>
      <c r="B1483" s="1483"/>
      <c r="C1483" s="1450" t="s">
        <v>1108</v>
      </c>
      <c r="D1483" s="1451"/>
      <c r="E1483" s="1452"/>
      <c r="F1483" s="1453"/>
      <c r="G1483" s="1454"/>
      <c r="H1483" s="1454"/>
      <c r="I1483" s="1454"/>
      <c r="J1483" s="1454"/>
      <c r="K1483" s="1"/>
      <c r="L1483" s="1"/>
      <c r="M1483" s="1"/>
      <c r="N1483" s="1463" t="s">
        <v>1022</v>
      </c>
      <c r="O1483" s="1464"/>
      <c r="P1483" s="1536">
        <f>MINUTE(Z1481)</f>
        <v>29</v>
      </c>
      <c r="Q1483" s="1537"/>
      <c r="R1483" s="1"/>
      <c r="S1483" s="7" t="s">
        <v>1007</v>
      </c>
      <c r="T1483" s="1526">
        <v>6.5972222222222224E-2</v>
      </c>
      <c r="U1483" s="1527"/>
      <c r="V1483" s="34">
        <f>V1484-V1482</f>
        <v>0.70138888888888884</v>
      </c>
      <c r="W1483" s="34">
        <f>W1484-W1482</f>
        <v>0.70138888888888884</v>
      </c>
      <c r="Y1483" s="1"/>
      <c r="Z1483" s="13"/>
    </row>
    <row r="1484" spans="1:26" s="751" customFormat="1" ht="12.75" thickBot="1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534"/>
      <c r="U1484" s="534"/>
      <c r="V1484" s="34">
        <f>J1493</f>
        <v>0.9375</v>
      </c>
      <c r="W1484" s="34">
        <f>K1489</f>
        <v>0.9375</v>
      </c>
      <c r="Y1484" s="1"/>
      <c r="Z1484" s="13"/>
    </row>
    <row r="1485" spans="1:26" s="751" customFormat="1" ht="24.75" customHeight="1" x14ac:dyDescent="0.15">
      <c r="A1485" s="1499" t="s">
        <v>1115</v>
      </c>
      <c r="B1485" s="1494">
        <v>1</v>
      </c>
      <c r="C1485" s="1494"/>
      <c r="D1485" s="1494">
        <v>2</v>
      </c>
      <c r="E1485" s="1494"/>
      <c r="F1485" s="1494">
        <v>3</v>
      </c>
      <c r="G1485" s="1494"/>
      <c r="H1485" s="1494">
        <v>4</v>
      </c>
      <c r="I1485" s="1494"/>
      <c r="J1485" s="1494">
        <v>5</v>
      </c>
      <c r="K1485" s="1494"/>
      <c r="L1485" s="1494">
        <v>6</v>
      </c>
      <c r="M1485" s="1494"/>
      <c r="N1485" s="1494">
        <v>7</v>
      </c>
      <c r="O1485" s="1494"/>
      <c r="P1485" s="1494">
        <v>8</v>
      </c>
      <c r="Q1485" s="1494"/>
      <c r="R1485" s="1494">
        <v>9</v>
      </c>
      <c r="S1485" s="1494"/>
      <c r="T1485" s="1501">
        <v>10</v>
      </c>
      <c r="U1485" s="1502"/>
      <c r="V1485" s="534"/>
      <c r="W1485" s="534"/>
      <c r="Y1485" s="1"/>
      <c r="Z1485" s="13"/>
    </row>
    <row r="1486" spans="1:26" s="751" customFormat="1" ht="24.75" customHeight="1" x14ac:dyDescent="0.15">
      <c r="A1486" s="1500"/>
      <c r="B1486" s="179" t="s">
        <v>1109</v>
      </c>
      <c r="C1486" s="9" t="s">
        <v>1110</v>
      </c>
      <c r="D1486" s="179" t="s">
        <v>1109</v>
      </c>
      <c r="E1486" s="9" t="s">
        <v>1116</v>
      </c>
      <c r="F1486" s="179" t="s">
        <v>1109</v>
      </c>
      <c r="G1486" s="9" t="s">
        <v>1110</v>
      </c>
      <c r="H1486" s="179" t="s">
        <v>1109</v>
      </c>
      <c r="I1486" s="9" t="s">
        <v>1110</v>
      </c>
      <c r="J1486" s="179" t="s">
        <v>1109</v>
      </c>
      <c r="K1486" s="9" t="s">
        <v>1110</v>
      </c>
      <c r="L1486" s="179" t="s">
        <v>1117</v>
      </c>
      <c r="M1486" s="9"/>
      <c r="N1486" s="9"/>
      <c r="O1486" s="9"/>
      <c r="P1486" s="9"/>
      <c r="Q1486" s="9"/>
      <c r="R1486" s="9"/>
      <c r="S1486" s="9"/>
      <c r="T1486" s="10"/>
      <c r="U1486" s="16"/>
      <c r="V1486" s="534"/>
      <c r="W1486" s="534"/>
      <c r="Y1486" s="1"/>
      <c r="Z1486" s="13"/>
    </row>
    <row r="1487" spans="1:26" s="751" customFormat="1" ht="24.75" customHeight="1" x14ac:dyDescent="0.15">
      <c r="A1487" s="57">
        <v>1</v>
      </c>
      <c r="B1487" s="180"/>
      <c r="C1487" s="39" t="s">
        <v>572</v>
      </c>
      <c r="D1487" s="3">
        <v>0.2986111111111111</v>
      </c>
      <c r="E1487" s="3">
        <v>0.36875000000000002</v>
      </c>
      <c r="F1487" s="49">
        <v>0.46527777777777779</v>
      </c>
      <c r="G1487" s="3">
        <v>0.54097222222222219</v>
      </c>
      <c r="H1487" s="3">
        <v>0.63194444444444442</v>
      </c>
      <c r="I1487" s="3">
        <v>0.71388888888888891</v>
      </c>
      <c r="J1487" s="3">
        <v>0.80138888888888893</v>
      </c>
      <c r="K1487" s="3">
        <v>0.89166666666666672</v>
      </c>
      <c r="L1487" s="3"/>
      <c r="M1487" s="3"/>
      <c r="N1487" s="40"/>
      <c r="O1487" s="3"/>
      <c r="P1487" s="3"/>
      <c r="Q1487" s="3"/>
      <c r="R1487" s="68"/>
      <c r="S1487" s="14"/>
      <c r="T1487" s="14"/>
      <c r="U1487" s="20"/>
      <c r="V1487" s="21">
        <f>COUNTA(B1487:U1519)</f>
        <v>70</v>
      </c>
      <c r="W1487" s="22">
        <f>V1487/8/2</f>
        <v>4.375</v>
      </c>
      <c r="Y1487" s="1"/>
      <c r="Z1487" s="385"/>
    </row>
    <row r="1488" spans="1:26" s="751" customFormat="1" ht="24.75" customHeight="1" x14ac:dyDescent="0.15">
      <c r="A1488" s="57">
        <v>2</v>
      </c>
      <c r="B1488" s="39"/>
      <c r="C1488" s="812" t="s">
        <v>32</v>
      </c>
      <c r="D1488" s="3">
        <v>0.31944444444444442</v>
      </c>
      <c r="E1488" s="3">
        <v>0.39027777777777778</v>
      </c>
      <c r="F1488" s="49">
        <v>0.4861111111111111</v>
      </c>
      <c r="G1488" s="3">
        <v>0.5625</v>
      </c>
      <c r="H1488" s="3">
        <v>0.65277777777777779</v>
      </c>
      <c r="I1488" s="3">
        <v>0.73611111111111116</v>
      </c>
      <c r="J1488" s="3">
        <v>0.82361111111111107</v>
      </c>
      <c r="K1488" s="3">
        <v>0.9145833333333333</v>
      </c>
      <c r="L1488" s="3"/>
      <c r="M1488" s="3"/>
      <c r="N1488" s="40"/>
      <c r="O1488" s="3"/>
      <c r="P1488" s="3"/>
      <c r="Q1488" s="3"/>
      <c r="R1488" s="68"/>
      <c r="S1488" s="14"/>
      <c r="T1488" s="14"/>
      <c r="U1488" s="20"/>
      <c r="V1488" s="23">
        <f>COUNTA(B1487:B1519,D1487:D1519,F1487:F1519,H1487:H1519,J1487:J1519,L1487:L1519,N1487:N1519,P1487:P1519,R1487:R1519,T1487:T1519)</f>
        <v>35</v>
      </c>
      <c r="W1488" s="23">
        <f>COUNTA(C1487:C1519,E1487:E1519,G1487:G1519,I1487:I1519,K1487:K1519,M1487:M1519,O1487:O1519,Q1487:Q1519,S1487:S1519,U1487:U1519)</f>
        <v>35</v>
      </c>
      <c r="Y1488" s="1">
        <f>(V1488+W1488)/2</f>
        <v>35</v>
      </c>
      <c r="Z1488" s="385"/>
    </row>
    <row r="1489" spans="1:26" s="751" customFormat="1" ht="24.75" customHeight="1" x14ac:dyDescent="0.15">
      <c r="A1489" s="57">
        <v>3</v>
      </c>
      <c r="B1489" s="3"/>
      <c r="C1489" s="3">
        <v>0.23611111111111113</v>
      </c>
      <c r="D1489" s="3">
        <v>0.34027777777777801</v>
      </c>
      <c r="E1489" s="3">
        <v>0.41180555555555598</v>
      </c>
      <c r="F1489" s="49">
        <v>0.50694444444444398</v>
      </c>
      <c r="G1489" s="3">
        <v>0.58402777777777803</v>
      </c>
      <c r="H1489" s="3">
        <v>0.67361111111111105</v>
      </c>
      <c r="I1489" s="3">
        <v>0.75833333333333297</v>
      </c>
      <c r="J1489" s="3">
        <v>0.84583333333333299</v>
      </c>
      <c r="K1489" s="3">
        <v>0.9375</v>
      </c>
      <c r="L1489" s="3"/>
      <c r="M1489" s="3"/>
      <c r="N1489" s="40"/>
      <c r="O1489" s="3"/>
      <c r="P1489" s="3"/>
      <c r="Q1489" s="3"/>
      <c r="R1489" s="68"/>
      <c r="S1489" s="14"/>
      <c r="T1489" s="14"/>
      <c r="U1489" s="20"/>
      <c r="V1489" s="534"/>
      <c r="W1489" s="534"/>
      <c r="Y1489" s="1" t="s">
        <v>1118</v>
      </c>
      <c r="Z1489" s="385"/>
    </row>
    <row r="1490" spans="1:26" s="751" customFormat="1" ht="24.75" customHeight="1" x14ac:dyDescent="0.15">
      <c r="A1490" s="57">
        <v>4</v>
      </c>
      <c r="B1490" s="100"/>
      <c r="C1490" s="3">
        <v>0.25833333333333336</v>
      </c>
      <c r="D1490" s="3">
        <v>0.36111111111111099</v>
      </c>
      <c r="E1490" s="3">
        <v>0.43333333333333302</v>
      </c>
      <c r="F1490" s="49">
        <v>0.52777777777777801</v>
      </c>
      <c r="G1490" s="3">
        <v>0.60555555555555596</v>
      </c>
      <c r="H1490" s="3">
        <v>0.69444444444444497</v>
      </c>
      <c r="I1490" s="3">
        <v>0.780555555555556</v>
      </c>
      <c r="J1490" s="3">
        <v>0.86875000000000002</v>
      </c>
      <c r="K1490" s="3"/>
      <c r="L1490" s="3"/>
      <c r="M1490" s="3"/>
      <c r="N1490" s="40"/>
      <c r="O1490" s="3"/>
      <c r="P1490" s="3"/>
      <c r="Q1490" s="3"/>
      <c r="R1490" s="68"/>
      <c r="S1490" s="14"/>
      <c r="T1490" s="14"/>
      <c r="U1490" s="20"/>
      <c r="V1490" s="461"/>
      <c r="W1490" s="461"/>
      <c r="Y1490" s="1"/>
      <c r="Z1490" s="385"/>
    </row>
    <row r="1491" spans="1:26" s="751" customFormat="1" ht="24.75" customHeight="1" x14ac:dyDescent="0.15">
      <c r="A1491" s="57">
        <v>5</v>
      </c>
      <c r="B1491" s="39" t="s">
        <v>572</v>
      </c>
      <c r="C1491" s="3">
        <v>0.280555555555556</v>
      </c>
      <c r="D1491" s="3">
        <v>0.38194444444444398</v>
      </c>
      <c r="E1491" s="3">
        <v>0.45486111111111099</v>
      </c>
      <c r="F1491" s="49">
        <v>0.54861111111111105</v>
      </c>
      <c r="G1491" s="3">
        <v>0.62708333333333299</v>
      </c>
      <c r="H1491" s="3">
        <v>0.71527777777777801</v>
      </c>
      <c r="I1491" s="3">
        <v>0.80277777777777803</v>
      </c>
      <c r="J1491" s="3">
        <v>0.89166666666666705</v>
      </c>
      <c r="K1491" s="3"/>
      <c r="L1491" s="3"/>
      <c r="M1491" s="3"/>
      <c r="N1491" s="40"/>
      <c r="O1491" s="3"/>
      <c r="P1491" s="3"/>
      <c r="Q1491" s="3"/>
      <c r="R1491" s="68"/>
      <c r="S1491" s="14"/>
      <c r="T1491" s="14"/>
      <c r="U1491" s="20"/>
      <c r="V1491" s="115">
        <f>J1491-J1490</f>
        <v>2.2916666666667029E-2</v>
      </c>
      <c r="W1491" s="115">
        <f>K1487-I1494</f>
        <v>2.2222222222221699E-2</v>
      </c>
      <c r="Y1491" s="1"/>
      <c r="Z1491" s="385"/>
    </row>
    <row r="1492" spans="1:26" s="751" customFormat="1" ht="24.75" customHeight="1" x14ac:dyDescent="0.15">
      <c r="A1492" s="57">
        <v>6</v>
      </c>
      <c r="B1492" s="3">
        <v>0.23611111111111113</v>
      </c>
      <c r="C1492" s="3">
        <v>0.30277777777777798</v>
      </c>
      <c r="D1492" s="3">
        <v>0.40277777777777801</v>
      </c>
      <c r="E1492" s="3">
        <v>0.47638888888888897</v>
      </c>
      <c r="F1492" s="49">
        <v>0.56944444444444497</v>
      </c>
      <c r="G1492" s="3">
        <v>0.64861111111111103</v>
      </c>
      <c r="H1492" s="3">
        <v>0.73611111111111105</v>
      </c>
      <c r="I1492" s="3">
        <v>0.82499999999999996</v>
      </c>
      <c r="J1492" s="3">
        <v>0.9145833333333333</v>
      </c>
      <c r="K1492" s="3"/>
      <c r="L1492" s="3"/>
      <c r="M1492" s="3"/>
      <c r="N1492" s="40"/>
      <c r="O1492" s="3"/>
      <c r="P1492" s="3"/>
      <c r="Q1492" s="3"/>
      <c r="R1492" s="68"/>
      <c r="S1492" s="14"/>
      <c r="T1492" s="14"/>
      <c r="U1492" s="20"/>
      <c r="V1492" s="115">
        <f>J1492-J1491</f>
        <v>2.2916666666666252E-2</v>
      </c>
      <c r="W1492" s="115">
        <f>K1488-K1487</f>
        <v>2.2916666666666585E-2</v>
      </c>
      <c r="Y1492" s="1"/>
      <c r="Z1492" s="385"/>
    </row>
    <row r="1493" spans="1:26" s="751" customFormat="1" ht="24.75" customHeight="1" x14ac:dyDescent="0.15">
      <c r="A1493" s="57">
        <v>7</v>
      </c>
      <c r="B1493" s="3">
        <v>0.25694444444444442</v>
      </c>
      <c r="C1493" s="3">
        <v>0.32500000000000001</v>
      </c>
      <c r="D1493" s="3">
        <v>0.42361111111111099</v>
      </c>
      <c r="E1493" s="3">
        <v>0.49791666666666701</v>
      </c>
      <c r="F1493" s="49">
        <v>0.59027777777777801</v>
      </c>
      <c r="G1493" s="3">
        <v>0.67013888888888895</v>
      </c>
      <c r="H1493" s="3">
        <v>0.75694444444444398</v>
      </c>
      <c r="I1493" s="3">
        <v>0.84722222222222299</v>
      </c>
      <c r="J1493" s="3">
        <v>0.9375</v>
      </c>
      <c r="K1493" s="3"/>
      <c r="L1493" s="3"/>
      <c r="M1493" s="3"/>
      <c r="N1493" s="40"/>
      <c r="O1493" s="3"/>
      <c r="P1493" s="3"/>
      <c r="Q1493" s="3"/>
      <c r="R1493" s="68"/>
      <c r="S1493" s="14"/>
      <c r="T1493" s="14"/>
      <c r="U1493" s="20"/>
      <c r="V1493" s="115">
        <f>J1493-J1492</f>
        <v>2.2916666666666696E-2</v>
      </c>
      <c r="W1493" s="115">
        <f>K1489-K1488</f>
        <v>2.2916666666666696E-2</v>
      </c>
      <c r="Y1493" s="1"/>
      <c r="Z1493" s="13"/>
    </row>
    <row r="1494" spans="1:26" s="751" customFormat="1" ht="24.75" customHeight="1" x14ac:dyDescent="0.15">
      <c r="A1494" s="57">
        <v>8</v>
      </c>
      <c r="B1494" s="3">
        <v>0.27777777777777801</v>
      </c>
      <c r="C1494" s="3">
        <v>0.34722222222222199</v>
      </c>
      <c r="D1494" s="3">
        <v>0.44444444444444398</v>
      </c>
      <c r="E1494" s="3">
        <v>0.51944444444444404</v>
      </c>
      <c r="F1494" s="49">
        <v>0.61111111111111105</v>
      </c>
      <c r="G1494" s="3">
        <v>0.69166666666666698</v>
      </c>
      <c r="H1494" s="3">
        <v>0.77916666666666667</v>
      </c>
      <c r="I1494" s="3">
        <v>0.86944444444444502</v>
      </c>
      <c r="J1494" s="3"/>
      <c r="K1494" s="3"/>
      <c r="L1494" s="3"/>
      <c r="M1494" s="3"/>
      <c r="N1494" s="40"/>
      <c r="O1494" s="3"/>
      <c r="P1494" s="3"/>
      <c r="Q1494" s="3"/>
      <c r="R1494" s="68"/>
      <c r="S1494" s="14"/>
      <c r="T1494" s="14"/>
      <c r="U1494" s="20"/>
      <c r="V1494" s="115"/>
      <c r="W1494" s="115"/>
      <c r="Y1494" s="1"/>
      <c r="Z1494" s="385"/>
    </row>
    <row r="1495" spans="1:26" s="751" customFormat="1" ht="24.75" customHeight="1" x14ac:dyDescent="0.15">
      <c r="A1495" s="57">
        <v>9</v>
      </c>
      <c r="B1495" s="3"/>
      <c r="C1495" s="3"/>
      <c r="D1495" s="3"/>
      <c r="E1495" s="3"/>
      <c r="F1495" s="49"/>
      <c r="G1495" s="3"/>
      <c r="H1495" s="3"/>
      <c r="I1495" s="3"/>
      <c r="J1495" s="3"/>
      <c r="K1495" s="3"/>
      <c r="L1495" s="3"/>
      <c r="M1495" s="3"/>
      <c r="N1495" s="40"/>
      <c r="O1495" s="3"/>
      <c r="P1495" s="3"/>
      <c r="Q1495" s="3"/>
      <c r="R1495" s="68"/>
      <c r="S1495" s="14"/>
      <c r="T1495" s="14"/>
      <c r="U1495" s="20"/>
      <c r="V1495" s="115"/>
      <c r="W1495" s="115"/>
      <c r="Y1495" s="1"/>
      <c r="Z1495" s="385"/>
    </row>
    <row r="1496" spans="1:26" s="751" customFormat="1" ht="24.75" customHeight="1" x14ac:dyDescent="0.15">
      <c r="A1496" s="57">
        <v>10</v>
      </c>
      <c r="B1496" s="3"/>
      <c r="C1496" s="3"/>
      <c r="D1496" s="3"/>
      <c r="E1496" s="3"/>
      <c r="F1496" s="49"/>
      <c r="G1496" s="3"/>
      <c r="H1496" s="3"/>
      <c r="I1496" s="3"/>
      <c r="J1496" s="3"/>
      <c r="K1496" s="3"/>
      <c r="L1496" s="3"/>
      <c r="M1496" s="3"/>
      <c r="N1496" s="40"/>
      <c r="O1496" s="3"/>
      <c r="P1496" s="3"/>
      <c r="Q1496" s="3"/>
      <c r="R1496" s="68"/>
      <c r="S1496" s="14"/>
      <c r="T1496" s="14"/>
      <c r="U1496" s="20"/>
      <c r="V1496" s="115"/>
      <c r="W1496" s="115"/>
      <c r="X1496" s="1"/>
      <c r="Y1496" s="1"/>
      <c r="Z1496" s="385"/>
    </row>
    <row r="1497" spans="1:26" s="751" customFormat="1" ht="24.75" customHeight="1" x14ac:dyDescent="0.15">
      <c r="A1497" s="57">
        <v>11</v>
      </c>
      <c r="B1497" s="3"/>
      <c r="C1497" s="3"/>
      <c r="D1497" s="3"/>
      <c r="E1497" s="3"/>
      <c r="F1497" s="49"/>
      <c r="G1497" s="3"/>
      <c r="H1497" s="3"/>
      <c r="I1497" s="3"/>
      <c r="J1497" s="3"/>
      <c r="K1497" s="3"/>
      <c r="L1497" s="40"/>
      <c r="M1497" s="3"/>
      <c r="N1497" s="40"/>
      <c r="O1497" s="3"/>
      <c r="P1497" s="3"/>
      <c r="Q1497" s="3"/>
      <c r="R1497" s="68"/>
      <c r="S1497" s="14"/>
      <c r="T1497" s="14"/>
      <c r="U1497" s="20"/>
      <c r="V1497" s="61"/>
      <c r="W1497" s="115"/>
      <c r="X1497" s="1"/>
      <c r="Y1497" s="1"/>
      <c r="Z1497" s="385"/>
    </row>
    <row r="1498" spans="1:26" s="751" customFormat="1" ht="24.75" customHeight="1" x14ac:dyDescent="0.15">
      <c r="A1498" s="57">
        <v>12</v>
      </c>
      <c r="B1498" s="3"/>
      <c r="C1498" s="3"/>
      <c r="D1498" s="3"/>
      <c r="E1498" s="3"/>
      <c r="F1498" s="49"/>
      <c r="G1498" s="3"/>
      <c r="H1498" s="3"/>
      <c r="I1498" s="3"/>
      <c r="J1498" s="3"/>
      <c r="K1498" s="3"/>
      <c r="L1498" s="40"/>
      <c r="M1498" s="3"/>
      <c r="N1498" s="40"/>
      <c r="O1498" s="3"/>
      <c r="P1498" s="3"/>
      <c r="Q1498" s="3"/>
      <c r="R1498" s="68"/>
      <c r="S1498" s="14"/>
      <c r="T1498" s="14"/>
      <c r="U1498" s="20"/>
      <c r="V1498" s="61"/>
      <c r="W1498" s="115"/>
      <c r="X1498" s="1"/>
      <c r="Y1498" s="1"/>
      <c r="Z1498" s="385"/>
    </row>
    <row r="1499" spans="1:26" s="751" customFormat="1" ht="24.75" customHeight="1" x14ac:dyDescent="0.15">
      <c r="A1499" s="57">
        <v>13</v>
      </c>
      <c r="B1499" s="3"/>
      <c r="C1499" s="3"/>
      <c r="D1499" s="3"/>
      <c r="E1499" s="3"/>
      <c r="F1499" s="49"/>
      <c r="G1499" s="3"/>
      <c r="H1499" s="3"/>
      <c r="I1499" s="3"/>
      <c r="J1499" s="3"/>
      <c r="K1499" s="3"/>
      <c r="L1499" s="40"/>
      <c r="M1499" s="3"/>
      <c r="N1499" s="40"/>
      <c r="O1499" s="3"/>
      <c r="P1499" s="3"/>
      <c r="Q1499" s="3"/>
      <c r="R1499" s="68"/>
      <c r="S1499" s="14"/>
      <c r="T1499" s="14"/>
      <c r="U1499" s="20"/>
      <c r="V1499" s="390"/>
      <c r="W1499" s="115"/>
      <c r="X1499" s="1"/>
      <c r="Y1499" s="1"/>
      <c r="Z1499" s="385"/>
    </row>
    <row r="1500" spans="1:26" s="751" customFormat="1" ht="24.75" customHeight="1" x14ac:dyDescent="0.15">
      <c r="A1500" s="57">
        <v>14</v>
      </c>
      <c r="B1500" s="3"/>
      <c r="C1500" s="3"/>
      <c r="D1500" s="3"/>
      <c r="E1500" s="3"/>
      <c r="F1500" s="49"/>
      <c r="G1500" s="3"/>
      <c r="H1500" s="3"/>
      <c r="I1500" s="3"/>
      <c r="J1500" s="3"/>
      <c r="K1500" s="3"/>
      <c r="L1500" s="40"/>
      <c r="M1500" s="3"/>
      <c r="N1500" s="40"/>
      <c r="O1500" s="3"/>
      <c r="P1500" s="3"/>
      <c r="Q1500" s="3"/>
      <c r="R1500" s="68"/>
      <c r="S1500" s="14"/>
      <c r="T1500" s="14"/>
      <c r="U1500" s="20"/>
      <c r="V1500" s="390"/>
      <c r="W1500" s="115"/>
      <c r="X1500" s="1"/>
      <c r="Y1500" s="1"/>
      <c r="Z1500" s="385"/>
    </row>
    <row r="1501" spans="1:26" s="751" customFormat="1" ht="24.75" customHeight="1" x14ac:dyDescent="0.15">
      <c r="A1501" s="57">
        <v>15</v>
      </c>
      <c r="B1501" s="3"/>
      <c r="C1501" s="3"/>
      <c r="D1501" s="3"/>
      <c r="E1501" s="3"/>
      <c r="F1501" s="49"/>
      <c r="G1501" s="3"/>
      <c r="H1501" s="3"/>
      <c r="I1501" s="3"/>
      <c r="J1501" s="3"/>
      <c r="K1501" s="3"/>
      <c r="L1501" s="40"/>
      <c r="M1501" s="3"/>
      <c r="N1501" s="40"/>
      <c r="O1501" s="3"/>
      <c r="P1501" s="3"/>
      <c r="Q1501" s="3"/>
      <c r="R1501" s="68"/>
      <c r="S1501" s="14"/>
      <c r="T1501" s="14"/>
      <c r="U1501" s="20"/>
      <c r="V1501" s="390"/>
      <c r="W1501" s="390"/>
      <c r="X1501" s="1"/>
      <c r="Y1501" s="1"/>
      <c r="Z1501" s="385"/>
    </row>
    <row r="1502" spans="1:26" s="751" customFormat="1" ht="24.75" customHeight="1" x14ac:dyDescent="0.15">
      <c r="A1502" s="57">
        <v>16</v>
      </c>
      <c r="B1502" s="3"/>
      <c r="C1502" s="3"/>
      <c r="D1502" s="3"/>
      <c r="E1502" s="3"/>
      <c r="F1502" s="49"/>
      <c r="G1502" s="3"/>
      <c r="H1502" s="3"/>
      <c r="I1502" s="3"/>
      <c r="J1502" s="3"/>
      <c r="K1502" s="3"/>
      <c r="L1502" s="40"/>
      <c r="M1502" s="3"/>
      <c r="N1502" s="40"/>
      <c r="O1502" s="3"/>
      <c r="P1502" s="3"/>
      <c r="Q1502" s="3"/>
      <c r="R1502" s="68"/>
      <c r="S1502" s="14"/>
      <c r="T1502" s="14"/>
      <c r="U1502" s="20"/>
      <c r="V1502" s="390"/>
      <c r="W1502" s="390"/>
      <c r="X1502" s="1"/>
      <c r="Y1502" s="1"/>
      <c r="Z1502" s="385"/>
    </row>
    <row r="1503" spans="1:26" s="751" customFormat="1" ht="24.75" customHeight="1" x14ac:dyDescent="0.15">
      <c r="A1503" s="57">
        <v>17</v>
      </c>
      <c r="B1503" s="3"/>
      <c r="C1503" s="3"/>
      <c r="D1503" s="3"/>
      <c r="E1503" s="3"/>
      <c r="F1503" s="49"/>
      <c r="G1503" s="3"/>
      <c r="H1503" s="3"/>
      <c r="I1503" s="3"/>
      <c r="J1503" s="3"/>
      <c r="K1503" s="3"/>
      <c r="L1503" s="40"/>
      <c r="M1503" s="3"/>
      <c r="N1503" s="40"/>
      <c r="O1503" s="3"/>
      <c r="P1503" s="3"/>
      <c r="Q1503" s="3"/>
      <c r="R1503" s="68"/>
      <c r="S1503" s="14"/>
      <c r="T1503" s="14"/>
      <c r="U1503" s="20"/>
      <c r="V1503" s="388"/>
      <c r="W1503" s="1"/>
      <c r="X1503" s="1"/>
      <c r="Y1503" s="1"/>
      <c r="Z1503" s="385"/>
    </row>
    <row r="1504" spans="1:26" s="751" customFormat="1" ht="24.75" customHeight="1" x14ac:dyDescent="0.15">
      <c r="A1504" s="57">
        <v>18</v>
      </c>
      <c r="B1504" s="3"/>
      <c r="C1504" s="3"/>
      <c r="D1504" s="3"/>
      <c r="E1504" s="3"/>
      <c r="F1504" s="49"/>
      <c r="G1504" s="3"/>
      <c r="H1504" s="3"/>
      <c r="I1504" s="3"/>
      <c r="J1504" s="3"/>
      <c r="K1504" s="3"/>
      <c r="L1504" s="40"/>
      <c r="M1504" s="3"/>
      <c r="N1504" s="40"/>
      <c r="O1504" s="3"/>
      <c r="P1504" s="3"/>
      <c r="Q1504" s="3"/>
      <c r="R1504" s="68"/>
      <c r="S1504" s="14"/>
      <c r="T1504" s="14"/>
      <c r="U1504" s="20"/>
      <c r="V1504" s="1"/>
      <c r="W1504" s="1"/>
      <c r="X1504" s="1"/>
      <c r="Y1504" s="1"/>
      <c r="Z1504" s="385"/>
    </row>
    <row r="1505" spans="1:26" s="751" customFormat="1" ht="24.75" customHeight="1" x14ac:dyDescent="0.15">
      <c r="A1505" s="57">
        <v>19</v>
      </c>
      <c r="B1505" s="3"/>
      <c r="C1505" s="3"/>
      <c r="D1505" s="3"/>
      <c r="E1505" s="3"/>
      <c r="F1505" s="3"/>
      <c r="G1505" s="40"/>
      <c r="H1505" s="40"/>
      <c r="I1505" s="40"/>
      <c r="J1505" s="40"/>
      <c r="K1505" s="40"/>
      <c r="L1505" s="40"/>
      <c r="M1505" s="40"/>
      <c r="N1505" s="40"/>
      <c r="O1505" s="40"/>
      <c r="P1505" s="40"/>
      <c r="Q1505" s="40"/>
      <c r="R1505" s="10"/>
      <c r="S1505" s="14"/>
      <c r="T1505" s="14"/>
      <c r="U1505" s="20"/>
      <c r="V1505" s="1"/>
      <c r="W1505" s="1"/>
      <c r="X1505" s="1"/>
      <c r="Y1505" s="1"/>
      <c r="Z1505" s="385"/>
    </row>
    <row r="1506" spans="1:26" s="751" customFormat="1" ht="24.75" customHeight="1" x14ac:dyDescent="0.15">
      <c r="A1506" s="57">
        <v>20</v>
      </c>
      <c r="B1506" s="3"/>
      <c r="C1506" s="3"/>
      <c r="D1506" s="49"/>
      <c r="E1506" s="3"/>
      <c r="F1506" s="49"/>
      <c r="G1506" s="40"/>
      <c r="H1506" s="40"/>
      <c r="I1506" s="40"/>
      <c r="J1506" s="40"/>
      <c r="K1506" s="40"/>
      <c r="L1506" s="40"/>
      <c r="M1506" s="3"/>
      <c r="N1506" s="3"/>
      <c r="O1506" s="3"/>
      <c r="P1506" s="3"/>
      <c r="Q1506" s="3"/>
      <c r="R1506" s="9"/>
      <c r="S1506" s="4"/>
      <c r="T1506" s="14"/>
      <c r="U1506" s="20"/>
      <c r="V1506" s="1"/>
      <c r="W1506" s="1"/>
      <c r="X1506" s="1"/>
      <c r="Y1506" s="1"/>
      <c r="Z1506" s="13"/>
    </row>
    <row r="1507" spans="1:26" s="751" customFormat="1" ht="24.75" customHeight="1" x14ac:dyDescent="0.15">
      <c r="A1507" s="57">
        <v>21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14"/>
      <c r="U1507" s="20"/>
      <c r="V1507" s="1"/>
      <c r="W1507" s="1"/>
      <c r="X1507" s="1"/>
      <c r="Y1507" s="1"/>
      <c r="Z1507" s="13"/>
    </row>
    <row r="1508" spans="1:26" s="751" customFormat="1" ht="24.75" customHeight="1" x14ac:dyDescent="0.15">
      <c r="A1508" s="57">
        <v>22</v>
      </c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14"/>
      <c r="U1508" s="20"/>
      <c r="V1508" s="1"/>
      <c r="W1508" s="1"/>
      <c r="X1508" s="1"/>
      <c r="Y1508" s="1"/>
      <c r="Z1508" s="13"/>
    </row>
    <row r="1509" spans="1:26" s="751" customFormat="1" ht="24.75" customHeight="1" x14ac:dyDescent="0.15">
      <c r="A1509" s="57">
        <v>23</v>
      </c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14"/>
      <c r="U1509" s="20"/>
      <c r="V1509" s="1"/>
      <c r="W1509" s="1"/>
      <c r="X1509" s="1"/>
      <c r="Y1509" s="1"/>
      <c r="Z1509" s="13"/>
    </row>
    <row r="1510" spans="1:26" s="751" customFormat="1" ht="24.75" customHeight="1" x14ac:dyDescent="0.15">
      <c r="A1510" s="57">
        <v>24</v>
      </c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14"/>
      <c r="U1510" s="20"/>
      <c r="V1510" s="1"/>
      <c r="W1510" s="1"/>
      <c r="X1510" s="1"/>
      <c r="Y1510" s="1"/>
      <c r="Z1510" s="13"/>
    </row>
    <row r="1511" spans="1:26" s="751" customFormat="1" ht="24.75" customHeight="1" x14ac:dyDescent="0.15">
      <c r="A1511" s="8">
        <v>25</v>
      </c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14"/>
      <c r="U1511" s="20"/>
      <c r="V1511" s="1"/>
      <c r="W1511" s="1"/>
      <c r="X1511" s="1"/>
      <c r="Y1511" s="1"/>
      <c r="Z1511" s="13"/>
    </row>
    <row r="1512" spans="1:26" s="751" customFormat="1" ht="24.75" customHeight="1" x14ac:dyDescent="0.15">
      <c r="A1512" s="8">
        <v>26</v>
      </c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14"/>
      <c r="U1512" s="20"/>
      <c r="V1512" s="1"/>
      <c r="W1512" s="1"/>
      <c r="X1512" s="1"/>
      <c r="Y1512" s="1"/>
      <c r="Z1512" s="13"/>
    </row>
    <row r="1513" spans="1:26" s="751" customFormat="1" ht="24.75" customHeight="1" x14ac:dyDescent="0.15">
      <c r="A1513" s="8">
        <v>27</v>
      </c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14"/>
      <c r="U1513" s="20"/>
      <c r="V1513" s="1"/>
      <c r="W1513" s="1"/>
      <c r="X1513" s="1"/>
      <c r="Y1513" s="1"/>
      <c r="Z1513" s="13"/>
    </row>
    <row r="1514" spans="1:26" s="751" customFormat="1" ht="24.75" customHeight="1" x14ac:dyDescent="0.15">
      <c r="A1514" s="8">
        <v>28</v>
      </c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14"/>
      <c r="U1514" s="20"/>
      <c r="V1514" s="1"/>
      <c r="W1514" s="1"/>
      <c r="X1514" s="1"/>
      <c r="Y1514" s="1"/>
      <c r="Z1514" s="13"/>
    </row>
    <row r="1515" spans="1:26" s="751" customFormat="1" ht="24.75" customHeight="1" x14ac:dyDescent="0.15">
      <c r="A1515" s="8">
        <v>29</v>
      </c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14"/>
      <c r="U1515" s="20"/>
      <c r="V1515" s="1"/>
      <c r="W1515" s="1"/>
      <c r="X1515" s="1"/>
      <c r="Y1515" s="1"/>
      <c r="Z1515" s="13"/>
    </row>
    <row r="1516" spans="1:26" s="751" customFormat="1" ht="24.75" customHeight="1" x14ac:dyDescent="0.15">
      <c r="A1516" s="8">
        <v>30</v>
      </c>
      <c r="B1516" s="45"/>
      <c r="C1516" s="45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6"/>
      <c r="U1516" s="47"/>
      <c r="V1516" s="1"/>
      <c r="W1516" s="1"/>
      <c r="X1516" s="1"/>
      <c r="Y1516" s="1"/>
      <c r="Z1516" s="13"/>
    </row>
    <row r="1517" spans="1:26" s="751" customFormat="1" ht="24.75" customHeight="1" x14ac:dyDescent="0.15">
      <c r="A1517" s="8">
        <v>31</v>
      </c>
      <c r="B1517" s="45"/>
      <c r="C1517" s="45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6"/>
      <c r="U1517" s="47"/>
      <c r="V1517" s="1"/>
      <c r="W1517" s="1"/>
      <c r="X1517" s="1"/>
      <c r="Y1517" s="1"/>
      <c r="Z1517" s="13"/>
    </row>
    <row r="1518" spans="1:26" s="751" customFormat="1" ht="24.75" customHeight="1" x14ac:dyDescent="0.15">
      <c r="A1518" s="8">
        <v>32</v>
      </c>
      <c r="B1518" s="45"/>
      <c r="C1518" s="45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6"/>
      <c r="U1518" s="47"/>
      <c r="V1518" s="1"/>
      <c r="W1518" s="1"/>
      <c r="X1518" s="1"/>
      <c r="Y1518" s="1"/>
      <c r="Z1518" s="13"/>
    </row>
    <row r="1519" spans="1:26" s="751" customFormat="1" ht="24.75" customHeight="1" thickBot="1" x14ac:dyDescent="0.2">
      <c r="A1519" s="779">
        <v>33</v>
      </c>
      <c r="B1519" s="45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31"/>
      <c r="U1519" s="32"/>
      <c r="V1519" s="1"/>
      <c r="W1519" s="1"/>
      <c r="X1519" s="1"/>
      <c r="Y1519" s="1"/>
      <c r="Z1519" s="13"/>
    </row>
    <row r="1520" spans="1:26" s="751" customFormat="1" ht="24.75" customHeight="1" thickBot="1" x14ac:dyDescent="0.2">
      <c r="A1520" s="1469" t="s">
        <v>1017</v>
      </c>
      <c r="B1520" s="1470"/>
      <c r="C1520" s="1448" t="s">
        <v>1119</v>
      </c>
      <c r="D1520" s="1448"/>
      <c r="E1520" s="1448"/>
      <c r="F1520" s="1449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467"/>
      <c r="U1520" s="467"/>
      <c r="V1520" s="1"/>
      <c r="W1520" s="1"/>
      <c r="X1520" s="1"/>
      <c r="Y1520" s="1"/>
      <c r="Z1520" s="13"/>
    </row>
    <row r="1521" spans="1:56" s="1256" customFormat="1" ht="31.5" customHeight="1" thickBot="1" x14ac:dyDescent="0.2">
      <c r="A1521" s="1476" t="s">
        <v>1906</v>
      </c>
      <c r="B1521" s="1477"/>
      <c r="C1521" s="1477"/>
      <c r="D1521" s="1477"/>
      <c r="E1521" s="1478"/>
      <c r="F1521" s="1333"/>
      <c r="G1521" s="1333"/>
      <c r="H1521" s="1693" t="s">
        <v>1907</v>
      </c>
      <c r="I1521" s="1694"/>
      <c r="J1521" s="1694"/>
      <c r="K1521" s="1163" t="s">
        <v>9</v>
      </c>
      <c r="L1521" s="1568" t="s">
        <v>1908</v>
      </c>
      <c r="M1521" s="1568"/>
      <c r="N1521" s="1569"/>
      <c r="O1521" s="1170"/>
      <c r="P1521" s="1165"/>
      <c r="Q1521" s="1165"/>
      <c r="R1521" s="1165"/>
      <c r="S1521" s="1333"/>
      <c r="T1521" s="1467" t="s">
        <v>1909</v>
      </c>
      <c r="U1521" s="1468"/>
      <c r="V1521" s="1274">
        <f>V1523/V1528</f>
        <v>1.0679713804713803E-2</v>
      </c>
      <c r="W1521" s="1274">
        <f>W1523/W1528</f>
        <v>1.0627104377104376E-2</v>
      </c>
      <c r="X1521" s="35">
        <f>AVERAGE(V1521,W1521)</f>
        <v>1.0653409090909088E-2</v>
      </c>
      <c r="Y1521" s="1167" t="s">
        <v>184</v>
      </c>
      <c r="Z1521" s="1168">
        <f>ROUND(X1521*1440,0)/1440</f>
        <v>1.0416666666666666E-2</v>
      </c>
    </row>
    <row r="1522" spans="1:56" s="1256" customFormat="1" ht="9" customHeight="1" thickBot="1" x14ac:dyDescent="0.2">
      <c r="A1522" s="1162"/>
      <c r="B1522" s="1162"/>
      <c r="C1522" s="1162"/>
      <c r="D1522" s="1162"/>
      <c r="E1522" s="1162"/>
      <c r="F1522" s="1162"/>
      <c r="G1522" s="1162"/>
      <c r="H1522" s="1162"/>
      <c r="I1522" s="1162"/>
      <c r="J1522" s="1162"/>
      <c r="K1522" s="1162"/>
      <c r="L1522" s="1162"/>
      <c r="M1522" s="1162"/>
      <c r="N1522" s="1162"/>
      <c r="O1522" s="1170"/>
      <c r="P1522" s="1170"/>
      <c r="Q1522" s="1170"/>
      <c r="R1522" s="1162"/>
      <c r="S1522" s="1162"/>
      <c r="T1522" s="1316"/>
      <c r="U1522" s="1316"/>
      <c r="V1522" s="1274">
        <v>0.23611111111111113</v>
      </c>
      <c r="W1522" s="1274">
        <v>0.23958333333333334</v>
      </c>
      <c r="Z1522" s="38"/>
    </row>
    <row r="1523" spans="1:56" s="1256" customFormat="1" ht="19.5" customHeight="1" thickBot="1" x14ac:dyDescent="0.2">
      <c r="A1523" s="1749" t="s">
        <v>1910</v>
      </c>
      <c r="B1523" s="1771"/>
      <c r="C1523" s="1772" t="s">
        <v>1911</v>
      </c>
      <c r="D1523" s="1772"/>
      <c r="E1523" s="1773"/>
      <c r="F1523" s="1317"/>
      <c r="G1523" s="1317"/>
      <c r="H1523" s="1317"/>
      <c r="I1523" s="1317"/>
      <c r="J1523" s="1317"/>
      <c r="K1523" s="1317"/>
      <c r="L1523" s="1317"/>
      <c r="M1523" s="1317"/>
      <c r="N1523" s="1674" t="s">
        <v>3</v>
      </c>
      <c r="O1523" s="1675"/>
      <c r="P1523" s="1751">
        <f>MINUTE(Z1521)</f>
        <v>15</v>
      </c>
      <c r="Q1523" s="1752"/>
      <c r="R1523" s="1162"/>
      <c r="S1523" s="1171" t="s">
        <v>1912</v>
      </c>
      <c r="T1523" s="1459">
        <v>4.6527777777777779E-2</v>
      </c>
      <c r="U1523" s="1460"/>
      <c r="V1523" s="1274">
        <f>V1524-V1522</f>
        <v>0.70486111111111105</v>
      </c>
      <c r="W1523" s="1274">
        <f>W1524-W1522</f>
        <v>0.70138888888888884</v>
      </c>
      <c r="Z1523" s="38"/>
    </row>
    <row r="1524" spans="1:56" s="1256" customFormat="1" ht="10.5" customHeight="1" thickBot="1" x14ac:dyDescent="0.2">
      <c r="A1524" s="1162"/>
      <c r="B1524" s="1162"/>
      <c r="C1524" s="1162"/>
      <c r="D1524" s="1162"/>
      <c r="E1524" s="1162"/>
      <c r="F1524" s="1162"/>
      <c r="G1524" s="1162"/>
      <c r="H1524" s="1162"/>
      <c r="I1524" s="1162"/>
      <c r="J1524" s="1162"/>
      <c r="K1524" s="1162"/>
      <c r="L1524" s="1162"/>
      <c r="M1524" s="1162"/>
      <c r="N1524" s="1162"/>
      <c r="O1524" s="1162"/>
      <c r="P1524" s="1162"/>
      <c r="Q1524" s="1162"/>
      <c r="R1524" s="1162"/>
      <c r="S1524" s="1162"/>
      <c r="T1524" s="1316"/>
      <c r="U1524" s="1316"/>
      <c r="V1524" s="1274">
        <v>0.94097222222222221</v>
      </c>
      <c r="W1524" s="1274">
        <v>0.94097222222222221</v>
      </c>
      <c r="Z1524" s="38"/>
    </row>
    <row r="1525" spans="1:56" s="1256" customFormat="1" ht="24.95" customHeight="1" x14ac:dyDescent="0.15">
      <c r="A1525" s="1637" t="s">
        <v>1913</v>
      </c>
      <c r="B1525" s="1598">
        <v>1</v>
      </c>
      <c r="C1525" s="1599"/>
      <c r="D1525" s="1172">
        <v>2</v>
      </c>
      <c r="E1525" s="1173"/>
      <c r="F1525" s="1598">
        <v>3</v>
      </c>
      <c r="G1525" s="1599"/>
      <c r="H1525" s="1598">
        <v>4</v>
      </c>
      <c r="I1525" s="1599"/>
      <c r="J1525" s="1172">
        <v>5</v>
      </c>
      <c r="K1525" s="1173"/>
      <c r="L1525" s="1598">
        <v>6</v>
      </c>
      <c r="M1525" s="1599"/>
      <c r="N1525" s="1598">
        <v>7</v>
      </c>
      <c r="O1525" s="1599"/>
      <c r="P1525" s="1598">
        <v>8</v>
      </c>
      <c r="Q1525" s="1599"/>
      <c r="R1525" s="1598">
        <v>9</v>
      </c>
      <c r="S1525" s="1599"/>
      <c r="T1525" s="1570">
        <v>10</v>
      </c>
      <c r="U1525" s="1571"/>
      <c r="V1525" s="1274"/>
      <c r="W1525" s="1274"/>
      <c r="Z1525" s="38"/>
    </row>
    <row r="1526" spans="1:56" s="1256" customFormat="1" ht="24.95" customHeight="1" x14ac:dyDescent="0.15">
      <c r="A1526" s="1638"/>
      <c r="B1526" s="1174" t="s">
        <v>47</v>
      </c>
      <c r="C1526" s="1174" t="s">
        <v>8</v>
      </c>
      <c r="D1526" s="1174" t="s">
        <v>47</v>
      </c>
      <c r="E1526" s="1174" t="s">
        <v>8</v>
      </c>
      <c r="F1526" s="1174" t="s">
        <v>47</v>
      </c>
      <c r="G1526" s="1174" t="s">
        <v>8</v>
      </c>
      <c r="H1526" s="1174" t="s">
        <v>47</v>
      </c>
      <c r="I1526" s="1174" t="s">
        <v>8</v>
      </c>
      <c r="J1526" s="1174" t="s">
        <v>47</v>
      </c>
      <c r="K1526" s="1174" t="s">
        <v>8</v>
      </c>
      <c r="L1526" s="1174" t="s">
        <v>47</v>
      </c>
      <c r="M1526" s="1174" t="s">
        <v>8</v>
      </c>
      <c r="N1526" s="1174" t="s">
        <v>47</v>
      </c>
      <c r="O1526" s="1174"/>
      <c r="P1526" s="347"/>
      <c r="Q1526" s="347"/>
      <c r="R1526" s="347"/>
      <c r="S1526" s="347"/>
      <c r="T1526" s="347"/>
      <c r="U1526" s="348"/>
      <c r="V1526" s="1316"/>
      <c r="W1526" s="1316"/>
      <c r="Z1526" s="38"/>
    </row>
    <row r="1527" spans="1:56" s="126" customFormat="1" ht="24.75" customHeight="1" x14ac:dyDescent="0.15">
      <c r="A1527" s="1204">
        <v>1</v>
      </c>
      <c r="B1527" s="1334"/>
      <c r="C1527" s="1191">
        <v>0.23958333333333334</v>
      </c>
      <c r="D1527" s="1192">
        <v>0.30069444444444454</v>
      </c>
      <c r="E1527" s="1193">
        <v>0.35069444444444464</v>
      </c>
      <c r="F1527" s="1192">
        <v>0.41944444444444473</v>
      </c>
      <c r="G1527" s="1335">
        <v>0.47152777777777816</v>
      </c>
      <c r="H1527" s="1192">
        <v>0.53958333333333364</v>
      </c>
      <c r="I1527" s="1193">
        <v>0.58958333333333346</v>
      </c>
      <c r="J1527" s="1192">
        <v>0.65624999999999989</v>
      </c>
      <c r="K1527" s="703">
        <v>0.71180555555555525</v>
      </c>
      <c r="L1527" s="1193">
        <v>0.78333333333333277</v>
      </c>
      <c r="M1527" s="1193">
        <v>0.83333333333333259</v>
      </c>
      <c r="N1527" s="1192">
        <v>0.89930555555555458</v>
      </c>
      <c r="O1527" s="518"/>
      <c r="P1527" s="518"/>
      <c r="Q1527" s="518"/>
      <c r="R1527" s="518"/>
      <c r="S1527" s="518"/>
      <c r="T1527" s="1318"/>
      <c r="U1527" s="350"/>
      <c r="V1527" s="21">
        <f>V1528+W1528</f>
        <v>132</v>
      </c>
      <c r="W1527" s="22">
        <f>V1527/3/2</f>
        <v>22</v>
      </c>
      <c r="Y1527" s="1206"/>
      <c r="Z1527" s="38"/>
      <c r="AA1527" s="1206"/>
      <c r="AB1527" s="1206"/>
      <c r="AC1527" s="1206"/>
      <c r="AD1527" s="1206"/>
      <c r="AE1527" s="1206"/>
      <c r="AF1527" s="1206"/>
      <c r="AG1527" s="1206"/>
      <c r="AH1527" s="1206"/>
      <c r="AI1527" s="1206"/>
    </row>
    <row r="1528" spans="1:56" s="126" customFormat="1" ht="24.75" customHeight="1" x14ac:dyDescent="0.15">
      <c r="A1528" s="1204">
        <v>2</v>
      </c>
      <c r="B1528" s="1192"/>
      <c r="C1528" s="1193">
        <v>0.25</v>
      </c>
      <c r="D1528" s="1192">
        <v>0.31250000000000011</v>
      </c>
      <c r="E1528" s="1191">
        <v>0.36388888888888909</v>
      </c>
      <c r="F1528" s="1192">
        <v>0.43055555555555586</v>
      </c>
      <c r="G1528" s="1193">
        <v>0.48263888888888928</v>
      </c>
      <c r="H1528" s="1192">
        <v>0.54930555555555582</v>
      </c>
      <c r="I1528" s="1335">
        <v>0.60000000000000009</v>
      </c>
      <c r="J1528" s="1192">
        <v>0.66666666666666652</v>
      </c>
      <c r="K1528" s="399">
        <v>0.72083333333333299</v>
      </c>
      <c r="L1528" s="1191">
        <v>0.7937499999999994</v>
      </c>
      <c r="M1528" s="1191">
        <v>0.84374999999999922</v>
      </c>
      <c r="N1528" s="1192">
        <v>0.90972222222222121</v>
      </c>
      <c r="O1528" s="518"/>
      <c r="P1528" s="518"/>
      <c r="Q1528" s="518"/>
      <c r="R1528" s="518"/>
      <c r="S1528" s="518"/>
      <c r="T1528" s="1318"/>
      <c r="U1528" s="350"/>
      <c r="V1528" s="1198">
        <f>COUNTA(B1527:B1540,D1527:D1540,F1527:F1540,H1527:H1540,J1527:J1540,L1527:L1540,N1527:N1540)</f>
        <v>66</v>
      </c>
      <c r="W1528" s="1198">
        <f>COUNTA(C1527:C1540,E1527:E1540,G1527:G1540,I1527:I1540,K1527:K1540,M1527:M1540,O1527:O1540)</f>
        <v>66</v>
      </c>
      <c r="Y1528" s="1162">
        <f>(V1528+W1528)/2</f>
        <v>66</v>
      </c>
      <c r="Z1528" s="1206"/>
      <c r="AA1528" s="1206"/>
      <c r="AB1528" s="1206"/>
      <c r="AC1528" s="1206"/>
      <c r="AD1528" s="1206"/>
      <c r="AE1528" s="1206"/>
      <c r="AF1528" s="1206"/>
      <c r="AG1528" s="1206"/>
      <c r="AH1528" s="1206"/>
      <c r="AI1528" s="1206"/>
    </row>
    <row r="1529" spans="1:56" s="126" customFormat="1" ht="24.75" customHeight="1" x14ac:dyDescent="0.15">
      <c r="A1529" s="1204">
        <v>3</v>
      </c>
      <c r="B1529" s="1192"/>
      <c r="C1529" s="1191">
        <v>0.26041666666666669</v>
      </c>
      <c r="D1529" s="1192">
        <v>0.32361111111111124</v>
      </c>
      <c r="E1529" s="1193">
        <v>0.37638888888888911</v>
      </c>
      <c r="F1529" s="1192">
        <v>0.44375000000000031</v>
      </c>
      <c r="G1529" s="1335">
        <v>0.49305555555555597</v>
      </c>
      <c r="H1529" s="1192">
        <v>0.55972222222222245</v>
      </c>
      <c r="I1529" s="1193">
        <v>0.61041666666666672</v>
      </c>
      <c r="J1529" s="1192">
        <v>0.67708333333333315</v>
      </c>
      <c r="K1529" s="703">
        <v>0.72986111111111074</v>
      </c>
      <c r="L1529" s="1193">
        <v>0.80416666666666603</v>
      </c>
      <c r="M1529" s="1193">
        <v>0.85416666666666585</v>
      </c>
      <c r="N1529" s="1192">
        <v>0.92013888888888784</v>
      </c>
      <c r="O1529" s="518"/>
      <c r="P1529" s="518"/>
      <c r="Q1529" s="518"/>
      <c r="R1529" s="518"/>
      <c r="S1529" s="518"/>
      <c r="T1529" s="1318"/>
      <c r="U1529" s="351"/>
      <c r="V1529" s="1206"/>
      <c r="W1529" s="1206"/>
      <c r="Y1529" s="1162" t="s">
        <v>394</v>
      </c>
      <c r="Z1529" s="1206"/>
      <c r="AA1529" s="1206"/>
      <c r="AB1529" s="1206"/>
      <c r="AC1529" s="1206"/>
      <c r="AD1529" s="1206"/>
      <c r="AE1529" s="1206"/>
      <c r="AF1529" s="1206"/>
      <c r="AG1529" s="1206"/>
      <c r="AH1529" s="1206"/>
      <c r="AI1529" s="1206"/>
    </row>
    <row r="1530" spans="1:56" s="126" customFormat="1" ht="24.75" customHeight="1" x14ac:dyDescent="0.15">
      <c r="A1530" s="1204">
        <v>4</v>
      </c>
      <c r="B1530" s="1192"/>
      <c r="C1530" s="703">
        <v>0.27083333333333337</v>
      </c>
      <c r="D1530" s="1192">
        <v>0.33472222222222237</v>
      </c>
      <c r="E1530" s="1191">
        <v>0.38888888888888912</v>
      </c>
      <c r="F1530" s="1192">
        <v>0.45694444444444476</v>
      </c>
      <c r="G1530" s="1193">
        <v>0.50347222222222265</v>
      </c>
      <c r="H1530" s="1192">
        <v>0.57013888888888908</v>
      </c>
      <c r="I1530" s="1335">
        <v>0.62083333333333335</v>
      </c>
      <c r="J1530" s="1192">
        <v>0.68749999999999978</v>
      </c>
      <c r="K1530" s="399">
        <v>0.73888888888888848</v>
      </c>
      <c r="L1530" s="1191">
        <v>0.8152777777777771</v>
      </c>
      <c r="M1530" s="1191">
        <v>0.86458333333333248</v>
      </c>
      <c r="N1530" s="1192">
        <v>0.93055555555555447</v>
      </c>
      <c r="O1530" s="1319"/>
      <c r="P1530" s="1319"/>
      <c r="Q1530" s="1319"/>
      <c r="R1530" s="1319"/>
      <c r="S1530" s="1319"/>
      <c r="T1530" s="1319"/>
      <c r="U1530" s="352"/>
      <c r="V1530" s="1320"/>
      <c r="W1530" s="1320"/>
      <c r="Y1530" s="1206"/>
      <c r="Z1530" s="1206"/>
      <c r="AA1530" s="1206"/>
      <c r="AB1530" s="1206"/>
      <c r="AC1530" s="1206"/>
      <c r="AD1530" s="1206"/>
      <c r="AE1530" s="1206"/>
      <c r="AF1530" s="1206"/>
      <c r="AG1530" s="1206"/>
      <c r="AH1530" s="1206"/>
      <c r="AI1530" s="1206"/>
    </row>
    <row r="1531" spans="1:56" s="126" customFormat="1" ht="24.75" customHeight="1" x14ac:dyDescent="0.15">
      <c r="A1531" s="1204">
        <v>5</v>
      </c>
      <c r="B1531" s="1197"/>
      <c r="C1531" s="399">
        <v>0.27916666666666673</v>
      </c>
      <c r="D1531" s="1192">
        <v>0.34583333333333349</v>
      </c>
      <c r="E1531" s="1193">
        <v>0.40000000000000024</v>
      </c>
      <c r="F1531" s="1192">
        <v>0.46736111111111145</v>
      </c>
      <c r="G1531" s="1335">
        <v>0.51458333333333373</v>
      </c>
      <c r="H1531" s="1192">
        <v>0.58125000000000016</v>
      </c>
      <c r="I1531" s="1193">
        <v>0.63124999999999998</v>
      </c>
      <c r="J1531" s="1192">
        <v>0.69861111111111085</v>
      </c>
      <c r="K1531" s="1193">
        <v>0.750694444444444</v>
      </c>
      <c r="L1531" s="1193">
        <v>0.82638888888888817</v>
      </c>
      <c r="M1531" s="1193">
        <v>0.87499999999999911</v>
      </c>
      <c r="N1531" s="1192">
        <v>0.94097222222222221</v>
      </c>
      <c r="O1531" s="28"/>
      <c r="P1531" s="28"/>
      <c r="Q1531" s="28"/>
      <c r="R1531" s="1321"/>
      <c r="S1531" s="1312"/>
      <c r="T1531" s="1322"/>
      <c r="U1531" s="1323"/>
      <c r="V1531" s="1320"/>
      <c r="W1531" s="1320"/>
      <c r="Y1531" s="1206"/>
      <c r="Z1531" s="1256"/>
      <c r="AA1531" s="1206"/>
      <c r="AB1531" s="1206"/>
      <c r="AC1531" s="1206"/>
      <c r="AD1531" s="1206"/>
      <c r="AE1531" s="1206"/>
      <c r="AF1531" s="1206"/>
      <c r="AG1531" s="1206"/>
      <c r="AH1531" s="1206"/>
      <c r="AI1531" s="1206"/>
    </row>
    <row r="1532" spans="1:56" s="126" customFormat="1" ht="24.75" customHeight="1" x14ac:dyDescent="0.15">
      <c r="A1532" s="1204">
        <v>6</v>
      </c>
      <c r="B1532" s="1192">
        <v>0.23611111111111113</v>
      </c>
      <c r="C1532" s="703">
        <v>0.28750000000000009</v>
      </c>
      <c r="D1532" s="1192">
        <v>0.35625000000000018</v>
      </c>
      <c r="E1532" s="1191">
        <v>0.41041666666666693</v>
      </c>
      <c r="F1532" s="1192">
        <v>0.47777777777777813</v>
      </c>
      <c r="G1532" s="1193">
        <v>0.5256944444444448</v>
      </c>
      <c r="H1532" s="1192">
        <v>0.59236111111111123</v>
      </c>
      <c r="I1532" s="1335">
        <v>0.64236111111111105</v>
      </c>
      <c r="J1532" s="1192">
        <v>0.70972222222222192</v>
      </c>
      <c r="K1532" s="1191">
        <v>0.76249999999999951</v>
      </c>
      <c r="L1532" s="1191">
        <v>0.8368055555555548</v>
      </c>
      <c r="M1532" s="1191">
        <v>0.88541666666666574</v>
      </c>
      <c r="N1532" s="1192"/>
      <c r="O1532" s="353"/>
      <c r="P1532" s="353"/>
      <c r="Q1532" s="1324"/>
      <c r="R1532" s="1324"/>
      <c r="S1532" s="1324"/>
      <c r="T1532" s="353"/>
      <c r="U1532" s="354"/>
      <c r="V1532" s="1320"/>
      <c r="W1532" s="1320"/>
      <c r="Y1532" s="1206"/>
      <c r="AA1532" s="1206"/>
      <c r="AB1532" s="1206"/>
      <c r="AC1532" s="1206"/>
      <c r="AD1532" s="1206"/>
      <c r="AE1532" s="1206"/>
      <c r="AF1532" s="1206"/>
      <c r="AG1532" s="1206"/>
      <c r="AH1532" s="1206"/>
      <c r="AI1532" s="1206"/>
      <c r="AJ1532" s="1206"/>
      <c r="AK1532" s="1206"/>
      <c r="AL1532" s="1206"/>
      <c r="AM1532" s="1206"/>
      <c r="AN1532" s="1206"/>
      <c r="AO1532" s="1206"/>
      <c r="AP1532" s="1206"/>
      <c r="AQ1532" s="1206"/>
      <c r="AR1532" s="1206"/>
      <c r="AS1532" s="1206"/>
      <c r="AT1532" s="1206"/>
      <c r="AU1532" s="1206"/>
      <c r="AV1532" s="1206"/>
      <c r="AW1532" s="1206"/>
      <c r="AX1532" s="1206"/>
      <c r="AY1532" s="1206"/>
      <c r="AZ1532" s="1206"/>
      <c r="BA1532" s="1206"/>
      <c r="BB1532" s="1206"/>
      <c r="BC1532" s="1206"/>
      <c r="BD1532" s="1206"/>
    </row>
    <row r="1533" spans="1:56" s="126" customFormat="1" ht="24.75" customHeight="1" x14ac:dyDescent="0.15">
      <c r="A1533" s="1204">
        <v>7</v>
      </c>
      <c r="B1533" s="1192">
        <v>0.24652777777777779</v>
      </c>
      <c r="C1533" s="399">
        <v>0.29583333333333345</v>
      </c>
      <c r="D1533" s="1192">
        <v>0.36666666666666686</v>
      </c>
      <c r="E1533" s="1193">
        <v>0.42083333333333361</v>
      </c>
      <c r="F1533" s="1192">
        <v>0.48819444444444482</v>
      </c>
      <c r="G1533" s="1335">
        <v>0.53680555555555587</v>
      </c>
      <c r="H1533" s="1192">
        <v>0.60277777777777786</v>
      </c>
      <c r="I1533" s="1335">
        <v>0.65416666666666656</v>
      </c>
      <c r="J1533" s="1192">
        <v>0.72222222222222188</v>
      </c>
      <c r="K1533" s="1191">
        <v>0.77430555555555503</v>
      </c>
      <c r="L1533" s="1191">
        <v>0.84722222222222143</v>
      </c>
      <c r="M1533" s="1191">
        <v>0.89652777777777681</v>
      </c>
      <c r="N1533" s="1192"/>
      <c r="O1533" s="355"/>
      <c r="P1533" s="355"/>
      <c r="Q1533" s="1325"/>
      <c r="R1533" s="1325"/>
      <c r="S1533" s="1325"/>
      <c r="T1533" s="355"/>
      <c r="U1533" s="356"/>
      <c r="V1533" s="1206"/>
      <c r="W1533" s="1320"/>
      <c r="Y1533" s="1206"/>
      <c r="Z1533" s="1206"/>
      <c r="AA1533" s="1206"/>
      <c r="AB1533" s="1206"/>
      <c r="AC1533" s="1206"/>
      <c r="AD1533" s="1206"/>
      <c r="AE1533" s="1206"/>
      <c r="AF1533" s="1206"/>
      <c r="AG1533" s="1206"/>
      <c r="AH1533" s="1206"/>
      <c r="AI1533" s="1206"/>
      <c r="AJ1533" s="1206"/>
      <c r="AK1533" s="1206"/>
      <c r="AL1533" s="1206"/>
      <c r="AM1533" s="1206"/>
      <c r="AN1533" s="1206"/>
      <c r="AO1533" s="1206"/>
      <c r="AP1533" s="1206"/>
      <c r="AQ1533" s="1206"/>
      <c r="AR1533" s="1206"/>
      <c r="AS1533" s="1206"/>
      <c r="AT1533" s="1206"/>
      <c r="AU1533" s="1206"/>
      <c r="AV1533" s="1206"/>
      <c r="AW1533" s="1206"/>
      <c r="AX1533" s="1206"/>
      <c r="AY1533" s="1206"/>
      <c r="AZ1533" s="1206"/>
      <c r="BA1533" s="1206"/>
      <c r="BB1533" s="1206"/>
      <c r="BC1533" s="1206"/>
      <c r="BD1533" s="1206"/>
    </row>
    <row r="1534" spans="1:56" s="126" customFormat="1" ht="24.75" customHeight="1" x14ac:dyDescent="0.15">
      <c r="A1534" s="1204">
        <v>8</v>
      </c>
      <c r="B1534" s="1192">
        <v>0.25694444444444448</v>
      </c>
      <c r="C1534" s="703">
        <v>0.30416666666666681</v>
      </c>
      <c r="D1534" s="1192">
        <v>0.37708333333333355</v>
      </c>
      <c r="E1534" s="1191">
        <v>0.4312500000000003</v>
      </c>
      <c r="F1534" s="1192">
        <v>0.4986111111111115</v>
      </c>
      <c r="G1534" s="1193">
        <v>0.54791666666666694</v>
      </c>
      <c r="H1534" s="1192">
        <v>0.61388888888888893</v>
      </c>
      <c r="I1534" s="1193">
        <v>0.66597222222222208</v>
      </c>
      <c r="J1534" s="1192">
        <v>0.73541666666666627</v>
      </c>
      <c r="K1534" s="1193">
        <v>0.78680555555555498</v>
      </c>
      <c r="L1534" s="1193">
        <v>0.85763888888888806</v>
      </c>
      <c r="M1534" s="1193">
        <v>0.90763888888888788</v>
      </c>
      <c r="N1534" s="1192"/>
      <c r="O1534" s="28"/>
      <c r="P1534" s="28"/>
      <c r="Q1534" s="28"/>
      <c r="R1534" s="28"/>
      <c r="S1534" s="28"/>
      <c r="T1534" s="28"/>
      <c r="U1534" s="1326"/>
      <c r="V1534" s="1206"/>
      <c r="W1534" s="1206"/>
      <c r="Y1534" s="1206"/>
      <c r="Z1534" s="1206"/>
      <c r="AA1534" s="1206"/>
      <c r="AB1534" s="1206"/>
      <c r="AC1534" s="1206"/>
      <c r="AD1534" s="1206"/>
      <c r="AE1534" s="1206"/>
      <c r="AF1534" s="1206"/>
      <c r="AG1534" s="1206"/>
      <c r="AH1534" s="1206"/>
      <c r="AI1534" s="1206"/>
      <c r="AJ1534" s="1206"/>
      <c r="AK1534" s="1206"/>
      <c r="AL1534" s="1206"/>
      <c r="AM1534" s="1206"/>
      <c r="AN1534" s="1206"/>
      <c r="AO1534" s="1206"/>
      <c r="AP1534" s="1206"/>
      <c r="AQ1534" s="1206"/>
      <c r="AR1534" s="1206"/>
      <c r="AS1534" s="1206"/>
      <c r="AT1534" s="1206"/>
      <c r="AU1534" s="1206"/>
      <c r="AV1534" s="1206"/>
      <c r="AW1534" s="1206"/>
      <c r="AX1534" s="1206"/>
      <c r="AY1534" s="1206"/>
      <c r="AZ1534" s="1206"/>
      <c r="BA1534" s="1206"/>
      <c r="BB1534" s="1206"/>
      <c r="BC1534" s="1206"/>
      <c r="BD1534" s="1206"/>
    </row>
    <row r="1535" spans="1:56" s="126" customFormat="1" ht="24.75" customHeight="1" x14ac:dyDescent="0.15">
      <c r="A1535" s="1204">
        <v>9</v>
      </c>
      <c r="B1535" s="1192">
        <v>0.26736111111111116</v>
      </c>
      <c r="C1535" s="399">
        <v>0.31250000000000017</v>
      </c>
      <c r="D1535" s="1192">
        <v>0.38750000000000023</v>
      </c>
      <c r="E1535" s="1193">
        <v>0.44097222222222254</v>
      </c>
      <c r="F1535" s="1192">
        <v>0.50902777777777819</v>
      </c>
      <c r="G1535" s="1335">
        <v>0.55833333333333357</v>
      </c>
      <c r="H1535" s="1192">
        <v>0.625</v>
      </c>
      <c r="I1535" s="1335">
        <v>0.67777777777777759</v>
      </c>
      <c r="J1535" s="1192">
        <v>0.74861111111111067</v>
      </c>
      <c r="K1535" s="1191">
        <v>0.79930555555555494</v>
      </c>
      <c r="L1535" s="1191">
        <v>0.86805555555555469</v>
      </c>
      <c r="M1535" s="1191">
        <v>0.91874999999999896</v>
      </c>
      <c r="N1535" s="1192"/>
      <c r="O1535" s="28"/>
      <c r="P1535" s="28"/>
      <c r="Q1535" s="28"/>
      <c r="R1535" s="28"/>
      <c r="S1535" s="28"/>
      <c r="T1535" s="28"/>
      <c r="U1535" s="1326"/>
      <c r="V1535" s="1206"/>
      <c r="W1535" s="1206"/>
      <c r="Y1535" s="1206"/>
      <c r="Z1535" s="1206"/>
      <c r="AA1535" s="1206"/>
      <c r="AB1535" s="1206"/>
      <c r="AC1535" s="1206"/>
      <c r="AD1535" s="1206"/>
      <c r="AE1535" s="1206"/>
      <c r="AF1535" s="1206"/>
      <c r="AG1535" s="1206"/>
      <c r="AH1535" s="1206"/>
      <c r="AI1535" s="1206"/>
      <c r="AJ1535" s="1206"/>
      <c r="AK1535" s="1206"/>
      <c r="AL1535" s="1206"/>
      <c r="AM1535" s="1206"/>
      <c r="AN1535" s="1206"/>
      <c r="AO1535" s="1206"/>
      <c r="AP1535" s="1206"/>
      <c r="AQ1535" s="1206"/>
      <c r="AR1535" s="1206"/>
      <c r="AS1535" s="1206"/>
      <c r="AT1535" s="1206"/>
      <c r="AU1535" s="1206"/>
      <c r="AV1535" s="1206"/>
      <c r="AW1535" s="1206"/>
      <c r="AX1535" s="1206"/>
      <c r="AY1535" s="1206"/>
      <c r="AZ1535" s="1206"/>
      <c r="BA1535" s="1206"/>
      <c r="BB1535" s="1206"/>
      <c r="BC1535" s="1206"/>
      <c r="BD1535" s="1206"/>
    </row>
    <row r="1536" spans="1:56" s="126" customFormat="1" ht="24.75" customHeight="1" x14ac:dyDescent="0.15">
      <c r="A1536" s="1204">
        <v>10</v>
      </c>
      <c r="B1536" s="1192">
        <v>0.27777777777777785</v>
      </c>
      <c r="C1536" s="1193">
        <v>0.32500000000000018</v>
      </c>
      <c r="D1536" s="1192">
        <v>0.39791666666666692</v>
      </c>
      <c r="E1536" s="1191">
        <v>0.45069444444444479</v>
      </c>
      <c r="F1536" s="1192">
        <v>0.51944444444444482</v>
      </c>
      <c r="G1536" s="1193">
        <v>0.5687500000000002</v>
      </c>
      <c r="H1536" s="1192">
        <v>0.63541666666666663</v>
      </c>
      <c r="I1536" s="1193">
        <v>0.69027777777777755</v>
      </c>
      <c r="J1536" s="1192">
        <v>0.76180555555555507</v>
      </c>
      <c r="K1536" s="1193">
        <v>0.81180555555555489</v>
      </c>
      <c r="L1536" s="1193">
        <v>0.87847222222222132</v>
      </c>
      <c r="M1536" s="1193">
        <v>0.92986111111111003</v>
      </c>
      <c r="N1536" s="1192"/>
      <c r="O1536" s="121"/>
      <c r="P1536" s="28"/>
      <c r="Q1536" s="28"/>
      <c r="R1536" s="1321"/>
      <c r="S1536" s="1312"/>
      <c r="T1536" s="1322"/>
      <c r="U1536" s="1323"/>
      <c r="V1536" s="1206"/>
      <c r="W1536" s="1206"/>
      <c r="Y1536" s="1206"/>
      <c r="Z1536" s="1206"/>
      <c r="AA1536" s="1206"/>
      <c r="AB1536" s="1206"/>
      <c r="AC1536" s="1206"/>
      <c r="AD1536" s="1206"/>
      <c r="AE1536" s="1206"/>
      <c r="AF1536" s="1206"/>
      <c r="AG1536" s="1206"/>
      <c r="AH1536" s="1206"/>
      <c r="AI1536" s="1206"/>
      <c r="AJ1536" s="1206"/>
      <c r="AK1536" s="1206"/>
      <c r="AL1536" s="1206"/>
      <c r="AM1536" s="1206"/>
      <c r="AN1536" s="1206"/>
      <c r="AO1536" s="1206"/>
      <c r="AP1536" s="1206"/>
      <c r="AQ1536" s="1206"/>
      <c r="AR1536" s="1206"/>
      <c r="AS1536" s="1206"/>
      <c r="AT1536" s="1206"/>
      <c r="AU1536" s="1206"/>
      <c r="AV1536" s="1206"/>
      <c r="AW1536" s="1206"/>
      <c r="AX1536" s="1206"/>
      <c r="AY1536" s="1206"/>
      <c r="AZ1536" s="1206"/>
      <c r="BA1536" s="1206"/>
      <c r="BB1536" s="1206"/>
      <c r="BC1536" s="1206"/>
      <c r="BD1536" s="1206"/>
    </row>
    <row r="1537" spans="1:56" s="126" customFormat="1" ht="24.75" customHeight="1" x14ac:dyDescent="0.15">
      <c r="A1537" s="1204">
        <v>11</v>
      </c>
      <c r="B1537" s="1192">
        <v>0.28888888888888897</v>
      </c>
      <c r="C1537" s="1191">
        <v>0.33750000000000019</v>
      </c>
      <c r="D1537" s="1192">
        <v>0.4083333333333336</v>
      </c>
      <c r="E1537" s="1193">
        <v>0.46041666666666703</v>
      </c>
      <c r="F1537" s="1192">
        <v>0.52986111111111145</v>
      </c>
      <c r="G1537" s="1191">
        <v>0.57916666666666683</v>
      </c>
      <c r="H1537" s="1192">
        <v>0.64583333333333326</v>
      </c>
      <c r="I1537" s="399">
        <v>0.7027777777777775</v>
      </c>
      <c r="J1537" s="1192">
        <v>0.77291666666666614</v>
      </c>
      <c r="K1537" s="1191">
        <v>0.82291666666666596</v>
      </c>
      <c r="L1537" s="1191">
        <v>0.88888888888888795</v>
      </c>
      <c r="M1537" s="1191">
        <v>0.94097222222222221</v>
      </c>
      <c r="N1537" s="1192"/>
      <c r="O1537" s="121"/>
      <c r="P1537" s="28"/>
      <c r="Q1537" s="28"/>
      <c r="R1537" s="1321"/>
      <c r="S1537" s="1312"/>
      <c r="T1537" s="1322"/>
      <c r="U1537" s="1323"/>
      <c r="V1537" s="1206"/>
      <c r="W1537" s="1206"/>
      <c r="Y1537" s="1206"/>
      <c r="Z1537" s="1206"/>
      <c r="AA1537" s="1206"/>
      <c r="AB1537" s="1206"/>
      <c r="AC1537" s="1206"/>
      <c r="AD1537" s="1206"/>
      <c r="AE1537" s="1206"/>
      <c r="AF1537" s="1206"/>
      <c r="AG1537" s="1206"/>
      <c r="AH1537" s="1206"/>
      <c r="AI1537" s="1206"/>
      <c r="AJ1537" s="1206"/>
      <c r="AK1537" s="1206"/>
      <c r="AL1537" s="1206"/>
      <c r="AM1537" s="1206"/>
      <c r="AN1537" s="1206"/>
      <c r="AO1537" s="1206"/>
      <c r="AP1537" s="1206"/>
      <c r="AQ1537" s="1206"/>
      <c r="AR1537" s="1206"/>
      <c r="AS1537" s="1206"/>
      <c r="AT1537" s="1206"/>
      <c r="AU1537" s="1206"/>
      <c r="AV1537" s="1206"/>
      <c r="AW1537" s="1206"/>
      <c r="AX1537" s="1206"/>
      <c r="AY1537" s="1206"/>
      <c r="AZ1537" s="1206"/>
      <c r="BA1537" s="1206"/>
      <c r="BB1537" s="1206"/>
      <c r="BC1537" s="1206"/>
      <c r="BD1537" s="1206"/>
    </row>
    <row r="1538" spans="1:56" s="1256" customFormat="1" ht="24.95" customHeight="1" x14ac:dyDescent="0.15">
      <c r="A1538" s="1204">
        <v>12</v>
      </c>
      <c r="B1538" s="1336"/>
      <c r="C1538" s="1185"/>
      <c r="D1538" s="1185"/>
      <c r="E1538" s="1185"/>
      <c r="F1538" s="1185"/>
      <c r="G1538" s="1185"/>
      <c r="H1538" s="1185"/>
      <c r="I1538" s="1185"/>
      <c r="J1538" s="1185"/>
      <c r="K1538" s="1185"/>
      <c r="L1538" s="1185"/>
      <c r="M1538" s="358"/>
      <c r="N1538" s="28"/>
      <c r="O1538" s="28"/>
      <c r="P1538" s="28"/>
      <c r="Q1538" s="28"/>
      <c r="R1538" s="1267"/>
      <c r="S1538" s="1322"/>
      <c r="T1538" s="1322"/>
      <c r="U1538" s="1323"/>
      <c r="V1538" s="1316"/>
      <c r="W1538" s="1316"/>
      <c r="Z1538" s="1206"/>
    </row>
    <row r="1539" spans="1:56" s="1256" customFormat="1" ht="24.95" customHeight="1" x14ac:dyDescent="0.15">
      <c r="A1539" s="1204">
        <v>13</v>
      </c>
      <c r="B1539" s="359"/>
      <c r="C1539" s="359"/>
      <c r="D1539" s="359"/>
      <c r="E1539" s="359"/>
      <c r="F1539" s="359"/>
      <c r="G1539" s="359"/>
      <c r="H1539" s="359"/>
      <c r="I1539" s="359"/>
      <c r="J1539" s="359"/>
      <c r="K1539" s="359"/>
      <c r="L1539" s="359"/>
      <c r="M1539" s="359"/>
      <c r="N1539" s="28"/>
      <c r="O1539" s="28"/>
      <c r="P1539" s="28"/>
      <c r="Q1539" s="28"/>
      <c r="R1539" s="1267"/>
      <c r="S1539" s="1322"/>
      <c r="T1539" s="1322"/>
      <c r="U1539" s="1323"/>
      <c r="V1539" s="1316"/>
      <c r="W1539" s="1316"/>
      <c r="Z1539" s="38"/>
    </row>
    <row r="1540" spans="1:56" s="1256" customFormat="1" ht="24.95" customHeight="1" x14ac:dyDescent="0.15">
      <c r="A1540" s="1204">
        <v>14</v>
      </c>
      <c r="B1540" s="358"/>
      <c r="C1540" s="1327"/>
      <c r="D1540" s="1327"/>
      <c r="E1540" s="1327"/>
      <c r="F1540" s="1327"/>
      <c r="G1540" s="1327"/>
      <c r="H1540" s="1327"/>
      <c r="I1540" s="1327"/>
      <c r="J1540" s="1327"/>
      <c r="K1540" s="1327"/>
      <c r="L1540" s="1327"/>
      <c r="M1540" s="358"/>
      <c r="N1540" s="28"/>
      <c r="O1540" s="28"/>
      <c r="P1540" s="28"/>
      <c r="Q1540" s="28"/>
      <c r="R1540" s="1267"/>
      <c r="S1540" s="1322"/>
      <c r="T1540" s="1322"/>
      <c r="U1540" s="1323"/>
      <c r="V1540" s="1316"/>
      <c r="W1540" s="1316"/>
      <c r="Z1540" s="38"/>
    </row>
    <row r="1541" spans="1:56" s="1256" customFormat="1" ht="24.95" customHeight="1" x14ac:dyDescent="0.15">
      <c r="A1541" s="1204">
        <v>15</v>
      </c>
      <c r="B1541" s="1327"/>
      <c r="C1541" s="1327"/>
      <c r="D1541" s="1327"/>
      <c r="E1541" s="1327"/>
      <c r="F1541" s="1327"/>
      <c r="G1541" s="1327"/>
      <c r="H1541" s="1327"/>
      <c r="I1541" s="1327"/>
      <c r="J1541" s="1327"/>
      <c r="K1541" s="1327"/>
      <c r="L1541" s="1327"/>
      <c r="M1541" s="358"/>
      <c r="N1541" s="28"/>
      <c r="O1541" s="28"/>
      <c r="P1541" s="28"/>
      <c r="Q1541" s="28"/>
      <c r="R1541" s="1267"/>
      <c r="S1541" s="1322"/>
      <c r="T1541" s="1322"/>
      <c r="U1541" s="1323"/>
      <c r="V1541" s="1316"/>
      <c r="W1541" s="1316"/>
      <c r="Z1541" s="38"/>
    </row>
    <row r="1542" spans="1:56" s="1256" customFormat="1" ht="24.95" customHeight="1" x14ac:dyDescent="0.15">
      <c r="A1542" s="1204">
        <v>16</v>
      </c>
      <c r="B1542" s="1327"/>
      <c r="C1542" s="1327"/>
      <c r="D1542" s="1327"/>
      <c r="E1542" s="1327"/>
      <c r="F1542" s="1327"/>
      <c r="G1542" s="1327"/>
      <c r="H1542" s="1327"/>
      <c r="I1542" s="1327"/>
      <c r="J1542" s="1327"/>
      <c r="K1542" s="1327"/>
      <c r="L1542" s="1327"/>
      <c r="M1542" s="358"/>
      <c r="N1542" s="28"/>
      <c r="O1542" s="28"/>
      <c r="P1542" s="28"/>
      <c r="Q1542" s="28"/>
      <c r="R1542" s="1267"/>
      <c r="S1542" s="1322"/>
      <c r="T1542" s="1322"/>
      <c r="U1542" s="1323"/>
      <c r="V1542" s="1316"/>
      <c r="W1542" s="1316"/>
      <c r="Z1542" s="38"/>
    </row>
    <row r="1543" spans="1:56" s="1256" customFormat="1" ht="24.95" customHeight="1" x14ac:dyDescent="0.15">
      <c r="A1543" s="1204">
        <v>17</v>
      </c>
      <c r="B1543" s="360"/>
      <c r="C1543" s="360"/>
      <c r="D1543" s="360"/>
      <c r="E1543" s="360"/>
      <c r="F1543" s="360"/>
      <c r="G1543" s="360"/>
      <c r="H1543" s="360"/>
      <c r="I1543" s="360"/>
      <c r="J1543" s="360"/>
      <c r="K1543" s="360"/>
      <c r="L1543" s="360"/>
      <c r="M1543" s="361"/>
      <c r="N1543" s="191"/>
      <c r="O1543" s="191"/>
      <c r="P1543" s="191"/>
      <c r="Q1543" s="191"/>
      <c r="R1543" s="362"/>
      <c r="S1543" s="363"/>
      <c r="T1543" s="364"/>
      <c r="U1543" s="365"/>
      <c r="V1543" s="1316"/>
      <c r="W1543" s="1316"/>
      <c r="Z1543" s="38"/>
    </row>
    <row r="1544" spans="1:56" s="1256" customFormat="1" ht="24.95" customHeight="1" x14ac:dyDescent="0.15">
      <c r="A1544" s="1204">
        <v>18</v>
      </c>
      <c r="B1544" s="63"/>
      <c r="C1544" s="63"/>
      <c r="D1544" s="63"/>
      <c r="E1544" s="63"/>
      <c r="F1544" s="63"/>
      <c r="G1544" s="63"/>
      <c r="H1544" s="63"/>
      <c r="I1544" s="63"/>
      <c r="J1544" s="63"/>
      <c r="K1544" s="63"/>
      <c r="L1544" s="63"/>
      <c r="M1544" s="62"/>
      <c r="N1544" s="28"/>
      <c r="O1544" s="28"/>
      <c r="P1544" s="28"/>
      <c r="Q1544" s="28"/>
      <c r="R1544" s="1267"/>
      <c r="S1544" s="1268"/>
      <c r="T1544" s="1322"/>
      <c r="U1544" s="1323"/>
      <c r="V1544" s="1316"/>
      <c r="W1544" s="1316"/>
      <c r="Z1544" s="38"/>
    </row>
    <row r="1545" spans="1:56" s="1256" customFormat="1" ht="24.95" customHeight="1" x14ac:dyDescent="0.15">
      <c r="A1545" s="1204">
        <v>19</v>
      </c>
      <c r="B1545" s="63"/>
      <c r="C1545" s="63"/>
      <c r="D1545" s="63"/>
      <c r="E1545" s="63"/>
      <c r="F1545" s="63"/>
      <c r="G1545" s="63"/>
      <c r="H1545" s="63"/>
      <c r="I1545" s="63"/>
      <c r="J1545" s="63"/>
      <c r="K1545" s="63"/>
      <c r="L1545" s="63"/>
      <c r="M1545" s="62"/>
      <c r="N1545" s="28"/>
      <c r="O1545" s="28"/>
      <c r="P1545" s="28"/>
      <c r="Q1545" s="28"/>
      <c r="R1545" s="1328"/>
      <c r="S1545" s="1268"/>
      <c r="T1545" s="1322"/>
      <c r="U1545" s="1323"/>
      <c r="V1545" s="1316"/>
      <c r="W1545" s="1316"/>
      <c r="Z1545" s="38"/>
    </row>
    <row r="1546" spans="1:56" s="1256" customFormat="1" ht="24.95" customHeight="1" x14ac:dyDescent="0.15">
      <c r="A1546" s="1204">
        <v>20</v>
      </c>
      <c r="B1546" s="63"/>
      <c r="C1546" s="63"/>
      <c r="D1546" s="63"/>
      <c r="E1546" s="63"/>
      <c r="F1546" s="63"/>
      <c r="G1546" s="63"/>
      <c r="H1546" s="63"/>
      <c r="I1546" s="63"/>
      <c r="J1546" s="63"/>
      <c r="K1546" s="63"/>
      <c r="L1546" s="63"/>
      <c r="M1546" s="62"/>
      <c r="N1546" s="28"/>
      <c r="O1546" s="28"/>
      <c r="P1546" s="28"/>
      <c r="Q1546" s="1179"/>
      <c r="R1546" s="1174"/>
      <c r="S1546" s="1312"/>
      <c r="T1546" s="1322"/>
      <c r="U1546" s="1323"/>
      <c r="V1546" s="1316"/>
      <c r="W1546" s="1316"/>
      <c r="Z1546" s="38"/>
    </row>
    <row r="1547" spans="1:56" s="1256" customFormat="1" ht="24.95" customHeight="1" x14ac:dyDescent="0.15">
      <c r="A1547" s="1204">
        <v>21</v>
      </c>
      <c r="B1547" s="63"/>
      <c r="C1547" s="63"/>
      <c r="D1547" s="63"/>
      <c r="E1547" s="63"/>
      <c r="F1547" s="63"/>
      <c r="G1547" s="63"/>
      <c r="H1547" s="63"/>
      <c r="I1547" s="63"/>
      <c r="J1547" s="63"/>
      <c r="K1547" s="63"/>
      <c r="L1547" s="62"/>
      <c r="M1547" s="62"/>
      <c r="N1547" s="28"/>
      <c r="O1547" s="1322"/>
      <c r="P1547" s="1322"/>
      <c r="Q1547" s="1312"/>
      <c r="R1547" s="1312"/>
      <c r="S1547" s="1312"/>
      <c r="T1547" s="1322"/>
      <c r="U1547" s="1323"/>
      <c r="V1547" s="1316"/>
      <c r="W1547" s="1316"/>
      <c r="Z1547" s="38"/>
    </row>
    <row r="1548" spans="1:56" s="1256" customFormat="1" ht="24.95" customHeight="1" x14ac:dyDescent="0.15">
      <c r="A1548" s="1204">
        <v>22</v>
      </c>
      <c r="B1548" s="63"/>
      <c r="C1548" s="63"/>
      <c r="D1548" s="63"/>
      <c r="E1548" s="63"/>
      <c r="F1548" s="63"/>
      <c r="G1548" s="63"/>
      <c r="H1548" s="63"/>
      <c r="I1548" s="63"/>
      <c r="J1548" s="63"/>
      <c r="K1548" s="63"/>
      <c r="L1548" s="62"/>
      <c r="M1548" s="62"/>
      <c r="N1548" s="28"/>
      <c r="O1548" s="1322"/>
      <c r="P1548" s="1322"/>
      <c r="Q1548" s="1312"/>
      <c r="R1548" s="1312"/>
      <c r="S1548" s="1312"/>
      <c r="T1548" s="1322"/>
      <c r="U1548" s="1323"/>
      <c r="V1548" s="1316"/>
      <c r="W1548" s="1316"/>
      <c r="Z1548" s="38"/>
    </row>
    <row r="1549" spans="1:56" s="1256" customFormat="1" ht="24.95" customHeight="1" x14ac:dyDescent="0.15">
      <c r="A1549" s="1204">
        <v>23</v>
      </c>
      <c r="B1549" s="63"/>
      <c r="C1549" s="63"/>
      <c r="D1549" s="63"/>
      <c r="E1549" s="63"/>
      <c r="F1549" s="63"/>
      <c r="G1549" s="63"/>
      <c r="H1549" s="63"/>
      <c r="I1549" s="63"/>
      <c r="J1549" s="63"/>
      <c r="K1549" s="63"/>
      <c r="L1549" s="62"/>
      <c r="M1549" s="62"/>
      <c r="N1549" s="28"/>
      <c r="O1549" s="1322"/>
      <c r="P1549" s="1322"/>
      <c r="Q1549" s="1312"/>
      <c r="R1549" s="1312"/>
      <c r="S1549" s="1312"/>
      <c r="T1549" s="1322"/>
      <c r="U1549" s="1323"/>
      <c r="V1549" s="1316"/>
      <c r="W1549" s="1316"/>
      <c r="Z1549" s="38"/>
    </row>
    <row r="1550" spans="1:56" s="1256" customFormat="1" ht="24.95" customHeight="1" x14ac:dyDescent="0.15">
      <c r="A1550" s="1204">
        <v>24</v>
      </c>
      <c r="B1550" s="63"/>
      <c r="C1550" s="63"/>
      <c r="D1550" s="63"/>
      <c r="E1550" s="63"/>
      <c r="F1550" s="63"/>
      <c r="G1550" s="63"/>
      <c r="H1550" s="63"/>
      <c r="I1550" s="63"/>
      <c r="J1550" s="63"/>
      <c r="K1550" s="63"/>
      <c r="L1550" s="62"/>
      <c r="M1550" s="62"/>
      <c r="N1550" s="28"/>
      <c r="O1550" s="1322"/>
      <c r="P1550" s="1322"/>
      <c r="Q1550" s="1312"/>
      <c r="R1550" s="1312"/>
      <c r="S1550" s="1312"/>
      <c r="T1550" s="1322"/>
      <c r="U1550" s="1323"/>
      <c r="V1550" s="1316"/>
      <c r="W1550" s="1316"/>
      <c r="Z1550" s="38"/>
    </row>
    <row r="1551" spans="1:56" s="1256" customFormat="1" ht="24.75" customHeight="1" x14ac:dyDescent="0.15">
      <c r="A1551" s="1204">
        <v>25</v>
      </c>
      <c r="B1551" s="63"/>
      <c r="C1551" s="63"/>
      <c r="D1551" s="63"/>
      <c r="E1551" s="63"/>
      <c r="F1551" s="63"/>
      <c r="G1551" s="63"/>
      <c r="H1551" s="63"/>
      <c r="I1551" s="63"/>
      <c r="J1551" s="63"/>
      <c r="K1551" s="63"/>
      <c r="L1551" s="62"/>
      <c r="M1551" s="62"/>
      <c r="N1551" s="28"/>
      <c r="O1551" s="1322"/>
      <c r="P1551" s="1322"/>
      <c r="Q1551" s="1312"/>
      <c r="R1551" s="1312"/>
      <c r="S1551" s="1312"/>
      <c r="T1551" s="1322"/>
      <c r="U1551" s="1323"/>
      <c r="V1551" s="1316"/>
      <c r="W1551" s="1316"/>
      <c r="Z1551" s="38"/>
    </row>
    <row r="1552" spans="1:56" s="1256" customFormat="1" ht="24.95" customHeight="1" x14ac:dyDescent="0.15">
      <c r="A1552" s="1204">
        <v>26</v>
      </c>
      <c r="B1552" s="63"/>
      <c r="C1552" s="63"/>
      <c r="D1552" s="63"/>
      <c r="E1552" s="63"/>
      <c r="F1552" s="63"/>
      <c r="G1552" s="63"/>
      <c r="H1552" s="63"/>
      <c r="I1552" s="63"/>
      <c r="J1552" s="63"/>
      <c r="K1552" s="63"/>
      <c r="L1552" s="62"/>
      <c r="M1552" s="62"/>
      <c r="N1552" s="28"/>
      <c r="O1552" s="1322"/>
      <c r="P1552" s="1322"/>
      <c r="Q1552" s="1312"/>
      <c r="R1552" s="1312"/>
      <c r="S1552" s="1312"/>
      <c r="T1552" s="1322"/>
      <c r="U1552" s="1323"/>
      <c r="V1552" s="1316"/>
      <c r="W1552" s="1316"/>
      <c r="Z1552" s="38"/>
    </row>
    <row r="1553" spans="1:35" s="1256" customFormat="1" ht="24.95" customHeight="1" x14ac:dyDescent="0.15">
      <c r="A1553" s="1204">
        <v>27</v>
      </c>
      <c r="B1553" s="63"/>
      <c r="C1553" s="63"/>
      <c r="D1553" s="63"/>
      <c r="E1553" s="63"/>
      <c r="F1553" s="63"/>
      <c r="G1553" s="63"/>
      <c r="H1553" s="63"/>
      <c r="I1553" s="63"/>
      <c r="J1553" s="63"/>
      <c r="K1553" s="63"/>
      <c r="L1553" s="62"/>
      <c r="M1553" s="62"/>
      <c r="N1553" s="28"/>
      <c r="O1553" s="1322"/>
      <c r="P1553" s="1322"/>
      <c r="Q1553" s="1312"/>
      <c r="R1553" s="1312"/>
      <c r="S1553" s="1312"/>
      <c r="T1553" s="1322"/>
      <c r="U1553" s="1323"/>
      <c r="V1553" s="1316"/>
      <c r="W1553" s="1316"/>
      <c r="Z1553" s="38"/>
    </row>
    <row r="1554" spans="1:35" s="1256" customFormat="1" ht="24.95" customHeight="1" x14ac:dyDescent="0.15">
      <c r="A1554" s="1204">
        <v>28</v>
      </c>
      <c r="B1554" s="63"/>
      <c r="C1554" s="63"/>
      <c r="D1554" s="63"/>
      <c r="E1554" s="63"/>
      <c r="F1554" s="63"/>
      <c r="G1554" s="63"/>
      <c r="H1554" s="63"/>
      <c r="I1554" s="63"/>
      <c r="J1554" s="63"/>
      <c r="K1554" s="63"/>
      <c r="L1554" s="62"/>
      <c r="M1554" s="62"/>
      <c r="N1554" s="1322"/>
      <c r="O1554" s="1322"/>
      <c r="P1554" s="1322"/>
      <c r="Q1554" s="1312"/>
      <c r="R1554" s="1312"/>
      <c r="S1554" s="1312"/>
      <c r="T1554" s="1322"/>
      <c r="U1554" s="1323"/>
      <c r="V1554" s="1316"/>
      <c r="W1554" s="1316"/>
      <c r="Z1554" s="38"/>
    </row>
    <row r="1555" spans="1:35" s="1256" customFormat="1" ht="24.95" customHeight="1" x14ac:dyDescent="0.15">
      <c r="A1555" s="1204">
        <v>29</v>
      </c>
      <c r="B1555" s="63"/>
      <c r="C1555" s="63"/>
      <c r="D1555" s="63"/>
      <c r="E1555" s="63"/>
      <c r="F1555" s="63"/>
      <c r="G1555" s="63"/>
      <c r="H1555" s="63"/>
      <c r="I1555" s="63"/>
      <c r="J1555" s="63"/>
      <c r="K1555" s="63"/>
      <c r="L1555" s="62"/>
      <c r="M1555" s="62"/>
      <c r="N1555" s="1322"/>
      <c r="O1555" s="1322"/>
      <c r="P1555" s="1322"/>
      <c r="Q1555" s="1312"/>
      <c r="R1555" s="1312"/>
      <c r="S1555" s="1312"/>
      <c r="T1555" s="1322"/>
      <c r="U1555" s="1323"/>
      <c r="V1555" s="1316"/>
      <c r="W1555" s="1316"/>
      <c r="Z1555" s="38"/>
    </row>
    <row r="1556" spans="1:35" s="1256" customFormat="1" ht="24.95" customHeight="1" x14ac:dyDescent="0.15">
      <c r="A1556" s="1204">
        <v>30</v>
      </c>
      <c r="B1556" s="63"/>
      <c r="C1556" s="63"/>
      <c r="D1556" s="63"/>
      <c r="E1556" s="63"/>
      <c r="F1556" s="63"/>
      <c r="G1556" s="63"/>
      <c r="H1556" s="63"/>
      <c r="I1556" s="63"/>
      <c r="J1556" s="63"/>
      <c r="K1556" s="63"/>
      <c r="L1556" s="63"/>
      <c r="M1556" s="63"/>
      <c r="N1556" s="1322"/>
      <c r="O1556" s="1322"/>
      <c r="P1556" s="1322"/>
      <c r="Q1556" s="1312"/>
      <c r="R1556" s="1312"/>
      <c r="S1556" s="1312"/>
      <c r="T1556" s="1322"/>
      <c r="U1556" s="1323"/>
      <c r="V1556" s="1316"/>
      <c r="W1556" s="1316"/>
      <c r="Z1556" s="38"/>
    </row>
    <row r="1557" spans="1:35" s="1256" customFormat="1" ht="24.95" customHeight="1" x14ac:dyDescent="0.15">
      <c r="A1557" s="1204">
        <v>31</v>
      </c>
      <c r="B1557" s="367"/>
      <c r="C1557" s="367"/>
      <c r="D1557" s="367"/>
      <c r="E1557" s="367"/>
      <c r="F1557" s="367"/>
      <c r="G1557" s="367"/>
      <c r="H1557" s="367"/>
      <c r="I1557" s="367"/>
      <c r="J1557" s="367"/>
      <c r="K1557" s="367"/>
      <c r="L1557" s="367"/>
      <c r="M1557" s="367"/>
      <c r="N1557" s="1329"/>
      <c r="O1557" s="1329"/>
      <c r="P1557" s="1329"/>
      <c r="Q1557" s="1181"/>
      <c r="R1557" s="1181"/>
      <c r="S1557" s="1181"/>
      <c r="T1557" s="1329"/>
      <c r="U1557" s="1330"/>
      <c r="V1557" s="1316"/>
      <c r="W1557" s="1316"/>
      <c r="Z1557" s="38"/>
    </row>
    <row r="1558" spans="1:35" s="1256" customFormat="1" ht="24.95" customHeight="1" x14ac:dyDescent="0.15">
      <c r="A1558" s="1204">
        <v>32</v>
      </c>
      <c r="B1558" s="1327"/>
      <c r="C1558" s="1327"/>
      <c r="D1558" s="1327"/>
      <c r="E1558" s="1327"/>
      <c r="F1558" s="1327"/>
      <c r="G1558" s="1327"/>
      <c r="H1558" s="1327"/>
      <c r="I1558" s="1327"/>
      <c r="J1558" s="1327"/>
      <c r="K1558" s="1327"/>
      <c r="L1558" s="1327"/>
      <c r="M1558" s="1327"/>
      <c r="N1558" s="1329"/>
      <c r="O1558" s="1329"/>
      <c r="P1558" s="1329"/>
      <c r="Q1558" s="1181"/>
      <c r="R1558" s="1181"/>
      <c r="S1558" s="1181"/>
      <c r="T1558" s="1329"/>
      <c r="U1558" s="1330"/>
      <c r="V1558" s="1316"/>
      <c r="W1558" s="1316"/>
      <c r="Z1558" s="38"/>
    </row>
    <row r="1559" spans="1:35" s="1256" customFormat="1" ht="24.75" customHeight="1" thickBot="1" x14ac:dyDescent="0.2">
      <c r="A1559" s="1204">
        <v>33</v>
      </c>
      <c r="B1559" s="1182"/>
      <c r="C1559" s="1182"/>
      <c r="D1559" s="1182"/>
      <c r="E1559" s="1182"/>
      <c r="F1559" s="1182"/>
      <c r="G1559" s="1182"/>
      <c r="H1559" s="1182"/>
      <c r="I1559" s="1182"/>
      <c r="J1559" s="1182"/>
      <c r="K1559" s="1182"/>
      <c r="L1559" s="1182"/>
      <c r="M1559" s="1182"/>
      <c r="N1559" s="1182"/>
      <c r="O1559" s="1182"/>
      <c r="P1559" s="1182"/>
      <c r="Q1559" s="1182"/>
      <c r="R1559" s="1182"/>
      <c r="S1559" s="1182"/>
      <c r="T1559" s="1331"/>
      <c r="U1559" s="1332"/>
      <c r="V1559" s="1316"/>
      <c r="W1559" s="1316"/>
      <c r="Z1559" s="38"/>
    </row>
    <row r="1560" spans="1:35" s="1256" customFormat="1" ht="20.100000000000001" customHeight="1" thickBot="1" x14ac:dyDescent="0.2">
      <c r="A1560" s="1691" t="s">
        <v>1914</v>
      </c>
      <c r="B1560" s="1692"/>
      <c r="C1560" s="1564" t="s">
        <v>1915</v>
      </c>
      <c r="D1560" s="1564"/>
      <c r="E1560" s="1564"/>
      <c r="F1560" s="1565"/>
      <c r="G1560" s="1169"/>
      <c r="H1560" s="1169"/>
      <c r="I1560" s="1169"/>
      <c r="J1560" s="1169"/>
      <c r="K1560" s="1169"/>
      <c r="L1560" s="1169"/>
      <c r="M1560" s="1169"/>
      <c r="N1560" s="1169"/>
      <c r="O1560" s="1169"/>
      <c r="P1560" s="1169"/>
      <c r="Q1560" s="1169"/>
      <c r="R1560" s="1169"/>
      <c r="S1560" s="1169"/>
      <c r="T1560" s="336"/>
      <c r="U1560" s="336"/>
      <c r="V1560" s="1316"/>
      <c r="W1560" s="1316"/>
      <c r="Z1560" s="38"/>
    </row>
    <row r="1561" spans="1:35" s="1256" customFormat="1" ht="31.5" customHeight="1" thickBot="1" x14ac:dyDescent="0.2">
      <c r="A1561" s="1476" t="s">
        <v>1916</v>
      </c>
      <c r="B1561" s="1477"/>
      <c r="C1561" s="1477"/>
      <c r="D1561" s="1477"/>
      <c r="E1561" s="1478"/>
      <c r="F1561" s="1333"/>
      <c r="G1561" s="1333"/>
      <c r="H1561" s="1693" t="s">
        <v>1907</v>
      </c>
      <c r="I1561" s="1694"/>
      <c r="J1561" s="1694"/>
      <c r="K1561" s="1163" t="s">
        <v>9</v>
      </c>
      <c r="L1561" s="1568" t="s">
        <v>197</v>
      </c>
      <c r="M1561" s="1568"/>
      <c r="N1561" s="1569"/>
      <c r="O1561" s="1170"/>
      <c r="P1561" s="1165"/>
      <c r="Q1561" s="1165"/>
      <c r="R1561" s="1165"/>
      <c r="S1561" s="1333"/>
      <c r="T1561" s="1524" t="s">
        <v>134</v>
      </c>
      <c r="U1561" s="1525"/>
      <c r="V1561" s="1274">
        <f>V1563/V1568</f>
        <v>1.2586805555555554E-2</v>
      </c>
      <c r="W1561" s="1274">
        <f>W1563/W1568</f>
        <v>1.2524801587301586E-2</v>
      </c>
      <c r="X1561" s="35">
        <f>AVERAGE(V1561,W1561)</f>
        <v>1.255580357142857E-2</v>
      </c>
      <c r="Y1561" s="1167" t="s">
        <v>184</v>
      </c>
      <c r="Z1561" s="1168">
        <f>ROUND(X1561*1440,0)/1440</f>
        <v>1.2500000000000001E-2</v>
      </c>
    </row>
    <row r="1562" spans="1:35" s="1256" customFormat="1" ht="9" customHeight="1" thickBot="1" x14ac:dyDescent="0.2">
      <c r="A1562" s="1162"/>
      <c r="B1562" s="1162"/>
      <c r="C1562" s="1162"/>
      <c r="D1562" s="1162"/>
      <c r="E1562" s="1162"/>
      <c r="F1562" s="1162"/>
      <c r="G1562" s="1162"/>
      <c r="H1562" s="1162"/>
      <c r="I1562" s="1162"/>
      <c r="J1562" s="1162"/>
      <c r="K1562" s="1162"/>
      <c r="L1562" s="1162"/>
      <c r="M1562" s="1162"/>
      <c r="N1562" s="1162"/>
      <c r="O1562" s="1170"/>
      <c r="P1562" s="1170"/>
      <c r="Q1562" s="1170"/>
      <c r="R1562" s="1162"/>
      <c r="S1562" s="1162"/>
      <c r="T1562" s="1316"/>
      <c r="U1562" s="1316"/>
      <c r="V1562" s="1274">
        <v>0.23611111111111113</v>
      </c>
      <c r="W1562" s="1274">
        <v>0.23958333333333334</v>
      </c>
      <c r="Z1562" s="38"/>
    </row>
    <row r="1563" spans="1:35" s="1256" customFormat="1" ht="19.5" customHeight="1" thickBot="1" x14ac:dyDescent="0.2">
      <c r="A1563" s="1760" t="s">
        <v>1917</v>
      </c>
      <c r="B1563" s="1761"/>
      <c r="C1563" s="1772" t="s">
        <v>200</v>
      </c>
      <c r="D1563" s="1772"/>
      <c r="E1563" s="1773"/>
      <c r="F1563" s="1317"/>
      <c r="G1563" s="1317"/>
      <c r="H1563" s="1317"/>
      <c r="I1563" s="1317"/>
      <c r="J1563" s="1317"/>
      <c r="K1563" s="1317"/>
      <c r="L1563" s="1317"/>
      <c r="M1563" s="1317"/>
      <c r="N1563" s="1674" t="s">
        <v>1918</v>
      </c>
      <c r="O1563" s="1675"/>
      <c r="P1563" s="1676">
        <f>MINUTE(Z1561)</f>
        <v>18</v>
      </c>
      <c r="Q1563" s="1677"/>
      <c r="R1563" s="1162"/>
      <c r="S1563" s="1171" t="s">
        <v>139</v>
      </c>
      <c r="T1563" s="1459">
        <v>4.6527777777777779E-2</v>
      </c>
      <c r="U1563" s="1460"/>
      <c r="V1563" s="1274">
        <f>V1564-V1562</f>
        <v>0.70486111111111105</v>
      </c>
      <c r="W1563" s="1274">
        <f>W1564-W1562</f>
        <v>0.70138888888888884</v>
      </c>
      <c r="Z1563" s="38"/>
    </row>
    <row r="1564" spans="1:35" s="1256" customFormat="1" ht="10.5" customHeight="1" thickBot="1" x14ac:dyDescent="0.2">
      <c r="A1564" s="1162"/>
      <c r="B1564" s="1162"/>
      <c r="C1564" s="1162"/>
      <c r="D1564" s="1162"/>
      <c r="E1564" s="1162"/>
      <c r="F1564" s="1162"/>
      <c r="G1564" s="1162"/>
      <c r="H1564" s="1162"/>
      <c r="I1564" s="1162"/>
      <c r="J1564" s="1162"/>
      <c r="K1564" s="1162"/>
      <c r="L1564" s="1162"/>
      <c r="M1564" s="1162"/>
      <c r="N1564" s="1162"/>
      <c r="O1564" s="1162"/>
      <c r="P1564" s="1162"/>
      <c r="Q1564" s="1162"/>
      <c r="R1564" s="1162"/>
      <c r="S1564" s="1162"/>
      <c r="T1564" s="1316"/>
      <c r="U1564" s="1316"/>
      <c r="V1564" s="1274">
        <v>0.94097222222222221</v>
      </c>
      <c r="W1564" s="1274">
        <v>0.94097222222222221</v>
      </c>
      <c r="Z1564" s="38"/>
    </row>
    <row r="1565" spans="1:35" s="1256" customFormat="1" ht="24.95" customHeight="1" x14ac:dyDescent="0.15">
      <c r="A1565" s="1637" t="s">
        <v>1919</v>
      </c>
      <c r="B1565" s="1598">
        <v>1</v>
      </c>
      <c r="C1565" s="1599"/>
      <c r="D1565" s="1598">
        <v>2</v>
      </c>
      <c r="E1565" s="1599"/>
      <c r="F1565" s="1598">
        <v>3</v>
      </c>
      <c r="G1565" s="1599"/>
      <c r="H1565" s="1598">
        <v>4</v>
      </c>
      <c r="I1565" s="1599"/>
      <c r="J1565" s="1598">
        <v>5</v>
      </c>
      <c r="K1565" s="1599"/>
      <c r="L1565" s="1598">
        <v>6</v>
      </c>
      <c r="M1565" s="1599"/>
      <c r="N1565" s="1598">
        <v>7</v>
      </c>
      <c r="O1565" s="1599"/>
      <c r="P1565" s="1598">
        <v>8</v>
      </c>
      <c r="Q1565" s="1599"/>
      <c r="R1565" s="1598">
        <v>9</v>
      </c>
      <c r="S1565" s="1599"/>
      <c r="T1565" s="1570">
        <v>10</v>
      </c>
      <c r="U1565" s="1571"/>
      <c r="V1565" s="1274"/>
      <c r="W1565" s="1274"/>
      <c r="Z1565" s="38"/>
    </row>
    <row r="1566" spans="1:35" s="1256" customFormat="1" ht="24.95" customHeight="1" x14ac:dyDescent="0.15">
      <c r="A1566" s="1638"/>
      <c r="B1566" s="1174" t="s">
        <v>47</v>
      </c>
      <c r="C1566" s="1174" t="s">
        <v>8</v>
      </c>
      <c r="D1566" s="1174" t="s">
        <v>47</v>
      </c>
      <c r="E1566" s="1174" t="s">
        <v>8</v>
      </c>
      <c r="F1566" s="1174" t="s">
        <v>47</v>
      </c>
      <c r="G1566" s="1174" t="s">
        <v>8</v>
      </c>
      <c r="H1566" s="1174" t="s">
        <v>47</v>
      </c>
      <c r="I1566" s="1174" t="s">
        <v>8</v>
      </c>
      <c r="J1566" s="1174" t="s">
        <v>47</v>
      </c>
      <c r="K1566" s="1174" t="s">
        <v>8</v>
      </c>
      <c r="L1566" s="1174" t="s">
        <v>47</v>
      </c>
      <c r="M1566" s="1174" t="s">
        <v>8</v>
      </c>
      <c r="N1566" s="1174" t="s">
        <v>47</v>
      </c>
      <c r="O1566" s="1174" t="s">
        <v>8</v>
      </c>
      <c r="P1566" s="347"/>
      <c r="Q1566" s="347"/>
      <c r="R1566" s="347"/>
      <c r="S1566" s="347"/>
      <c r="T1566" s="347"/>
      <c r="U1566" s="348"/>
      <c r="V1566" s="1316"/>
      <c r="W1566" s="1316"/>
      <c r="Z1566" s="38"/>
    </row>
    <row r="1567" spans="1:35" s="126" customFormat="1" ht="24.75" customHeight="1" x14ac:dyDescent="0.15">
      <c r="A1567" s="1204">
        <v>1</v>
      </c>
      <c r="B1567" s="1334"/>
      <c r="C1567" s="1191">
        <v>0.23958333333333334</v>
      </c>
      <c r="D1567" s="1192">
        <v>0.30486111111111114</v>
      </c>
      <c r="E1567" s="1193">
        <v>0.35208333333333341</v>
      </c>
      <c r="F1567" s="1192">
        <v>0.41736111111111124</v>
      </c>
      <c r="G1567" s="1335">
        <v>0.46458333333333351</v>
      </c>
      <c r="H1567" s="1192">
        <v>0.53194444444444455</v>
      </c>
      <c r="I1567" s="1193">
        <v>0.57916666666666661</v>
      </c>
      <c r="J1567" s="1192">
        <v>0.64444444444444415</v>
      </c>
      <c r="K1567" s="1193">
        <v>0.69305555555555509</v>
      </c>
      <c r="L1567" s="1193">
        <v>0.76319444444444373</v>
      </c>
      <c r="M1567" s="1193">
        <v>0.81319444444444355</v>
      </c>
      <c r="N1567" s="1192">
        <v>0.87777777777777666</v>
      </c>
      <c r="O1567" s="518">
        <v>0.92777777777777648</v>
      </c>
      <c r="P1567" s="518"/>
      <c r="Q1567" s="518"/>
      <c r="R1567" s="518"/>
      <c r="S1567" s="518"/>
      <c r="T1567" s="1318"/>
      <c r="U1567" s="350"/>
      <c r="V1567" s="21">
        <f>V1568+W1568</f>
        <v>112</v>
      </c>
      <c r="W1567" s="22">
        <f>V1567/3/2</f>
        <v>18.666666666666668</v>
      </c>
      <c r="Y1567" s="1206"/>
      <c r="Z1567" s="38"/>
      <c r="AA1567" s="1206"/>
      <c r="AB1567" s="1206"/>
      <c r="AC1567" s="1206"/>
      <c r="AD1567" s="1206"/>
      <c r="AE1567" s="1206"/>
      <c r="AF1567" s="1206"/>
      <c r="AG1567" s="1206"/>
      <c r="AH1567" s="1206"/>
      <c r="AI1567" s="1206"/>
    </row>
    <row r="1568" spans="1:35" s="126" customFormat="1" ht="24.75" customHeight="1" x14ac:dyDescent="0.15">
      <c r="A1568" s="1204">
        <v>2</v>
      </c>
      <c r="B1568" s="1192"/>
      <c r="C1568" s="1193">
        <v>0.25208333333333333</v>
      </c>
      <c r="D1568" s="1192">
        <v>0.31736111111111115</v>
      </c>
      <c r="E1568" s="1191">
        <v>0.36458333333333343</v>
      </c>
      <c r="F1568" s="1192">
        <v>0.42986111111111125</v>
      </c>
      <c r="G1568" s="1193">
        <v>0.47777777777777797</v>
      </c>
      <c r="H1568" s="1192">
        <v>0.54444444444444451</v>
      </c>
      <c r="I1568" s="1335">
        <v>0.59166666666666656</v>
      </c>
      <c r="J1568" s="1192">
        <v>0.65694444444444411</v>
      </c>
      <c r="K1568" s="1191">
        <v>0.70694444444444393</v>
      </c>
      <c r="L1568" s="1191">
        <v>0.77708333333333257</v>
      </c>
      <c r="M1568" s="1191">
        <v>0.82638888888888795</v>
      </c>
      <c r="N1568" s="1192">
        <v>0.89027777777777661</v>
      </c>
      <c r="O1568" s="518">
        <v>0.94097222222232502</v>
      </c>
      <c r="P1568" s="518"/>
      <c r="Q1568" s="518"/>
      <c r="R1568" s="518"/>
      <c r="S1568" s="518"/>
      <c r="T1568" s="1318"/>
      <c r="U1568" s="350"/>
      <c r="V1568" s="1198">
        <f>COUNTA(B1567:B1576,D1567:D1576,F1567:F1576,H1567:H1576,J1567:J1576,L1567:L1576,N1567:N1576)</f>
        <v>56</v>
      </c>
      <c r="W1568" s="1198">
        <f>COUNTA(C1567:C1576,E1567:E1576,G1567:G1576,I1567:I1576,K1567:K1576,M1567:M1576,O1567:O1576)</f>
        <v>56</v>
      </c>
      <c r="Y1568" s="1162">
        <f>(V1568+W1568)/2</f>
        <v>56</v>
      </c>
      <c r="Z1568" s="1206"/>
      <c r="AA1568" s="1206"/>
      <c r="AB1568" s="1206"/>
      <c r="AC1568" s="1206"/>
      <c r="AD1568" s="1206"/>
      <c r="AE1568" s="1206"/>
      <c r="AF1568" s="1206"/>
      <c r="AG1568" s="1206"/>
      <c r="AH1568" s="1206"/>
      <c r="AI1568" s="1206"/>
    </row>
    <row r="1569" spans="1:56" s="126" customFormat="1" ht="24.75" customHeight="1" x14ac:dyDescent="0.15">
      <c r="A1569" s="1204">
        <v>3</v>
      </c>
      <c r="B1569" s="1192"/>
      <c r="C1569" s="1191">
        <v>0.26458333333333334</v>
      </c>
      <c r="D1569" s="1192">
        <v>0.32986111111111116</v>
      </c>
      <c r="E1569" s="1193">
        <v>0.37708333333333344</v>
      </c>
      <c r="F1569" s="1192">
        <v>0.44375000000000014</v>
      </c>
      <c r="G1569" s="1335">
        <v>0.49166666666666686</v>
      </c>
      <c r="H1569" s="1192">
        <v>0.55694444444444446</v>
      </c>
      <c r="I1569" s="1193">
        <v>0.60416666666666652</v>
      </c>
      <c r="J1569" s="1192">
        <v>0.67083333333333295</v>
      </c>
      <c r="K1569" s="1193">
        <v>0.72083333333333277</v>
      </c>
      <c r="L1569" s="1193">
        <v>0.79027777777777697</v>
      </c>
      <c r="M1569" s="1193">
        <v>0.83958333333333235</v>
      </c>
      <c r="N1569" s="1192">
        <v>0.90277777777777657</v>
      </c>
      <c r="O1569" s="518"/>
      <c r="P1569" s="518"/>
      <c r="Q1569" s="518"/>
      <c r="R1569" s="518"/>
      <c r="S1569" s="518"/>
      <c r="T1569" s="1318"/>
      <c r="U1569" s="351"/>
      <c r="V1569" s="1206"/>
      <c r="W1569" s="1206"/>
      <c r="Y1569" s="1162" t="s">
        <v>394</v>
      </c>
      <c r="Z1569" s="1206"/>
      <c r="AA1569" s="1206"/>
      <c r="AB1569" s="1206"/>
      <c r="AC1569" s="1206"/>
      <c r="AD1569" s="1206"/>
      <c r="AE1569" s="1206"/>
      <c r="AF1569" s="1206"/>
      <c r="AG1569" s="1206"/>
      <c r="AH1569" s="1206"/>
      <c r="AI1569" s="1206"/>
    </row>
    <row r="1570" spans="1:56" s="126" customFormat="1" ht="24.75" customHeight="1" x14ac:dyDescent="0.15">
      <c r="A1570" s="1204">
        <v>4</v>
      </c>
      <c r="B1570" s="1192"/>
      <c r="C1570" s="1193">
        <v>0.27708333333333335</v>
      </c>
      <c r="D1570" s="1192">
        <v>0.34236111111111117</v>
      </c>
      <c r="E1570" s="1191">
        <v>0.38958333333333345</v>
      </c>
      <c r="F1570" s="1192">
        <v>0.4569444444444446</v>
      </c>
      <c r="G1570" s="1193">
        <v>0.50416666666666687</v>
      </c>
      <c r="H1570" s="1192">
        <v>0.56944444444444442</v>
      </c>
      <c r="I1570" s="1335">
        <v>0.61666666666666647</v>
      </c>
      <c r="J1570" s="1192">
        <v>0.68472222222222179</v>
      </c>
      <c r="K1570" s="1191">
        <v>0.73472222222222161</v>
      </c>
      <c r="L1570" s="1191">
        <v>0.80277777777777692</v>
      </c>
      <c r="M1570" s="1191">
        <v>0.8520833333333323</v>
      </c>
      <c r="N1570" s="1192">
        <v>0.91527777777777652</v>
      </c>
      <c r="O1570" s="1319"/>
      <c r="P1570" s="1319"/>
      <c r="Q1570" s="1319"/>
      <c r="R1570" s="1319"/>
      <c r="S1570" s="1319"/>
      <c r="T1570" s="1319"/>
      <c r="U1570" s="352"/>
      <c r="V1570" s="1320"/>
      <c r="W1570" s="1320"/>
      <c r="Y1570" s="1206"/>
      <c r="Z1570" s="1206"/>
      <c r="AA1570" s="1206"/>
      <c r="AB1570" s="1206"/>
      <c r="AC1570" s="1206"/>
      <c r="AD1570" s="1206"/>
      <c r="AE1570" s="1206"/>
      <c r="AF1570" s="1206"/>
      <c r="AG1570" s="1206"/>
      <c r="AH1570" s="1206"/>
      <c r="AI1570" s="1206"/>
    </row>
    <row r="1571" spans="1:56" s="126" customFormat="1" ht="24.75" customHeight="1" x14ac:dyDescent="0.15">
      <c r="A1571" s="1204">
        <v>5</v>
      </c>
      <c r="B1571" s="1197">
        <v>0.23611111111111113</v>
      </c>
      <c r="C1571" s="1191">
        <v>0.28958333333333336</v>
      </c>
      <c r="D1571" s="1192">
        <v>0.35486111111111118</v>
      </c>
      <c r="E1571" s="1193">
        <v>0.40208333333333346</v>
      </c>
      <c r="F1571" s="1192">
        <v>0.46944444444444461</v>
      </c>
      <c r="G1571" s="1335">
        <v>0.51666666666666683</v>
      </c>
      <c r="H1571" s="1192">
        <v>0.58194444444444438</v>
      </c>
      <c r="I1571" s="1193">
        <v>0.62916666666666643</v>
      </c>
      <c r="J1571" s="1192">
        <v>0.69791666666666619</v>
      </c>
      <c r="K1571" s="1193">
        <v>0.74861111111111045</v>
      </c>
      <c r="L1571" s="1193">
        <v>0.81527777777777688</v>
      </c>
      <c r="M1571" s="1193">
        <v>0.86458333333333226</v>
      </c>
      <c r="N1571" s="1192">
        <v>0.92777777777777648</v>
      </c>
      <c r="O1571" s="28"/>
      <c r="P1571" s="28"/>
      <c r="Q1571" s="28"/>
      <c r="R1571" s="1321"/>
      <c r="S1571" s="1312"/>
      <c r="T1571" s="1322"/>
      <c r="U1571" s="1323"/>
      <c r="V1571" s="1320"/>
      <c r="W1571" s="1320"/>
      <c r="Y1571" s="1206"/>
      <c r="Z1571" s="1256"/>
      <c r="AA1571" s="1206"/>
      <c r="AB1571" s="1206"/>
      <c r="AC1571" s="1206"/>
      <c r="AD1571" s="1206"/>
      <c r="AE1571" s="1206"/>
      <c r="AF1571" s="1206"/>
      <c r="AG1571" s="1206"/>
      <c r="AH1571" s="1206"/>
      <c r="AI1571" s="1206"/>
    </row>
    <row r="1572" spans="1:56" s="126" customFormat="1" ht="24.75" customHeight="1" x14ac:dyDescent="0.15">
      <c r="A1572" s="1204">
        <v>6</v>
      </c>
      <c r="B1572" s="1192">
        <v>0.25138888888888888</v>
      </c>
      <c r="C1572" s="1193">
        <v>0.30208333333333337</v>
      </c>
      <c r="D1572" s="1192">
        <v>0.36736111111111119</v>
      </c>
      <c r="E1572" s="1191">
        <v>0.41458333333333347</v>
      </c>
      <c r="F1572" s="1192">
        <v>0.48194444444444462</v>
      </c>
      <c r="G1572" s="1193">
        <v>0.52916666666666679</v>
      </c>
      <c r="H1572" s="1192">
        <v>0.59444444444444433</v>
      </c>
      <c r="I1572" s="1335">
        <v>0.64166666666666639</v>
      </c>
      <c r="J1572" s="1192">
        <v>0.71041666666666614</v>
      </c>
      <c r="K1572" s="1191">
        <v>0.76180555555555485</v>
      </c>
      <c r="L1572" s="1191">
        <v>0.82777777777777684</v>
      </c>
      <c r="M1572" s="1191">
        <v>0.87708333333333222</v>
      </c>
      <c r="N1572" s="1192">
        <v>0.94097222222222221</v>
      </c>
      <c r="O1572" s="353"/>
      <c r="P1572" s="353"/>
      <c r="Q1572" s="1324"/>
      <c r="R1572" s="1324"/>
      <c r="S1572" s="1324"/>
      <c r="T1572" s="353"/>
      <c r="U1572" s="354"/>
      <c r="V1572" s="1320"/>
      <c r="W1572" s="1320"/>
      <c r="Y1572" s="1206"/>
      <c r="AA1572" s="1206"/>
      <c r="AB1572" s="1206"/>
      <c r="AC1572" s="1206"/>
      <c r="AD1572" s="1206"/>
      <c r="AE1572" s="1206"/>
      <c r="AF1572" s="1206"/>
      <c r="AG1572" s="1206"/>
      <c r="AH1572" s="1206"/>
      <c r="AI1572" s="1206"/>
      <c r="AJ1572" s="1206"/>
      <c r="AK1572" s="1206"/>
      <c r="AL1572" s="1206"/>
      <c r="AM1572" s="1206"/>
      <c r="AN1572" s="1206"/>
      <c r="AO1572" s="1206"/>
      <c r="AP1572" s="1206"/>
      <c r="AQ1572" s="1206"/>
      <c r="AR1572" s="1206"/>
      <c r="AS1572" s="1206"/>
      <c r="AT1572" s="1206"/>
      <c r="AU1572" s="1206"/>
      <c r="AV1572" s="1206"/>
      <c r="AW1572" s="1206"/>
      <c r="AX1572" s="1206"/>
      <c r="AY1572" s="1206"/>
      <c r="AZ1572" s="1206"/>
      <c r="BA1572" s="1206"/>
      <c r="BB1572" s="1206"/>
      <c r="BC1572" s="1206"/>
      <c r="BD1572" s="1206"/>
    </row>
    <row r="1573" spans="1:56" s="126" customFormat="1" ht="24.75" customHeight="1" x14ac:dyDescent="0.15">
      <c r="A1573" s="1204">
        <v>7</v>
      </c>
      <c r="B1573" s="1192">
        <v>0.26597222222222222</v>
      </c>
      <c r="C1573" s="1191">
        <v>0.31458333333333338</v>
      </c>
      <c r="D1573" s="1192">
        <v>0.3798611111111112</v>
      </c>
      <c r="E1573" s="1193">
        <v>0.42708333333333348</v>
      </c>
      <c r="F1573" s="1192">
        <v>0.49444444444444463</v>
      </c>
      <c r="G1573" s="1335">
        <v>0.54166666666666674</v>
      </c>
      <c r="H1573" s="1192">
        <v>0.60694444444444429</v>
      </c>
      <c r="I1573" s="1335">
        <v>0.65416666666666634</v>
      </c>
      <c r="J1573" s="1192">
        <v>0.7229166666666661</v>
      </c>
      <c r="K1573" s="1191">
        <v>0.77499999999999925</v>
      </c>
      <c r="L1573" s="1191">
        <v>0.84027777777777679</v>
      </c>
      <c r="M1573" s="1191">
        <v>0.88958333333333217</v>
      </c>
      <c r="N1573" s="1192"/>
      <c r="O1573" s="355"/>
      <c r="P1573" s="355"/>
      <c r="Q1573" s="1325"/>
      <c r="R1573" s="1325"/>
      <c r="S1573" s="1325"/>
      <c r="T1573" s="355"/>
      <c r="U1573" s="356"/>
      <c r="V1573" s="1206"/>
      <c r="W1573" s="1320"/>
      <c r="Y1573" s="1206"/>
      <c r="Z1573" s="1206"/>
      <c r="AA1573" s="1206"/>
      <c r="AB1573" s="1206"/>
      <c r="AC1573" s="1206"/>
      <c r="AD1573" s="1206"/>
      <c r="AE1573" s="1206"/>
      <c r="AF1573" s="1206"/>
      <c r="AG1573" s="1206"/>
      <c r="AH1573" s="1206"/>
      <c r="AI1573" s="1206"/>
      <c r="AJ1573" s="1206"/>
      <c r="AK1573" s="1206"/>
      <c r="AL1573" s="1206"/>
      <c r="AM1573" s="1206"/>
      <c r="AN1573" s="1206"/>
      <c r="AO1573" s="1206"/>
      <c r="AP1573" s="1206"/>
      <c r="AQ1573" s="1206"/>
      <c r="AR1573" s="1206"/>
      <c r="AS1573" s="1206"/>
      <c r="AT1573" s="1206"/>
      <c r="AU1573" s="1206"/>
      <c r="AV1573" s="1206"/>
      <c r="AW1573" s="1206"/>
      <c r="AX1573" s="1206"/>
      <c r="AY1573" s="1206"/>
      <c r="AZ1573" s="1206"/>
      <c r="BA1573" s="1206"/>
      <c r="BB1573" s="1206"/>
      <c r="BC1573" s="1206"/>
      <c r="BD1573" s="1206"/>
    </row>
    <row r="1574" spans="1:56" s="126" customFormat="1" ht="24.75" customHeight="1" x14ac:dyDescent="0.15">
      <c r="A1574" s="1204">
        <v>8</v>
      </c>
      <c r="B1574" s="1192">
        <v>0.27986111111111112</v>
      </c>
      <c r="C1574" s="1193">
        <v>0.32708333333333339</v>
      </c>
      <c r="D1574" s="1192">
        <v>0.39236111111111122</v>
      </c>
      <c r="E1574" s="1191">
        <v>0.43958333333333349</v>
      </c>
      <c r="F1574" s="1192">
        <v>0.50694444444444464</v>
      </c>
      <c r="G1574" s="1193">
        <v>0.5541666666666667</v>
      </c>
      <c r="H1574" s="1192">
        <v>0.61944444444444424</v>
      </c>
      <c r="I1574" s="1193">
        <v>0.6666666666666663</v>
      </c>
      <c r="J1574" s="1192">
        <v>0.73541666666666605</v>
      </c>
      <c r="K1574" s="1193">
        <v>0.7874999999999992</v>
      </c>
      <c r="L1574" s="1193">
        <v>0.85277777777777675</v>
      </c>
      <c r="M1574" s="1193">
        <v>0.90208333333333213</v>
      </c>
      <c r="N1574" s="1192"/>
      <c r="O1574" s="28"/>
      <c r="P1574" s="28"/>
      <c r="Q1574" s="28"/>
      <c r="R1574" s="28"/>
      <c r="S1574" s="28"/>
      <c r="T1574" s="28"/>
      <c r="U1574" s="1326"/>
      <c r="V1574" s="1206"/>
      <c r="W1574" s="1206"/>
      <c r="Y1574" s="1206"/>
      <c r="Z1574" s="1206"/>
      <c r="AA1574" s="1206"/>
      <c r="AB1574" s="1206"/>
      <c r="AC1574" s="1206"/>
      <c r="AD1574" s="1206"/>
      <c r="AE1574" s="1206"/>
      <c r="AF1574" s="1206"/>
      <c r="AG1574" s="1206"/>
      <c r="AH1574" s="1206"/>
      <c r="AI1574" s="1206"/>
      <c r="AJ1574" s="1206"/>
      <c r="AK1574" s="1206"/>
      <c r="AL1574" s="1206"/>
      <c r="AM1574" s="1206"/>
      <c r="AN1574" s="1206"/>
      <c r="AO1574" s="1206"/>
      <c r="AP1574" s="1206"/>
      <c r="AQ1574" s="1206"/>
      <c r="AR1574" s="1206"/>
      <c r="AS1574" s="1206"/>
      <c r="AT1574" s="1206"/>
      <c r="AU1574" s="1206"/>
      <c r="AV1574" s="1206"/>
      <c r="AW1574" s="1206"/>
      <c r="AX1574" s="1206"/>
      <c r="AY1574" s="1206"/>
      <c r="AZ1574" s="1206"/>
      <c r="BA1574" s="1206"/>
      <c r="BB1574" s="1206"/>
      <c r="BC1574" s="1206"/>
      <c r="BD1574" s="1206"/>
    </row>
    <row r="1575" spans="1:56" s="126" customFormat="1" ht="24.75" customHeight="1" x14ac:dyDescent="0.15">
      <c r="A1575" s="1204">
        <v>9</v>
      </c>
      <c r="B1575" s="1192">
        <v>0.29236111111111113</v>
      </c>
      <c r="C1575" s="1191">
        <v>0.3395833333333334</v>
      </c>
      <c r="D1575" s="1192">
        <v>0.40486111111111123</v>
      </c>
      <c r="E1575" s="1193">
        <v>0.4520833333333335</v>
      </c>
      <c r="F1575" s="1192">
        <v>0.5194444444444446</v>
      </c>
      <c r="G1575" s="1335">
        <v>0.56666666666666665</v>
      </c>
      <c r="H1575" s="1192">
        <v>0.6319444444444442</v>
      </c>
      <c r="I1575" s="1335">
        <v>0.67916666666666625</v>
      </c>
      <c r="J1575" s="1192">
        <v>0.74930555555555489</v>
      </c>
      <c r="K1575" s="1191">
        <v>0.79999999999999916</v>
      </c>
      <c r="L1575" s="1191">
        <v>0.8652777777777767</v>
      </c>
      <c r="M1575" s="1191">
        <v>0.91458333333333208</v>
      </c>
      <c r="N1575" s="1192"/>
      <c r="O1575" s="28"/>
      <c r="P1575" s="28"/>
      <c r="Q1575" s="28"/>
      <c r="R1575" s="28"/>
      <c r="S1575" s="28"/>
      <c r="T1575" s="28"/>
      <c r="U1575" s="1326"/>
      <c r="V1575" s="1206"/>
      <c r="W1575" s="1206"/>
      <c r="Y1575" s="1206"/>
      <c r="Z1575" s="1206"/>
      <c r="AA1575" s="1206"/>
      <c r="AB1575" s="1206"/>
      <c r="AC1575" s="1206"/>
      <c r="AD1575" s="1206"/>
      <c r="AE1575" s="1206"/>
      <c r="AF1575" s="1206"/>
      <c r="AG1575" s="1206"/>
      <c r="AH1575" s="1206"/>
      <c r="AI1575" s="1206"/>
      <c r="AJ1575" s="1206"/>
      <c r="AK1575" s="1206"/>
      <c r="AL1575" s="1206"/>
      <c r="AM1575" s="1206"/>
      <c r="AN1575" s="1206"/>
      <c r="AO1575" s="1206"/>
      <c r="AP1575" s="1206"/>
      <c r="AQ1575" s="1206"/>
      <c r="AR1575" s="1206"/>
      <c r="AS1575" s="1206"/>
      <c r="AT1575" s="1206"/>
      <c r="AU1575" s="1206"/>
      <c r="AV1575" s="1206"/>
      <c r="AW1575" s="1206"/>
      <c r="AX1575" s="1206"/>
      <c r="AY1575" s="1206"/>
      <c r="AZ1575" s="1206"/>
      <c r="BA1575" s="1206"/>
      <c r="BB1575" s="1206"/>
      <c r="BC1575" s="1206"/>
      <c r="BD1575" s="1206"/>
    </row>
    <row r="1576" spans="1:56" s="126" customFormat="1" ht="24.75" customHeight="1" x14ac:dyDescent="0.15">
      <c r="A1576" s="1204">
        <v>10</v>
      </c>
      <c r="B1576" s="28"/>
      <c r="C1576" s="28"/>
      <c r="D1576" s="28"/>
      <c r="E1576" s="28"/>
      <c r="F1576" s="28"/>
      <c r="G1576" s="28"/>
      <c r="H1576" s="28"/>
      <c r="I1576" s="28"/>
      <c r="J1576" s="28"/>
      <c r="K1576" s="28"/>
      <c r="L1576" s="28"/>
      <c r="M1576" s="823"/>
      <c r="N1576" s="121"/>
      <c r="O1576" s="121"/>
      <c r="P1576" s="28"/>
      <c r="Q1576" s="28"/>
      <c r="R1576" s="1321"/>
      <c r="S1576" s="1312"/>
      <c r="T1576" s="1322"/>
      <c r="U1576" s="1323"/>
      <c r="V1576" s="1206"/>
      <c r="W1576" s="1206"/>
      <c r="Y1576" s="1206"/>
      <c r="Z1576" s="1206"/>
      <c r="AA1576" s="1206"/>
      <c r="AB1576" s="1206"/>
      <c r="AC1576" s="1206"/>
      <c r="AD1576" s="1206"/>
      <c r="AE1576" s="1206"/>
      <c r="AF1576" s="1206"/>
      <c r="AG1576" s="1206"/>
      <c r="AH1576" s="1206"/>
      <c r="AI1576" s="1206"/>
      <c r="AJ1576" s="1206"/>
      <c r="AK1576" s="1206"/>
      <c r="AL1576" s="1206"/>
      <c r="AM1576" s="1206"/>
      <c r="AN1576" s="1206"/>
      <c r="AO1576" s="1206"/>
      <c r="AP1576" s="1206"/>
      <c r="AQ1576" s="1206"/>
      <c r="AR1576" s="1206"/>
      <c r="AS1576" s="1206"/>
      <c r="AT1576" s="1206"/>
      <c r="AU1576" s="1206"/>
      <c r="AV1576" s="1206"/>
      <c r="AW1576" s="1206"/>
      <c r="AX1576" s="1206"/>
      <c r="AY1576" s="1206"/>
      <c r="AZ1576" s="1206"/>
      <c r="BA1576" s="1206"/>
      <c r="BB1576" s="1206"/>
      <c r="BC1576" s="1206"/>
      <c r="BD1576" s="1206"/>
    </row>
    <row r="1577" spans="1:56" s="126" customFormat="1" ht="24.75" customHeight="1" x14ac:dyDescent="0.15">
      <c r="A1577" s="1204">
        <v>11</v>
      </c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823"/>
      <c r="M1577" s="823"/>
      <c r="N1577" s="121"/>
      <c r="O1577" s="121"/>
      <c r="P1577" s="28"/>
      <c r="Q1577" s="28"/>
      <c r="R1577" s="1321"/>
      <c r="S1577" s="1312"/>
      <c r="T1577" s="1322"/>
      <c r="U1577" s="1323"/>
      <c r="V1577" s="1206"/>
      <c r="W1577" s="1206"/>
      <c r="Y1577" s="1206"/>
      <c r="Z1577" s="1206"/>
      <c r="AA1577" s="1206"/>
      <c r="AB1577" s="1206"/>
      <c r="AC1577" s="1206"/>
      <c r="AD1577" s="1206"/>
      <c r="AE1577" s="1206"/>
      <c r="AF1577" s="1206"/>
      <c r="AG1577" s="1206"/>
      <c r="AH1577" s="1206"/>
      <c r="AI1577" s="1206"/>
      <c r="AJ1577" s="1206"/>
      <c r="AK1577" s="1206"/>
      <c r="AL1577" s="1206"/>
      <c r="AM1577" s="1206"/>
      <c r="AN1577" s="1206"/>
      <c r="AO1577" s="1206"/>
      <c r="AP1577" s="1206"/>
      <c r="AQ1577" s="1206"/>
      <c r="AR1577" s="1206"/>
      <c r="AS1577" s="1206"/>
      <c r="AT1577" s="1206"/>
      <c r="AU1577" s="1206"/>
      <c r="AV1577" s="1206"/>
      <c r="AW1577" s="1206"/>
      <c r="AX1577" s="1206"/>
      <c r="AY1577" s="1206"/>
      <c r="AZ1577" s="1206"/>
      <c r="BA1577" s="1206"/>
      <c r="BB1577" s="1206"/>
      <c r="BC1577" s="1206"/>
      <c r="BD1577" s="1206"/>
    </row>
    <row r="1578" spans="1:56" s="1256" customFormat="1" ht="24.95" customHeight="1" x14ac:dyDescent="0.15">
      <c r="A1578" s="1204">
        <v>12</v>
      </c>
      <c r="B1578" s="358"/>
      <c r="C1578" s="1327"/>
      <c r="D1578" s="1327"/>
      <c r="E1578" s="1327"/>
      <c r="F1578" s="1327"/>
      <c r="G1578" s="1327"/>
      <c r="H1578" s="1327"/>
      <c r="I1578" s="1327"/>
      <c r="J1578" s="1327"/>
      <c r="K1578" s="1327"/>
      <c r="L1578" s="1327"/>
      <c r="M1578" s="358"/>
      <c r="N1578" s="28"/>
      <c r="O1578" s="28"/>
      <c r="P1578" s="28"/>
      <c r="Q1578" s="28"/>
      <c r="R1578" s="1267"/>
      <c r="S1578" s="1322"/>
      <c r="T1578" s="1322"/>
      <c r="U1578" s="1323"/>
      <c r="V1578" s="1316"/>
      <c r="W1578" s="1316"/>
      <c r="Z1578" s="1206"/>
    </row>
    <row r="1579" spans="1:56" s="1256" customFormat="1" ht="24.95" customHeight="1" x14ac:dyDescent="0.15">
      <c r="A1579" s="1204">
        <v>13</v>
      </c>
      <c r="B1579" s="359"/>
      <c r="C1579" s="359"/>
      <c r="D1579" s="359"/>
      <c r="E1579" s="359"/>
      <c r="F1579" s="359"/>
      <c r="G1579" s="359"/>
      <c r="H1579" s="359"/>
      <c r="I1579" s="359"/>
      <c r="J1579" s="359"/>
      <c r="K1579" s="359"/>
      <c r="L1579" s="359"/>
      <c r="M1579" s="359"/>
      <c r="N1579" s="28"/>
      <c r="O1579" s="28"/>
      <c r="P1579" s="28"/>
      <c r="Q1579" s="28"/>
      <c r="R1579" s="1267"/>
      <c r="S1579" s="1322"/>
      <c r="T1579" s="1322"/>
      <c r="U1579" s="1323"/>
      <c r="V1579" s="1316"/>
      <c r="W1579" s="1316"/>
      <c r="Z1579" s="38"/>
    </row>
    <row r="1580" spans="1:56" s="1256" customFormat="1" ht="24.95" customHeight="1" x14ac:dyDescent="0.15">
      <c r="A1580" s="1204">
        <v>14</v>
      </c>
      <c r="B1580" s="358"/>
      <c r="C1580" s="1327"/>
      <c r="D1580" s="1327"/>
      <c r="E1580" s="1327"/>
      <c r="F1580" s="1327"/>
      <c r="G1580" s="1327"/>
      <c r="H1580" s="1327"/>
      <c r="I1580" s="1327"/>
      <c r="J1580" s="1327"/>
      <c r="K1580" s="1327"/>
      <c r="L1580" s="1327"/>
      <c r="M1580" s="358"/>
      <c r="N1580" s="28"/>
      <c r="O1580" s="28"/>
      <c r="P1580" s="28"/>
      <c r="Q1580" s="28"/>
      <c r="R1580" s="1267"/>
      <c r="S1580" s="1322"/>
      <c r="T1580" s="1322"/>
      <c r="U1580" s="1323"/>
      <c r="V1580" s="1316"/>
      <c r="W1580" s="1316"/>
      <c r="Z1580" s="38"/>
    </row>
    <row r="1581" spans="1:56" s="1256" customFormat="1" ht="24.95" customHeight="1" x14ac:dyDescent="0.15">
      <c r="A1581" s="1204">
        <v>15</v>
      </c>
      <c r="B1581" s="1327"/>
      <c r="C1581" s="1327"/>
      <c r="D1581" s="1327"/>
      <c r="E1581" s="1327"/>
      <c r="F1581" s="1327"/>
      <c r="G1581" s="1327"/>
      <c r="H1581" s="1327"/>
      <c r="I1581" s="1327"/>
      <c r="J1581" s="1327"/>
      <c r="K1581" s="1327"/>
      <c r="L1581" s="1327"/>
      <c r="M1581" s="358"/>
      <c r="N1581" s="28"/>
      <c r="O1581" s="28"/>
      <c r="P1581" s="28"/>
      <c r="Q1581" s="28"/>
      <c r="R1581" s="1267"/>
      <c r="S1581" s="1322"/>
      <c r="T1581" s="1322"/>
      <c r="U1581" s="1323"/>
      <c r="V1581" s="1316"/>
      <c r="W1581" s="1316"/>
      <c r="Z1581" s="38"/>
    </row>
    <row r="1582" spans="1:56" s="1256" customFormat="1" ht="24.95" customHeight="1" x14ac:dyDescent="0.15">
      <c r="A1582" s="1204">
        <v>16</v>
      </c>
      <c r="B1582" s="1327"/>
      <c r="C1582" s="1327"/>
      <c r="D1582" s="1327"/>
      <c r="E1582" s="1327"/>
      <c r="F1582" s="1327"/>
      <c r="G1582" s="1327"/>
      <c r="H1582" s="1327"/>
      <c r="I1582" s="1327"/>
      <c r="J1582" s="1327"/>
      <c r="K1582" s="1327"/>
      <c r="L1582" s="1327"/>
      <c r="M1582" s="358"/>
      <c r="N1582" s="28"/>
      <c r="O1582" s="28"/>
      <c r="P1582" s="28"/>
      <c r="Q1582" s="28"/>
      <c r="R1582" s="1267"/>
      <c r="S1582" s="1322"/>
      <c r="T1582" s="1322"/>
      <c r="U1582" s="1323"/>
      <c r="V1582" s="1316"/>
      <c r="W1582" s="1316"/>
      <c r="Z1582" s="38"/>
    </row>
    <row r="1583" spans="1:56" s="1256" customFormat="1" ht="24.95" customHeight="1" x14ac:dyDescent="0.15">
      <c r="A1583" s="1204">
        <v>17</v>
      </c>
      <c r="B1583" s="360"/>
      <c r="C1583" s="360"/>
      <c r="D1583" s="360"/>
      <c r="E1583" s="360"/>
      <c r="F1583" s="360"/>
      <c r="G1583" s="360"/>
      <c r="H1583" s="360"/>
      <c r="I1583" s="360"/>
      <c r="J1583" s="360"/>
      <c r="K1583" s="360"/>
      <c r="L1583" s="360"/>
      <c r="M1583" s="361"/>
      <c r="N1583" s="191"/>
      <c r="O1583" s="191"/>
      <c r="P1583" s="191"/>
      <c r="Q1583" s="191"/>
      <c r="R1583" s="362"/>
      <c r="S1583" s="363"/>
      <c r="T1583" s="364"/>
      <c r="U1583" s="365"/>
      <c r="V1583" s="1316"/>
      <c r="W1583" s="1316"/>
      <c r="Z1583" s="38"/>
    </row>
    <row r="1584" spans="1:56" s="1256" customFormat="1" ht="24.95" customHeight="1" x14ac:dyDescent="0.15">
      <c r="A1584" s="1204">
        <v>18</v>
      </c>
      <c r="B1584" s="63"/>
      <c r="C1584" s="63"/>
      <c r="D1584" s="63"/>
      <c r="E1584" s="63"/>
      <c r="F1584" s="63"/>
      <c r="G1584" s="63"/>
      <c r="H1584" s="63"/>
      <c r="I1584" s="63"/>
      <c r="J1584" s="63"/>
      <c r="K1584" s="63"/>
      <c r="L1584" s="63"/>
      <c r="M1584" s="62"/>
      <c r="N1584" s="28"/>
      <c r="O1584" s="28"/>
      <c r="P1584" s="28"/>
      <c r="Q1584" s="28"/>
      <c r="R1584" s="1267"/>
      <c r="S1584" s="1268"/>
      <c r="T1584" s="1322"/>
      <c r="U1584" s="1323"/>
      <c r="V1584" s="1316"/>
      <c r="W1584" s="1316"/>
      <c r="Z1584" s="38"/>
    </row>
    <row r="1585" spans="1:26" s="1256" customFormat="1" ht="24.95" customHeight="1" x14ac:dyDescent="0.15">
      <c r="A1585" s="1204">
        <v>19</v>
      </c>
      <c r="B1585" s="63"/>
      <c r="C1585" s="63"/>
      <c r="D1585" s="63"/>
      <c r="E1585" s="63"/>
      <c r="F1585" s="63"/>
      <c r="G1585" s="63"/>
      <c r="H1585" s="63"/>
      <c r="I1585" s="63"/>
      <c r="J1585" s="63"/>
      <c r="K1585" s="63"/>
      <c r="L1585" s="63"/>
      <c r="M1585" s="62"/>
      <c r="N1585" s="28"/>
      <c r="O1585" s="28"/>
      <c r="P1585" s="28"/>
      <c r="Q1585" s="28"/>
      <c r="R1585" s="1328"/>
      <c r="S1585" s="1268"/>
      <c r="T1585" s="1322"/>
      <c r="U1585" s="1323"/>
      <c r="V1585" s="1316"/>
      <c r="W1585" s="1316"/>
      <c r="Z1585" s="38"/>
    </row>
    <row r="1586" spans="1:26" s="1256" customFormat="1" ht="24.95" customHeight="1" x14ac:dyDescent="0.15">
      <c r="A1586" s="1204">
        <v>20</v>
      </c>
      <c r="B1586" s="63"/>
      <c r="C1586" s="63"/>
      <c r="D1586" s="63"/>
      <c r="E1586" s="63"/>
      <c r="F1586" s="63"/>
      <c r="G1586" s="63"/>
      <c r="H1586" s="63"/>
      <c r="I1586" s="63"/>
      <c r="J1586" s="63"/>
      <c r="K1586" s="63"/>
      <c r="L1586" s="63"/>
      <c r="M1586" s="62"/>
      <c r="N1586" s="28"/>
      <c r="O1586" s="28"/>
      <c r="P1586" s="28"/>
      <c r="Q1586" s="1179"/>
      <c r="R1586" s="1174"/>
      <c r="S1586" s="1312"/>
      <c r="T1586" s="1322"/>
      <c r="U1586" s="1323"/>
      <c r="V1586" s="1316"/>
      <c r="W1586" s="1316"/>
      <c r="Z1586" s="38"/>
    </row>
    <row r="1587" spans="1:26" s="1256" customFormat="1" ht="24.95" customHeight="1" x14ac:dyDescent="0.15">
      <c r="A1587" s="1204">
        <v>21</v>
      </c>
      <c r="B1587" s="63"/>
      <c r="C1587" s="63"/>
      <c r="D1587" s="63"/>
      <c r="E1587" s="63"/>
      <c r="F1587" s="63"/>
      <c r="G1587" s="63"/>
      <c r="H1587" s="63"/>
      <c r="I1587" s="63"/>
      <c r="J1587" s="63"/>
      <c r="K1587" s="63"/>
      <c r="L1587" s="62"/>
      <c r="M1587" s="62"/>
      <c r="N1587" s="28"/>
      <c r="O1587" s="1322"/>
      <c r="P1587" s="1322"/>
      <c r="Q1587" s="1312"/>
      <c r="R1587" s="1312"/>
      <c r="S1587" s="1312"/>
      <c r="T1587" s="1322"/>
      <c r="U1587" s="1323"/>
      <c r="V1587" s="1316"/>
      <c r="W1587" s="1316"/>
      <c r="Z1587" s="38"/>
    </row>
    <row r="1588" spans="1:26" s="1256" customFormat="1" ht="24.95" customHeight="1" x14ac:dyDescent="0.15">
      <c r="A1588" s="1204">
        <v>22</v>
      </c>
      <c r="B1588" s="63"/>
      <c r="C1588" s="63"/>
      <c r="D1588" s="63"/>
      <c r="E1588" s="63"/>
      <c r="F1588" s="63"/>
      <c r="G1588" s="63"/>
      <c r="H1588" s="63"/>
      <c r="I1588" s="63"/>
      <c r="J1588" s="63"/>
      <c r="K1588" s="63"/>
      <c r="L1588" s="62"/>
      <c r="M1588" s="62"/>
      <c r="N1588" s="28"/>
      <c r="O1588" s="1322"/>
      <c r="P1588" s="1322"/>
      <c r="Q1588" s="1312"/>
      <c r="R1588" s="1312"/>
      <c r="S1588" s="1312"/>
      <c r="T1588" s="1322"/>
      <c r="U1588" s="1323"/>
      <c r="V1588" s="1316"/>
      <c r="W1588" s="1316"/>
      <c r="Z1588" s="38"/>
    </row>
    <row r="1589" spans="1:26" s="1256" customFormat="1" ht="24.95" customHeight="1" x14ac:dyDescent="0.15">
      <c r="A1589" s="1204">
        <v>23</v>
      </c>
      <c r="B1589" s="63"/>
      <c r="C1589" s="63"/>
      <c r="D1589" s="63"/>
      <c r="E1589" s="63"/>
      <c r="F1589" s="63"/>
      <c r="G1589" s="63"/>
      <c r="H1589" s="63"/>
      <c r="I1589" s="63"/>
      <c r="J1589" s="63"/>
      <c r="K1589" s="63"/>
      <c r="L1589" s="62"/>
      <c r="M1589" s="62"/>
      <c r="N1589" s="28"/>
      <c r="O1589" s="1322"/>
      <c r="P1589" s="1322"/>
      <c r="Q1589" s="1312"/>
      <c r="R1589" s="1312"/>
      <c r="S1589" s="1312"/>
      <c r="T1589" s="1322"/>
      <c r="U1589" s="1323"/>
      <c r="V1589" s="1316"/>
      <c r="W1589" s="1316"/>
      <c r="Z1589" s="38"/>
    </row>
    <row r="1590" spans="1:26" s="1256" customFormat="1" ht="24.95" customHeight="1" x14ac:dyDescent="0.15">
      <c r="A1590" s="1204">
        <v>24</v>
      </c>
      <c r="B1590" s="63"/>
      <c r="C1590" s="63"/>
      <c r="D1590" s="63"/>
      <c r="E1590" s="63"/>
      <c r="F1590" s="63"/>
      <c r="G1590" s="63"/>
      <c r="H1590" s="63"/>
      <c r="I1590" s="63"/>
      <c r="J1590" s="63"/>
      <c r="K1590" s="63"/>
      <c r="L1590" s="62"/>
      <c r="M1590" s="62"/>
      <c r="N1590" s="28"/>
      <c r="O1590" s="1322"/>
      <c r="P1590" s="1322"/>
      <c r="Q1590" s="1312"/>
      <c r="R1590" s="1312"/>
      <c r="S1590" s="1312"/>
      <c r="T1590" s="1322"/>
      <c r="U1590" s="1323"/>
      <c r="V1590" s="1316"/>
      <c r="W1590" s="1316"/>
      <c r="Z1590" s="38"/>
    </row>
    <row r="1591" spans="1:26" s="1256" customFormat="1" ht="24.75" customHeight="1" x14ac:dyDescent="0.15">
      <c r="A1591" s="1204">
        <v>25</v>
      </c>
      <c r="B1591" s="63"/>
      <c r="C1591" s="63"/>
      <c r="D1591" s="63"/>
      <c r="E1591" s="63"/>
      <c r="F1591" s="63"/>
      <c r="G1591" s="63"/>
      <c r="H1591" s="63"/>
      <c r="I1591" s="63"/>
      <c r="J1591" s="63"/>
      <c r="K1591" s="63"/>
      <c r="L1591" s="62"/>
      <c r="M1591" s="62"/>
      <c r="N1591" s="28"/>
      <c r="O1591" s="1322"/>
      <c r="P1591" s="1322"/>
      <c r="Q1591" s="1312"/>
      <c r="R1591" s="1312"/>
      <c r="S1591" s="1312"/>
      <c r="T1591" s="1322"/>
      <c r="U1591" s="1323"/>
      <c r="V1591" s="1316"/>
      <c r="W1591" s="1316"/>
      <c r="Z1591" s="38"/>
    </row>
    <row r="1592" spans="1:26" s="1256" customFormat="1" ht="24.95" customHeight="1" x14ac:dyDescent="0.15">
      <c r="A1592" s="1204">
        <v>26</v>
      </c>
      <c r="B1592" s="63"/>
      <c r="C1592" s="63"/>
      <c r="D1592" s="63"/>
      <c r="E1592" s="63"/>
      <c r="F1592" s="63"/>
      <c r="G1592" s="63"/>
      <c r="H1592" s="63"/>
      <c r="I1592" s="63"/>
      <c r="J1592" s="63"/>
      <c r="K1592" s="63"/>
      <c r="L1592" s="62"/>
      <c r="M1592" s="62"/>
      <c r="N1592" s="28"/>
      <c r="O1592" s="1322"/>
      <c r="P1592" s="1322"/>
      <c r="Q1592" s="1312"/>
      <c r="R1592" s="1312"/>
      <c r="S1592" s="1312"/>
      <c r="T1592" s="1322"/>
      <c r="U1592" s="1323"/>
      <c r="V1592" s="1316"/>
      <c r="W1592" s="1316"/>
      <c r="Z1592" s="38"/>
    </row>
    <row r="1593" spans="1:26" s="1256" customFormat="1" ht="24.95" customHeight="1" x14ac:dyDescent="0.15">
      <c r="A1593" s="1204">
        <v>27</v>
      </c>
      <c r="B1593" s="63"/>
      <c r="C1593" s="63"/>
      <c r="D1593" s="63"/>
      <c r="E1593" s="63"/>
      <c r="F1593" s="63"/>
      <c r="G1593" s="63"/>
      <c r="H1593" s="63"/>
      <c r="I1593" s="63"/>
      <c r="J1593" s="63"/>
      <c r="K1593" s="63"/>
      <c r="L1593" s="62"/>
      <c r="M1593" s="62"/>
      <c r="N1593" s="28"/>
      <c r="O1593" s="1322"/>
      <c r="P1593" s="1322"/>
      <c r="Q1593" s="1312"/>
      <c r="R1593" s="1312"/>
      <c r="S1593" s="1312"/>
      <c r="T1593" s="1322"/>
      <c r="U1593" s="1323"/>
      <c r="V1593" s="1316"/>
      <c r="W1593" s="1316"/>
      <c r="Z1593" s="38"/>
    </row>
    <row r="1594" spans="1:26" s="1256" customFormat="1" ht="24.95" customHeight="1" x14ac:dyDescent="0.15">
      <c r="A1594" s="1204">
        <v>28</v>
      </c>
      <c r="B1594" s="63"/>
      <c r="C1594" s="63"/>
      <c r="D1594" s="63"/>
      <c r="E1594" s="63"/>
      <c r="F1594" s="63"/>
      <c r="G1594" s="63"/>
      <c r="H1594" s="63"/>
      <c r="I1594" s="63"/>
      <c r="J1594" s="63"/>
      <c r="K1594" s="63"/>
      <c r="L1594" s="62"/>
      <c r="M1594" s="62"/>
      <c r="N1594" s="1322"/>
      <c r="O1594" s="1322"/>
      <c r="P1594" s="1322"/>
      <c r="Q1594" s="1312"/>
      <c r="R1594" s="1312"/>
      <c r="S1594" s="1312"/>
      <c r="T1594" s="1322"/>
      <c r="U1594" s="1323"/>
      <c r="V1594" s="1316"/>
      <c r="W1594" s="1316"/>
      <c r="Z1594" s="38"/>
    </row>
    <row r="1595" spans="1:26" s="1256" customFormat="1" ht="24.95" customHeight="1" x14ac:dyDescent="0.15">
      <c r="A1595" s="1204">
        <v>29</v>
      </c>
      <c r="B1595" s="63"/>
      <c r="C1595" s="63"/>
      <c r="D1595" s="63"/>
      <c r="E1595" s="63"/>
      <c r="F1595" s="63"/>
      <c r="G1595" s="63"/>
      <c r="H1595" s="63"/>
      <c r="I1595" s="63"/>
      <c r="J1595" s="63"/>
      <c r="K1595" s="63"/>
      <c r="L1595" s="62"/>
      <c r="M1595" s="62"/>
      <c r="N1595" s="1322"/>
      <c r="O1595" s="1322"/>
      <c r="P1595" s="1322"/>
      <c r="Q1595" s="1312"/>
      <c r="R1595" s="1312"/>
      <c r="S1595" s="1312"/>
      <c r="T1595" s="1322"/>
      <c r="U1595" s="1323"/>
      <c r="V1595" s="1316"/>
      <c r="W1595" s="1316"/>
      <c r="Z1595" s="38"/>
    </row>
    <row r="1596" spans="1:26" s="1256" customFormat="1" ht="24.95" customHeight="1" x14ac:dyDescent="0.15">
      <c r="A1596" s="1204">
        <v>30</v>
      </c>
      <c r="B1596" s="63"/>
      <c r="C1596" s="63"/>
      <c r="D1596" s="63"/>
      <c r="E1596" s="63"/>
      <c r="F1596" s="63"/>
      <c r="G1596" s="63"/>
      <c r="H1596" s="63"/>
      <c r="I1596" s="63"/>
      <c r="J1596" s="63"/>
      <c r="K1596" s="63"/>
      <c r="L1596" s="63"/>
      <c r="M1596" s="63"/>
      <c r="N1596" s="1322"/>
      <c r="O1596" s="1322"/>
      <c r="P1596" s="1322"/>
      <c r="Q1596" s="1312"/>
      <c r="R1596" s="1312"/>
      <c r="S1596" s="1312"/>
      <c r="T1596" s="1322"/>
      <c r="U1596" s="1323"/>
      <c r="V1596" s="1316"/>
      <c r="W1596" s="1316"/>
      <c r="Z1596" s="38"/>
    </row>
    <row r="1597" spans="1:26" s="1256" customFormat="1" ht="24.95" customHeight="1" x14ac:dyDescent="0.15">
      <c r="A1597" s="1204">
        <v>31</v>
      </c>
      <c r="B1597" s="367"/>
      <c r="C1597" s="367"/>
      <c r="D1597" s="367"/>
      <c r="E1597" s="367"/>
      <c r="F1597" s="367"/>
      <c r="G1597" s="367"/>
      <c r="H1597" s="367"/>
      <c r="I1597" s="367"/>
      <c r="J1597" s="367"/>
      <c r="K1597" s="367"/>
      <c r="L1597" s="367"/>
      <c r="M1597" s="367"/>
      <c r="N1597" s="1329"/>
      <c r="O1597" s="1329"/>
      <c r="P1597" s="1329"/>
      <c r="Q1597" s="1181"/>
      <c r="R1597" s="1181"/>
      <c r="S1597" s="1181"/>
      <c r="T1597" s="1329"/>
      <c r="U1597" s="1330"/>
      <c r="V1597" s="1316"/>
      <c r="W1597" s="1316"/>
      <c r="Z1597" s="38"/>
    </row>
    <row r="1598" spans="1:26" s="1256" customFormat="1" ht="24.95" customHeight="1" x14ac:dyDescent="0.15">
      <c r="A1598" s="1204">
        <v>32</v>
      </c>
      <c r="B1598" s="1327"/>
      <c r="C1598" s="1327"/>
      <c r="D1598" s="1327"/>
      <c r="E1598" s="1327"/>
      <c r="F1598" s="1327"/>
      <c r="G1598" s="1327"/>
      <c r="H1598" s="1327"/>
      <c r="I1598" s="1327"/>
      <c r="J1598" s="1327"/>
      <c r="K1598" s="1327"/>
      <c r="L1598" s="1327"/>
      <c r="M1598" s="1327"/>
      <c r="N1598" s="1329"/>
      <c r="O1598" s="1329"/>
      <c r="P1598" s="1329"/>
      <c r="Q1598" s="1181"/>
      <c r="R1598" s="1181"/>
      <c r="S1598" s="1181"/>
      <c r="T1598" s="1329"/>
      <c r="U1598" s="1330"/>
      <c r="V1598" s="1316"/>
      <c r="W1598" s="1316"/>
      <c r="Z1598" s="38"/>
    </row>
    <row r="1599" spans="1:26" s="1256" customFormat="1" ht="24.75" customHeight="1" thickBot="1" x14ac:dyDescent="0.2">
      <c r="A1599" s="1204">
        <v>33</v>
      </c>
      <c r="B1599" s="1182"/>
      <c r="C1599" s="1182"/>
      <c r="D1599" s="1182"/>
      <c r="E1599" s="1182"/>
      <c r="F1599" s="1182"/>
      <c r="G1599" s="1182"/>
      <c r="H1599" s="1182"/>
      <c r="I1599" s="1182"/>
      <c r="J1599" s="1182"/>
      <c r="K1599" s="1182"/>
      <c r="L1599" s="1182"/>
      <c r="M1599" s="1182"/>
      <c r="N1599" s="1182"/>
      <c r="O1599" s="1182"/>
      <c r="P1599" s="1182"/>
      <c r="Q1599" s="1182"/>
      <c r="R1599" s="1182"/>
      <c r="S1599" s="1182"/>
      <c r="T1599" s="1331"/>
      <c r="U1599" s="1332"/>
      <c r="V1599" s="1316"/>
      <c r="W1599" s="1316"/>
      <c r="Z1599" s="38"/>
    </row>
    <row r="1600" spans="1:26" s="1256" customFormat="1" ht="20.100000000000001" customHeight="1" thickBot="1" x14ac:dyDescent="0.2">
      <c r="A1600" s="1691" t="s">
        <v>4</v>
      </c>
      <c r="B1600" s="1692"/>
      <c r="C1600" s="1564" t="s">
        <v>1920</v>
      </c>
      <c r="D1600" s="1564"/>
      <c r="E1600" s="1564"/>
      <c r="F1600" s="1565"/>
      <c r="G1600" s="1169"/>
      <c r="H1600" s="1169"/>
      <c r="I1600" s="1169"/>
      <c r="J1600" s="1169"/>
      <c r="K1600" s="1169"/>
      <c r="L1600" s="1169"/>
      <c r="M1600" s="1169"/>
      <c r="N1600" s="1169"/>
      <c r="O1600" s="1169"/>
      <c r="P1600" s="1169"/>
      <c r="Q1600" s="1169"/>
      <c r="R1600" s="1169"/>
      <c r="S1600" s="1169"/>
      <c r="T1600" s="336"/>
      <c r="U1600" s="336"/>
      <c r="V1600" s="1316"/>
      <c r="W1600" s="1316"/>
      <c r="Z1600" s="38"/>
    </row>
    <row r="1601" spans="1:27" s="751" customFormat="1" ht="31.5" customHeight="1" thickBot="1" x14ac:dyDescent="0.2">
      <c r="A1601" s="1476" t="s">
        <v>321</v>
      </c>
      <c r="B1601" s="1477"/>
      <c r="C1601" s="1477"/>
      <c r="D1601" s="1477"/>
      <c r="E1601" s="1478"/>
      <c r="F1601" s="602" t="s">
        <v>1766</v>
      </c>
      <c r="G1601"/>
      <c r="H1601" s="1479" t="s">
        <v>93</v>
      </c>
      <c r="I1601" s="1480"/>
      <c r="J1601" s="1480"/>
      <c r="K1601" s="5" t="s">
        <v>9</v>
      </c>
      <c r="L1601" s="1457" t="s">
        <v>322</v>
      </c>
      <c r="M1601" s="1457"/>
      <c r="N1601" s="1458"/>
      <c r="O1601" s="1"/>
      <c r="P1601" s="6"/>
      <c r="Q1601" s="6"/>
      <c r="R1601" s="6"/>
      <c r="S1601"/>
      <c r="T1601" s="1467" t="s">
        <v>1</v>
      </c>
      <c r="U1601" s="1468"/>
      <c r="V1601" s="610">
        <f>V1603/V1608</f>
        <v>1.2033045977011493E-2</v>
      </c>
      <c r="W1601" s="610">
        <f>W1603/W1608</f>
        <v>1.2092911877394636E-2</v>
      </c>
      <c r="X1601" s="678">
        <f>AVERAGE(V1601,W1601)</f>
        <v>1.2062978927203065E-2</v>
      </c>
      <c r="Y1601" s="380" t="s">
        <v>136</v>
      </c>
      <c r="Z1601" s="381">
        <f>ROUND(X1601*1440,0)/1440</f>
        <v>1.1805555555555555E-2</v>
      </c>
    </row>
    <row r="1602" spans="1:27" s="751" customFormat="1" ht="9" customHeight="1" thickBot="1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 s="1"/>
      <c r="P1602" s="1"/>
      <c r="Q1602" s="1"/>
      <c r="R1602"/>
      <c r="S1602"/>
      <c r="T1602"/>
      <c r="U1602"/>
      <c r="V1602" s="610">
        <v>0.23958333333333334</v>
      </c>
      <c r="W1602" s="610">
        <v>0.23611111111111113</v>
      </c>
      <c r="Y1602" s="1"/>
      <c r="Z1602" s="13"/>
    </row>
    <row r="1603" spans="1:27" s="751" customFormat="1" ht="20.100000000000001" customHeight="1" thickBot="1" x14ac:dyDescent="0.2">
      <c r="A1603" s="1495" t="s">
        <v>12</v>
      </c>
      <c r="B1603" s="1483"/>
      <c r="C1603" s="1483" t="s">
        <v>78</v>
      </c>
      <c r="D1603" s="1483"/>
      <c r="E1603" s="1484"/>
      <c r="F1603" s="1453"/>
      <c r="G1603" s="1454"/>
      <c r="H1603" s="1454"/>
      <c r="I1603" s="1454"/>
      <c r="J1603" s="1454"/>
      <c r="K1603"/>
      <c r="L1603"/>
      <c r="M1603"/>
      <c r="N1603" s="1463" t="s">
        <v>13</v>
      </c>
      <c r="O1603" s="1464"/>
      <c r="P1603" s="1536">
        <f>MINUTE(Z1601)</f>
        <v>17</v>
      </c>
      <c r="Q1603" s="1537"/>
      <c r="R1603"/>
      <c r="S1603" s="7" t="s">
        <v>14</v>
      </c>
      <c r="T1603" s="1526">
        <v>6.805555555555555E-2</v>
      </c>
      <c r="U1603" s="1527"/>
      <c r="V1603" s="610">
        <f>V1604-V1602</f>
        <v>0.69791666666666663</v>
      </c>
      <c r="W1603" s="610">
        <f>W1604-W1602</f>
        <v>0.70138888888888884</v>
      </c>
      <c r="Y1603" s="1"/>
      <c r="Z1603" s="13"/>
    </row>
    <row r="1604" spans="1:27" s="751" customFormat="1" ht="9" customHeight="1" thickBot="1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 s="610">
        <v>0.9375</v>
      </c>
      <c r="W1604" s="610">
        <v>0.9375</v>
      </c>
      <c r="Y1604" s="1"/>
      <c r="Z1604" s="13"/>
    </row>
    <row r="1605" spans="1:27" s="751" customFormat="1" ht="20.100000000000001" customHeight="1" x14ac:dyDescent="0.15">
      <c r="A1605" s="1499" t="s">
        <v>15</v>
      </c>
      <c r="B1605" s="1494">
        <v>1</v>
      </c>
      <c r="C1605" s="1494"/>
      <c r="D1605" s="1494">
        <v>2</v>
      </c>
      <c r="E1605" s="1494"/>
      <c r="F1605" s="1494">
        <v>3</v>
      </c>
      <c r="G1605" s="1494"/>
      <c r="H1605" s="1494">
        <v>4</v>
      </c>
      <c r="I1605" s="1494"/>
      <c r="J1605" s="1494">
        <v>5</v>
      </c>
      <c r="K1605" s="1494"/>
      <c r="L1605" s="1494">
        <v>6</v>
      </c>
      <c r="M1605" s="1494"/>
      <c r="N1605" s="1494">
        <v>7</v>
      </c>
      <c r="O1605" s="1494"/>
      <c r="P1605" s="1494">
        <v>8</v>
      </c>
      <c r="Q1605" s="1494"/>
      <c r="R1605" s="1494">
        <v>9</v>
      </c>
      <c r="S1605" s="1494"/>
      <c r="T1605" s="1501">
        <v>10</v>
      </c>
      <c r="U1605" s="1502"/>
      <c r="V1605" s="534"/>
      <c r="W1605" s="534"/>
      <c r="Y1605" s="1"/>
      <c r="Z1605" s="13"/>
    </row>
    <row r="1606" spans="1:27" s="751" customFormat="1" ht="20.100000000000001" customHeight="1" x14ac:dyDescent="0.15">
      <c r="A1606" s="1500"/>
      <c r="B1606" s="9" t="s">
        <v>93</v>
      </c>
      <c r="C1606" s="9" t="s">
        <v>322</v>
      </c>
      <c r="D1606" s="9" t="s">
        <v>93</v>
      </c>
      <c r="E1606" s="9" t="s">
        <v>322</v>
      </c>
      <c r="F1606" s="9" t="s">
        <v>93</v>
      </c>
      <c r="G1606" s="9" t="s">
        <v>322</v>
      </c>
      <c r="H1606" s="9" t="s">
        <v>93</v>
      </c>
      <c r="I1606" s="9" t="s">
        <v>322</v>
      </c>
      <c r="J1606" s="9" t="s">
        <v>93</v>
      </c>
      <c r="K1606" s="9" t="s">
        <v>322</v>
      </c>
      <c r="L1606" s="9"/>
      <c r="M1606" s="9"/>
      <c r="N1606" s="9"/>
      <c r="O1606" s="9"/>
      <c r="P1606" s="9"/>
      <c r="Q1606" s="9"/>
      <c r="R1606" s="9"/>
      <c r="S1606" s="9"/>
      <c r="T1606" s="10"/>
      <c r="U1606" s="16"/>
      <c r="V1606" s="534"/>
      <c r="W1606" s="534"/>
      <c r="Y1606" s="1"/>
      <c r="Z1606" s="13"/>
    </row>
    <row r="1607" spans="1:27" s="751" customFormat="1" ht="24.75" customHeight="1" x14ac:dyDescent="0.15">
      <c r="A1607" s="1059" t="s">
        <v>73</v>
      </c>
      <c r="B1607" s="1042"/>
      <c r="C1607" s="822">
        <v>0.23611111111111113</v>
      </c>
      <c r="D1607" s="755">
        <v>0.33750000000000008</v>
      </c>
      <c r="E1607" s="485">
        <v>0.41597222222222235</v>
      </c>
      <c r="F1607" s="182">
        <v>0.50902777777777797</v>
      </c>
      <c r="G1607" s="485"/>
      <c r="H1607" s="182"/>
      <c r="I1607" s="485"/>
      <c r="J1607" s="182"/>
      <c r="K1607" s="485"/>
      <c r="L1607" s="3"/>
      <c r="M1607" s="3"/>
      <c r="N1607" s="40"/>
      <c r="O1607" s="40"/>
      <c r="P1607" s="3"/>
      <c r="Q1607" s="3"/>
      <c r="R1607" s="68"/>
      <c r="S1607" s="69"/>
      <c r="T1607" s="14"/>
      <c r="U1607" s="20"/>
      <c r="V1607" s="633">
        <f>COUNTA(B1607:U1639)</f>
        <v>116</v>
      </c>
      <c r="W1607" s="634">
        <f>V1607/11/2</f>
        <v>5.2727272727272725</v>
      </c>
      <c r="Y1607" s="1"/>
      <c r="Z1607" s="385"/>
      <c r="AA1607" s="278"/>
    </row>
    <row r="1608" spans="1:27" s="751" customFormat="1" ht="24.75" customHeight="1" x14ac:dyDescent="0.15">
      <c r="A1608" s="1059" t="s">
        <v>53</v>
      </c>
      <c r="B1608" s="1042"/>
      <c r="C1608" s="822">
        <v>0.25</v>
      </c>
      <c r="D1608" s="755">
        <v>0.34652777777777788</v>
      </c>
      <c r="E1608" s="485">
        <v>0.42638888888888904</v>
      </c>
      <c r="F1608" s="182">
        <v>0.52083333333333348</v>
      </c>
      <c r="G1608" s="485">
        <v>0.5840277777777777</v>
      </c>
      <c r="H1608" s="182">
        <v>0.68055555555555514</v>
      </c>
      <c r="I1608" s="485">
        <v>0.75624999999999931</v>
      </c>
      <c r="J1608" s="182">
        <v>0.84861111111111009</v>
      </c>
      <c r="K1608" s="485">
        <v>0.90624999999999878</v>
      </c>
      <c r="L1608" s="3"/>
      <c r="M1608" s="3"/>
      <c r="N1608" s="40"/>
      <c r="O1608" s="40"/>
      <c r="P1608" s="3"/>
      <c r="Q1608" s="3"/>
      <c r="R1608" s="68"/>
      <c r="S1608" s="69"/>
      <c r="T1608" s="14"/>
      <c r="U1608" s="20"/>
      <c r="V1608" s="114">
        <f>COUNTA(B1607:B1639,D1607:D1639,F1607:F1639,H1607:H1639,J1607:J1639,L1607:L1639,N1607:N1639,P1607:P1639,R1607:R1639,T1607:T1639)</f>
        <v>58</v>
      </c>
      <c r="W1608" s="114">
        <f>COUNTA(C1607:C1639,E1607:E1639,G1607:G1639,I1607:I1639,K1607:K1639,M1607:M1639,O1607:O1639,Q1607:Q1639,S1607:S1639,U1607:U1639)</f>
        <v>58</v>
      </c>
      <c r="Y1608" s="1">
        <f>(V1608+W1608)/2</f>
        <v>58</v>
      </c>
      <c r="Z1608" s="385"/>
    </row>
    <row r="1609" spans="1:27" s="751" customFormat="1" ht="24.75" customHeight="1" x14ac:dyDescent="0.15">
      <c r="A1609" s="1059" t="s">
        <v>54</v>
      </c>
      <c r="B1609" s="1042"/>
      <c r="C1609" s="913">
        <v>0.2638888888888889</v>
      </c>
      <c r="D1609" s="755">
        <v>0.35972222222222233</v>
      </c>
      <c r="E1609" s="485">
        <v>0.43680555555555572</v>
      </c>
      <c r="F1609" s="182">
        <v>0.53263888888888899</v>
      </c>
      <c r="G1609" s="485">
        <v>0.5972222222222221</v>
      </c>
      <c r="H1609" s="182">
        <v>0.69583333333333286</v>
      </c>
      <c r="I1609" s="485">
        <v>0.77152777777777704</v>
      </c>
      <c r="J1609" s="182">
        <v>0.85972222222222117</v>
      </c>
      <c r="K1609" s="485">
        <v>0.91666666666666541</v>
      </c>
      <c r="L1609" s="3"/>
      <c r="M1609" s="3"/>
      <c r="N1609" s="40"/>
      <c r="O1609" s="40"/>
      <c r="P1609" s="3"/>
      <c r="Q1609" s="3"/>
      <c r="R1609" s="68"/>
      <c r="S1609" s="69"/>
      <c r="T1609" s="14"/>
      <c r="U1609" s="20"/>
      <c r="V1609" s="534"/>
      <c r="W1609" s="534"/>
      <c r="Y1609" s="1" t="s">
        <v>145</v>
      </c>
      <c r="Z1609" s="385"/>
      <c r="AA1609" s="278"/>
    </row>
    <row r="1610" spans="1:27" s="751" customFormat="1" ht="24.75" customHeight="1" x14ac:dyDescent="0.15">
      <c r="A1610" s="1059" t="s">
        <v>55</v>
      </c>
      <c r="B1610" s="1042"/>
      <c r="C1610" s="822">
        <v>0.27777777777777779</v>
      </c>
      <c r="D1610" s="39">
        <v>0.37291666666666679</v>
      </c>
      <c r="E1610" s="485">
        <v>0.44722222222222241</v>
      </c>
      <c r="F1610" s="182">
        <v>0.54375000000000007</v>
      </c>
      <c r="G1610" s="485">
        <v>0.6104166666666665</v>
      </c>
      <c r="H1610" s="182">
        <v>0.71111111111111058</v>
      </c>
      <c r="I1610" s="485">
        <v>0.78680555555555476</v>
      </c>
      <c r="J1610" s="182">
        <v>0.87083333333333224</v>
      </c>
      <c r="K1610" s="485">
        <v>0.92708333333333204</v>
      </c>
      <c r="L1610" s="3"/>
      <c r="M1610" s="3"/>
      <c r="N1610" s="40"/>
      <c r="O1610" s="40"/>
      <c r="P1610" s="3"/>
      <c r="Q1610" s="3"/>
      <c r="R1610" s="68"/>
      <c r="S1610" s="69"/>
      <c r="T1610" s="14"/>
      <c r="U1610" s="20"/>
      <c r="V1610" s="461"/>
      <c r="W1610" s="461"/>
      <c r="Y1610" s="1"/>
      <c r="Z1610" s="385"/>
    </row>
    <row r="1611" spans="1:27" s="751" customFormat="1" ht="24.75" customHeight="1" x14ac:dyDescent="0.15">
      <c r="A1611" s="1059" t="s">
        <v>56</v>
      </c>
      <c r="B1611" s="1042"/>
      <c r="C1611" s="913">
        <v>0.29166666666666669</v>
      </c>
      <c r="D1611" s="39">
        <v>0.38611111111111124</v>
      </c>
      <c r="E1611" s="485">
        <v>0.45833333333333354</v>
      </c>
      <c r="F1611" s="182">
        <v>0.55486111111111114</v>
      </c>
      <c r="G1611" s="485">
        <v>0.62361111111111089</v>
      </c>
      <c r="H1611" s="182">
        <v>0.72638888888888831</v>
      </c>
      <c r="I1611" s="485">
        <v>0.8006944444444436</v>
      </c>
      <c r="J1611" s="182">
        <v>0.88194444444444331</v>
      </c>
      <c r="K1611" s="485">
        <v>0.9375</v>
      </c>
      <c r="L1611" s="3"/>
      <c r="M1611" s="3"/>
      <c r="N1611" s="40"/>
      <c r="O1611" s="40"/>
      <c r="P1611" s="3"/>
      <c r="Q1611" s="3"/>
      <c r="R1611" s="68"/>
      <c r="S1611" s="69"/>
      <c r="T1611" s="14"/>
      <c r="U1611" s="20"/>
      <c r="V1611" s="534"/>
      <c r="W1611" s="534"/>
      <c r="Y1611" s="1"/>
      <c r="Z1611" s="385"/>
    </row>
    <row r="1612" spans="1:27" s="751" customFormat="1" ht="24.75" customHeight="1" x14ac:dyDescent="0.15">
      <c r="A1612" s="1059" t="s">
        <v>57</v>
      </c>
      <c r="B1612" s="1042"/>
      <c r="C1612" s="822">
        <v>0.30486111111111114</v>
      </c>
      <c r="D1612" s="39">
        <v>0.39930555555555569</v>
      </c>
      <c r="E1612" s="485">
        <v>0.46944444444444466</v>
      </c>
      <c r="F1612" s="182">
        <v>0.56527777777777777</v>
      </c>
      <c r="G1612" s="485">
        <v>0.63611111111111085</v>
      </c>
      <c r="H1612" s="1058">
        <v>0.74166666666666603</v>
      </c>
      <c r="I1612" s="485">
        <v>0.81249999999999911</v>
      </c>
      <c r="J1612" s="182">
        <v>0.89305555555555438</v>
      </c>
      <c r="K1612" s="485"/>
      <c r="L1612" s="40"/>
      <c r="M1612" s="3"/>
      <c r="N1612" s="40"/>
      <c r="O1612" s="40"/>
      <c r="P1612" s="3"/>
      <c r="Q1612" s="3"/>
      <c r="R1612" s="68"/>
      <c r="S1612" s="69"/>
      <c r="T1612" s="14"/>
      <c r="U1612" s="20"/>
      <c r="V1612" s="61"/>
      <c r="W1612" s="61"/>
      <c r="Y1612" s="1"/>
      <c r="Z1612" s="385"/>
    </row>
    <row r="1613" spans="1:27" s="751" customFormat="1" ht="24.75" customHeight="1" x14ac:dyDescent="0.15">
      <c r="A1613" s="1059" t="s">
        <v>58</v>
      </c>
      <c r="B1613" s="39">
        <v>0.24305555555555555</v>
      </c>
      <c r="C1613" s="913">
        <v>0.31805555555555559</v>
      </c>
      <c r="D1613" s="39">
        <v>0.4118055555555557</v>
      </c>
      <c r="E1613" s="485">
        <v>0.48125000000000023</v>
      </c>
      <c r="F1613" s="182">
        <v>0.57708333333333328</v>
      </c>
      <c r="G1613" s="485">
        <v>0.64861111111111081</v>
      </c>
      <c r="H1613" s="1058">
        <v>0.75138888888888822</v>
      </c>
      <c r="I1613" s="485">
        <v>0.82291666666666574</v>
      </c>
      <c r="J1613" s="182">
        <v>0.90416666666666545</v>
      </c>
      <c r="K1613" s="485"/>
      <c r="L1613" s="40"/>
      <c r="M1613" s="3"/>
      <c r="N1613" s="40"/>
      <c r="O1613" s="40"/>
      <c r="P1613" s="3"/>
      <c r="Q1613" s="3"/>
      <c r="R1613" s="68"/>
      <c r="S1613" s="69"/>
      <c r="T1613" s="14"/>
      <c r="U1613" s="20"/>
      <c r="V1613" s="61"/>
      <c r="W1613" s="61"/>
      <c r="Y1613" s="1"/>
      <c r="Z1613" s="13"/>
    </row>
    <row r="1614" spans="1:27" s="751" customFormat="1" ht="24.75" customHeight="1" x14ac:dyDescent="0.15">
      <c r="A1614" s="1059" t="s">
        <v>59</v>
      </c>
      <c r="B1614" s="39">
        <v>0.2583333333333333</v>
      </c>
      <c r="C1614" s="822">
        <v>0.3305555555555556</v>
      </c>
      <c r="D1614" s="39">
        <v>0.42430555555555571</v>
      </c>
      <c r="E1614" s="485">
        <v>0.4930555555555558</v>
      </c>
      <c r="F1614" s="182">
        <v>0.5888888888888888</v>
      </c>
      <c r="G1614" s="485">
        <v>0.66041666666666632</v>
      </c>
      <c r="H1614" s="1058">
        <v>0.76111111111111041</v>
      </c>
      <c r="I1614" s="485">
        <v>0.83333333333333237</v>
      </c>
      <c r="J1614" s="182">
        <v>0.91527777777777652</v>
      </c>
      <c r="K1614" s="485"/>
      <c r="L1614" s="40"/>
      <c r="M1614" s="3"/>
      <c r="N1614" s="40"/>
      <c r="O1614" s="40"/>
      <c r="P1614" s="3"/>
      <c r="Q1614" s="3"/>
      <c r="R1614" s="68"/>
      <c r="S1614" s="69"/>
      <c r="T1614" s="14"/>
      <c r="U1614" s="20"/>
      <c r="V1614" s="61"/>
      <c r="W1614" s="61"/>
      <c r="Y1614" s="1"/>
      <c r="Z1614" s="385"/>
    </row>
    <row r="1615" spans="1:27" s="751" customFormat="1" ht="24.75" customHeight="1" x14ac:dyDescent="0.15">
      <c r="A1615" s="1059" t="s">
        <v>60</v>
      </c>
      <c r="B1615" s="39">
        <v>0.27361111111111108</v>
      </c>
      <c r="C1615" s="913">
        <v>0.34375000000000006</v>
      </c>
      <c r="D1615" s="39">
        <v>0.43680555555555572</v>
      </c>
      <c r="E1615" s="485">
        <v>0.50486111111111132</v>
      </c>
      <c r="F1615" s="182">
        <v>0.60069444444444431</v>
      </c>
      <c r="G1615" s="485">
        <v>0.67222222222222183</v>
      </c>
      <c r="H1615" s="1058">
        <v>0.77083333333333259</v>
      </c>
      <c r="I1615" s="485">
        <v>0.843749999999999</v>
      </c>
      <c r="J1615" s="182">
        <v>0.9263888888888876</v>
      </c>
      <c r="K1615" s="485"/>
      <c r="L1615" s="40"/>
      <c r="M1615" s="3"/>
      <c r="N1615" s="3"/>
      <c r="O1615" s="3"/>
      <c r="P1615" s="3"/>
      <c r="Q1615" s="3"/>
      <c r="R1615" s="68"/>
      <c r="S1615" s="69"/>
      <c r="T1615" s="14"/>
      <c r="U1615" s="20"/>
      <c r="V1615" s="61"/>
      <c r="W1615" s="61"/>
      <c r="Y1615" s="1"/>
      <c r="Z1615" s="385"/>
    </row>
    <row r="1616" spans="1:27" s="751" customFormat="1" ht="24.75" customHeight="1" x14ac:dyDescent="0.15">
      <c r="A1616" s="1059" t="s">
        <v>61</v>
      </c>
      <c r="B1616" s="39">
        <v>0.28749999999999998</v>
      </c>
      <c r="C1616" s="822">
        <v>0.35694444444444451</v>
      </c>
      <c r="D1616" s="39">
        <v>0.44930555555555574</v>
      </c>
      <c r="E1616" s="485">
        <v>0.51666666666666683</v>
      </c>
      <c r="F1616" s="182">
        <v>0.61249999999999982</v>
      </c>
      <c r="G1616" s="485">
        <v>0.68402777777777735</v>
      </c>
      <c r="H1616" s="1058">
        <v>0.78055555555555478</v>
      </c>
      <c r="I1616" s="485">
        <v>0.85416666666666563</v>
      </c>
      <c r="J1616" s="182">
        <v>0.9375</v>
      </c>
      <c r="K1616" s="485"/>
      <c r="L1616" s="3"/>
      <c r="M1616" s="3"/>
      <c r="N1616" s="3"/>
      <c r="O1616" s="3"/>
      <c r="P1616" s="3"/>
      <c r="Q1616" s="3"/>
      <c r="R1616" s="68"/>
      <c r="S1616" s="69"/>
      <c r="T1616" s="14"/>
      <c r="U1616" s="20"/>
      <c r="V1616" s="61"/>
      <c r="W1616" s="61"/>
      <c r="Y1616" s="1"/>
      <c r="Z1616" s="385"/>
    </row>
    <row r="1617" spans="1:27" s="751" customFormat="1" ht="24.75" customHeight="1" x14ac:dyDescent="0.15">
      <c r="A1617" s="1059" t="s">
        <v>62</v>
      </c>
      <c r="B1617" s="39">
        <v>0.30138888888888887</v>
      </c>
      <c r="C1617" s="913">
        <v>0.37013888888888896</v>
      </c>
      <c r="D1617" s="39">
        <v>0.46180555555555575</v>
      </c>
      <c r="E1617" s="485">
        <v>0.52847222222222234</v>
      </c>
      <c r="F1617" s="182">
        <v>0.62361111111111089</v>
      </c>
      <c r="G1617" s="485">
        <v>0.69722222222222174</v>
      </c>
      <c r="H1617" s="182">
        <v>0.79444444444444362</v>
      </c>
      <c r="I1617" s="485">
        <v>0.86458333333333226</v>
      </c>
      <c r="J1617" s="182"/>
      <c r="K1617" s="485"/>
      <c r="L1617" s="3"/>
      <c r="M1617" s="87"/>
      <c r="N1617" s="3"/>
      <c r="O1617" s="3"/>
      <c r="P1617" s="3"/>
      <c r="Q1617" s="3"/>
      <c r="R1617" s="68"/>
      <c r="S1617" s="69"/>
      <c r="T1617" s="14"/>
      <c r="U1617" s="20"/>
      <c r="V1617" s="61"/>
      <c r="W1617" s="61"/>
      <c r="Y1617" s="1"/>
      <c r="Z1617" s="385"/>
    </row>
    <row r="1618" spans="1:27" s="751" customFormat="1" ht="24.75" customHeight="1" x14ac:dyDescent="0.15">
      <c r="A1618" s="1059" t="s">
        <v>63</v>
      </c>
      <c r="B1618" s="755">
        <v>0.31041666666666667</v>
      </c>
      <c r="C1618" s="822">
        <v>0.38263888888888897</v>
      </c>
      <c r="D1618" s="39">
        <v>0.47361111111111132</v>
      </c>
      <c r="E1618" s="485">
        <v>0.5409722222222223</v>
      </c>
      <c r="F1618" s="182">
        <v>0.63611111111111085</v>
      </c>
      <c r="G1618" s="485">
        <v>0.71111111111111058</v>
      </c>
      <c r="H1618" s="182">
        <v>0.80833333333333246</v>
      </c>
      <c r="I1618" s="485">
        <v>0.87499999999999889</v>
      </c>
      <c r="J1618" s="182"/>
      <c r="K1618" s="485"/>
      <c r="L1618" s="3"/>
      <c r="M1618" s="3"/>
      <c r="N1618" s="3"/>
      <c r="O1618" s="3"/>
      <c r="P1618" s="3"/>
      <c r="Q1618" s="3"/>
      <c r="R1618" s="68"/>
      <c r="S1618" s="69"/>
      <c r="T1618" s="14"/>
      <c r="U1618" s="20"/>
      <c r="V1618" s="61"/>
      <c r="W1618" s="61"/>
      <c r="Y1618" s="1"/>
      <c r="Z1618" s="385"/>
    </row>
    <row r="1619" spans="1:27" s="751" customFormat="1" ht="24.75" customHeight="1" x14ac:dyDescent="0.15">
      <c r="A1619" s="1059" t="s">
        <v>64</v>
      </c>
      <c r="B1619" s="755">
        <v>0.31944444444444448</v>
      </c>
      <c r="C1619" s="913">
        <v>0.39444444444444454</v>
      </c>
      <c r="D1619" s="39">
        <v>0.48541666666666689</v>
      </c>
      <c r="E1619" s="485">
        <v>0.55486111111111114</v>
      </c>
      <c r="F1619" s="182">
        <v>0.64999999999999969</v>
      </c>
      <c r="G1619" s="485">
        <v>0.72569444444444386</v>
      </c>
      <c r="H1619" s="182">
        <v>0.8222222222222213</v>
      </c>
      <c r="I1619" s="485">
        <v>0.88541666666666552</v>
      </c>
      <c r="J1619" s="182"/>
      <c r="K1619" s="485"/>
      <c r="L1619" s="3"/>
      <c r="M1619" s="3"/>
      <c r="N1619" s="3"/>
      <c r="O1619" s="3"/>
      <c r="P1619" s="3"/>
      <c r="Q1619" s="3"/>
      <c r="R1619" s="68"/>
      <c r="S1619" s="69"/>
      <c r="T1619" s="14"/>
      <c r="U1619" s="20"/>
      <c r="V1619" s="61"/>
      <c r="W1619" s="61"/>
      <c r="Y1619" s="1"/>
      <c r="Z1619" s="385"/>
      <c r="AA1619" s="278"/>
    </row>
    <row r="1620" spans="1:27" s="751" customFormat="1" ht="24.75" customHeight="1" x14ac:dyDescent="0.15">
      <c r="A1620" s="1059" t="s">
        <v>65</v>
      </c>
      <c r="B1620" s="755">
        <v>0.32847222222222228</v>
      </c>
      <c r="C1620" s="822">
        <v>0.40555555555555567</v>
      </c>
      <c r="D1620" s="39">
        <v>0.49722222222222245</v>
      </c>
      <c r="E1620" s="485">
        <v>0.56944444444444442</v>
      </c>
      <c r="F1620" s="182">
        <v>0.66527777777777741</v>
      </c>
      <c r="G1620" s="485">
        <v>0.74097222222222159</v>
      </c>
      <c r="H1620" s="182">
        <v>0.83611111111111014</v>
      </c>
      <c r="I1620" s="485">
        <v>0.89583333333333215</v>
      </c>
      <c r="J1620" s="182"/>
      <c r="K1620" s="485"/>
      <c r="L1620" s="3"/>
      <c r="M1620" s="3"/>
      <c r="N1620" s="3"/>
      <c r="O1620" s="3"/>
      <c r="P1620" s="3"/>
      <c r="Q1620" s="3"/>
      <c r="R1620" s="68"/>
      <c r="S1620" s="69"/>
      <c r="T1620" s="14"/>
      <c r="U1620" s="20"/>
      <c r="V1620" s="61"/>
      <c r="W1620" s="61"/>
      <c r="Y1620" s="1"/>
      <c r="Z1620" s="13"/>
    </row>
    <row r="1621" spans="1:27" s="751" customFormat="1" ht="24.75" customHeight="1" x14ac:dyDescent="0.15">
      <c r="A1621" s="728">
        <v>15</v>
      </c>
      <c r="B1621" s="3"/>
      <c r="C1621" s="3"/>
      <c r="D1621" s="3"/>
      <c r="E1621" s="3"/>
      <c r="F1621" s="49"/>
      <c r="G1621" s="3"/>
      <c r="H1621" s="50"/>
      <c r="I1621" s="3"/>
      <c r="J1621" s="3"/>
      <c r="K1621" s="3"/>
      <c r="L1621" s="3"/>
      <c r="M1621" s="3"/>
      <c r="N1621" s="3"/>
      <c r="O1621" s="3"/>
      <c r="P1621" s="3"/>
      <c r="Q1621" s="3"/>
      <c r="R1621" s="68"/>
      <c r="S1621" s="69"/>
      <c r="T1621" s="14"/>
      <c r="U1621" s="20"/>
      <c r="V1621" s="534"/>
      <c r="W1621" s="534"/>
      <c r="Y1621" s="1"/>
      <c r="Z1621" s="13"/>
    </row>
    <row r="1622" spans="1:27" s="751" customFormat="1" ht="24.75" customHeight="1" x14ac:dyDescent="0.15">
      <c r="A1622" s="728">
        <v>16</v>
      </c>
      <c r="B1622" s="40"/>
      <c r="C1622" s="40"/>
      <c r="D1622" s="40"/>
      <c r="E1622" s="40"/>
      <c r="F1622" s="40"/>
      <c r="G1622" s="40"/>
      <c r="H1622" s="40"/>
      <c r="I1622" s="40"/>
      <c r="J1622" s="40"/>
      <c r="K1622" s="40"/>
      <c r="L1622" s="40"/>
      <c r="M1622" s="40"/>
      <c r="N1622" s="40"/>
      <c r="O1622" s="40"/>
      <c r="P1622" s="40"/>
      <c r="Q1622" s="40"/>
      <c r="R1622" s="68"/>
      <c r="S1622" s="69"/>
      <c r="T1622" s="14"/>
      <c r="U1622" s="20"/>
      <c r="V1622" s="534"/>
      <c r="W1622" s="534"/>
      <c r="Y1622" s="1"/>
      <c r="Z1622" s="13"/>
    </row>
    <row r="1623" spans="1:27" s="751" customFormat="1" ht="24.75" customHeight="1" x14ac:dyDescent="0.15">
      <c r="A1623" s="728">
        <v>17</v>
      </c>
      <c r="B1623" s="40"/>
      <c r="C1623" s="40"/>
      <c r="D1623" s="40"/>
      <c r="E1623" s="40"/>
      <c r="F1623" s="40"/>
      <c r="G1623" s="40"/>
      <c r="H1623" s="40"/>
      <c r="I1623" s="40"/>
      <c r="J1623" s="40"/>
      <c r="K1623" s="40"/>
      <c r="L1623" s="40"/>
      <c r="M1623" s="40"/>
      <c r="N1623" s="40"/>
      <c r="O1623" s="40"/>
      <c r="P1623" s="40"/>
      <c r="Q1623" s="40"/>
      <c r="R1623" s="68"/>
      <c r="S1623" s="69"/>
      <c r="T1623" s="14"/>
      <c r="U1623" s="20"/>
      <c r="V1623" s="534"/>
      <c r="W1623" s="534"/>
      <c r="Y1623" s="1"/>
      <c r="Z1623" s="13"/>
    </row>
    <row r="1624" spans="1:27" s="751" customFormat="1" ht="24.75" customHeight="1" x14ac:dyDescent="0.15">
      <c r="A1624" s="728">
        <v>18</v>
      </c>
      <c r="B1624" s="40"/>
      <c r="C1624" s="40"/>
      <c r="D1624" s="40"/>
      <c r="E1624" s="40"/>
      <c r="F1624" s="40"/>
      <c r="G1624" s="40"/>
      <c r="H1624" s="40"/>
      <c r="I1624" s="40"/>
      <c r="J1624" s="40"/>
      <c r="K1624" s="40"/>
      <c r="L1624" s="40"/>
      <c r="M1624" s="40"/>
      <c r="N1624" s="40"/>
      <c r="O1624" s="40"/>
      <c r="P1624" s="40"/>
      <c r="Q1624" s="40"/>
      <c r="R1624" s="68"/>
      <c r="S1624" s="69"/>
      <c r="T1624" s="14"/>
      <c r="U1624" s="20"/>
      <c r="V1624" s="534"/>
      <c r="W1624" s="534"/>
      <c r="Y1624" s="1"/>
      <c r="Z1624" s="13"/>
    </row>
    <row r="1625" spans="1:27" s="751" customFormat="1" ht="24.75" customHeight="1" x14ac:dyDescent="0.15">
      <c r="A1625" s="8">
        <v>19</v>
      </c>
      <c r="B1625" s="40"/>
      <c r="C1625" s="40"/>
      <c r="D1625" s="40"/>
      <c r="E1625" s="40"/>
      <c r="F1625" s="40"/>
      <c r="G1625" s="40"/>
      <c r="H1625" s="40"/>
      <c r="I1625" s="40"/>
      <c r="J1625" s="40"/>
      <c r="K1625" s="40"/>
      <c r="L1625" s="40"/>
      <c r="M1625" s="40"/>
      <c r="N1625" s="40"/>
      <c r="O1625" s="40"/>
      <c r="P1625" s="40"/>
      <c r="Q1625" s="40"/>
      <c r="R1625" s="10"/>
      <c r="S1625" s="69"/>
      <c r="T1625" s="14"/>
      <c r="U1625" s="20"/>
      <c r="V1625" s="534"/>
      <c r="W1625" s="534"/>
      <c r="Y1625" s="1"/>
      <c r="Z1625" s="13"/>
    </row>
    <row r="1626" spans="1:27" s="751" customFormat="1" ht="24.75" customHeight="1" x14ac:dyDescent="0.15">
      <c r="A1626" s="8">
        <v>20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9"/>
      <c r="S1626" s="4"/>
      <c r="T1626" s="14"/>
      <c r="U1626" s="20"/>
      <c r="V1626" s="534"/>
      <c r="W1626" s="534"/>
      <c r="Y1626" s="1"/>
      <c r="Z1626" s="13"/>
    </row>
    <row r="1627" spans="1:27" s="751" customFormat="1" ht="24.75" customHeight="1" x14ac:dyDescent="0.15">
      <c r="A1627" s="8">
        <v>21</v>
      </c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14"/>
      <c r="U1627" s="20"/>
      <c r="V1627" s="534"/>
      <c r="W1627" s="534"/>
      <c r="Y1627" s="1"/>
      <c r="Z1627" s="392"/>
    </row>
    <row r="1628" spans="1:27" s="751" customFormat="1" ht="24.75" customHeight="1" x14ac:dyDescent="0.15">
      <c r="A1628" s="8">
        <v>22</v>
      </c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14"/>
      <c r="U1628" s="20"/>
      <c r="V1628" s="534"/>
      <c r="W1628" s="534"/>
      <c r="Y1628" s="1"/>
      <c r="Z1628" s="13"/>
    </row>
    <row r="1629" spans="1:27" s="751" customFormat="1" ht="24.75" customHeight="1" x14ac:dyDescent="0.15">
      <c r="A1629" s="8">
        <v>23</v>
      </c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14"/>
      <c r="U1629" s="20"/>
      <c r="V1629" s="534"/>
      <c r="W1629" s="534"/>
      <c r="Y1629" s="1"/>
      <c r="Z1629" s="13"/>
    </row>
    <row r="1630" spans="1:27" s="751" customFormat="1" ht="24.75" customHeight="1" x14ac:dyDescent="0.15">
      <c r="A1630" s="8">
        <v>24</v>
      </c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14"/>
      <c r="U1630" s="20"/>
      <c r="V1630" s="534"/>
      <c r="W1630" s="534"/>
      <c r="Y1630" s="1"/>
      <c r="Z1630" s="13"/>
    </row>
    <row r="1631" spans="1:27" s="751" customFormat="1" ht="24.75" customHeight="1" x14ac:dyDescent="0.15">
      <c r="A1631" s="8">
        <v>25</v>
      </c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14"/>
      <c r="U1631" s="20"/>
      <c r="V1631" s="534"/>
      <c r="W1631" s="534"/>
      <c r="Y1631" s="1"/>
      <c r="Z1631" s="13"/>
    </row>
    <row r="1632" spans="1:27" s="751" customFormat="1" ht="24.75" customHeight="1" x14ac:dyDescent="0.15">
      <c r="A1632" s="8">
        <v>26</v>
      </c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14"/>
      <c r="U1632" s="20"/>
      <c r="V1632" s="534"/>
      <c r="W1632" s="534"/>
      <c r="Y1632" s="1"/>
      <c r="Z1632" s="13"/>
    </row>
    <row r="1633" spans="1:27" s="751" customFormat="1" ht="24.75" customHeight="1" x14ac:dyDescent="0.15">
      <c r="A1633" s="8">
        <v>27</v>
      </c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14"/>
      <c r="U1633" s="20"/>
      <c r="V1633" s="534"/>
      <c r="W1633" s="534"/>
      <c r="Y1633" s="1"/>
      <c r="Z1633" s="13"/>
    </row>
    <row r="1634" spans="1:27" s="751" customFormat="1" ht="24.75" customHeight="1" x14ac:dyDescent="0.15">
      <c r="A1634" s="8">
        <v>28</v>
      </c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14"/>
      <c r="U1634" s="20"/>
      <c r="V1634" s="534"/>
      <c r="W1634" s="534"/>
      <c r="Y1634" s="1"/>
      <c r="Z1634" s="13"/>
    </row>
    <row r="1635" spans="1:27" s="751" customFormat="1" ht="24.75" customHeight="1" x14ac:dyDescent="0.15">
      <c r="A1635" s="8">
        <v>29</v>
      </c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14"/>
      <c r="U1635" s="20"/>
      <c r="V1635" s="534"/>
      <c r="W1635" s="534"/>
      <c r="Y1635" s="1"/>
      <c r="Z1635" s="13"/>
    </row>
    <row r="1636" spans="1:27" s="751" customFormat="1" ht="24.75" customHeight="1" x14ac:dyDescent="0.15">
      <c r="A1636" s="44">
        <v>30</v>
      </c>
      <c r="B1636" s="45"/>
      <c r="C1636" s="45"/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6"/>
      <c r="U1636" s="47"/>
      <c r="V1636" s="534"/>
      <c r="W1636" s="534"/>
      <c r="Y1636" s="1"/>
      <c r="Z1636" s="13"/>
    </row>
    <row r="1637" spans="1:27" s="751" customFormat="1" ht="24.75" customHeight="1" x14ac:dyDescent="0.15">
      <c r="A1637" s="44">
        <v>31</v>
      </c>
      <c r="B1637" s="45"/>
      <c r="C1637" s="45"/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6"/>
      <c r="U1637" s="47"/>
      <c r="V1637" s="534"/>
      <c r="W1637" s="534"/>
      <c r="Y1637" s="1"/>
      <c r="Z1637" s="13"/>
    </row>
    <row r="1638" spans="1:27" s="751" customFormat="1" ht="24.75" customHeight="1" x14ac:dyDescent="0.15">
      <c r="A1638" s="44">
        <v>32</v>
      </c>
      <c r="B1638" s="45"/>
      <c r="C1638" s="45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6"/>
      <c r="U1638" s="47"/>
      <c r="V1638" s="534"/>
      <c r="W1638" s="534"/>
      <c r="Y1638" s="1"/>
      <c r="Z1638" s="13"/>
    </row>
    <row r="1639" spans="1:27" s="751" customFormat="1" ht="24.75" customHeight="1" thickBot="1" x14ac:dyDescent="0.2">
      <c r="A1639" s="44">
        <v>33</v>
      </c>
      <c r="B1639" s="45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31"/>
      <c r="U1639" s="32"/>
      <c r="V1639" s="534"/>
      <c r="W1639" s="534"/>
      <c r="Y1639" s="1"/>
      <c r="Z1639" s="13"/>
    </row>
    <row r="1640" spans="1:27" s="751" customFormat="1" ht="20.100000000000001" customHeight="1" thickBot="1" x14ac:dyDescent="0.2">
      <c r="A1640" s="1469" t="s">
        <v>4</v>
      </c>
      <c r="B1640" s="1671"/>
      <c r="C1640" s="1492" t="s">
        <v>1749</v>
      </c>
      <c r="D1640" s="1492"/>
      <c r="E1640" s="1492"/>
      <c r="F1640" s="149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467"/>
      <c r="U1640" s="467"/>
      <c r="V1640" s="534"/>
      <c r="W1640" s="534"/>
      <c r="Y1640" s="1"/>
      <c r="Z1640" s="13"/>
    </row>
    <row r="1641" spans="1:27" s="751" customFormat="1" ht="31.5" customHeight="1" thickBot="1" x14ac:dyDescent="0.2">
      <c r="A1641" s="1476" t="s">
        <v>321</v>
      </c>
      <c r="B1641" s="1477"/>
      <c r="C1641" s="1477"/>
      <c r="D1641" s="1477"/>
      <c r="E1641" s="1478"/>
      <c r="F1641" s="602" t="s">
        <v>1766</v>
      </c>
      <c r="G1641"/>
      <c r="H1641" s="1479" t="s">
        <v>93</v>
      </c>
      <c r="I1641" s="1480"/>
      <c r="J1641" s="1480"/>
      <c r="K1641" s="5" t="s">
        <v>9</v>
      </c>
      <c r="L1641" s="1457" t="s">
        <v>322</v>
      </c>
      <c r="M1641" s="1457"/>
      <c r="N1641" s="1458"/>
      <c r="O1641" s="1"/>
      <c r="P1641" s="6"/>
      <c r="Q1641" s="6"/>
      <c r="R1641" s="6"/>
      <c r="S1641"/>
      <c r="T1641" s="1467" t="s">
        <v>1419</v>
      </c>
      <c r="U1641" s="1468"/>
      <c r="V1641" s="610">
        <f>V1643/V1648</f>
        <v>1.4849290780141843E-2</v>
      </c>
      <c r="W1641" s="610">
        <f>W1643/W1648</f>
        <v>1.4923167848699763E-2</v>
      </c>
      <c r="X1641" s="678">
        <f>AVERAGE(V1641,W1641)</f>
        <v>1.4886229314420803E-2</v>
      </c>
      <c r="Y1641" s="380" t="s">
        <v>1420</v>
      </c>
      <c r="Z1641" s="381">
        <f>ROUND(X1641*1440,0)/1440</f>
        <v>1.4583333333333334E-2</v>
      </c>
    </row>
    <row r="1642" spans="1:27" s="751" customFormat="1" ht="9" customHeight="1" thickBot="1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 s="1"/>
      <c r="P1642" s="1"/>
      <c r="Q1642" s="1"/>
      <c r="R1642"/>
      <c r="S1642"/>
      <c r="T1642"/>
      <c r="U1642"/>
      <c r="V1642" s="610">
        <v>0.23958333333333334</v>
      </c>
      <c r="W1642" s="610">
        <v>0.23611111111111113</v>
      </c>
      <c r="Y1642" s="1"/>
      <c r="Z1642" s="13"/>
    </row>
    <row r="1643" spans="1:27" s="751" customFormat="1" ht="20.100000000000001" customHeight="1" thickBot="1" x14ac:dyDescent="0.2">
      <c r="A1643" s="1495" t="s">
        <v>12</v>
      </c>
      <c r="B1643" s="1483"/>
      <c r="C1643" s="1483" t="s">
        <v>78</v>
      </c>
      <c r="D1643" s="1483"/>
      <c r="E1643" s="1484"/>
      <c r="F1643" s="1453"/>
      <c r="G1643" s="1454"/>
      <c r="H1643" s="1454"/>
      <c r="I1643" s="1454"/>
      <c r="J1643" s="1454"/>
      <c r="K1643"/>
      <c r="L1643"/>
      <c r="M1643"/>
      <c r="N1643" s="1463" t="s">
        <v>13</v>
      </c>
      <c r="O1643" s="1464"/>
      <c r="P1643" s="1536">
        <f>MINUTE(Z1641)</f>
        <v>21</v>
      </c>
      <c r="Q1643" s="1537"/>
      <c r="R1643"/>
      <c r="S1643" s="7" t="s">
        <v>14</v>
      </c>
      <c r="T1643" s="1526">
        <v>6.805555555555555E-2</v>
      </c>
      <c r="U1643" s="1527"/>
      <c r="V1643" s="610">
        <f>V1644-V1642</f>
        <v>0.69791666666666663</v>
      </c>
      <c r="W1643" s="610">
        <f>W1644-W1642</f>
        <v>0.70138888888888884</v>
      </c>
      <c r="Y1643" s="1"/>
      <c r="Z1643" s="13"/>
    </row>
    <row r="1644" spans="1:27" s="751" customFormat="1" ht="9" customHeight="1" thickBot="1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 s="610">
        <v>0.9375</v>
      </c>
      <c r="W1644" s="610">
        <v>0.9375</v>
      </c>
      <c r="Y1644" s="1"/>
      <c r="Z1644" s="13"/>
    </row>
    <row r="1645" spans="1:27" s="751" customFormat="1" ht="20.100000000000001" customHeight="1" x14ac:dyDescent="0.15">
      <c r="A1645" s="1499" t="s">
        <v>15</v>
      </c>
      <c r="B1645" s="1494">
        <v>1</v>
      </c>
      <c r="C1645" s="1494"/>
      <c r="D1645" s="1494">
        <v>2</v>
      </c>
      <c r="E1645" s="1494"/>
      <c r="F1645" s="1494">
        <v>3</v>
      </c>
      <c r="G1645" s="1494"/>
      <c r="H1645" s="1494">
        <v>4</v>
      </c>
      <c r="I1645" s="1494"/>
      <c r="J1645" s="1494">
        <v>5</v>
      </c>
      <c r="K1645" s="1494"/>
      <c r="L1645" s="1494">
        <v>6</v>
      </c>
      <c r="M1645" s="1494"/>
      <c r="N1645" s="1494">
        <v>7</v>
      </c>
      <c r="O1645" s="1494"/>
      <c r="P1645" s="1494">
        <v>8</v>
      </c>
      <c r="Q1645" s="1494"/>
      <c r="R1645" s="1494">
        <v>9</v>
      </c>
      <c r="S1645" s="1494"/>
      <c r="T1645" s="1501">
        <v>10</v>
      </c>
      <c r="U1645" s="1502"/>
      <c r="V1645" s="534"/>
      <c r="W1645" s="534"/>
      <c r="Y1645" s="1"/>
      <c r="Z1645" s="13"/>
    </row>
    <row r="1646" spans="1:27" s="751" customFormat="1" ht="20.100000000000001" customHeight="1" x14ac:dyDescent="0.15">
      <c r="A1646" s="1500"/>
      <c r="B1646" s="9" t="s">
        <v>93</v>
      </c>
      <c r="C1646" s="9" t="s">
        <v>322</v>
      </c>
      <c r="D1646" s="9" t="s">
        <v>93</v>
      </c>
      <c r="E1646" s="9" t="s">
        <v>322</v>
      </c>
      <c r="F1646" s="9" t="s">
        <v>93</v>
      </c>
      <c r="G1646" s="9" t="s">
        <v>322</v>
      </c>
      <c r="H1646" s="9" t="s">
        <v>93</v>
      </c>
      <c r="I1646" s="9" t="s">
        <v>322</v>
      </c>
      <c r="J1646" s="9" t="s">
        <v>93</v>
      </c>
      <c r="K1646" s="9" t="s">
        <v>322</v>
      </c>
      <c r="L1646" s="9"/>
      <c r="M1646" s="9"/>
      <c r="N1646" s="9"/>
      <c r="O1646" s="9"/>
      <c r="P1646" s="9"/>
      <c r="Q1646" s="9"/>
      <c r="R1646" s="9"/>
      <c r="S1646" s="9"/>
      <c r="T1646" s="10"/>
      <c r="U1646" s="16"/>
      <c r="V1646" s="534"/>
      <c r="W1646" s="534"/>
      <c r="Y1646" s="1"/>
      <c r="Z1646" s="13"/>
      <c r="AA1646" s="678"/>
    </row>
    <row r="1647" spans="1:27" s="751" customFormat="1" ht="24.75" customHeight="1" x14ac:dyDescent="0.15">
      <c r="A1647" s="117">
        <v>1</v>
      </c>
      <c r="B1647" s="102"/>
      <c r="C1647" s="102">
        <v>0.23611111111111113</v>
      </c>
      <c r="D1647" s="102">
        <v>0.33402777777777776</v>
      </c>
      <c r="E1647" s="102">
        <v>0.40416666666666667</v>
      </c>
      <c r="F1647" s="102">
        <v>0.5</v>
      </c>
      <c r="G1647" s="102">
        <v>0.57222222222222197</v>
      </c>
      <c r="H1647" s="102">
        <v>0.66597222222222163</v>
      </c>
      <c r="I1647" s="102">
        <v>0.74027777777777692</v>
      </c>
      <c r="J1647" s="102">
        <v>0.83472222222222137</v>
      </c>
      <c r="K1647" s="102">
        <v>0.906944444444443</v>
      </c>
      <c r="L1647" s="3"/>
      <c r="M1647" s="3"/>
      <c r="N1647" s="3"/>
      <c r="O1647" s="3"/>
      <c r="P1647" s="3"/>
      <c r="Q1647" s="3"/>
      <c r="R1647" s="275"/>
      <c r="S1647" s="195"/>
      <c r="T1647" s="14"/>
      <c r="U1647" s="20"/>
      <c r="V1647" s="633">
        <f>COUNTA(B1647:U1679)</f>
        <v>94</v>
      </c>
      <c r="W1647" s="634">
        <f>V1647/11/2</f>
        <v>4.2727272727272725</v>
      </c>
      <c r="Y1647" s="1"/>
      <c r="Z1647" s="385"/>
      <c r="AA1647" s="278"/>
    </row>
    <row r="1648" spans="1:27" s="751" customFormat="1" ht="24.75" customHeight="1" x14ac:dyDescent="0.15">
      <c r="A1648" s="117">
        <v>2</v>
      </c>
      <c r="B1648" s="330"/>
      <c r="C1648" s="102">
        <v>0.25138888888888888</v>
      </c>
      <c r="D1648" s="102">
        <v>0.34861111111111109</v>
      </c>
      <c r="E1648" s="102">
        <v>0.41944444444444445</v>
      </c>
      <c r="F1648" s="102">
        <v>0.51458333333333328</v>
      </c>
      <c r="G1648" s="102">
        <v>0.58749999999999969</v>
      </c>
      <c r="H1648" s="102">
        <v>0.68055555555555491</v>
      </c>
      <c r="I1648" s="102">
        <v>0.75486111111111021</v>
      </c>
      <c r="J1648" s="102">
        <v>0.84930555555555465</v>
      </c>
      <c r="K1648" s="102">
        <v>0.92222222222222072</v>
      </c>
      <c r="L1648" s="3"/>
      <c r="M1648" s="3"/>
      <c r="N1648" s="3"/>
      <c r="O1648" s="3"/>
      <c r="P1648" s="3"/>
      <c r="Q1648" s="3"/>
      <c r="R1648" s="275"/>
      <c r="S1648" s="195"/>
      <c r="T1648" s="14"/>
      <c r="U1648" s="20"/>
      <c r="V1648" s="114">
        <f>COUNTA(B1647:B1679,D1647:D1679,F1647:F1679,H1647:H1679,J1647:J1679,L1647:L1679,N1647:N1679,P1647:P1679,R1647:R1679,T1647:T1679)</f>
        <v>47</v>
      </c>
      <c r="W1648" s="114">
        <f>COUNTA(C1647:C1679,E1647:E1679,G1647:G1679,I1647:I1679,K1647:K1679,M1647:M1679,O1647:O1679,Q1647:Q1679,S1647:S1679,U1647:U1679)</f>
        <v>47</v>
      </c>
      <c r="Y1648" s="1">
        <f>(V1648+W1648)/2</f>
        <v>47</v>
      </c>
      <c r="Z1648" s="385"/>
    </row>
    <row r="1649" spans="1:27" s="751" customFormat="1" ht="24.75" customHeight="1" x14ac:dyDescent="0.15">
      <c r="A1649" s="117">
        <v>3</v>
      </c>
      <c r="B1649" s="331"/>
      <c r="C1649" s="102">
        <v>0.26666666666666666</v>
      </c>
      <c r="D1649" s="102">
        <v>0.36319444444444443</v>
      </c>
      <c r="E1649" s="102">
        <v>0.43472222222222223</v>
      </c>
      <c r="F1649" s="102">
        <v>0.52916666666666656</v>
      </c>
      <c r="G1649" s="102">
        <v>0.60277777777777741</v>
      </c>
      <c r="H1649" s="102">
        <v>0.69583333333333264</v>
      </c>
      <c r="I1649" s="102">
        <v>0.76944444444444349</v>
      </c>
      <c r="J1649" s="102">
        <v>0.86388888888888793</v>
      </c>
      <c r="K1649" s="102">
        <v>0.93749999999999845</v>
      </c>
      <c r="L1649" s="3"/>
      <c r="M1649" s="3"/>
      <c r="N1649" s="3"/>
      <c r="O1649" s="3"/>
      <c r="P1649" s="3"/>
      <c r="Q1649" s="3"/>
      <c r="R1649" s="275"/>
      <c r="S1649" s="195"/>
      <c r="T1649" s="14"/>
      <c r="U1649" s="20"/>
      <c r="V1649" s="534"/>
      <c r="W1649" s="534"/>
      <c r="Y1649" s="1" t="s">
        <v>1416</v>
      </c>
      <c r="Z1649" s="385"/>
      <c r="AA1649" s="278"/>
    </row>
    <row r="1650" spans="1:27" s="751" customFormat="1" ht="24.75" customHeight="1" x14ac:dyDescent="0.15">
      <c r="A1650" s="117">
        <v>4</v>
      </c>
      <c r="B1650" s="102"/>
      <c r="C1650" s="102">
        <v>0.28194444444444444</v>
      </c>
      <c r="D1650" s="102">
        <v>0.37847222222222221</v>
      </c>
      <c r="E1650" s="102">
        <v>0.45</v>
      </c>
      <c r="F1650" s="102">
        <v>0.54444444444444429</v>
      </c>
      <c r="G1650" s="102">
        <v>0.61805555555555514</v>
      </c>
      <c r="H1650" s="102">
        <v>0.71111111111111036</v>
      </c>
      <c r="I1650" s="102">
        <v>0.78472222222222121</v>
      </c>
      <c r="J1650" s="102">
        <v>0.87916666666666565</v>
      </c>
      <c r="K1650" s="102"/>
      <c r="L1650" s="3"/>
      <c r="M1650" s="3"/>
      <c r="N1650" s="3"/>
      <c r="O1650" s="3"/>
      <c r="P1650" s="3"/>
      <c r="Q1650" s="3"/>
      <c r="R1650" s="275"/>
      <c r="S1650" s="195"/>
      <c r="T1650" s="14"/>
      <c r="U1650" s="20"/>
      <c r="V1650" s="461"/>
      <c r="W1650" s="461"/>
      <c r="Y1650" s="1"/>
      <c r="Z1650" s="385"/>
    </row>
    <row r="1651" spans="1:27" s="751" customFormat="1" ht="24.75" customHeight="1" x14ac:dyDescent="0.15">
      <c r="A1651" s="117">
        <v>5</v>
      </c>
      <c r="B1651" s="102"/>
      <c r="C1651" s="102">
        <v>0.29722222222222222</v>
      </c>
      <c r="D1651" s="102">
        <v>0.39374999999999999</v>
      </c>
      <c r="E1651" s="102">
        <v>0.46527777777777779</v>
      </c>
      <c r="F1651" s="102">
        <v>0.55972222222222201</v>
      </c>
      <c r="G1651" s="102">
        <v>0.63333333333333286</v>
      </c>
      <c r="H1651" s="102">
        <v>0.72638888888888808</v>
      </c>
      <c r="I1651" s="102">
        <v>0.79999999999999893</v>
      </c>
      <c r="J1651" s="102">
        <v>0.89374999999999893</v>
      </c>
      <c r="K1651" s="102"/>
      <c r="L1651" s="3"/>
      <c r="M1651" s="3"/>
      <c r="N1651" s="3"/>
      <c r="O1651" s="3"/>
      <c r="P1651" s="3"/>
      <c r="Q1651" s="3"/>
      <c r="R1651" s="275"/>
      <c r="S1651" s="195"/>
      <c r="T1651" s="14"/>
      <c r="U1651" s="20"/>
      <c r="V1651" s="534"/>
      <c r="W1651" s="534"/>
      <c r="Y1651" s="1"/>
      <c r="Z1651" s="385"/>
    </row>
    <row r="1652" spans="1:27" s="751" customFormat="1" ht="24.75" customHeight="1" x14ac:dyDescent="0.15">
      <c r="A1652" s="117">
        <v>6</v>
      </c>
      <c r="B1652" s="102">
        <v>0.24305555555555555</v>
      </c>
      <c r="C1652" s="102">
        <v>0.3125</v>
      </c>
      <c r="D1652" s="102">
        <v>0.40902777777777777</v>
      </c>
      <c r="E1652" s="102">
        <v>0.48055555555555557</v>
      </c>
      <c r="F1652" s="102">
        <v>0.57499999999999973</v>
      </c>
      <c r="G1652" s="102">
        <v>0.64861111111111058</v>
      </c>
      <c r="H1652" s="102">
        <v>0.74236111111111036</v>
      </c>
      <c r="I1652" s="102">
        <v>0.81527777777777666</v>
      </c>
      <c r="J1652" s="102">
        <v>0.90833333333333222</v>
      </c>
      <c r="K1652" s="102"/>
      <c r="L1652" s="3"/>
      <c r="M1652" s="3"/>
      <c r="N1652" s="3"/>
      <c r="O1652" s="3"/>
      <c r="P1652" s="3"/>
      <c r="Q1652" s="3"/>
      <c r="R1652" s="275"/>
      <c r="S1652" s="195"/>
      <c r="T1652" s="14"/>
      <c r="U1652" s="20"/>
      <c r="V1652" s="61"/>
      <c r="W1652" s="61"/>
      <c r="Y1652" s="1"/>
      <c r="Z1652" s="385"/>
    </row>
    <row r="1653" spans="1:27" s="751" customFormat="1" ht="24.75" customHeight="1" x14ac:dyDescent="0.15">
      <c r="A1653" s="117">
        <v>7</v>
      </c>
      <c r="B1653" s="102">
        <v>0.2583333333333333</v>
      </c>
      <c r="C1653" s="102">
        <v>0.32777777777777778</v>
      </c>
      <c r="D1653" s="102">
        <v>0.42430555555555555</v>
      </c>
      <c r="E1653" s="102">
        <v>0.49583333333333335</v>
      </c>
      <c r="F1653" s="102">
        <v>0.59027777777777746</v>
      </c>
      <c r="G1653" s="102">
        <v>0.66388888888888831</v>
      </c>
      <c r="H1653" s="102">
        <v>0.75833333333333264</v>
      </c>
      <c r="I1653" s="102">
        <v>0.83055555555555438</v>
      </c>
      <c r="J1653" s="102">
        <v>0.9229166666666655</v>
      </c>
      <c r="K1653" s="102"/>
      <c r="L1653" s="3"/>
      <c r="M1653" s="3"/>
      <c r="N1653" s="3"/>
      <c r="O1653" s="3"/>
      <c r="P1653" s="3"/>
      <c r="Q1653" s="3"/>
      <c r="R1653" s="275"/>
      <c r="S1653" s="195"/>
      <c r="T1653" s="14"/>
      <c r="U1653" s="20"/>
      <c r="V1653" s="61"/>
      <c r="W1653" s="61"/>
      <c r="Y1653" s="1"/>
      <c r="Z1653" s="13"/>
    </row>
    <row r="1654" spans="1:27" s="751" customFormat="1" ht="24.75" customHeight="1" x14ac:dyDescent="0.15">
      <c r="A1654" s="117">
        <v>8</v>
      </c>
      <c r="B1654" s="102">
        <v>0.27361111111111108</v>
      </c>
      <c r="C1654" s="102">
        <v>0.34305555555555556</v>
      </c>
      <c r="D1654" s="102">
        <v>0.43958333333333333</v>
      </c>
      <c r="E1654" s="102">
        <v>0.51111111111111107</v>
      </c>
      <c r="F1654" s="102">
        <v>0.60555555555555518</v>
      </c>
      <c r="G1654" s="102">
        <v>0.67916666666666603</v>
      </c>
      <c r="H1654" s="102">
        <v>0.77430555555555491</v>
      </c>
      <c r="I1654" s="102">
        <v>0.8458333333333321</v>
      </c>
      <c r="J1654" s="102">
        <v>0.93749999999999878</v>
      </c>
      <c r="K1654" s="102"/>
      <c r="L1654" s="3"/>
      <c r="M1654" s="3"/>
      <c r="N1654" s="3"/>
      <c r="O1654" s="3"/>
      <c r="P1654" s="3"/>
      <c r="Q1654" s="3"/>
      <c r="R1654" s="275"/>
      <c r="S1654" s="195"/>
      <c r="T1654" s="14"/>
      <c r="U1654" s="20"/>
      <c r="V1654" s="61"/>
      <c r="W1654" s="61"/>
      <c r="Y1654" s="1"/>
      <c r="Z1654" s="385"/>
    </row>
    <row r="1655" spans="1:27" s="751" customFormat="1" ht="24.75" customHeight="1" x14ac:dyDescent="0.15">
      <c r="A1655" s="117">
        <v>9</v>
      </c>
      <c r="B1655" s="102">
        <v>0.28888888888888886</v>
      </c>
      <c r="C1655" s="102">
        <v>0.35833333333333334</v>
      </c>
      <c r="D1655" s="102">
        <v>0.4548611111111111</v>
      </c>
      <c r="E1655" s="102">
        <v>0.5263888888888888</v>
      </c>
      <c r="F1655" s="102">
        <v>0.6208333333333329</v>
      </c>
      <c r="G1655" s="102">
        <v>0.69444444444444375</v>
      </c>
      <c r="H1655" s="102">
        <v>0.78958333333333264</v>
      </c>
      <c r="I1655" s="102">
        <v>0.86111111111110983</v>
      </c>
      <c r="J1655" s="102"/>
      <c r="K1655" s="102"/>
      <c r="L1655" s="3"/>
      <c r="M1655" s="3"/>
      <c r="N1655" s="3"/>
      <c r="O1655" s="3"/>
      <c r="P1655" s="3"/>
      <c r="Q1655" s="3"/>
      <c r="R1655" s="275"/>
      <c r="S1655" s="195"/>
      <c r="T1655" s="14"/>
      <c r="U1655" s="20"/>
      <c r="V1655" s="388"/>
      <c r="W1655" s="388"/>
      <c r="X1655" s="1"/>
      <c r="Y1655" s="1"/>
      <c r="Z1655" s="385"/>
    </row>
    <row r="1656" spans="1:27" s="751" customFormat="1" ht="24.75" customHeight="1" x14ac:dyDescent="0.15">
      <c r="A1656" s="117">
        <v>10</v>
      </c>
      <c r="B1656" s="102">
        <v>0.30416666666666664</v>
      </c>
      <c r="C1656" s="102">
        <v>0.37361111111111112</v>
      </c>
      <c r="D1656" s="102">
        <v>0.47013888888888888</v>
      </c>
      <c r="E1656" s="102">
        <v>0.54166666666666652</v>
      </c>
      <c r="F1656" s="102">
        <v>0.63611111111111063</v>
      </c>
      <c r="G1656" s="102">
        <v>0.70972222222222148</v>
      </c>
      <c r="H1656" s="102">
        <v>0.80486111111111036</v>
      </c>
      <c r="I1656" s="102">
        <v>0.87638888888888755</v>
      </c>
      <c r="J1656" s="102"/>
      <c r="K1656" s="102"/>
      <c r="L1656" s="3"/>
      <c r="M1656" s="3"/>
      <c r="N1656" s="3"/>
      <c r="O1656" s="3"/>
      <c r="P1656" s="3"/>
      <c r="Q1656" s="3"/>
      <c r="R1656" s="275"/>
      <c r="S1656" s="195"/>
      <c r="T1656" s="14"/>
      <c r="U1656" s="20"/>
      <c r="V1656" s="388"/>
      <c r="W1656" s="1"/>
      <c r="X1656" s="1"/>
      <c r="Y1656" s="1"/>
      <c r="Z1656" s="385"/>
    </row>
    <row r="1657" spans="1:27" s="751" customFormat="1" ht="24.75" customHeight="1" x14ac:dyDescent="0.15">
      <c r="A1657" s="117">
        <v>11</v>
      </c>
      <c r="B1657" s="102">
        <v>0.31944444444444442</v>
      </c>
      <c r="C1657" s="102">
        <v>0.3888888888888889</v>
      </c>
      <c r="D1657" s="102">
        <v>0.48541666666666666</v>
      </c>
      <c r="E1657" s="102">
        <v>0.55694444444444424</v>
      </c>
      <c r="F1657" s="102">
        <v>0.65138888888888835</v>
      </c>
      <c r="G1657" s="102">
        <v>0.7249999999999992</v>
      </c>
      <c r="H1657" s="102">
        <v>0.82013888888888808</v>
      </c>
      <c r="I1657" s="102">
        <v>0.89166666666666528</v>
      </c>
      <c r="J1657" s="102"/>
      <c r="K1657" s="102"/>
      <c r="L1657" s="3"/>
      <c r="M1657" s="3"/>
      <c r="N1657" s="3"/>
      <c r="O1657" s="3"/>
      <c r="P1657" s="3"/>
      <c r="Q1657" s="3"/>
      <c r="R1657" s="275"/>
      <c r="S1657" s="195"/>
      <c r="T1657" s="14"/>
      <c r="U1657" s="20"/>
      <c r="V1657" s="1"/>
      <c r="W1657" s="1"/>
      <c r="X1657" s="1"/>
      <c r="Y1657" s="1"/>
      <c r="Z1657" s="385"/>
    </row>
    <row r="1658" spans="1:27" s="751" customFormat="1" ht="24.75" customHeight="1" x14ac:dyDescent="0.15">
      <c r="A1658" s="117">
        <v>12</v>
      </c>
      <c r="B1658" s="39"/>
      <c r="C1658" s="747"/>
      <c r="D1658" s="3"/>
      <c r="E1658" s="3"/>
      <c r="F1658" s="3"/>
      <c r="G1658" s="747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275"/>
      <c r="S1658" s="195"/>
      <c r="T1658" s="14"/>
      <c r="U1658" s="20"/>
      <c r="V1658" s="388"/>
      <c r="W1658" s="388"/>
      <c r="X1658" s="1"/>
      <c r="Y1658" s="1"/>
      <c r="Z1658" s="385"/>
    </row>
    <row r="1659" spans="1:27" s="751" customFormat="1" ht="24.75" customHeight="1" x14ac:dyDescent="0.15">
      <c r="A1659" s="117">
        <v>13</v>
      </c>
      <c r="B1659" s="3"/>
      <c r="C1659" s="747"/>
      <c r="D1659" s="3"/>
      <c r="E1659" s="3"/>
      <c r="F1659" s="3"/>
      <c r="G1659" s="747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275"/>
      <c r="S1659" s="195"/>
      <c r="T1659" s="14"/>
      <c r="U1659" s="20"/>
      <c r="V1659" s="1"/>
      <c r="W1659" s="1"/>
      <c r="X1659" s="1"/>
      <c r="Y1659" s="1"/>
      <c r="Z1659" s="385"/>
      <c r="AA1659" s="278"/>
    </row>
    <row r="1660" spans="1:27" s="751" customFormat="1" ht="24.75" customHeight="1" x14ac:dyDescent="0.15">
      <c r="A1660" s="117">
        <v>14</v>
      </c>
      <c r="B1660" s="3"/>
      <c r="C1660" s="747"/>
      <c r="D1660" s="3"/>
      <c r="E1660" s="3"/>
      <c r="F1660" s="3"/>
      <c r="G1660" s="747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275"/>
      <c r="S1660" s="195"/>
      <c r="T1660" s="14"/>
      <c r="U1660" s="20"/>
      <c r="V1660" s="1"/>
      <c r="W1660" s="1"/>
      <c r="X1660" s="1"/>
      <c r="Y1660" s="1"/>
      <c r="Z1660" s="13"/>
    </row>
    <row r="1661" spans="1:27" s="751" customFormat="1" ht="24.75" customHeight="1" x14ac:dyDescent="0.15">
      <c r="A1661" s="117">
        <v>15</v>
      </c>
      <c r="B1661" s="3"/>
      <c r="C1661" s="747"/>
      <c r="D1661" s="3"/>
      <c r="E1661" s="3"/>
      <c r="F1661" s="3"/>
      <c r="G1661" s="747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275"/>
      <c r="S1661" s="195"/>
      <c r="T1661" s="14"/>
      <c r="U1661" s="20"/>
      <c r="V1661" s="1"/>
      <c r="W1661" s="1"/>
      <c r="X1661" s="1"/>
      <c r="Y1661" s="1"/>
      <c r="Z1661" s="13"/>
    </row>
    <row r="1662" spans="1:27" s="751" customFormat="1" ht="24.75" customHeight="1" x14ac:dyDescent="0.15">
      <c r="A1662" s="117">
        <v>16</v>
      </c>
      <c r="B1662" s="3"/>
      <c r="C1662" s="747"/>
      <c r="D1662" s="3"/>
      <c r="E1662" s="3"/>
      <c r="F1662" s="3"/>
      <c r="G1662" s="747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275"/>
      <c r="S1662" s="195"/>
      <c r="T1662" s="14"/>
      <c r="U1662" s="20"/>
      <c r="V1662" s="1"/>
      <c r="W1662" s="1"/>
      <c r="X1662" s="1"/>
      <c r="Y1662" s="1"/>
      <c r="Z1662" s="13"/>
    </row>
    <row r="1663" spans="1:27" s="751" customFormat="1" ht="24.75" customHeight="1" x14ac:dyDescent="0.15">
      <c r="A1663" s="117">
        <v>17</v>
      </c>
      <c r="B1663" s="3"/>
      <c r="C1663" s="3"/>
      <c r="D1663" s="3"/>
      <c r="E1663" s="3"/>
      <c r="F1663" s="3"/>
      <c r="G1663" s="747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275"/>
      <c r="S1663" s="195"/>
      <c r="T1663" s="14"/>
      <c r="U1663" s="20"/>
      <c r="V1663" s="1"/>
      <c r="W1663" s="1"/>
      <c r="X1663" s="1"/>
      <c r="Y1663" s="1"/>
      <c r="Z1663" s="13"/>
    </row>
    <row r="1664" spans="1:27" s="751" customFormat="1" ht="24.75" customHeight="1" x14ac:dyDescent="0.15">
      <c r="A1664" s="117">
        <v>18</v>
      </c>
      <c r="B1664" s="3"/>
      <c r="C1664" s="3"/>
      <c r="D1664" s="3"/>
      <c r="E1664" s="3"/>
      <c r="F1664" s="3"/>
      <c r="G1664" s="747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275"/>
      <c r="S1664" s="195"/>
      <c r="T1664" s="14"/>
      <c r="U1664" s="20"/>
      <c r="V1664" s="1"/>
      <c r="W1664" s="1"/>
      <c r="X1664" s="1"/>
      <c r="Y1664" s="1"/>
      <c r="Z1664" s="13"/>
    </row>
    <row r="1665" spans="1:26" s="751" customFormat="1" ht="24.75" customHeight="1" x14ac:dyDescent="0.15">
      <c r="A1665" s="117">
        <v>19</v>
      </c>
      <c r="B1665" s="3"/>
      <c r="C1665" s="3"/>
      <c r="D1665" s="3"/>
      <c r="E1665" s="3"/>
      <c r="F1665" s="3"/>
      <c r="G1665" s="747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9"/>
      <c r="S1665" s="195"/>
      <c r="T1665" s="14"/>
      <c r="U1665" s="20"/>
      <c r="V1665" s="1"/>
      <c r="W1665" s="1"/>
      <c r="X1665" s="1"/>
      <c r="Y1665" s="1"/>
      <c r="Z1665" s="13"/>
    </row>
    <row r="1666" spans="1:26" s="751" customFormat="1" ht="24.75" customHeight="1" x14ac:dyDescent="0.15">
      <c r="A1666" s="117">
        <v>20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9"/>
      <c r="S1666" s="4"/>
      <c r="T1666" s="14"/>
      <c r="U1666" s="20"/>
      <c r="V1666" s="1"/>
      <c r="W1666" s="1"/>
      <c r="X1666" s="1"/>
      <c r="Y1666" s="1"/>
      <c r="Z1666" s="13"/>
    </row>
    <row r="1667" spans="1:26" s="751" customFormat="1" ht="24.75" customHeight="1" x14ac:dyDescent="0.15">
      <c r="A1667" s="8">
        <v>21</v>
      </c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14"/>
      <c r="U1667" s="20"/>
      <c r="V1667" s="1"/>
      <c r="W1667" s="1"/>
      <c r="X1667" s="1"/>
      <c r="Y1667" s="1"/>
      <c r="Z1667" s="392"/>
    </row>
    <row r="1668" spans="1:26" s="751" customFormat="1" ht="24.75" customHeight="1" x14ac:dyDescent="0.15">
      <c r="A1668" s="8">
        <v>22</v>
      </c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14"/>
      <c r="U1668" s="20"/>
      <c r="V1668" s="1"/>
      <c r="W1668" s="1"/>
      <c r="X1668" s="1"/>
      <c r="Y1668" s="1"/>
      <c r="Z1668" s="13"/>
    </row>
    <row r="1669" spans="1:26" s="751" customFormat="1" ht="24.75" customHeight="1" x14ac:dyDescent="0.15">
      <c r="A1669" s="8">
        <v>23</v>
      </c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14"/>
      <c r="U1669" s="20"/>
      <c r="V1669" s="1"/>
      <c r="W1669" s="1"/>
      <c r="X1669" s="1"/>
      <c r="Y1669" s="1"/>
      <c r="Z1669" s="13"/>
    </row>
    <row r="1670" spans="1:26" s="751" customFormat="1" ht="24.75" customHeight="1" x14ac:dyDescent="0.15">
      <c r="A1670" s="8">
        <v>24</v>
      </c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14"/>
      <c r="U1670" s="20"/>
      <c r="V1670" s="1"/>
      <c r="W1670" s="1"/>
      <c r="X1670" s="1"/>
      <c r="Y1670" s="1"/>
      <c r="Z1670" s="13"/>
    </row>
    <row r="1671" spans="1:26" s="751" customFormat="1" ht="24.75" customHeight="1" x14ac:dyDescent="0.15">
      <c r="A1671" s="8">
        <v>25</v>
      </c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14"/>
      <c r="U1671" s="20"/>
      <c r="V1671" s="1"/>
      <c r="W1671" s="1"/>
      <c r="X1671" s="1"/>
      <c r="Y1671" s="1"/>
      <c r="Z1671" s="13"/>
    </row>
    <row r="1672" spans="1:26" s="751" customFormat="1" ht="24.75" customHeight="1" x14ac:dyDescent="0.15">
      <c r="A1672" s="8">
        <v>26</v>
      </c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14"/>
      <c r="U1672" s="20"/>
      <c r="V1672" s="1"/>
      <c r="W1672" s="1"/>
      <c r="X1672" s="1"/>
      <c r="Y1672" s="1"/>
      <c r="Z1672" s="13"/>
    </row>
    <row r="1673" spans="1:26" s="751" customFormat="1" ht="24.75" customHeight="1" x14ac:dyDescent="0.15">
      <c r="A1673" s="8">
        <v>27</v>
      </c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14"/>
      <c r="U1673" s="20"/>
      <c r="V1673" s="1"/>
      <c r="W1673" s="1"/>
      <c r="X1673" s="1"/>
      <c r="Y1673" s="1"/>
      <c r="Z1673" s="13"/>
    </row>
    <row r="1674" spans="1:26" s="751" customFormat="1" ht="24.75" customHeight="1" x14ac:dyDescent="0.15">
      <c r="A1674" s="8">
        <v>28</v>
      </c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14"/>
      <c r="U1674" s="20"/>
      <c r="V1674" s="1"/>
      <c r="W1674" s="1"/>
      <c r="X1674" s="1"/>
      <c r="Y1674" s="1"/>
      <c r="Z1674" s="13"/>
    </row>
    <row r="1675" spans="1:26" s="751" customFormat="1" ht="24.75" customHeight="1" x14ac:dyDescent="0.15">
      <c r="A1675" s="8">
        <v>29</v>
      </c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14"/>
      <c r="U1675" s="20"/>
      <c r="V1675" s="1"/>
      <c r="W1675" s="1"/>
      <c r="X1675" s="1"/>
      <c r="Y1675" s="1"/>
      <c r="Z1675" s="13"/>
    </row>
    <row r="1676" spans="1:26" s="751" customFormat="1" ht="24.75" customHeight="1" x14ac:dyDescent="0.15">
      <c r="A1676" s="8">
        <v>30</v>
      </c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14"/>
      <c r="U1676" s="20"/>
      <c r="V1676" s="1"/>
      <c r="W1676" s="1"/>
      <c r="X1676" s="1"/>
      <c r="Y1676" s="1"/>
      <c r="Z1676" s="13"/>
    </row>
    <row r="1677" spans="1:26" s="751" customFormat="1" ht="24.75" customHeight="1" x14ac:dyDescent="0.15">
      <c r="A1677" s="8">
        <v>31</v>
      </c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14"/>
      <c r="U1677" s="20"/>
      <c r="V1677" s="1"/>
      <c r="W1677" s="1"/>
      <c r="X1677" s="1"/>
      <c r="Y1677" s="1"/>
      <c r="Z1677" s="13"/>
    </row>
    <row r="1678" spans="1:26" s="751" customFormat="1" ht="24.75" customHeight="1" x14ac:dyDescent="0.15">
      <c r="A1678" s="8">
        <v>32</v>
      </c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14"/>
      <c r="U1678" s="20"/>
      <c r="V1678" s="1"/>
      <c r="W1678" s="1"/>
      <c r="X1678" s="1"/>
      <c r="Y1678" s="1"/>
      <c r="Z1678" s="13"/>
    </row>
    <row r="1679" spans="1:26" s="751" customFormat="1" ht="24.75" customHeight="1" thickBot="1" x14ac:dyDescent="0.2">
      <c r="A1679" s="11">
        <v>33</v>
      </c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31"/>
      <c r="U1679" s="32"/>
      <c r="V1679" s="1"/>
      <c r="W1679" s="1"/>
      <c r="X1679" s="1"/>
      <c r="Y1679" s="1"/>
      <c r="Z1679" s="13"/>
    </row>
    <row r="1680" spans="1:26" s="751" customFormat="1" ht="20.100000000000001" customHeight="1" thickBot="1" x14ac:dyDescent="0.2">
      <c r="A1680" s="1522" t="s">
        <v>4</v>
      </c>
      <c r="B1680" s="1523"/>
      <c r="C1680" s="1492" t="s">
        <v>1421</v>
      </c>
      <c r="D1680" s="1492"/>
      <c r="E1680" s="1492"/>
      <c r="F1680" s="149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467"/>
      <c r="U1680" s="467"/>
      <c r="V1680" s="1"/>
      <c r="W1680" s="1"/>
      <c r="X1680" s="1"/>
      <c r="Y1680" s="1"/>
      <c r="Z1680" s="13"/>
    </row>
    <row r="1681" spans="1:28" ht="34.5" customHeight="1" thickBot="1" x14ac:dyDescent="0.2">
      <c r="A1681" s="1476" t="s">
        <v>321</v>
      </c>
      <c r="B1681" s="1477"/>
      <c r="C1681" s="1477"/>
      <c r="D1681" s="1477"/>
      <c r="E1681" s="1478"/>
      <c r="F1681" s="602" t="s">
        <v>1766</v>
      </c>
      <c r="G1681"/>
      <c r="H1681" s="1479" t="s">
        <v>93</v>
      </c>
      <c r="I1681" s="1480"/>
      <c r="J1681" s="1480"/>
      <c r="K1681" s="5" t="s">
        <v>9</v>
      </c>
      <c r="L1681" s="1457" t="s">
        <v>322</v>
      </c>
      <c r="M1681" s="1457"/>
      <c r="N1681" s="1458"/>
      <c r="P1681" s="6"/>
      <c r="Q1681" s="6"/>
      <c r="R1681" s="6"/>
      <c r="S1681"/>
      <c r="T1681" s="1467" t="s">
        <v>1422</v>
      </c>
      <c r="U1681" s="1468"/>
      <c r="V1681" s="610">
        <f>V1683/V1688</f>
        <v>1.3684640522875817E-2</v>
      </c>
      <c r="W1681" s="610">
        <f>W1683/W1688</f>
        <v>1.3488247863247862E-2</v>
      </c>
      <c r="X1681" s="678">
        <f>AVERAGE(V1681,W1681)</f>
        <v>1.358644419306184E-2</v>
      </c>
      <c r="Y1681" s="380" t="s">
        <v>1420</v>
      </c>
      <c r="Z1681" s="381">
        <f>ROUND(X1681*1440,0)/1440</f>
        <v>1.3888888888888888E-2</v>
      </c>
      <c r="AA1681" s="679"/>
      <c r="AB1681" s="679"/>
    </row>
    <row r="1682" spans="1:28" ht="11.25" customHeight="1" thickBot="1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R1682"/>
      <c r="S1682"/>
      <c r="T1682"/>
      <c r="U1682"/>
      <c r="V1682" s="610">
        <v>0.23958333333333334</v>
      </c>
      <c r="W1682" s="610">
        <v>0.23611111111111113</v>
      </c>
      <c r="X1682" s="751"/>
      <c r="Z1682" s="13"/>
      <c r="AA1682" s="104"/>
      <c r="AB1682" s="104"/>
    </row>
    <row r="1683" spans="1:28" ht="21" customHeight="1" thickBot="1" x14ac:dyDescent="0.2">
      <c r="A1683" s="1495" t="s">
        <v>12</v>
      </c>
      <c r="B1683" s="1483"/>
      <c r="C1683" s="1483" t="s">
        <v>78</v>
      </c>
      <c r="D1683" s="1483"/>
      <c r="E1683" s="1484"/>
      <c r="F1683" s="1453"/>
      <c r="G1683" s="1454"/>
      <c r="H1683" s="1454"/>
      <c r="I1683" s="1454"/>
      <c r="J1683" s="1454"/>
      <c r="K1683"/>
      <c r="L1683"/>
      <c r="M1683"/>
      <c r="N1683" s="1463" t="s">
        <v>13</v>
      </c>
      <c r="O1683" s="1464"/>
      <c r="P1683" s="1536">
        <f>MINUTE(Z1681)</f>
        <v>20</v>
      </c>
      <c r="Q1683" s="1537"/>
      <c r="R1683"/>
      <c r="S1683" s="7" t="s">
        <v>14</v>
      </c>
      <c r="T1683" s="1526">
        <v>6.805555555555555E-2</v>
      </c>
      <c r="U1683" s="1527"/>
      <c r="V1683" s="610">
        <f>V1684-V1682</f>
        <v>0.69791666666666663</v>
      </c>
      <c r="W1683" s="610">
        <f>W1684-W1682</f>
        <v>0.70138888888888884</v>
      </c>
      <c r="X1683" s="751"/>
      <c r="Z1683" s="13"/>
      <c r="AA1683" s="104"/>
      <c r="AB1683" s="104"/>
    </row>
    <row r="1684" spans="1:28" ht="12" customHeight="1" thickBot="1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 s="610">
        <v>0.9375</v>
      </c>
      <c r="W1684" s="610">
        <v>0.9375</v>
      </c>
      <c r="X1684" s="751"/>
      <c r="Z1684" s="13"/>
      <c r="AA1684" s="104"/>
      <c r="AB1684" s="104"/>
    </row>
    <row r="1685" spans="1:28" ht="20.100000000000001" customHeight="1" x14ac:dyDescent="0.15">
      <c r="A1685" s="1499" t="s">
        <v>15</v>
      </c>
      <c r="B1685" s="1494">
        <v>1</v>
      </c>
      <c r="C1685" s="1494"/>
      <c r="D1685" s="1494">
        <v>2</v>
      </c>
      <c r="E1685" s="1494"/>
      <c r="F1685" s="1494">
        <v>3</v>
      </c>
      <c r="G1685" s="1494"/>
      <c r="H1685" s="1494">
        <v>4</v>
      </c>
      <c r="I1685" s="1494"/>
      <c r="J1685" s="1494">
        <v>5</v>
      </c>
      <c r="K1685" s="1494"/>
      <c r="L1685" s="1494">
        <v>6</v>
      </c>
      <c r="M1685" s="1494"/>
      <c r="N1685" s="1494">
        <v>7</v>
      </c>
      <c r="O1685" s="1494"/>
      <c r="P1685" s="1494">
        <v>8</v>
      </c>
      <c r="Q1685" s="1494"/>
      <c r="R1685" s="1494">
        <v>9</v>
      </c>
      <c r="S1685" s="1494"/>
      <c r="T1685" s="1501">
        <v>10</v>
      </c>
      <c r="U1685" s="1502"/>
      <c r="V1685" s="534"/>
      <c r="W1685" s="534"/>
      <c r="X1685" s="751"/>
      <c r="Y1685" s="751"/>
      <c r="Z1685" s="104"/>
      <c r="AA1685" s="104"/>
      <c r="AB1685" s="104"/>
    </row>
    <row r="1686" spans="1:28" ht="20.100000000000001" customHeight="1" x14ac:dyDescent="0.15">
      <c r="A1686" s="1500"/>
      <c r="B1686" s="9" t="s">
        <v>93</v>
      </c>
      <c r="C1686" s="9" t="s">
        <v>322</v>
      </c>
      <c r="D1686" s="9" t="s">
        <v>93</v>
      </c>
      <c r="E1686" s="9" t="s">
        <v>322</v>
      </c>
      <c r="F1686" s="9" t="s">
        <v>93</v>
      </c>
      <c r="G1686" s="9" t="s">
        <v>322</v>
      </c>
      <c r="H1686" s="9" t="s">
        <v>93</v>
      </c>
      <c r="I1686" s="9" t="s">
        <v>322</v>
      </c>
      <c r="J1686" s="9" t="s">
        <v>93</v>
      </c>
      <c r="K1686" s="9" t="s">
        <v>322</v>
      </c>
      <c r="L1686" s="9"/>
      <c r="M1686" s="9"/>
      <c r="N1686" s="9"/>
      <c r="O1686" s="9"/>
      <c r="P1686" s="9"/>
      <c r="Q1686" s="9"/>
      <c r="R1686" s="9"/>
      <c r="S1686" s="9"/>
      <c r="T1686" s="10"/>
      <c r="U1686" s="16"/>
      <c r="V1686" s="534"/>
      <c r="W1686" s="534"/>
      <c r="X1686" s="751"/>
      <c r="Y1686" s="751"/>
      <c r="Z1686" s="104"/>
      <c r="AA1686" s="104"/>
      <c r="AB1686" s="104"/>
    </row>
    <row r="1687" spans="1:28" ht="24.75" customHeight="1" x14ac:dyDescent="0.15">
      <c r="A1687" s="341">
        <v>1</v>
      </c>
      <c r="B1687" s="102"/>
      <c r="C1687" s="102">
        <v>0.23611111111111113</v>
      </c>
      <c r="D1687" s="102">
        <v>0.3298611111111111</v>
      </c>
      <c r="E1687" s="102">
        <v>0.40277777777777785</v>
      </c>
      <c r="F1687" s="102">
        <v>0.49652777777777785</v>
      </c>
      <c r="G1687" s="102">
        <v>0.56944444444444431</v>
      </c>
      <c r="H1687" s="102">
        <v>0.66319444444444398</v>
      </c>
      <c r="I1687" s="102">
        <v>0.73611111111111038</v>
      </c>
      <c r="J1687" s="102">
        <v>0.82638888888888784</v>
      </c>
      <c r="K1687" s="102">
        <v>0.89791666666666536</v>
      </c>
      <c r="L1687" s="431"/>
      <c r="M1687" s="431"/>
      <c r="N1687" s="1025"/>
      <c r="O1687" s="106"/>
      <c r="P1687" s="3"/>
      <c r="Q1687" s="40"/>
      <c r="R1687" s="68"/>
      <c r="S1687" s="69"/>
      <c r="T1687" s="14"/>
      <c r="U1687" s="20"/>
      <c r="V1687" s="633">
        <f>COUNTA(B1687:U1719)</f>
        <v>103</v>
      </c>
      <c r="W1687" s="634">
        <f>V1687/8/2</f>
        <v>6.4375</v>
      </c>
      <c r="X1687" s="751"/>
      <c r="Y1687" s="751"/>
      <c r="Z1687" s="697"/>
      <c r="AA1687" s="697"/>
      <c r="AB1687" s="697"/>
    </row>
    <row r="1688" spans="1:28" ht="24.75" customHeight="1" x14ac:dyDescent="0.15">
      <c r="A1688" s="341">
        <v>2</v>
      </c>
      <c r="B1688" s="330"/>
      <c r="C1688" s="102">
        <v>0.25</v>
      </c>
      <c r="D1688" s="102">
        <v>0.34375</v>
      </c>
      <c r="E1688" s="102">
        <v>0.41666666666666674</v>
      </c>
      <c r="F1688" s="102">
        <v>0.51041666666666674</v>
      </c>
      <c r="G1688" s="102">
        <v>0.58333333333333315</v>
      </c>
      <c r="H1688" s="102">
        <v>0.67708333333333282</v>
      </c>
      <c r="I1688" s="102">
        <v>0.74999999999999922</v>
      </c>
      <c r="J1688" s="102">
        <v>0.84027777777777668</v>
      </c>
      <c r="K1688" s="102">
        <v>0.91111111111110976</v>
      </c>
      <c r="L1688" s="431"/>
      <c r="M1688" s="431"/>
      <c r="N1688" s="1025"/>
      <c r="O1688" s="106"/>
      <c r="P1688" s="3"/>
      <c r="Q1688" s="40"/>
      <c r="R1688" s="68"/>
      <c r="S1688" s="69"/>
      <c r="T1688" s="14"/>
      <c r="U1688" s="20"/>
      <c r="V1688" s="114">
        <f>COUNTA(B1687:B1719,D1687:D1719,F1687:F1719,H1687:H1719,J1687:J1719,L1687:L1719,N1687:N1719,P1687:P1719,R1687:R1719,T1687:T1719)</f>
        <v>51</v>
      </c>
      <c r="W1688" s="114">
        <f>COUNTA(C1687:C1719,E1687:E1719,G1687:G1719,I1687:I1719,K1687:K1719,M1687:M1719,O1687:O1719,Q1687:Q1719,S1687:S1719,U1687:U1719)</f>
        <v>52</v>
      </c>
      <c r="X1688" s="751"/>
      <c r="Y1688" s="751">
        <f>(V1688+W1688)/2</f>
        <v>51.5</v>
      </c>
      <c r="Z1688" s="697"/>
      <c r="AA1688" s="104"/>
      <c r="AB1688" s="697"/>
    </row>
    <row r="1689" spans="1:28" ht="24.75" customHeight="1" x14ac:dyDescent="0.15">
      <c r="A1689" s="341">
        <v>3</v>
      </c>
      <c r="B1689" s="331"/>
      <c r="C1689" s="102">
        <v>0.2638888888888889</v>
      </c>
      <c r="D1689" s="102">
        <v>0.3576388888888889</v>
      </c>
      <c r="E1689" s="102">
        <v>0.43055555555555564</v>
      </c>
      <c r="F1689" s="102">
        <v>0.52430555555555558</v>
      </c>
      <c r="G1689" s="102">
        <v>0.59722222222222199</v>
      </c>
      <c r="H1689" s="102">
        <v>0.69097222222222165</v>
      </c>
      <c r="I1689" s="102">
        <v>0.76388888888888806</v>
      </c>
      <c r="J1689" s="102">
        <v>0.85416666666666552</v>
      </c>
      <c r="K1689" s="102">
        <v>0.92430555555555416</v>
      </c>
      <c r="L1689" s="431"/>
      <c r="M1689" s="431"/>
      <c r="N1689" s="1025"/>
      <c r="O1689" s="106"/>
      <c r="P1689" s="3"/>
      <c r="Q1689" s="40"/>
      <c r="R1689" s="68"/>
      <c r="S1689" s="69"/>
      <c r="T1689" s="14"/>
      <c r="U1689" s="20"/>
      <c r="V1689" s="534"/>
      <c r="W1689" s="534"/>
      <c r="X1689" s="751"/>
      <c r="Y1689" s="751" t="s">
        <v>145</v>
      </c>
      <c r="Z1689" s="697"/>
      <c r="AA1689" s="104"/>
      <c r="AB1689" s="697"/>
    </row>
    <row r="1690" spans="1:28" ht="24.75" customHeight="1" x14ac:dyDescent="0.15">
      <c r="A1690" s="341">
        <v>4</v>
      </c>
      <c r="B1690" s="102"/>
      <c r="C1690" s="102">
        <v>0.27777777777777779</v>
      </c>
      <c r="D1690" s="102">
        <v>0.37152777777777779</v>
      </c>
      <c r="E1690" s="102">
        <v>0.44444444444444453</v>
      </c>
      <c r="F1690" s="102">
        <v>0.53819444444444442</v>
      </c>
      <c r="G1690" s="102">
        <v>0.61111111111111083</v>
      </c>
      <c r="H1690" s="102">
        <v>0.70486111111111049</v>
      </c>
      <c r="I1690" s="102">
        <v>0.7777777777777769</v>
      </c>
      <c r="J1690" s="102">
        <v>0.86805555555555436</v>
      </c>
      <c r="K1690" s="102">
        <v>0.93749999999999856</v>
      </c>
      <c r="L1690" s="431"/>
      <c r="M1690" s="431"/>
      <c r="N1690" s="1025"/>
      <c r="O1690" s="106"/>
      <c r="P1690" s="3"/>
      <c r="Q1690" s="40"/>
      <c r="R1690" s="68"/>
      <c r="S1690" s="69"/>
      <c r="T1690" s="14"/>
      <c r="U1690" s="20"/>
      <c r="V1690" s="461"/>
      <c r="W1690" s="461"/>
      <c r="X1690" s="751"/>
      <c r="Y1690" s="751"/>
      <c r="Z1690" s="697"/>
      <c r="AA1690" s="104"/>
      <c r="AB1690" s="697"/>
    </row>
    <row r="1691" spans="1:28" ht="24.75" customHeight="1" x14ac:dyDescent="0.15">
      <c r="A1691" s="341">
        <v>5</v>
      </c>
      <c r="B1691" s="102"/>
      <c r="C1691" s="102">
        <v>0.29166666666666669</v>
      </c>
      <c r="D1691" s="102">
        <v>0.38541666666666669</v>
      </c>
      <c r="E1691" s="102">
        <v>0.45833333333333343</v>
      </c>
      <c r="F1691" s="102">
        <v>0.55208333333333326</v>
      </c>
      <c r="G1691" s="102">
        <v>0.62499999999999967</v>
      </c>
      <c r="H1691" s="102">
        <v>0.71874999999999933</v>
      </c>
      <c r="I1691" s="102">
        <v>0.79166666666666574</v>
      </c>
      <c r="J1691" s="102">
        <v>0.8819444444444432</v>
      </c>
      <c r="K1691" s="102"/>
      <c r="L1691" s="431"/>
      <c r="M1691" s="431"/>
      <c r="N1691" s="431"/>
      <c r="O1691" s="106"/>
      <c r="P1691" s="3"/>
      <c r="Q1691" s="40"/>
      <c r="R1691" s="68"/>
      <c r="S1691" s="69"/>
      <c r="T1691" s="14"/>
      <c r="U1691" s="20"/>
      <c r="V1691" s="519"/>
      <c r="W1691" s="519"/>
      <c r="X1691" s="751"/>
      <c r="Y1691" s="751"/>
      <c r="Z1691" s="697"/>
      <c r="AA1691" s="104"/>
      <c r="AB1691" s="697"/>
    </row>
    <row r="1692" spans="1:28" ht="24.75" customHeight="1" x14ac:dyDescent="0.15">
      <c r="A1692" s="341">
        <v>6</v>
      </c>
      <c r="B1692" s="102"/>
      <c r="C1692" s="102">
        <v>0.30555555555555558</v>
      </c>
      <c r="D1692" s="102">
        <v>0.39930555555555558</v>
      </c>
      <c r="E1692" s="102">
        <v>0.47222222222222232</v>
      </c>
      <c r="F1692" s="102">
        <v>0.5659722222222221</v>
      </c>
      <c r="G1692" s="102">
        <v>0.63888888888888851</v>
      </c>
      <c r="H1692" s="102">
        <v>0.73263888888888817</v>
      </c>
      <c r="I1692" s="102">
        <v>0.80555555555555458</v>
      </c>
      <c r="J1692" s="102">
        <v>0.89583333333333204</v>
      </c>
      <c r="K1692" s="102"/>
      <c r="L1692" s="1025"/>
      <c r="M1692" s="431"/>
      <c r="N1692" s="196"/>
      <c r="O1692" s="106"/>
      <c r="P1692" s="3"/>
      <c r="Q1692" s="40"/>
      <c r="R1692" s="68"/>
      <c r="S1692" s="69"/>
      <c r="T1692" s="14"/>
      <c r="U1692" s="20"/>
      <c r="V1692" s="519"/>
      <c r="W1692" s="519"/>
      <c r="X1692" s="751"/>
      <c r="Y1692" s="751"/>
      <c r="Z1692" s="697"/>
      <c r="AA1692" s="104"/>
      <c r="AB1692" s="697"/>
    </row>
    <row r="1693" spans="1:28" ht="24.75" customHeight="1" x14ac:dyDescent="0.15">
      <c r="A1693" s="341">
        <v>7</v>
      </c>
      <c r="B1693" s="102">
        <v>0.24305555555555555</v>
      </c>
      <c r="C1693" s="102">
        <v>0.31944444444444448</v>
      </c>
      <c r="D1693" s="102">
        <v>0.41319444444444448</v>
      </c>
      <c r="E1693" s="102">
        <v>0.48611111111111122</v>
      </c>
      <c r="F1693" s="102">
        <v>0.57986111111111094</v>
      </c>
      <c r="G1693" s="102">
        <v>0.65277777777777735</v>
      </c>
      <c r="H1693" s="102">
        <v>0.74652777777777701</v>
      </c>
      <c r="I1693" s="102">
        <v>0.81874999999999898</v>
      </c>
      <c r="J1693" s="102">
        <v>0.90972222222222088</v>
      </c>
      <c r="K1693" s="102"/>
      <c r="L1693" s="1025"/>
      <c r="M1693" s="431"/>
      <c r="N1693" s="196"/>
      <c r="O1693" s="106"/>
      <c r="P1693" s="3"/>
      <c r="Q1693" s="40"/>
      <c r="R1693" s="68"/>
      <c r="S1693" s="69"/>
      <c r="T1693" s="14"/>
      <c r="U1693" s="20"/>
      <c r="V1693" s="519"/>
      <c r="W1693" s="519"/>
      <c r="X1693" s="751"/>
      <c r="Y1693" s="751"/>
      <c r="Z1693" s="697"/>
      <c r="AA1693" s="697"/>
      <c r="AB1693" s="697"/>
    </row>
    <row r="1694" spans="1:28" ht="24.75" customHeight="1" x14ac:dyDescent="0.15">
      <c r="A1694" s="341">
        <v>8</v>
      </c>
      <c r="B1694" s="102">
        <v>0.25763888888888886</v>
      </c>
      <c r="C1694" s="102">
        <v>0.33333333333333337</v>
      </c>
      <c r="D1694" s="102">
        <v>0.42708333333333337</v>
      </c>
      <c r="E1694" s="102">
        <v>0.50000000000000011</v>
      </c>
      <c r="F1694" s="102">
        <v>0.59374999999999978</v>
      </c>
      <c r="G1694" s="102">
        <v>0.66666666666666619</v>
      </c>
      <c r="H1694" s="102">
        <v>0.75972222222222141</v>
      </c>
      <c r="I1694" s="102">
        <v>0.83194444444444338</v>
      </c>
      <c r="J1694" s="102">
        <v>0.92361111111110972</v>
      </c>
      <c r="K1694" s="102"/>
      <c r="L1694" s="1025"/>
      <c r="M1694" s="431"/>
      <c r="N1694" s="196"/>
      <c r="O1694" s="106"/>
      <c r="P1694" s="3"/>
      <c r="Q1694" s="40"/>
      <c r="R1694" s="68"/>
      <c r="S1694" s="69"/>
      <c r="T1694" s="14"/>
      <c r="U1694" s="20"/>
      <c r="V1694" s="519"/>
      <c r="W1694" s="519"/>
      <c r="X1694" s="751"/>
      <c r="Y1694" s="751"/>
      <c r="Z1694" s="697"/>
      <c r="AA1694" s="697"/>
      <c r="AB1694" s="697"/>
    </row>
    <row r="1695" spans="1:28" ht="24.75" customHeight="1" x14ac:dyDescent="0.15">
      <c r="A1695" s="520">
        <v>9</v>
      </c>
      <c r="B1695" s="102">
        <v>0.2722222222222222</v>
      </c>
      <c r="C1695" s="102">
        <v>0.34722222222222227</v>
      </c>
      <c r="D1695" s="102">
        <v>0.44097222222222227</v>
      </c>
      <c r="E1695" s="102">
        <v>0.51388888888888895</v>
      </c>
      <c r="F1695" s="102">
        <v>0.60763888888888862</v>
      </c>
      <c r="G1695" s="102">
        <v>0.68055555555555503</v>
      </c>
      <c r="H1695" s="102">
        <v>0.77291666666666581</v>
      </c>
      <c r="I1695" s="102">
        <v>0.84513888888888777</v>
      </c>
      <c r="J1695" s="102">
        <v>0.93749999999999856</v>
      </c>
      <c r="K1695" s="102"/>
      <c r="L1695" s="3"/>
      <c r="M1695" s="3"/>
      <c r="N1695" s="40"/>
      <c r="O1695" s="3"/>
      <c r="P1695" s="3"/>
      <c r="Q1695" s="3"/>
      <c r="R1695" s="68"/>
      <c r="S1695" s="69"/>
      <c r="T1695" s="14"/>
      <c r="U1695" s="20"/>
      <c r="V1695" s="519"/>
      <c r="W1695" s="519"/>
      <c r="X1695" s="751"/>
      <c r="Y1695" s="751"/>
      <c r="Z1695" s="697"/>
      <c r="AA1695" s="697"/>
      <c r="AB1695" s="697"/>
    </row>
    <row r="1696" spans="1:28" ht="24.75" customHeight="1" x14ac:dyDescent="0.15">
      <c r="A1696" s="520">
        <v>10</v>
      </c>
      <c r="B1696" s="102">
        <v>0.28680555555555554</v>
      </c>
      <c r="C1696" s="102">
        <v>0.36111111111111116</v>
      </c>
      <c r="D1696" s="102">
        <v>0.45486111111111116</v>
      </c>
      <c r="E1696" s="102">
        <v>0.52777777777777779</v>
      </c>
      <c r="F1696" s="102">
        <v>0.62152777777777746</v>
      </c>
      <c r="G1696" s="102">
        <v>0.69444444444444386</v>
      </c>
      <c r="H1696" s="102">
        <v>0.78611111111111021</v>
      </c>
      <c r="I1696" s="102">
        <v>0.85833333333333217</v>
      </c>
      <c r="J1696" s="102"/>
      <c r="K1696" s="102"/>
      <c r="L1696" s="3"/>
      <c r="M1696" s="3"/>
      <c r="N1696" s="40"/>
      <c r="O1696" s="3"/>
      <c r="P1696" s="3"/>
      <c r="Q1696" s="3"/>
      <c r="R1696" s="68"/>
      <c r="S1696" s="69"/>
      <c r="T1696" s="14"/>
      <c r="U1696" s="20"/>
      <c r="V1696" s="101"/>
      <c r="W1696" s="534"/>
      <c r="X1696" s="751"/>
      <c r="Y1696" s="751"/>
      <c r="Z1696" s="697"/>
      <c r="AA1696" s="697"/>
      <c r="AB1696" s="697"/>
    </row>
    <row r="1697" spans="1:28" ht="24.75" customHeight="1" x14ac:dyDescent="0.15">
      <c r="A1697" s="520">
        <v>11</v>
      </c>
      <c r="B1697" s="102">
        <v>0.30138888888888887</v>
      </c>
      <c r="C1697" s="102">
        <v>0.37500000000000006</v>
      </c>
      <c r="D1697" s="102">
        <v>0.46875000000000006</v>
      </c>
      <c r="E1697" s="102">
        <v>0.54166666666666663</v>
      </c>
      <c r="F1697" s="102">
        <v>0.6354166666666663</v>
      </c>
      <c r="G1697" s="102">
        <v>0.7083333333333327</v>
      </c>
      <c r="H1697" s="102">
        <v>0.7993055555555546</v>
      </c>
      <c r="I1697" s="102">
        <v>0.87152777777777657</v>
      </c>
      <c r="J1697" s="102"/>
      <c r="K1697" s="102"/>
      <c r="L1697" s="3"/>
      <c r="M1697" s="3"/>
      <c r="N1697" s="40"/>
      <c r="O1697" s="3"/>
      <c r="P1697" s="3"/>
      <c r="Q1697" s="3"/>
      <c r="R1697" s="68"/>
      <c r="S1697" s="69"/>
      <c r="T1697" s="14"/>
      <c r="U1697" s="20"/>
      <c r="V1697" s="534"/>
      <c r="W1697" s="534"/>
      <c r="X1697" s="751"/>
      <c r="Y1697" s="751"/>
      <c r="Z1697" s="697"/>
      <c r="AA1697" s="697"/>
      <c r="AB1697" s="697"/>
    </row>
    <row r="1698" spans="1:28" ht="24.75" customHeight="1" x14ac:dyDescent="0.15">
      <c r="A1698" s="520">
        <v>12</v>
      </c>
      <c r="B1698" s="102">
        <v>0.31597222222222221</v>
      </c>
      <c r="C1698" s="102">
        <v>0.38888888888888895</v>
      </c>
      <c r="D1698" s="102">
        <v>0.48263888888888895</v>
      </c>
      <c r="E1698" s="102">
        <v>0.55555555555555547</v>
      </c>
      <c r="F1698" s="102">
        <v>0.64930555555555514</v>
      </c>
      <c r="G1698" s="102">
        <v>0.72222222222222154</v>
      </c>
      <c r="H1698" s="102">
        <v>0.812499999999999</v>
      </c>
      <c r="I1698" s="102">
        <v>0.88472222222222097</v>
      </c>
      <c r="J1698" s="102"/>
      <c r="K1698" s="102"/>
      <c r="L1698" s="3"/>
      <c r="M1698" s="3"/>
      <c r="N1698" s="40"/>
      <c r="O1698" s="3"/>
      <c r="P1698" s="3"/>
      <c r="Q1698" s="3"/>
      <c r="R1698" s="68"/>
      <c r="S1698" s="69"/>
      <c r="T1698" s="14"/>
      <c r="U1698" s="20"/>
      <c r="V1698" s="534"/>
      <c r="W1698" s="534"/>
      <c r="X1698" s="751"/>
      <c r="Y1698" s="751"/>
      <c r="Z1698" s="697"/>
      <c r="AA1698" s="697"/>
      <c r="AB1698" s="697"/>
    </row>
    <row r="1699" spans="1:28" ht="24.75" customHeight="1" x14ac:dyDescent="0.15">
      <c r="A1699" s="520">
        <v>13</v>
      </c>
      <c r="B1699" s="3"/>
      <c r="C1699" s="3"/>
      <c r="D1699" s="40"/>
      <c r="E1699" s="3"/>
      <c r="F1699" s="49"/>
      <c r="G1699" s="3"/>
      <c r="H1699" s="3"/>
      <c r="I1699" s="3"/>
      <c r="J1699" s="3"/>
      <c r="K1699" s="3"/>
      <c r="L1699" s="3"/>
      <c r="M1699" s="3"/>
      <c r="N1699" s="40"/>
      <c r="O1699" s="3"/>
      <c r="P1699" s="3"/>
      <c r="Q1699" s="3"/>
      <c r="R1699" s="68"/>
      <c r="S1699" s="69"/>
      <c r="T1699" s="14"/>
      <c r="U1699" s="20"/>
      <c r="V1699" s="534"/>
      <c r="W1699" s="534"/>
      <c r="X1699" s="751"/>
      <c r="Y1699" s="751"/>
      <c r="Z1699" s="697"/>
      <c r="AA1699" s="697"/>
      <c r="AB1699" s="697"/>
    </row>
    <row r="1700" spans="1:28" ht="20.100000000000001" customHeight="1" x14ac:dyDescent="0.15">
      <c r="A1700" s="520">
        <v>14</v>
      </c>
      <c r="B1700" s="518"/>
      <c r="C1700" s="518"/>
      <c r="D1700" s="518"/>
      <c r="E1700" s="518"/>
      <c r="F1700" s="518"/>
      <c r="G1700" s="518"/>
      <c r="H1700" s="518"/>
      <c r="I1700" s="518"/>
      <c r="J1700" s="518"/>
      <c r="K1700" s="518"/>
      <c r="L1700" s="3"/>
      <c r="M1700" s="3"/>
      <c r="N1700" s="40"/>
      <c r="O1700" s="3"/>
      <c r="P1700" s="3"/>
      <c r="Q1700" s="3"/>
      <c r="R1700" s="68"/>
      <c r="S1700" s="69"/>
      <c r="T1700" s="14"/>
      <c r="U1700" s="20"/>
      <c r="V1700" s="534"/>
      <c r="W1700" s="534"/>
      <c r="X1700" s="751"/>
      <c r="Y1700" s="751"/>
      <c r="Z1700" s="697"/>
      <c r="AA1700" s="697"/>
      <c r="AB1700" s="697"/>
    </row>
    <row r="1701" spans="1:28" ht="20.100000000000001" customHeight="1" x14ac:dyDescent="0.15">
      <c r="A1701" s="520">
        <v>15</v>
      </c>
      <c r="B1701" s="518"/>
      <c r="C1701" s="518"/>
      <c r="D1701" s="518"/>
      <c r="E1701" s="518"/>
      <c r="F1701" s="518"/>
      <c r="G1701" s="518"/>
      <c r="H1701" s="518"/>
      <c r="I1701" s="518"/>
      <c r="J1701" s="518"/>
      <c r="K1701" s="518"/>
      <c r="L1701" s="3"/>
      <c r="M1701" s="3"/>
      <c r="N1701" s="40"/>
      <c r="O1701" s="3"/>
      <c r="P1701" s="3"/>
      <c r="Q1701" s="3"/>
      <c r="R1701" s="68"/>
      <c r="S1701" s="69"/>
      <c r="T1701" s="14"/>
      <c r="U1701" s="20"/>
      <c r="V1701" s="534"/>
      <c r="W1701" s="534"/>
      <c r="X1701" s="751"/>
      <c r="Y1701" s="751"/>
      <c r="Z1701" s="697"/>
      <c r="AA1701" s="697"/>
      <c r="AB1701" s="697"/>
    </row>
    <row r="1702" spans="1:28" ht="20.100000000000001" customHeight="1" x14ac:dyDescent="0.15">
      <c r="A1702" s="728">
        <v>16</v>
      </c>
      <c r="B1702" s="518"/>
      <c r="C1702" s="518"/>
      <c r="D1702" s="518"/>
      <c r="E1702" s="518"/>
      <c r="F1702" s="518"/>
      <c r="G1702" s="518"/>
      <c r="H1702" s="518"/>
      <c r="I1702" s="518"/>
      <c r="J1702" s="518"/>
      <c r="K1702" s="518"/>
      <c r="L1702" s="3"/>
      <c r="M1702" s="3"/>
      <c r="N1702" s="40"/>
      <c r="O1702" s="3"/>
      <c r="P1702" s="40"/>
      <c r="Q1702" s="40"/>
      <c r="R1702" s="68"/>
      <c r="S1702" s="69"/>
      <c r="T1702" s="14"/>
      <c r="U1702" s="20"/>
      <c r="V1702" s="534"/>
      <c r="W1702" s="534"/>
      <c r="X1702" s="751"/>
      <c r="Y1702" s="751"/>
      <c r="Z1702" s="697"/>
      <c r="AA1702" s="697"/>
      <c r="AB1702" s="697"/>
    </row>
    <row r="1703" spans="1:28" ht="20.100000000000001" customHeight="1" x14ac:dyDescent="0.15">
      <c r="A1703" s="728">
        <v>17</v>
      </c>
      <c r="B1703" s="518"/>
      <c r="C1703" s="518"/>
      <c r="D1703" s="518"/>
      <c r="E1703" s="518"/>
      <c r="F1703" s="518"/>
      <c r="G1703" s="518"/>
      <c r="H1703" s="518"/>
      <c r="I1703" s="518"/>
      <c r="J1703" s="518"/>
      <c r="K1703" s="518"/>
      <c r="L1703" s="3"/>
      <c r="M1703" s="3"/>
      <c r="N1703" s="40"/>
      <c r="O1703" s="3"/>
      <c r="P1703" s="40"/>
      <c r="Q1703" s="40"/>
      <c r="R1703" s="68"/>
      <c r="S1703" s="69"/>
      <c r="T1703" s="14"/>
      <c r="U1703" s="20"/>
      <c r="V1703" s="534"/>
      <c r="W1703" s="534"/>
      <c r="X1703" s="751"/>
      <c r="Y1703" s="751"/>
      <c r="Z1703" s="104"/>
      <c r="AA1703" s="104"/>
      <c r="AB1703" s="104"/>
    </row>
    <row r="1704" spans="1:28" ht="20.100000000000001" customHeight="1" x14ac:dyDescent="0.15">
      <c r="A1704" s="728">
        <v>18</v>
      </c>
      <c r="B1704" s="518"/>
      <c r="C1704" s="518"/>
      <c r="D1704" s="518"/>
      <c r="E1704" s="518"/>
      <c r="F1704" s="518"/>
      <c r="G1704" s="518"/>
      <c r="H1704" s="518"/>
      <c r="I1704" s="518"/>
      <c r="J1704" s="518"/>
      <c r="K1704" s="518"/>
      <c r="L1704" s="3"/>
      <c r="M1704" s="3"/>
      <c r="N1704" s="40"/>
      <c r="O1704" s="3"/>
      <c r="P1704" s="40"/>
      <c r="Q1704" s="40"/>
      <c r="R1704" s="68"/>
      <c r="S1704" s="69"/>
      <c r="T1704" s="14"/>
      <c r="U1704" s="20"/>
      <c r="V1704" s="534"/>
      <c r="W1704" s="534"/>
      <c r="X1704" s="751"/>
      <c r="Y1704" s="751"/>
      <c r="Z1704" s="104"/>
      <c r="AA1704" s="104"/>
      <c r="AB1704" s="104"/>
    </row>
    <row r="1705" spans="1:28" ht="20.100000000000001" customHeight="1" x14ac:dyDescent="0.15">
      <c r="A1705" s="8">
        <v>19</v>
      </c>
      <c r="B1705" s="518"/>
      <c r="C1705" s="518"/>
      <c r="D1705" s="518"/>
      <c r="E1705" s="518"/>
      <c r="F1705" s="518"/>
      <c r="G1705" s="518"/>
      <c r="H1705" s="518"/>
      <c r="I1705" s="518"/>
      <c r="J1705" s="518"/>
      <c r="K1705" s="518"/>
      <c r="L1705" s="518"/>
      <c r="M1705" s="518"/>
      <c r="N1705" s="518"/>
      <c r="O1705" s="518"/>
      <c r="P1705" s="40"/>
      <c r="Q1705" s="40"/>
      <c r="R1705" s="10"/>
      <c r="S1705" s="69"/>
      <c r="T1705" s="14"/>
      <c r="U1705" s="20"/>
      <c r="V1705" s="534"/>
      <c r="W1705" s="534"/>
      <c r="X1705" s="751"/>
      <c r="Y1705" s="751"/>
      <c r="Z1705" s="104"/>
      <c r="AA1705" s="104"/>
      <c r="AB1705" s="104"/>
    </row>
    <row r="1706" spans="1:28" ht="20.100000000000001" customHeight="1" x14ac:dyDescent="0.15">
      <c r="A1706" s="8">
        <v>20</v>
      </c>
      <c r="B1706" s="518"/>
      <c r="C1706" s="518"/>
      <c r="D1706" s="518"/>
      <c r="E1706" s="518"/>
      <c r="F1706" s="518"/>
      <c r="G1706" s="518"/>
      <c r="H1706" s="518"/>
      <c r="I1706" s="518"/>
      <c r="J1706" s="518"/>
      <c r="K1706" s="518"/>
      <c r="L1706" s="518"/>
      <c r="M1706" s="518"/>
      <c r="N1706" s="518"/>
      <c r="O1706" s="518"/>
      <c r="P1706" s="3"/>
      <c r="Q1706" s="3"/>
      <c r="R1706" s="9"/>
      <c r="S1706" s="4"/>
      <c r="T1706" s="14"/>
      <c r="U1706" s="20"/>
      <c r="V1706" s="534"/>
      <c r="W1706" s="534"/>
      <c r="X1706" s="751"/>
      <c r="Y1706" s="751"/>
      <c r="Z1706" s="104"/>
      <c r="AA1706" s="104"/>
      <c r="AB1706" s="104"/>
    </row>
    <row r="1707" spans="1:28" ht="20.100000000000001" customHeight="1" x14ac:dyDescent="0.15">
      <c r="A1707" s="8">
        <v>21</v>
      </c>
      <c r="B1707" s="518"/>
      <c r="C1707" s="518"/>
      <c r="D1707" s="518"/>
      <c r="E1707" s="518"/>
      <c r="F1707" s="518"/>
      <c r="G1707" s="518"/>
      <c r="H1707" s="518"/>
      <c r="I1707" s="518"/>
      <c r="J1707" s="518"/>
      <c r="K1707" s="518"/>
      <c r="L1707" s="518"/>
      <c r="M1707" s="518"/>
      <c r="N1707" s="518"/>
      <c r="O1707" s="518"/>
      <c r="P1707" s="4"/>
      <c r="Q1707" s="4"/>
      <c r="R1707" s="4"/>
      <c r="S1707" s="4"/>
      <c r="T1707" s="14"/>
      <c r="U1707" s="20"/>
      <c r="V1707" s="534"/>
      <c r="W1707" s="534"/>
      <c r="X1707" s="751"/>
      <c r="Y1707" s="751"/>
      <c r="Z1707" s="104"/>
      <c r="AA1707" s="104"/>
      <c r="AB1707" s="104"/>
    </row>
    <row r="1708" spans="1:28" ht="20.100000000000001" customHeight="1" x14ac:dyDescent="0.15">
      <c r="A1708" s="8">
        <v>22</v>
      </c>
      <c r="B1708" s="518"/>
      <c r="C1708" s="518"/>
      <c r="D1708" s="518"/>
      <c r="E1708" s="518"/>
      <c r="F1708" s="518"/>
      <c r="G1708" s="518"/>
      <c r="H1708" s="518"/>
      <c r="I1708" s="518"/>
      <c r="J1708" s="518"/>
      <c r="K1708" s="518"/>
      <c r="L1708" s="518"/>
      <c r="M1708" s="518"/>
      <c r="N1708" s="4"/>
      <c r="O1708" s="4"/>
      <c r="P1708" s="4"/>
      <c r="Q1708" s="4"/>
      <c r="R1708" s="4"/>
      <c r="S1708" s="4"/>
      <c r="T1708" s="14"/>
      <c r="U1708" s="20"/>
      <c r="V1708" s="534"/>
      <c r="W1708" s="534"/>
      <c r="X1708" s="751"/>
      <c r="Y1708" s="751"/>
      <c r="Z1708" s="104"/>
      <c r="AA1708" s="104"/>
      <c r="AB1708" s="104"/>
    </row>
    <row r="1709" spans="1:28" ht="20.100000000000001" customHeight="1" x14ac:dyDescent="0.15">
      <c r="A1709" s="8">
        <v>23</v>
      </c>
      <c r="B1709" s="518"/>
      <c r="C1709" s="518"/>
      <c r="D1709" s="518"/>
      <c r="E1709" s="518"/>
      <c r="F1709" s="518"/>
      <c r="G1709" s="518"/>
      <c r="H1709" s="518"/>
      <c r="I1709" s="518"/>
      <c r="J1709" s="518"/>
      <c r="K1709" s="518"/>
      <c r="L1709" s="518"/>
      <c r="M1709" s="518"/>
      <c r="N1709" s="4"/>
      <c r="O1709" s="4"/>
      <c r="P1709" s="4"/>
      <c r="Q1709" s="4"/>
      <c r="R1709" s="4"/>
      <c r="S1709" s="4"/>
      <c r="T1709" s="14"/>
      <c r="U1709" s="20"/>
      <c r="V1709" s="534"/>
      <c r="W1709" s="534"/>
      <c r="X1709" s="751"/>
      <c r="Y1709" s="751"/>
      <c r="Z1709" s="104"/>
      <c r="AA1709" s="104"/>
      <c r="AB1709" s="104"/>
    </row>
    <row r="1710" spans="1:28" ht="20.100000000000001" customHeight="1" x14ac:dyDescent="0.15">
      <c r="A1710" s="8">
        <v>24</v>
      </c>
      <c r="B1710" s="518"/>
      <c r="C1710" s="518"/>
      <c r="D1710" s="518"/>
      <c r="E1710" s="518"/>
      <c r="F1710" s="518"/>
      <c r="G1710" s="518"/>
      <c r="H1710" s="518"/>
      <c r="I1710" s="518"/>
      <c r="J1710" s="518"/>
      <c r="K1710" s="518"/>
      <c r="L1710" s="518"/>
      <c r="M1710" s="518"/>
      <c r="N1710" s="4"/>
      <c r="O1710" s="4"/>
      <c r="P1710" s="4"/>
      <c r="Q1710" s="4"/>
      <c r="R1710" s="4"/>
      <c r="S1710" s="4"/>
      <c r="T1710" s="14"/>
      <c r="U1710" s="20"/>
      <c r="V1710" s="534"/>
      <c r="W1710" s="534"/>
      <c r="X1710" s="751"/>
      <c r="Y1710" s="751"/>
      <c r="Z1710" s="104"/>
      <c r="AA1710" s="104"/>
      <c r="AB1710" s="104"/>
    </row>
    <row r="1711" spans="1:28" ht="20.100000000000001" customHeight="1" x14ac:dyDescent="0.15">
      <c r="A1711" s="8">
        <v>25</v>
      </c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14"/>
      <c r="U1711" s="20"/>
      <c r="V1711" s="534"/>
      <c r="W1711" s="534"/>
      <c r="X1711" s="751"/>
      <c r="Y1711" s="751"/>
      <c r="Z1711" s="104"/>
      <c r="AA1711" s="104"/>
      <c r="AB1711" s="104"/>
    </row>
    <row r="1712" spans="1:28" ht="20.100000000000001" customHeight="1" x14ac:dyDescent="0.15">
      <c r="A1712" s="8">
        <v>26</v>
      </c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14"/>
      <c r="U1712" s="20"/>
      <c r="V1712" s="534"/>
      <c r="W1712" s="534"/>
      <c r="X1712" s="751"/>
      <c r="Y1712" s="751"/>
      <c r="Z1712" s="104"/>
      <c r="AA1712" s="104"/>
      <c r="AB1712" s="104"/>
    </row>
    <row r="1713" spans="1:28" ht="20.100000000000001" customHeight="1" x14ac:dyDescent="0.15">
      <c r="A1713" s="8">
        <v>27</v>
      </c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14"/>
      <c r="U1713" s="20"/>
      <c r="V1713" s="534"/>
      <c r="W1713" s="534"/>
      <c r="X1713" s="751"/>
      <c r="Y1713" s="751"/>
      <c r="Z1713" s="104"/>
      <c r="AA1713" s="104"/>
      <c r="AB1713" s="104"/>
    </row>
    <row r="1714" spans="1:28" ht="20.100000000000001" customHeight="1" x14ac:dyDescent="0.15">
      <c r="A1714" s="8">
        <v>28</v>
      </c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14"/>
      <c r="U1714" s="20"/>
      <c r="V1714" s="534"/>
      <c r="W1714" s="534"/>
      <c r="X1714" s="751"/>
      <c r="Y1714" s="751"/>
      <c r="Z1714" s="104"/>
      <c r="AA1714" s="104"/>
      <c r="AB1714" s="104"/>
    </row>
    <row r="1715" spans="1:28" ht="20.100000000000001" customHeight="1" x14ac:dyDescent="0.15">
      <c r="A1715" s="8">
        <v>29</v>
      </c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14"/>
      <c r="U1715" s="20"/>
      <c r="V1715" s="534"/>
      <c r="W1715" s="534"/>
      <c r="X1715" s="751"/>
      <c r="Y1715" s="751"/>
      <c r="Z1715" s="104"/>
      <c r="AA1715" s="104"/>
      <c r="AB1715" s="104"/>
    </row>
    <row r="1716" spans="1:28" ht="20.100000000000001" customHeight="1" x14ac:dyDescent="0.15">
      <c r="A1716" s="44">
        <v>30</v>
      </c>
      <c r="B1716" s="45"/>
      <c r="C1716" s="45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6"/>
      <c r="U1716" s="47"/>
      <c r="V1716" s="534"/>
      <c r="W1716" s="534"/>
      <c r="X1716" s="751"/>
      <c r="Y1716" s="751"/>
      <c r="Z1716" s="104"/>
      <c r="AA1716" s="104"/>
      <c r="AB1716" s="104"/>
    </row>
    <row r="1717" spans="1:28" ht="20.100000000000001" customHeight="1" x14ac:dyDescent="0.15">
      <c r="A1717" s="44">
        <v>31</v>
      </c>
      <c r="B1717" s="45"/>
      <c r="C1717" s="45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6"/>
      <c r="U1717" s="47"/>
      <c r="V1717" s="534"/>
      <c r="W1717" s="534"/>
      <c r="X1717" s="751"/>
      <c r="Y1717" s="751"/>
      <c r="Z1717" s="104"/>
      <c r="AA1717" s="104"/>
      <c r="AB1717" s="104"/>
    </row>
    <row r="1718" spans="1:28" ht="20.100000000000001" customHeight="1" x14ac:dyDescent="0.15">
      <c r="A1718" s="44">
        <v>32</v>
      </c>
      <c r="B1718" s="45"/>
      <c r="C1718" s="45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6"/>
      <c r="U1718" s="47"/>
      <c r="V1718" s="534"/>
      <c r="W1718" s="534"/>
      <c r="X1718" s="751"/>
      <c r="Y1718" s="751"/>
      <c r="Z1718" s="104"/>
      <c r="AA1718" s="104"/>
      <c r="AB1718" s="104"/>
    </row>
    <row r="1719" spans="1:28" ht="20.100000000000001" customHeight="1" thickBot="1" x14ac:dyDescent="0.2">
      <c r="A1719" s="521">
        <v>33</v>
      </c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31"/>
      <c r="U1719" s="32"/>
      <c r="V1719" s="534"/>
      <c r="W1719" s="534"/>
      <c r="X1719" s="751"/>
      <c r="Y1719" s="751"/>
      <c r="Z1719" s="104"/>
      <c r="AA1719" s="104"/>
      <c r="AB1719" s="104"/>
    </row>
    <row r="1720" spans="1:28" ht="16.5" customHeight="1" thickBot="1" x14ac:dyDescent="0.2">
      <c r="A1720" s="1522" t="s">
        <v>4</v>
      </c>
      <c r="B1720" s="1523"/>
      <c r="C1720" s="1492" t="s">
        <v>1418</v>
      </c>
      <c r="D1720" s="1492"/>
      <c r="E1720" s="1492"/>
      <c r="F1720" s="149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467"/>
      <c r="U1720" s="467"/>
      <c r="V1720" s="534"/>
      <c r="W1720" s="534"/>
      <c r="X1720" s="751"/>
      <c r="Y1720" s="751"/>
      <c r="Z1720" s="104"/>
      <c r="AA1720" s="104"/>
      <c r="AB1720" s="104"/>
    </row>
    <row r="1721" spans="1:28" s="1367" customFormat="1" ht="31.5" customHeight="1" thickBot="1" x14ac:dyDescent="0.2">
      <c r="A1721" s="1476" t="s">
        <v>50</v>
      </c>
      <c r="B1721" s="1477"/>
      <c r="C1721" s="1477"/>
      <c r="D1721" s="1477"/>
      <c r="E1721" s="1478"/>
      <c r="F1721" s="1411" t="s">
        <v>1766</v>
      </c>
      <c r="G1721" s="1366"/>
      <c r="H1721" s="1479" t="s">
        <v>25</v>
      </c>
      <c r="I1721" s="1480"/>
      <c r="J1721" s="1480"/>
      <c r="K1721" s="1370" t="s">
        <v>9</v>
      </c>
      <c r="L1721" s="1457" t="s">
        <v>51</v>
      </c>
      <c r="M1721" s="1457"/>
      <c r="N1721" s="1458"/>
      <c r="O1721" s="1366"/>
      <c r="P1721" s="6"/>
      <c r="Q1721" s="6"/>
      <c r="R1721" s="6"/>
      <c r="S1721" s="1366"/>
      <c r="T1721" s="1467" t="s">
        <v>11</v>
      </c>
      <c r="U1721" s="1468"/>
      <c r="V1721" s="1385">
        <f>V1723/V1728</f>
        <v>1.5509259259259263E-2</v>
      </c>
      <c r="W1721" s="1385">
        <f>W1723/W1728</f>
        <v>1.5172101449275359E-2</v>
      </c>
      <c r="X1721" s="1422">
        <f>AVERAGE(V1721,W1721)</f>
        <v>1.5340680354267311E-2</v>
      </c>
      <c r="Y1721" s="637" t="s">
        <v>2046</v>
      </c>
      <c r="Z1721" s="679">
        <f>ROUND(X1721*1440,0)/1440</f>
        <v>1.5277777777777777E-2</v>
      </c>
    </row>
    <row r="1722" spans="1:28" s="1367" customFormat="1" ht="9" customHeight="1" thickBot="1" x14ac:dyDescent="0.2">
      <c r="A1722" s="1366"/>
      <c r="B1722" s="1366"/>
      <c r="C1722" s="1366"/>
      <c r="D1722" s="1366"/>
      <c r="E1722" s="1366"/>
      <c r="F1722" s="1366"/>
      <c r="G1722" s="1366"/>
      <c r="H1722" s="1366"/>
      <c r="I1722" s="1366"/>
      <c r="J1722" s="1366"/>
      <c r="K1722" s="1366"/>
      <c r="L1722" s="1366"/>
      <c r="M1722" s="1366"/>
      <c r="N1722" s="1366"/>
      <c r="O1722" s="1366"/>
      <c r="P1722" s="1366"/>
      <c r="Q1722" s="1366"/>
      <c r="R1722" s="1366"/>
      <c r="S1722" s="1366"/>
      <c r="T1722" s="1406"/>
      <c r="U1722" s="1406"/>
      <c r="V1722" s="1385">
        <f>B1731</f>
        <v>0.23958333333333334</v>
      </c>
      <c r="W1722" s="1385">
        <f>C1728</f>
        <v>0.23958333333333334</v>
      </c>
      <c r="Y1722" s="1393"/>
    </row>
    <row r="1723" spans="1:28" s="1367" customFormat="1" ht="20.100000000000001" customHeight="1" thickBot="1" x14ac:dyDescent="0.2">
      <c r="A1723" s="1495" t="s">
        <v>12</v>
      </c>
      <c r="B1723" s="1483"/>
      <c r="C1723" s="1483" t="s">
        <v>2047</v>
      </c>
      <c r="D1723" s="1483"/>
      <c r="E1723" s="1484"/>
      <c r="F1723" s="1453"/>
      <c r="G1723" s="1454"/>
      <c r="H1723" s="1454"/>
      <c r="I1723" s="1454"/>
      <c r="J1723" s="1454"/>
      <c r="K1723" s="1366"/>
      <c r="L1723" s="1366"/>
      <c r="M1723" s="1366"/>
      <c r="N1723" s="1463" t="s">
        <v>2048</v>
      </c>
      <c r="O1723" s="1464"/>
      <c r="P1723" s="1503">
        <f>Z1721</f>
        <v>1.5277777777777777E-2</v>
      </c>
      <c r="Q1723" s="1504"/>
      <c r="R1723" s="1366"/>
      <c r="S1723" s="1371" t="s">
        <v>14</v>
      </c>
      <c r="T1723" s="1526">
        <v>5.6250000000000001E-2</v>
      </c>
      <c r="U1723" s="1527"/>
      <c r="V1723" s="1385">
        <f>V1724-V1722</f>
        <v>0.69791666666666685</v>
      </c>
      <c r="W1723" s="1385">
        <f>W1724-W1722</f>
        <v>0.69791666666666652</v>
      </c>
      <c r="Y1723" s="1393"/>
    </row>
    <row r="1724" spans="1:28" s="1367" customFormat="1" ht="9" customHeight="1" thickBot="1" x14ac:dyDescent="0.2">
      <c r="A1724" s="1366"/>
      <c r="B1724" s="1366"/>
      <c r="C1724" s="1366"/>
      <c r="D1724" s="1366"/>
      <c r="E1724" s="1366"/>
      <c r="F1724" s="1366"/>
      <c r="G1724" s="1366"/>
      <c r="H1724" s="1366"/>
      <c r="I1724" s="1366"/>
      <c r="J1724" s="1366"/>
      <c r="K1724" s="1366"/>
      <c r="L1724" s="1366"/>
      <c r="M1724" s="1366"/>
      <c r="N1724" s="1366"/>
      <c r="O1724" s="1366"/>
      <c r="P1724" s="1366"/>
      <c r="Q1724" s="1366"/>
      <c r="R1724" s="1366"/>
      <c r="S1724" s="1366"/>
      <c r="T1724" s="1406"/>
      <c r="U1724" s="1406"/>
      <c r="V1724" s="1385">
        <f>L1730</f>
        <v>0.93750000000000022</v>
      </c>
      <c r="W1724" s="1385">
        <f>M1727</f>
        <v>0.93749999999999989</v>
      </c>
      <c r="Y1724" s="1393"/>
    </row>
    <row r="1725" spans="1:28" s="1367" customFormat="1" ht="20.100000000000001" customHeight="1" x14ac:dyDescent="0.15">
      <c r="A1725" s="1499" t="s">
        <v>15</v>
      </c>
      <c r="B1725" s="1494">
        <v>1</v>
      </c>
      <c r="C1725" s="1494"/>
      <c r="D1725" s="1494">
        <v>2</v>
      </c>
      <c r="E1725" s="1494"/>
      <c r="F1725" s="1494">
        <v>3</v>
      </c>
      <c r="G1725" s="1494"/>
      <c r="H1725" s="1494">
        <v>4</v>
      </c>
      <c r="I1725" s="1494"/>
      <c r="J1725" s="1494">
        <v>5</v>
      </c>
      <c r="K1725" s="1494"/>
      <c r="L1725" s="1494">
        <v>6</v>
      </c>
      <c r="M1725" s="1494"/>
      <c r="N1725" s="1494">
        <v>7</v>
      </c>
      <c r="O1725" s="1494"/>
      <c r="P1725" s="1494">
        <v>8</v>
      </c>
      <c r="Q1725" s="1494"/>
      <c r="R1725" s="1494">
        <v>9</v>
      </c>
      <c r="S1725" s="1494"/>
      <c r="T1725" s="1501">
        <v>10</v>
      </c>
      <c r="U1725" s="1502"/>
      <c r="V1725" s="115"/>
      <c r="W1725" s="1406"/>
      <c r="Y1725" s="1393"/>
      <c r="AA1725" s="1393"/>
    </row>
    <row r="1726" spans="1:28" s="1367" customFormat="1" ht="20.100000000000001" customHeight="1" x14ac:dyDescent="0.15">
      <c r="A1726" s="1500"/>
      <c r="B1726" s="1372" t="s">
        <v>25</v>
      </c>
      <c r="C1726" s="1372" t="s">
        <v>51</v>
      </c>
      <c r="D1726" s="1372" t="s">
        <v>25</v>
      </c>
      <c r="E1726" s="1372" t="s">
        <v>51</v>
      </c>
      <c r="F1726" s="1372" t="s">
        <v>25</v>
      </c>
      <c r="G1726" s="1372" t="s">
        <v>51</v>
      </c>
      <c r="H1726" s="1372" t="s">
        <v>25</v>
      </c>
      <c r="I1726" s="1372" t="s">
        <v>51</v>
      </c>
      <c r="J1726" s="1372" t="s">
        <v>25</v>
      </c>
      <c r="K1726" s="1372" t="s">
        <v>51</v>
      </c>
      <c r="L1726" s="1372" t="s">
        <v>25</v>
      </c>
      <c r="M1726" s="1372" t="s">
        <v>51</v>
      </c>
      <c r="N1726" s="1372" t="s">
        <v>25</v>
      </c>
      <c r="O1726" s="1372" t="s">
        <v>51</v>
      </c>
      <c r="P1726" s="1372" t="s">
        <v>25</v>
      </c>
      <c r="Q1726" s="1372" t="s">
        <v>51</v>
      </c>
      <c r="R1726" s="1372"/>
      <c r="S1726" s="1372"/>
      <c r="T1726" s="1373"/>
      <c r="U1726" s="1377"/>
      <c r="V1726" s="1406" t="s">
        <v>141</v>
      </c>
      <c r="W1726" s="516" t="s">
        <v>2049</v>
      </c>
      <c r="Y1726" s="1393"/>
      <c r="AA1726" s="1393"/>
    </row>
    <row r="1727" spans="1:28" s="1367" customFormat="1" ht="23.85" customHeight="1" x14ac:dyDescent="0.15">
      <c r="A1727" s="1342">
        <v>1</v>
      </c>
      <c r="B1727" s="1345"/>
      <c r="C1727" s="51" t="s">
        <v>2050</v>
      </c>
      <c r="D1727" s="43">
        <v>0.30763888888888891</v>
      </c>
      <c r="E1727" s="1368">
        <v>0.37361111111111112</v>
      </c>
      <c r="F1727" s="1368">
        <v>0.4513888888888889</v>
      </c>
      <c r="G1727" s="1368">
        <v>0.5083333333333333</v>
      </c>
      <c r="H1727" s="1368">
        <v>0.58958333333333313</v>
      </c>
      <c r="I1727" s="1368">
        <v>0.64930555555555536</v>
      </c>
      <c r="J1727" s="1368">
        <v>0.73055555555555518</v>
      </c>
      <c r="K1727" s="1368">
        <v>0.80277777777777803</v>
      </c>
      <c r="L1727" s="1368">
        <v>0.88680555555555562</v>
      </c>
      <c r="M1727" s="1368">
        <v>0.93749999999999989</v>
      </c>
      <c r="N1727" s="1368"/>
      <c r="O1727" s="1368"/>
      <c r="P1727" s="1368"/>
      <c r="Q1727" s="51"/>
      <c r="R1727" s="51"/>
      <c r="S1727" s="51"/>
      <c r="T1727" s="51"/>
      <c r="U1727" s="1380"/>
      <c r="V1727" s="633">
        <f>COUNTA(B1727:U1759)</f>
        <v>91</v>
      </c>
      <c r="W1727" s="1416">
        <f>V1727/9/2</f>
        <v>5.0555555555555554</v>
      </c>
      <c r="AA1727" s="1393" t="s">
        <v>2051</v>
      </c>
    </row>
    <row r="1728" spans="1:28" s="1367" customFormat="1" ht="23.85" customHeight="1" x14ac:dyDescent="0.15">
      <c r="A1728" s="1342">
        <v>2</v>
      </c>
      <c r="B1728" s="1345"/>
      <c r="C1728" s="1368">
        <v>0.23958333333333334</v>
      </c>
      <c r="D1728" s="43">
        <v>0.32083333333333336</v>
      </c>
      <c r="E1728" s="1368">
        <v>0.38680555555555557</v>
      </c>
      <c r="F1728" s="1368">
        <v>0.46666666666666667</v>
      </c>
      <c r="G1728" s="1368">
        <v>0.52361111111111103</v>
      </c>
      <c r="H1728" s="1368">
        <v>0.6055555555555554</v>
      </c>
      <c r="I1728" s="1368">
        <v>0.66597222222222208</v>
      </c>
      <c r="J1728" s="1368">
        <v>0.74791666666666634</v>
      </c>
      <c r="K1728" s="1368">
        <v>0.82013888888888919</v>
      </c>
      <c r="L1728" s="1368">
        <v>0.90347222222222234</v>
      </c>
      <c r="M1728" s="1368"/>
      <c r="N1728" s="1368"/>
      <c r="O1728" s="1368"/>
      <c r="P1728" s="1368"/>
      <c r="Q1728" s="1368"/>
      <c r="R1728" s="51"/>
      <c r="S1728" s="69"/>
      <c r="T1728" s="51"/>
      <c r="U1728" s="1380"/>
      <c r="V1728" s="1381">
        <f>COUNTA(B1727:B1759,D1727:D1759,F1727:F1759,H1727:H1759,J1727:J1759,L1727:L1759,N1727:N1759,P1727:P1759,R1727:R1759,T1727:T1759)</f>
        <v>45</v>
      </c>
      <c r="W1728" s="1381">
        <f>COUNTA(C1727:C1759,E1727:E1759,G1727:G1759,I1727:I1759,K1727:K1759,M1727:M1759,O1727:O1759,Q1727:Q1759,S1727:S1759,U1727:U1759)</f>
        <v>46</v>
      </c>
      <c r="Y1728" s="1367">
        <f>(V1728+W1728)/2</f>
        <v>45.5</v>
      </c>
      <c r="AA1728" s="1393"/>
    </row>
    <row r="1729" spans="1:27" s="1367" customFormat="1" ht="23.85" customHeight="1" x14ac:dyDescent="0.15">
      <c r="A1729" s="1342">
        <v>3</v>
      </c>
      <c r="B1729" s="1368"/>
      <c r="C1729" s="1368">
        <v>0.25694444444444448</v>
      </c>
      <c r="D1729" s="43">
        <v>0.33402777777777781</v>
      </c>
      <c r="E1729" s="1368">
        <v>0.4</v>
      </c>
      <c r="F1729" s="1368">
        <v>0.48194444444444445</v>
      </c>
      <c r="G1729" s="1368">
        <v>0.53888888888888875</v>
      </c>
      <c r="H1729" s="1368">
        <v>0.62152777777777768</v>
      </c>
      <c r="I1729" s="1368">
        <v>0.6826388888888888</v>
      </c>
      <c r="J1729" s="1368">
        <v>0.76597222222222194</v>
      </c>
      <c r="K1729" s="1368">
        <v>0.83402777777777803</v>
      </c>
      <c r="L1729" s="1368">
        <v>0.92013888888888906</v>
      </c>
      <c r="M1729" s="1368"/>
      <c r="N1729" s="1368"/>
      <c r="O1729" s="1368"/>
      <c r="P1729" s="1368"/>
      <c r="Q1729" s="1368"/>
      <c r="R1729" s="275"/>
      <c r="S1729" s="69"/>
      <c r="T1729" s="1376"/>
      <c r="U1729" s="1380"/>
      <c r="V1729" s="1406" t="s">
        <v>2052</v>
      </c>
      <c r="W1729" s="1406" t="s">
        <v>2053</v>
      </c>
      <c r="Y1729" s="1367" t="s">
        <v>1938</v>
      </c>
      <c r="AA1729" s="1393"/>
    </row>
    <row r="1730" spans="1:27" s="1367" customFormat="1" ht="23.85" customHeight="1" x14ac:dyDescent="0.15">
      <c r="A1730" s="1342">
        <v>4</v>
      </c>
      <c r="B1730" s="70"/>
      <c r="C1730" s="1368">
        <v>0.27430555555555558</v>
      </c>
      <c r="D1730" s="1368">
        <v>0.35069444444444448</v>
      </c>
      <c r="E1730" s="1368">
        <v>0.4152777777777778</v>
      </c>
      <c r="F1730" s="1368">
        <v>0.49722222222222223</v>
      </c>
      <c r="G1730" s="1368">
        <v>0.55416666666666647</v>
      </c>
      <c r="H1730" s="1368">
        <v>0.6368055555555554</v>
      </c>
      <c r="I1730" s="1368">
        <v>0.69930555555555551</v>
      </c>
      <c r="J1730" s="1368">
        <v>0.78402777777777755</v>
      </c>
      <c r="K1730" s="1368">
        <v>0.84791666666666687</v>
      </c>
      <c r="L1730" s="1368">
        <v>0.93750000000000022</v>
      </c>
      <c r="M1730" s="1368"/>
      <c r="N1730" s="1368"/>
      <c r="O1730" s="1368"/>
      <c r="P1730" s="1368"/>
      <c r="Q1730" s="1368"/>
      <c r="R1730" s="1386"/>
      <c r="S1730" s="70"/>
      <c r="T1730" s="1376"/>
      <c r="U1730" s="1380"/>
      <c r="V1730" s="1406"/>
      <c r="W1730" s="1406"/>
      <c r="X1730" s="1393"/>
      <c r="AA1730" s="1393"/>
    </row>
    <row r="1731" spans="1:27" s="1367" customFormat="1" ht="23.85" customHeight="1" x14ac:dyDescent="0.15">
      <c r="A1731" s="1342">
        <v>5</v>
      </c>
      <c r="B1731" s="1345">
        <v>0.23958333333333334</v>
      </c>
      <c r="C1731" s="1368">
        <v>0.2902777777777778</v>
      </c>
      <c r="D1731" s="1368">
        <v>0.36805555555555558</v>
      </c>
      <c r="E1731" s="1368">
        <v>0.42986111111111114</v>
      </c>
      <c r="F1731" s="1368">
        <v>0.51249999999999996</v>
      </c>
      <c r="G1731" s="1368">
        <v>0.5694444444444442</v>
      </c>
      <c r="H1731" s="1368">
        <v>0.65208333333333313</v>
      </c>
      <c r="I1731" s="1368">
        <v>0.71597222222222223</v>
      </c>
      <c r="J1731" s="1368">
        <v>0.80208333333333315</v>
      </c>
      <c r="K1731" s="1368">
        <v>0.86180555555555571</v>
      </c>
      <c r="L1731" s="1368"/>
      <c r="M1731" s="1368"/>
      <c r="N1731" s="1368"/>
      <c r="O1731" s="1368"/>
      <c r="P1731" s="1345"/>
      <c r="Q1731" s="1345"/>
      <c r="R1731" s="275"/>
      <c r="S1731" s="70"/>
      <c r="T1731" s="1376"/>
      <c r="U1731" s="1380"/>
      <c r="V1731" s="1406"/>
      <c r="W1731" s="1406"/>
      <c r="X1731" s="1393"/>
      <c r="AA1731" s="1393" t="s">
        <v>2054</v>
      </c>
    </row>
    <row r="1732" spans="1:27" s="1367" customFormat="1" ht="23.85" customHeight="1" x14ac:dyDescent="0.15">
      <c r="A1732" s="1342">
        <v>6</v>
      </c>
      <c r="B1732" s="1368">
        <v>0.25347222222222221</v>
      </c>
      <c r="C1732" s="1368">
        <v>0.30625000000000002</v>
      </c>
      <c r="D1732" s="1368">
        <v>0.38541666666666669</v>
      </c>
      <c r="E1732" s="1368">
        <v>0.44444444444444448</v>
      </c>
      <c r="F1732" s="1368">
        <v>0.52777777777777768</v>
      </c>
      <c r="G1732" s="1368">
        <v>0.58472222222222192</v>
      </c>
      <c r="H1732" s="1368">
        <v>0.66736111111111085</v>
      </c>
      <c r="I1732" s="1368">
        <v>0.73333333333333339</v>
      </c>
      <c r="J1732" s="1368">
        <v>0.82013888888888875</v>
      </c>
      <c r="K1732" s="1368">
        <v>0.87638888888888899</v>
      </c>
      <c r="L1732" s="1368"/>
      <c r="M1732" s="1368"/>
      <c r="N1732" s="1368"/>
      <c r="O1732" s="1368"/>
      <c r="P1732" s="1345"/>
      <c r="Q1732" s="1368"/>
      <c r="R1732" s="275"/>
      <c r="S1732" s="69"/>
      <c r="T1732" s="1376"/>
      <c r="U1732" s="1380"/>
      <c r="V1732" s="1390">
        <f>L1728-L1727</f>
        <v>1.6666666666666718E-2</v>
      </c>
      <c r="W1732" s="1390">
        <f>K1734-K1733</f>
        <v>1.5277777777777724E-2</v>
      </c>
      <c r="X1732" s="1393"/>
      <c r="AA1732" s="1393" t="s">
        <v>2054</v>
      </c>
    </row>
    <row r="1733" spans="1:27" s="1367" customFormat="1" ht="23.85" customHeight="1" x14ac:dyDescent="0.15">
      <c r="A1733" s="1342">
        <v>7</v>
      </c>
      <c r="B1733" s="1368">
        <v>0.2673611111111111</v>
      </c>
      <c r="C1733" s="1368">
        <v>0.32222222222222224</v>
      </c>
      <c r="D1733" s="1368">
        <v>0.40277777777777779</v>
      </c>
      <c r="E1733" s="1368">
        <v>0.45972222222222225</v>
      </c>
      <c r="F1733" s="1368">
        <v>0.5430555555555554</v>
      </c>
      <c r="G1733" s="1368">
        <v>0.59999999999999964</v>
      </c>
      <c r="H1733" s="1368">
        <v>0.68263888888888857</v>
      </c>
      <c r="I1733" s="1368">
        <v>0.75069444444444455</v>
      </c>
      <c r="J1733" s="1368">
        <v>0.83680555555555547</v>
      </c>
      <c r="K1733" s="1368">
        <v>0.89166666666666672</v>
      </c>
      <c r="L1733" s="1368"/>
      <c r="M1733" s="1368"/>
      <c r="N1733" s="1368"/>
      <c r="O1733" s="1368"/>
      <c r="P1733" s="1368"/>
      <c r="Q1733" s="1368"/>
      <c r="R1733" s="275"/>
      <c r="S1733" s="69"/>
      <c r="T1733" s="1376"/>
      <c r="U1733" s="1380"/>
      <c r="V1733" s="1390">
        <f>L1729-L1728</f>
        <v>1.6666666666666718E-2</v>
      </c>
      <c r="W1733" s="1390">
        <f>K1735-K1734</f>
        <v>1.5277777777777724E-2</v>
      </c>
      <c r="X1733" s="1393"/>
      <c r="AA1733" s="1393" t="s">
        <v>2051</v>
      </c>
    </row>
    <row r="1734" spans="1:27" s="1367" customFormat="1" ht="23.85" customHeight="1" x14ac:dyDescent="0.15">
      <c r="A1734" s="1342">
        <v>8</v>
      </c>
      <c r="B1734" s="1368">
        <v>0.28125</v>
      </c>
      <c r="C1734" s="1368">
        <v>0.33958333333333335</v>
      </c>
      <c r="D1734" s="1368">
        <v>0.4201388888888889</v>
      </c>
      <c r="E1734" s="1368">
        <v>0.47708333333333336</v>
      </c>
      <c r="F1734" s="1368">
        <v>0.55833333333333313</v>
      </c>
      <c r="G1734" s="1368">
        <v>0.61597222222222192</v>
      </c>
      <c r="H1734" s="1368">
        <v>0.6979166666666663</v>
      </c>
      <c r="I1734" s="1368">
        <v>0.76805555555555571</v>
      </c>
      <c r="J1734" s="1368">
        <v>0.85347222222222219</v>
      </c>
      <c r="K1734" s="1368">
        <v>0.90694444444444444</v>
      </c>
      <c r="L1734" s="1368"/>
      <c r="M1734" s="1368"/>
      <c r="N1734" s="1368"/>
      <c r="O1734" s="1368"/>
      <c r="P1734" s="1368"/>
      <c r="Q1734" s="1368"/>
      <c r="R1734" s="275"/>
      <c r="S1734" s="69"/>
      <c r="T1734" s="1376"/>
      <c r="U1734" s="1380"/>
      <c r="V1734" s="1390">
        <f>L1730-L1729</f>
        <v>1.736111111111116E-2</v>
      </c>
      <c r="W1734" s="1390">
        <f>M1727-K1735</f>
        <v>1.5277777777777724E-2</v>
      </c>
      <c r="X1734" s="1393"/>
      <c r="AA1734" s="1393" t="s">
        <v>2051</v>
      </c>
    </row>
    <row r="1735" spans="1:27" s="1367" customFormat="1" ht="23.85" customHeight="1" x14ac:dyDescent="0.15">
      <c r="A1735" s="1342">
        <v>9</v>
      </c>
      <c r="B1735" s="43">
        <v>0.29444444444444445</v>
      </c>
      <c r="C1735" s="1368">
        <v>0.35694444444444445</v>
      </c>
      <c r="D1735" s="1368">
        <v>0.43611111111111112</v>
      </c>
      <c r="E1735" s="1368">
        <v>0.49305555555555558</v>
      </c>
      <c r="F1735" s="1368">
        <v>0.57361111111111085</v>
      </c>
      <c r="G1735" s="1368">
        <v>0.63263888888888864</v>
      </c>
      <c r="H1735" s="1368">
        <v>0.71319444444444402</v>
      </c>
      <c r="I1735" s="1368">
        <v>0.78541666666666687</v>
      </c>
      <c r="J1735" s="1368">
        <v>0.87013888888888891</v>
      </c>
      <c r="K1735" s="1368">
        <v>0.92222222222222217</v>
      </c>
      <c r="L1735" s="1368"/>
      <c r="M1735" s="1368"/>
      <c r="N1735" s="1368"/>
      <c r="O1735" s="1368"/>
      <c r="P1735" s="1345"/>
      <c r="Q1735" s="1368"/>
      <c r="R1735" s="275"/>
      <c r="S1735" s="69"/>
      <c r="T1735" s="1376"/>
      <c r="U1735" s="1380"/>
      <c r="V1735" s="1390">
        <f>L1731-L1730</f>
        <v>-0.93750000000000022</v>
      </c>
      <c r="W1735" s="1390">
        <f>M1728-M1727</f>
        <v>-0.93749999999999989</v>
      </c>
      <c r="X1735" s="1393"/>
      <c r="AA1735" s="1393" t="s">
        <v>2055</v>
      </c>
    </row>
    <row r="1736" spans="1:27" s="1367" customFormat="1" ht="23.85" customHeight="1" x14ac:dyDescent="0.15">
      <c r="A1736" s="1342">
        <v>10</v>
      </c>
      <c r="B1736" s="1386"/>
      <c r="C1736" s="1386"/>
      <c r="D1736" s="1386"/>
      <c r="E1736" s="1386"/>
      <c r="F1736" s="1386"/>
      <c r="G1736" s="1386"/>
      <c r="H1736" s="1368"/>
      <c r="I1736" s="1368"/>
      <c r="J1736" s="1368"/>
      <c r="K1736" s="1368"/>
      <c r="L1736" s="1368"/>
      <c r="M1736" s="1368"/>
      <c r="N1736" s="1368"/>
      <c r="O1736" s="1368"/>
      <c r="P1736" s="1368"/>
      <c r="Q1736" s="1368"/>
      <c r="R1736" s="275"/>
      <c r="S1736" s="69"/>
      <c r="T1736" s="1376"/>
      <c r="U1736" s="1380"/>
      <c r="V1736" s="1390"/>
      <c r="W1736" s="1390"/>
      <c r="X1736" s="1393"/>
      <c r="AA1736" s="1393"/>
    </row>
    <row r="1737" spans="1:27" s="1367" customFormat="1" ht="23.85" customHeight="1" x14ac:dyDescent="0.15">
      <c r="A1737" s="1342">
        <v>11</v>
      </c>
      <c r="B1737" s="1386"/>
      <c r="C1737" s="1386"/>
      <c r="D1737" s="1386"/>
      <c r="E1737" s="1386"/>
      <c r="F1737" s="1386"/>
      <c r="G1737" s="1386"/>
      <c r="H1737" s="1368"/>
      <c r="I1737" s="1368"/>
      <c r="J1737" s="1368"/>
      <c r="K1737" s="1368"/>
      <c r="L1737" s="1368"/>
      <c r="M1737" s="1368"/>
      <c r="N1737" s="1368"/>
      <c r="O1737" s="1368"/>
      <c r="P1737" s="1368"/>
      <c r="Q1737" s="1368"/>
      <c r="R1737" s="275"/>
      <c r="S1737" s="69"/>
      <c r="T1737" s="1376"/>
      <c r="U1737" s="1380"/>
      <c r="V1737" s="1390"/>
      <c r="W1737" s="1390"/>
      <c r="X1737" s="1425"/>
      <c r="AA1737" s="1393"/>
    </row>
    <row r="1738" spans="1:27" s="1367" customFormat="1" ht="23.85" customHeight="1" x14ac:dyDescent="0.15">
      <c r="A1738" s="1342">
        <v>12</v>
      </c>
      <c r="B1738" s="1386"/>
      <c r="C1738" s="1386"/>
      <c r="D1738" s="1386"/>
      <c r="E1738" s="1386"/>
      <c r="F1738" s="1386"/>
      <c r="G1738" s="1386"/>
      <c r="H1738" s="1386"/>
      <c r="I1738" s="1386"/>
      <c r="J1738" s="1386"/>
      <c r="K1738" s="1386"/>
      <c r="L1738" s="1386"/>
      <c r="M1738" s="1386"/>
      <c r="N1738" s="1386"/>
      <c r="O1738" s="1386"/>
      <c r="P1738" s="1386"/>
      <c r="Q1738" s="1386"/>
      <c r="R1738" s="68"/>
      <c r="S1738" s="69"/>
      <c r="T1738" s="1376"/>
      <c r="U1738" s="1380"/>
      <c r="V1738" s="1390"/>
      <c r="W1738" s="1406"/>
      <c r="X1738" s="1425"/>
      <c r="AA1738" s="1393"/>
    </row>
    <row r="1739" spans="1:27" s="1367" customFormat="1" ht="23.85" customHeight="1" x14ac:dyDescent="0.15">
      <c r="A1739" s="1342">
        <v>13</v>
      </c>
      <c r="B1739" s="1386"/>
      <c r="C1739" s="1386"/>
      <c r="D1739" s="1386"/>
      <c r="E1739" s="1386"/>
      <c r="F1739" s="1386"/>
      <c r="G1739" s="1386"/>
      <c r="H1739" s="1386"/>
      <c r="I1739" s="1386"/>
      <c r="J1739" s="1386"/>
      <c r="K1739" s="1386"/>
      <c r="L1739" s="1386"/>
      <c r="M1739" s="1386"/>
      <c r="N1739" s="1386"/>
      <c r="O1739" s="1386"/>
      <c r="P1739" s="1386"/>
      <c r="Q1739" s="1386"/>
      <c r="R1739" s="68"/>
      <c r="S1739" s="69"/>
      <c r="T1739" s="1376"/>
      <c r="U1739" s="1380"/>
      <c r="V1739" s="1406"/>
      <c r="W1739" s="1406"/>
      <c r="X1739" s="1425"/>
      <c r="AA1739" s="1393"/>
    </row>
    <row r="1740" spans="1:27" s="1367" customFormat="1" ht="23.85" customHeight="1" x14ac:dyDescent="0.15">
      <c r="A1740" s="1342">
        <v>14</v>
      </c>
      <c r="B1740" s="1386"/>
      <c r="C1740" s="1386"/>
      <c r="D1740" s="1386"/>
      <c r="E1740" s="1386"/>
      <c r="F1740" s="1386"/>
      <c r="G1740" s="1386"/>
      <c r="H1740" s="1386"/>
      <c r="I1740" s="1386"/>
      <c r="J1740" s="1386"/>
      <c r="K1740" s="1386"/>
      <c r="L1740" s="1386"/>
      <c r="M1740" s="1386"/>
      <c r="N1740" s="1386"/>
      <c r="O1740" s="1386"/>
      <c r="P1740" s="1386"/>
      <c r="Q1740" s="1386"/>
      <c r="R1740" s="68"/>
      <c r="S1740" s="69"/>
      <c r="T1740" s="1376"/>
      <c r="U1740" s="1380"/>
      <c r="V1740" s="1406"/>
      <c r="W1740" s="1406"/>
      <c r="X1740" s="1425"/>
      <c r="Y1740" s="1393"/>
    </row>
    <row r="1741" spans="1:27" s="1367" customFormat="1" ht="23.85" customHeight="1" x14ac:dyDescent="0.15">
      <c r="A1741" s="1342">
        <v>15</v>
      </c>
      <c r="B1741" s="1386"/>
      <c r="C1741" s="1386"/>
      <c r="D1741" s="1386"/>
      <c r="E1741" s="1386"/>
      <c r="F1741" s="1386"/>
      <c r="G1741" s="1386"/>
      <c r="H1741" s="1386"/>
      <c r="I1741" s="1386"/>
      <c r="J1741" s="1386"/>
      <c r="K1741" s="1386"/>
      <c r="L1741" s="1386"/>
      <c r="M1741" s="1386"/>
      <c r="N1741" s="1386"/>
      <c r="O1741" s="1386"/>
      <c r="P1741" s="1386"/>
      <c r="Q1741" s="1386"/>
      <c r="R1741" s="68"/>
      <c r="S1741" s="69"/>
      <c r="T1741" s="1376"/>
      <c r="U1741" s="1380"/>
      <c r="V1741" s="1406"/>
      <c r="W1741" s="1406"/>
      <c r="X1741" s="1425"/>
      <c r="Y1741" s="1393"/>
    </row>
    <row r="1742" spans="1:27" s="1367" customFormat="1" ht="23.85" customHeight="1" x14ac:dyDescent="0.15">
      <c r="A1742" s="1342">
        <v>16</v>
      </c>
      <c r="B1742" s="1386"/>
      <c r="C1742" s="1386"/>
      <c r="D1742" s="1386"/>
      <c r="E1742" s="1386"/>
      <c r="F1742" s="1386"/>
      <c r="G1742" s="1386"/>
      <c r="H1742" s="1386"/>
      <c r="I1742" s="1386"/>
      <c r="J1742" s="1386"/>
      <c r="K1742" s="1386"/>
      <c r="L1742" s="1386"/>
      <c r="M1742" s="1386"/>
      <c r="N1742" s="1386"/>
      <c r="O1742" s="1386"/>
      <c r="P1742" s="1386"/>
      <c r="Q1742" s="1386"/>
      <c r="R1742" s="68"/>
      <c r="S1742" s="69"/>
      <c r="T1742" s="1376"/>
      <c r="U1742" s="1380"/>
      <c r="V1742" s="1406"/>
      <c r="W1742" s="1406"/>
      <c r="X1742" s="1425"/>
      <c r="Y1742" s="1393"/>
    </row>
    <row r="1743" spans="1:27" s="1367" customFormat="1" ht="23.85" customHeight="1" x14ac:dyDescent="0.15">
      <c r="A1743" s="1342">
        <v>17</v>
      </c>
      <c r="B1743" s="1386"/>
      <c r="C1743" s="1386"/>
      <c r="D1743" s="1386"/>
      <c r="E1743" s="1386"/>
      <c r="F1743" s="1386"/>
      <c r="G1743" s="1386"/>
      <c r="H1743" s="1386"/>
      <c r="I1743" s="1386"/>
      <c r="J1743" s="1386"/>
      <c r="K1743" s="1386"/>
      <c r="L1743" s="1386"/>
      <c r="M1743" s="1386"/>
      <c r="N1743" s="1386"/>
      <c r="O1743" s="1386"/>
      <c r="P1743" s="1386"/>
      <c r="Q1743" s="1386"/>
      <c r="R1743" s="68"/>
      <c r="S1743" s="69"/>
      <c r="T1743" s="1376"/>
      <c r="U1743" s="1380"/>
      <c r="V1743" s="1406"/>
      <c r="W1743" s="1406"/>
      <c r="X1743" s="1425"/>
      <c r="Y1743" s="1393"/>
    </row>
    <row r="1744" spans="1:27" s="1367" customFormat="1" ht="23.85" customHeight="1" x14ac:dyDescent="0.15">
      <c r="A1744" s="1342">
        <v>18</v>
      </c>
      <c r="B1744" s="1386"/>
      <c r="C1744" s="1386"/>
      <c r="D1744" s="1386"/>
      <c r="E1744" s="1386"/>
      <c r="F1744" s="1386"/>
      <c r="G1744" s="1386"/>
      <c r="H1744" s="1386"/>
      <c r="I1744" s="1386"/>
      <c r="J1744" s="1386"/>
      <c r="K1744" s="1386"/>
      <c r="L1744" s="1386"/>
      <c r="M1744" s="1386"/>
      <c r="N1744" s="1386"/>
      <c r="O1744" s="1386"/>
      <c r="P1744" s="1386"/>
      <c r="Q1744" s="1386"/>
      <c r="R1744" s="68"/>
      <c r="S1744" s="69"/>
      <c r="T1744" s="1376"/>
      <c r="U1744" s="1380"/>
      <c r="V1744" s="1406"/>
      <c r="W1744" s="1406"/>
      <c r="X1744" s="1425"/>
      <c r="Y1744" s="1393"/>
    </row>
    <row r="1745" spans="1:25" s="1367" customFormat="1" ht="23.85" customHeight="1" x14ac:dyDescent="0.15">
      <c r="A1745" s="1447">
        <v>19</v>
      </c>
      <c r="B1745" s="1386"/>
      <c r="C1745" s="1386"/>
      <c r="D1745" s="1386"/>
      <c r="E1745" s="1386"/>
      <c r="F1745" s="1386"/>
      <c r="G1745" s="1386"/>
      <c r="H1745" s="1386"/>
      <c r="I1745" s="1386"/>
      <c r="J1745" s="1386"/>
      <c r="K1745" s="1386"/>
      <c r="L1745" s="1386"/>
      <c r="M1745" s="1386"/>
      <c r="N1745" s="1386"/>
      <c r="O1745" s="1386"/>
      <c r="P1745" s="1386"/>
      <c r="Q1745" s="1386"/>
      <c r="R1745" s="1373"/>
      <c r="S1745" s="69"/>
      <c r="T1745" s="1376"/>
      <c r="U1745" s="1380"/>
      <c r="V1745" s="1406"/>
      <c r="W1745" s="1406"/>
      <c r="X1745" s="1425"/>
      <c r="Y1745" s="1393"/>
    </row>
    <row r="1746" spans="1:25" s="1367" customFormat="1" ht="23.85" customHeight="1" x14ac:dyDescent="0.15">
      <c r="A1746" s="1447">
        <v>20</v>
      </c>
      <c r="B1746" s="1368"/>
      <c r="C1746" s="1368"/>
      <c r="D1746" s="1368"/>
      <c r="E1746" s="1368"/>
      <c r="F1746" s="1368"/>
      <c r="G1746" s="1368"/>
      <c r="H1746" s="1368"/>
      <c r="I1746" s="1368"/>
      <c r="J1746" s="1368"/>
      <c r="K1746" s="1368"/>
      <c r="L1746" s="1368"/>
      <c r="M1746" s="1368"/>
      <c r="N1746" s="1368"/>
      <c r="O1746" s="1368"/>
      <c r="P1746" s="1368"/>
      <c r="Q1746" s="1368"/>
      <c r="R1746" s="1372"/>
      <c r="S1746" s="1369"/>
      <c r="T1746" s="1376"/>
      <c r="U1746" s="1380"/>
      <c r="V1746" s="1406"/>
      <c r="W1746" s="1406"/>
      <c r="X1746" s="1425"/>
      <c r="Y1746" s="1393"/>
    </row>
    <row r="1747" spans="1:25" s="1367" customFormat="1" ht="23.85" customHeight="1" x14ac:dyDescent="0.15">
      <c r="A1747" s="1447">
        <v>21</v>
      </c>
      <c r="B1747" s="1369"/>
      <c r="C1747" s="1369"/>
      <c r="D1747" s="1369"/>
      <c r="E1747" s="1369"/>
      <c r="F1747" s="1369"/>
      <c r="G1747" s="1369"/>
      <c r="H1747" s="1369"/>
      <c r="I1747" s="1369"/>
      <c r="J1747" s="1369"/>
      <c r="K1747" s="1369"/>
      <c r="L1747" s="1369"/>
      <c r="M1747" s="1369"/>
      <c r="N1747" s="1369"/>
      <c r="O1747" s="1369"/>
      <c r="P1747" s="1369"/>
      <c r="Q1747" s="1369"/>
      <c r="R1747" s="1369"/>
      <c r="S1747" s="1369"/>
      <c r="T1747" s="1376"/>
      <c r="U1747" s="1380"/>
      <c r="V1747" s="1406"/>
      <c r="W1747" s="1406"/>
      <c r="X1747" s="1425"/>
      <c r="Y1747" s="1393"/>
    </row>
    <row r="1748" spans="1:25" s="1367" customFormat="1" ht="23.85" customHeight="1" x14ac:dyDescent="0.15">
      <c r="A1748" s="1447">
        <v>22</v>
      </c>
      <c r="B1748" s="1369"/>
      <c r="C1748" s="1369"/>
      <c r="D1748" s="1369"/>
      <c r="E1748" s="1369"/>
      <c r="F1748" s="1369"/>
      <c r="G1748" s="1369"/>
      <c r="H1748" s="1369"/>
      <c r="I1748" s="1369"/>
      <c r="J1748" s="1369"/>
      <c r="K1748" s="1369"/>
      <c r="L1748" s="1369"/>
      <c r="M1748" s="1369"/>
      <c r="N1748" s="1369"/>
      <c r="O1748" s="1369"/>
      <c r="P1748" s="1369"/>
      <c r="Q1748" s="1369"/>
      <c r="R1748" s="1369"/>
      <c r="S1748" s="1369"/>
      <c r="T1748" s="1376"/>
      <c r="U1748" s="1380"/>
      <c r="V1748" s="1406"/>
      <c r="W1748" s="1406"/>
      <c r="X1748" s="1425"/>
      <c r="Y1748" s="1393"/>
    </row>
    <row r="1749" spans="1:25" s="1367" customFormat="1" ht="23.85" customHeight="1" x14ac:dyDescent="0.15">
      <c r="A1749" s="1447">
        <v>23</v>
      </c>
      <c r="B1749" s="1369"/>
      <c r="C1749" s="1369"/>
      <c r="D1749" s="1369"/>
      <c r="E1749" s="1369"/>
      <c r="F1749" s="1369"/>
      <c r="G1749" s="1369"/>
      <c r="H1749" s="1369"/>
      <c r="I1749" s="1369"/>
      <c r="J1749" s="1369"/>
      <c r="K1749" s="1369"/>
      <c r="L1749" s="1369"/>
      <c r="M1749" s="1369"/>
      <c r="N1749" s="1369"/>
      <c r="O1749" s="1369"/>
      <c r="P1749" s="1369"/>
      <c r="Q1749" s="1369"/>
      <c r="R1749" s="1369"/>
      <c r="S1749" s="1369"/>
      <c r="T1749" s="1376"/>
      <c r="U1749" s="1380"/>
      <c r="V1749" s="1406"/>
      <c r="W1749" s="1406"/>
      <c r="X1749" s="1425"/>
      <c r="Y1749" s="1393"/>
    </row>
    <row r="1750" spans="1:25" s="1367" customFormat="1" ht="23.85" customHeight="1" x14ac:dyDescent="0.15">
      <c r="A1750" s="1447">
        <v>24</v>
      </c>
      <c r="B1750" s="1369"/>
      <c r="C1750" s="1369"/>
      <c r="D1750" s="1369"/>
      <c r="E1750" s="1369"/>
      <c r="F1750" s="1369"/>
      <c r="G1750" s="1369"/>
      <c r="H1750" s="1369"/>
      <c r="I1750" s="1369"/>
      <c r="J1750" s="1369"/>
      <c r="K1750" s="1369"/>
      <c r="L1750" s="1369"/>
      <c r="M1750" s="1369"/>
      <c r="N1750" s="1369"/>
      <c r="O1750" s="1369"/>
      <c r="P1750" s="1369"/>
      <c r="Q1750" s="1369"/>
      <c r="R1750" s="1369"/>
      <c r="S1750" s="1369"/>
      <c r="T1750" s="1376"/>
      <c r="U1750" s="1380"/>
      <c r="V1750" s="1406"/>
      <c r="W1750" s="1406"/>
      <c r="X1750" s="1425"/>
      <c r="Y1750" s="1393"/>
    </row>
    <row r="1751" spans="1:25" s="1367" customFormat="1" ht="23.85" customHeight="1" x14ac:dyDescent="0.15">
      <c r="A1751" s="1447">
        <v>25</v>
      </c>
      <c r="B1751" s="1369"/>
      <c r="C1751" s="1369"/>
      <c r="D1751" s="1369"/>
      <c r="E1751" s="1369"/>
      <c r="F1751" s="1369"/>
      <c r="G1751" s="1369"/>
      <c r="H1751" s="1369"/>
      <c r="I1751" s="1369"/>
      <c r="J1751" s="1369"/>
      <c r="K1751" s="1369"/>
      <c r="L1751" s="1369"/>
      <c r="M1751" s="1369"/>
      <c r="N1751" s="1369"/>
      <c r="O1751" s="1369"/>
      <c r="P1751" s="1369"/>
      <c r="Q1751" s="1369"/>
      <c r="R1751" s="1369"/>
      <c r="S1751" s="1369"/>
      <c r="T1751" s="1376"/>
      <c r="U1751" s="1380"/>
      <c r="V1751" s="1406"/>
      <c r="W1751" s="1406"/>
      <c r="X1751" s="1425"/>
      <c r="Y1751" s="1393"/>
    </row>
    <row r="1752" spans="1:25" s="1367" customFormat="1" ht="23.85" customHeight="1" x14ac:dyDescent="0.15">
      <c r="A1752" s="1447">
        <v>26</v>
      </c>
      <c r="B1752" s="1369"/>
      <c r="C1752" s="1369"/>
      <c r="D1752" s="1369"/>
      <c r="E1752" s="1369"/>
      <c r="F1752" s="1369"/>
      <c r="G1752" s="1369"/>
      <c r="H1752" s="1369"/>
      <c r="I1752" s="1369"/>
      <c r="J1752" s="1369"/>
      <c r="K1752" s="1369"/>
      <c r="L1752" s="1369"/>
      <c r="M1752" s="1369"/>
      <c r="N1752" s="1369"/>
      <c r="O1752" s="1369"/>
      <c r="P1752" s="1369"/>
      <c r="Q1752" s="1369"/>
      <c r="R1752" s="1369"/>
      <c r="S1752" s="1369"/>
      <c r="T1752" s="1376"/>
      <c r="U1752" s="1380"/>
      <c r="V1752" s="1406"/>
      <c r="W1752" s="1406"/>
      <c r="X1752" s="1425"/>
      <c r="Y1752" s="1393"/>
    </row>
    <row r="1753" spans="1:25" s="1367" customFormat="1" ht="23.85" customHeight="1" x14ac:dyDescent="0.15">
      <c r="A1753" s="1447">
        <v>27</v>
      </c>
      <c r="B1753" s="1369"/>
      <c r="C1753" s="1369"/>
      <c r="D1753" s="1369"/>
      <c r="E1753" s="1369"/>
      <c r="F1753" s="1369"/>
      <c r="G1753" s="1369"/>
      <c r="H1753" s="1369"/>
      <c r="I1753" s="1369"/>
      <c r="J1753" s="1369"/>
      <c r="K1753" s="1369"/>
      <c r="L1753" s="1369"/>
      <c r="M1753" s="1369"/>
      <c r="N1753" s="1369"/>
      <c r="O1753" s="1369"/>
      <c r="P1753" s="1369"/>
      <c r="Q1753" s="1369"/>
      <c r="R1753" s="1369"/>
      <c r="S1753" s="1369"/>
      <c r="T1753" s="1376"/>
      <c r="U1753" s="1380"/>
      <c r="V1753" s="1406"/>
      <c r="W1753" s="1406"/>
      <c r="X1753" s="1425"/>
      <c r="Y1753" s="1393"/>
    </row>
    <row r="1754" spans="1:25" s="1367" customFormat="1" ht="23.85" customHeight="1" x14ac:dyDescent="0.15">
      <c r="A1754" s="1447">
        <v>28</v>
      </c>
      <c r="B1754" s="1369"/>
      <c r="C1754" s="1369"/>
      <c r="D1754" s="1369"/>
      <c r="E1754" s="1369"/>
      <c r="F1754" s="1369"/>
      <c r="G1754" s="1369"/>
      <c r="H1754" s="1369"/>
      <c r="I1754" s="1369"/>
      <c r="J1754" s="1369"/>
      <c r="K1754" s="1369"/>
      <c r="L1754" s="1369"/>
      <c r="M1754" s="1369"/>
      <c r="N1754" s="1369"/>
      <c r="O1754" s="1369"/>
      <c r="P1754" s="1369"/>
      <c r="Q1754" s="1369"/>
      <c r="R1754" s="1369"/>
      <c r="S1754" s="1369"/>
      <c r="T1754" s="1376"/>
      <c r="U1754" s="1380"/>
      <c r="V1754" s="1406"/>
      <c r="W1754" s="1406"/>
      <c r="X1754" s="1425"/>
      <c r="Y1754" s="1393"/>
    </row>
    <row r="1755" spans="1:25" s="1367" customFormat="1" ht="23.85" customHeight="1" x14ac:dyDescent="0.15">
      <c r="A1755" s="1447">
        <v>29</v>
      </c>
      <c r="B1755" s="1369"/>
      <c r="C1755" s="1369"/>
      <c r="D1755" s="1369"/>
      <c r="E1755" s="1369"/>
      <c r="F1755" s="1369"/>
      <c r="G1755" s="1369"/>
      <c r="H1755" s="1369"/>
      <c r="I1755" s="1369"/>
      <c r="J1755" s="1369"/>
      <c r="K1755" s="1369"/>
      <c r="L1755" s="1369"/>
      <c r="M1755" s="1369"/>
      <c r="N1755" s="1369"/>
      <c r="O1755" s="1369"/>
      <c r="P1755" s="1369"/>
      <c r="Q1755" s="1369"/>
      <c r="R1755" s="1369"/>
      <c r="S1755" s="1369"/>
      <c r="T1755" s="1376"/>
      <c r="U1755" s="1380"/>
      <c r="V1755" s="1406"/>
      <c r="W1755" s="1406"/>
      <c r="X1755" s="1425"/>
      <c r="Y1755" s="1393"/>
    </row>
    <row r="1756" spans="1:25" s="1367" customFormat="1" ht="23.85" customHeight="1" x14ac:dyDescent="0.15">
      <c r="A1756" s="1447">
        <v>30</v>
      </c>
      <c r="B1756" s="1369"/>
      <c r="C1756" s="1369"/>
      <c r="D1756" s="1369"/>
      <c r="E1756" s="1369"/>
      <c r="F1756" s="1369"/>
      <c r="G1756" s="1369"/>
      <c r="H1756" s="1369"/>
      <c r="I1756" s="1369"/>
      <c r="J1756" s="1369"/>
      <c r="K1756" s="1369"/>
      <c r="L1756" s="1369"/>
      <c r="M1756" s="1369"/>
      <c r="N1756" s="1369"/>
      <c r="O1756" s="1369"/>
      <c r="P1756" s="1369"/>
      <c r="Q1756" s="1369"/>
      <c r="R1756" s="1369"/>
      <c r="S1756" s="1369"/>
      <c r="T1756" s="1376"/>
      <c r="U1756" s="1380"/>
      <c r="V1756" s="1406"/>
      <c r="W1756" s="1406"/>
      <c r="X1756" s="1425"/>
      <c r="Y1756" s="1393"/>
    </row>
    <row r="1757" spans="1:25" s="1367" customFormat="1" ht="23.85" customHeight="1" x14ac:dyDescent="0.15">
      <c r="A1757" s="1447">
        <v>31</v>
      </c>
      <c r="B1757" s="1369"/>
      <c r="C1757" s="1369"/>
      <c r="D1757" s="1369"/>
      <c r="E1757" s="1369"/>
      <c r="F1757" s="1369"/>
      <c r="G1757" s="1369"/>
      <c r="H1757" s="1369"/>
      <c r="I1757" s="1369"/>
      <c r="J1757" s="1369"/>
      <c r="K1757" s="1369"/>
      <c r="L1757" s="1369"/>
      <c r="M1757" s="1369"/>
      <c r="N1757" s="1369"/>
      <c r="O1757" s="1369"/>
      <c r="P1757" s="1369"/>
      <c r="Q1757" s="1369"/>
      <c r="R1757" s="1369"/>
      <c r="S1757" s="1369"/>
      <c r="T1757" s="1376"/>
      <c r="U1757" s="1380"/>
      <c r="V1757" s="1406"/>
      <c r="W1757" s="1406"/>
      <c r="X1757" s="1425"/>
      <c r="Y1757" s="1393"/>
    </row>
    <row r="1758" spans="1:25" s="1367" customFormat="1" ht="23.85" customHeight="1" x14ac:dyDescent="0.15">
      <c r="A1758" s="1447">
        <v>32</v>
      </c>
      <c r="B1758" s="1369"/>
      <c r="C1758" s="1369"/>
      <c r="D1758" s="1369"/>
      <c r="E1758" s="1369"/>
      <c r="F1758" s="1369"/>
      <c r="G1758" s="1369"/>
      <c r="H1758" s="1369"/>
      <c r="I1758" s="1369"/>
      <c r="J1758" s="1369"/>
      <c r="K1758" s="1369"/>
      <c r="L1758" s="1369"/>
      <c r="M1758" s="1369"/>
      <c r="N1758" s="1369"/>
      <c r="O1758" s="1369"/>
      <c r="P1758" s="1369"/>
      <c r="Q1758" s="1369"/>
      <c r="R1758" s="1369"/>
      <c r="S1758" s="1369"/>
      <c r="T1758" s="1376"/>
      <c r="U1758" s="1380"/>
      <c r="V1758" s="1406"/>
      <c r="W1758" s="1406"/>
      <c r="X1758" s="1425"/>
      <c r="Y1758" s="1393"/>
    </row>
    <row r="1759" spans="1:25" s="1367" customFormat="1" ht="23.85" customHeight="1" thickBot="1" x14ac:dyDescent="0.2">
      <c r="A1759" s="11">
        <v>33</v>
      </c>
      <c r="B1759" s="1374"/>
      <c r="C1759" s="1374"/>
      <c r="D1759" s="1374"/>
      <c r="E1759" s="1374"/>
      <c r="F1759" s="1374"/>
      <c r="G1759" s="1374"/>
      <c r="H1759" s="1374"/>
      <c r="I1759" s="1374"/>
      <c r="J1759" s="1374"/>
      <c r="K1759" s="1374"/>
      <c r="L1759" s="1374"/>
      <c r="M1759" s="1374"/>
      <c r="N1759" s="1374"/>
      <c r="O1759" s="1374"/>
      <c r="P1759" s="1374"/>
      <c r="Q1759" s="1374"/>
      <c r="R1759" s="1374"/>
      <c r="S1759" s="1374"/>
      <c r="T1759" s="1382"/>
      <c r="U1759" s="1383"/>
      <c r="V1759" s="1406"/>
      <c r="W1759" s="1406"/>
      <c r="X1759" s="1425"/>
      <c r="Y1759" s="1393"/>
    </row>
    <row r="1760" spans="1:25" s="1367" customFormat="1" ht="20.100000000000001" customHeight="1" thickBot="1" x14ac:dyDescent="0.2">
      <c r="A1760" s="1522" t="s">
        <v>20</v>
      </c>
      <c r="B1760" s="1523"/>
      <c r="C1760" s="1491" t="s">
        <v>2056</v>
      </c>
      <c r="D1760" s="1492"/>
      <c r="E1760" s="1492"/>
      <c r="F1760" s="1493"/>
      <c r="G1760" s="1375"/>
      <c r="H1760" s="1375"/>
      <c r="I1760" s="1375"/>
      <c r="J1760" s="1375"/>
      <c r="K1760" s="1375"/>
      <c r="L1760" s="1375"/>
      <c r="M1760" s="1375"/>
      <c r="N1760" s="1375"/>
      <c r="O1760" s="1375"/>
      <c r="P1760" s="1375"/>
      <c r="Q1760" s="1375"/>
      <c r="R1760" s="1375"/>
      <c r="S1760" s="1375"/>
      <c r="T1760" s="1401"/>
      <c r="U1760" s="1401"/>
      <c r="V1760" s="1406"/>
      <c r="W1760" s="1406"/>
      <c r="X1760" s="1425"/>
      <c r="Y1760" s="1393"/>
    </row>
    <row r="1761" spans="1:27" s="2" customFormat="1" ht="31.5" customHeight="1" thickBot="1" x14ac:dyDescent="0.2">
      <c r="A1761" s="1476" t="s">
        <v>50</v>
      </c>
      <c r="B1761" s="1477"/>
      <c r="C1761" s="1477"/>
      <c r="D1761" s="1477"/>
      <c r="E1761" s="1478"/>
      <c r="F1761" s="602" t="s">
        <v>1766</v>
      </c>
      <c r="G1761" s="1"/>
      <c r="H1761" s="1479" t="s">
        <v>25</v>
      </c>
      <c r="I1761" s="1480"/>
      <c r="J1761" s="1480"/>
      <c r="K1761" s="5" t="s">
        <v>9</v>
      </c>
      <c r="L1761" s="1457" t="s">
        <v>51</v>
      </c>
      <c r="M1761" s="1457"/>
      <c r="N1761" s="1458"/>
      <c r="O1761" s="1"/>
      <c r="P1761" s="6"/>
      <c r="Q1761" s="6"/>
      <c r="R1761" s="6"/>
      <c r="S1761" s="1"/>
      <c r="T1761" s="1524" t="s">
        <v>893</v>
      </c>
      <c r="U1761" s="1525"/>
      <c r="V1761" s="34">
        <f>V1763/V1768</f>
        <v>2.326388888888891E-2</v>
      </c>
      <c r="W1761" s="34">
        <f>W1763/W1768</f>
        <v>2.2513440860215075E-2</v>
      </c>
      <c r="X1761" s="678">
        <f>AVERAGE(V1761,W1761)</f>
        <v>2.2888664874551993E-2</v>
      </c>
      <c r="Y1761" s="637" t="s">
        <v>865</v>
      </c>
      <c r="Z1761" s="679">
        <f>ROUND(X1761*1440,0)/1440</f>
        <v>2.2916666666666665E-2</v>
      </c>
    </row>
    <row r="1762" spans="1:27" s="2" customFormat="1" ht="9" customHeight="1" thickBot="1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534"/>
      <c r="U1762" s="534"/>
      <c r="V1762" s="34">
        <f>B1770</f>
        <v>0.23958333333333334</v>
      </c>
      <c r="W1762" s="34">
        <f>C1768</f>
        <v>0.23958333333333334</v>
      </c>
      <c r="Y1762" s="104"/>
    </row>
    <row r="1763" spans="1:27" s="2" customFormat="1" ht="20.100000000000001" customHeight="1" thickBot="1" x14ac:dyDescent="0.2">
      <c r="A1763" s="1495" t="s">
        <v>12</v>
      </c>
      <c r="B1763" s="1483"/>
      <c r="C1763" s="1483" t="s">
        <v>880</v>
      </c>
      <c r="D1763" s="1483"/>
      <c r="E1763" s="1484"/>
      <c r="F1763" s="1453"/>
      <c r="G1763" s="1454"/>
      <c r="H1763" s="1454"/>
      <c r="I1763" s="1454"/>
      <c r="J1763" s="1454"/>
      <c r="K1763" s="1"/>
      <c r="L1763" s="1"/>
      <c r="M1763" s="1"/>
      <c r="N1763" s="1463" t="s">
        <v>13</v>
      </c>
      <c r="O1763" s="1464"/>
      <c r="P1763" s="1536">
        <f>MINUTE(Z1761)</f>
        <v>33</v>
      </c>
      <c r="Q1763" s="1537"/>
      <c r="R1763" s="1"/>
      <c r="S1763" s="7" t="s">
        <v>14</v>
      </c>
      <c r="T1763" s="1526">
        <v>5.6250000000000001E-2</v>
      </c>
      <c r="U1763" s="1527"/>
      <c r="V1763" s="34">
        <f>V1764-V1762</f>
        <v>0.6979166666666673</v>
      </c>
      <c r="W1763" s="34">
        <f>W1764-W1762</f>
        <v>0.6979166666666673</v>
      </c>
      <c r="Y1763" s="104"/>
    </row>
    <row r="1764" spans="1:27" s="2" customFormat="1" ht="9" customHeight="1" thickBot="1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534"/>
      <c r="U1764" s="534"/>
      <c r="V1764" s="34">
        <f>L1769</f>
        <v>0.93750000000000067</v>
      </c>
      <c r="W1764" s="34">
        <f>M1767</f>
        <v>0.93750000000000067</v>
      </c>
      <c r="Y1764" s="104"/>
    </row>
    <row r="1765" spans="1:27" s="2" customFormat="1" ht="20.100000000000001" customHeight="1" x14ac:dyDescent="0.15">
      <c r="A1765" s="1499" t="s">
        <v>15</v>
      </c>
      <c r="B1765" s="1494">
        <v>1</v>
      </c>
      <c r="C1765" s="1494"/>
      <c r="D1765" s="1494">
        <v>2</v>
      </c>
      <c r="E1765" s="1494"/>
      <c r="F1765" s="1494">
        <v>3</v>
      </c>
      <c r="G1765" s="1494"/>
      <c r="H1765" s="1494">
        <v>4</v>
      </c>
      <c r="I1765" s="1494"/>
      <c r="J1765" s="1494">
        <v>5</v>
      </c>
      <c r="K1765" s="1494"/>
      <c r="L1765" s="1494">
        <v>6</v>
      </c>
      <c r="M1765" s="1494"/>
      <c r="N1765" s="1494">
        <v>7</v>
      </c>
      <c r="O1765" s="1494"/>
      <c r="P1765" s="1494">
        <v>8</v>
      </c>
      <c r="Q1765" s="1494"/>
      <c r="R1765" s="1494">
        <v>9</v>
      </c>
      <c r="S1765" s="1494"/>
      <c r="T1765" s="1501">
        <v>10</v>
      </c>
      <c r="U1765" s="1502"/>
      <c r="V1765" s="115"/>
      <c r="W1765" s="534"/>
      <c r="Y1765" s="104"/>
      <c r="AA1765" s="104"/>
    </row>
    <row r="1766" spans="1:27" s="2" customFormat="1" ht="20.100000000000001" customHeight="1" x14ac:dyDescent="0.15">
      <c r="A1766" s="1500"/>
      <c r="B1766" s="9" t="s">
        <v>25</v>
      </c>
      <c r="C1766" s="9" t="s">
        <v>51</v>
      </c>
      <c r="D1766" s="9" t="s">
        <v>25</v>
      </c>
      <c r="E1766" s="9" t="s">
        <v>51</v>
      </c>
      <c r="F1766" s="9" t="s">
        <v>25</v>
      </c>
      <c r="G1766" s="9" t="s">
        <v>51</v>
      </c>
      <c r="H1766" s="9" t="s">
        <v>25</v>
      </c>
      <c r="I1766" s="9" t="s">
        <v>51</v>
      </c>
      <c r="J1766" s="9" t="s">
        <v>25</v>
      </c>
      <c r="K1766" s="9" t="s">
        <v>51</v>
      </c>
      <c r="L1766" s="9" t="s">
        <v>25</v>
      </c>
      <c r="M1766" s="9" t="s">
        <v>51</v>
      </c>
      <c r="N1766" s="9" t="s">
        <v>25</v>
      </c>
      <c r="O1766" s="9" t="s">
        <v>51</v>
      </c>
      <c r="P1766" s="9" t="s">
        <v>25</v>
      </c>
      <c r="Q1766" s="9" t="s">
        <v>51</v>
      </c>
      <c r="R1766" s="9"/>
      <c r="S1766" s="9"/>
      <c r="T1766" s="10"/>
      <c r="U1766" s="16"/>
      <c r="V1766" s="534" t="s">
        <v>881</v>
      </c>
      <c r="W1766" s="516" t="s">
        <v>884</v>
      </c>
      <c r="Y1766" s="104"/>
      <c r="AA1766" s="104"/>
    </row>
    <row r="1767" spans="1:27" s="2" customFormat="1" ht="23.85" customHeight="1" x14ac:dyDescent="0.15">
      <c r="A1767" s="728">
        <v>1</v>
      </c>
      <c r="B1767" s="39"/>
      <c r="C1767" s="276" t="s">
        <v>891</v>
      </c>
      <c r="D1767" s="50">
        <v>0.30902777777777779</v>
      </c>
      <c r="E1767" s="50">
        <v>0.36111111111111122</v>
      </c>
      <c r="F1767" s="267">
        <v>0.44791666666666685</v>
      </c>
      <c r="G1767" s="3">
        <v>0.50555555555555576</v>
      </c>
      <c r="H1767" s="50">
        <v>0.58750000000000036</v>
      </c>
      <c r="I1767" s="50">
        <v>0.6506944444444448</v>
      </c>
      <c r="J1767" s="50">
        <v>0.73750000000000049</v>
      </c>
      <c r="K1767" s="50">
        <v>0.79791666666666716</v>
      </c>
      <c r="L1767" s="50">
        <v>0.88750000000000062</v>
      </c>
      <c r="M1767" s="50">
        <v>0.93750000000000067</v>
      </c>
      <c r="N1767" s="3"/>
      <c r="O1767" s="3"/>
      <c r="P1767" s="3"/>
      <c r="Q1767" s="276"/>
      <c r="R1767" s="9"/>
      <c r="S1767" s="276"/>
      <c r="T1767" s="9"/>
      <c r="U1767" s="20"/>
      <c r="V1767" s="633">
        <f>COUNTA(B1767:U1799)</f>
        <v>61</v>
      </c>
      <c r="W1767" s="634">
        <f>V1767/6/2</f>
        <v>5.083333333333333</v>
      </c>
      <c r="AA1767" s="104" t="s">
        <v>892</v>
      </c>
    </row>
    <row r="1768" spans="1:27" s="2" customFormat="1" ht="23.85" customHeight="1" x14ac:dyDescent="0.15">
      <c r="A1768" s="728">
        <v>2</v>
      </c>
      <c r="B1768" s="264"/>
      <c r="C1768" s="105">
        <v>0.23958333333333334</v>
      </c>
      <c r="D1768" s="105">
        <v>0.33263888888888893</v>
      </c>
      <c r="E1768" s="105">
        <v>0.3854166666666668</v>
      </c>
      <c r="F1768" s="268">
        <v>0.47083333333333355</v>
      </c>
      <c r="G1768" s="106">
        <v>0.52986111111111134</v>
      </c>
      <c r="H1768" s="105">
        <v>0.61250000000000038</v>
      </c>
      <c r="I1768" s="105">
        <v>0.67569444444444482</v>
      </c>
      <c r="J1768" s="105">
        <v>0.76250000000000051</v>
      </c>
      <c r="K1768" s="105">
        <v>0.8215277777777783</v>
      </c>
      <c r="L1768" s="105">
        <v>0.91250000000000064</v>
      </c>
      <c r="M1768" s="105"/>
      <c r="N1768" s="3"/>
      <c r="O1768" s="3"/>
      <c r="P1768" s="3"/>
      <c r="Q1768" s="3"/>
      <c r="R1768" s="9"/>
      <c r="S1768" s="180"/>
      <c r="T1768" s="14"/>
      <c r="U1768" s="20"/>
      <c r="V1768" s="23">
        <f>COUNTA(B1767:B1799,D1767:D1799,F1767:F1799,H1767:H1799,J1767:J1799,L1767:L1799,N1767:N1799,P1767:P1799,R1767:R1799,T1767:T1799)</f>
        <v>30</v>
      </c>
      <c r="W1768" s="23">
        <f>COUNTA(C1767:C1799,E1767:E1799,G1767:G1799,I1767:I1799,K1767:K1799,M1767:M1799,O1767:O1799,Q1767:Q1799,S1767:S1799,U1767:U1799)</f>
        <v>31</v>
      </c>
      <c r="Y1768" s="2">
        <f>(V1768+W1768)/2</f>
        <v>30.5</v>
      </c>
      <c r="AA1768" s="104"/>
    </row>
    <row r="1769" spans="1:27" s="2" customFormat="1" ht="23.85" customHeight="1" x14ac:dyDescent="0.15">
      <c r="A1769" s="728">
        <v>3</v>
      </c>
      <c r="B1769" s="277"/>
      <c r="C1769" s="105">
        <v>0.2638888888888889</v>
      </c>
      <c r="D1769" s="105">
        <v>0.35625000000000007</v>
      </c>
      <c r="E1769" s="105">
        <v>0.40972222222222238</v>
      </c>
      <c r="F1769" s="268">
        <v>0.49375000000000024</v>
      </c>
      <c r="G1769" s="106">
        <v>0.55416666666666692</v>
      </c>
      <c r="H1769" s="105">
        <v>0.6375000000000004</v>
      </c>
      <c r="I1769" s="105">
        <v>0.70069444444444484</v>
      </c>
      <c r="J1769" s="105">
        <v>0.78750000000000053</v>
      </c>
      <c r="K1769" s="105">
        <v>0.84513888888888944</v>
      </c>
      <c r="L1769" s="105">
        <v>0.93750000000000067</v>
      </c>
      <c r="M1769" s="105"/>
      <c r="N1769" s="3"/>
      <c r="O1769" s="3"/>
      <c r="P1769" s="3"/>
      <c r="Q1769" s="3"/>
      <c r="R1769" s="9"/>
      <c r="S1769" s="180"/>
      <c r="T1769" s="14"/>
      <c r="U1769" s="20"/>
      <c r="V1769" s="534" t="s">
        <v>882</v>
      </c>
      <c r="W1769" s="534" t="s">
        <v>883</v>
      </c>
      <c r="Y1769" s="2" t="s">
        <v>856</v>
      </c>
      <c r="AA1769" s="104"/>
    </row>
    <row r="1770" spans="1:27" s="2" customFormat="1" ht="23.85" customHeight="1" x14ac:dyDescent="0.15">
      <c r="A1770" s="728">
        <v>4</v>
      </c>
      <c r="B1770" s="264">
        <v>0.23958333333333334</v>
      </c>
      <c r="C1770" s="105">
        <v>0.28819444444444448</v>
      </c>
      <c r="D1770" s="105">
        <v>0.37916666666666676</v>
      </c>
      <c r="E1770" s="105">
        <v>0.43333333333333346</v>
      </c>
      <c r="F1770" s="268">
        <v>0.51666666666666694</v>
      </c>
      <c r="G1770" s="106">
        <v>0.5784722222222225</v>
      </c>
      <c r="H1770" s="105">
        <v>0.66250000000000042</v>
      </c>
      <c r="I1770" s="105">
        <v>0.72569444444444486</v>
      </c>
      <c r="J1770" s="105">
        <v>0.81250000000000056</v>
      </c>
      <c r="K1770" s="105">
        <v>0.86805555555555614</v>
      </c>
      <c r="L1770" s="105"/>
      <c r="M1770" s="105"/>
      <c r="N1770" s="3"/>
      <c r="O1770" s="3"/>
      <c r="P1770" s="3"/>
      <c r="Q1770" s="3"/>
      <c r="R1770" s="9"/>
      <c r="S1770" s="180"/>
      <c r="T1770" s="14"/>
      <c r="U1770" s="20"/>
      <c r="V1770" s="534"/>
      <c r="W1770" s="534"/>
      <c r="X1770" s="104"/>
      <c r="AA1770" s="104" t="s">
        <v>892</v>
      </c>
    </row>
    <row r="1771" spans="1:27" s="2" customFormat="1" ht="23.85" customHeight="1" x14ac:dyDescent="0.15">
      <c r="A1771" s="728">
        <v>5</v>
      </c>
      <c r="B1771" s="106">
        <v>0.26250000000000001</v>
      </c>
      <c r="C1771" s="105">
        <v>0.31250000000000006</v>
      </c>
      <c r="D1771" s="105">
        <v>0.40208333333333346</v>
      </c>
      <c r="E1771" s="105">
        <v>0.4569444444444446</v>
      </c>
      <c r="F1771" s="268">
        <v>0.53958333333333364</v>
      </c>
      <c r="G1771" s="106">
        <v>0.60277777777777808</v>
      </c>
      <c r="H1771" s="105">
        <v>0.68750000000000044</v>
      </c>
      <c r="I1771" s="105">
        <v>0.75069444444444489</v>
      </c>
      <c r="J1771" s="105">
        <v>0.83750000000000058</v>
      </c>
      <c r="K1771" s="105">
        <v>0.89097222222222283</v>
      </c>
      <c r="L1771" s="105"/>
      <c r="M1771" s="105"/>
      <c r="N1771" s="3"/>
      <c r="O1771" s="3"/>
      <c r="P1771" s="3"/>
      <c r="Q1771" s="3"/>
      <c r="R1771" s="9"/>
      <c r="S1771" s="180"/>
      <c r="T1771" s="14"/>
      <c r="U1771" s="20"/>
      <c r="V1771" s="534"/>
      <c r="W1771" s="534"/>
      <c r="X1771" s="104"/>
      <c r="AA1771" s="104" t="s">
        <v>892</v>
      </c>
    </row>
    <row r="1772" spans="1:27" s="2" customFormat="1" ht="23.85" customHeight="1" x14ac:dyDescent="0.15">
      <c r="A1772" s="728">
        <v>6</v>
      </c>
      <c r="B1772" s="106">
        <v>0.28541666666666665</v>
      </c>
      <c r="C1772" s="105">
        <v>0.33680555555555564</v>
      </c>
      <c r="D1772" s="105">
        <v>0.42500000000000016</v>
      </c>
      <c r="E1772" s="105">
        <v>0.48125000000000018</v>
      </c>
      <c r="F1772" s="268">
        <v>0.56250000000000033</v>
      </c>
      <c r="G1772" s="106">
        <v>0.62569444444444478</v>
      </c>
      <c r="H1772" s="105">
        <v>0.71250000000000047</v>
      </c>
      <c r="I1772" s="105">
        <v>0.77430555555555602</v>
      </c>
      <c r="J1772" s="105">
        <v>0.8625000000000006</v>
      </c>
      <c r="K1772" s="105">
        <v>0.91388888888888953</v>
      </c>
      <c r="L1772" s="105"/>
      <c r="M1772" s="105"/>
      <c r="N1772" s="3"/>
      <c r="O1772" s="3"/>
      <c r="P1772" s="3"/>
      <c r="Q1772" s="3"/>
      <c r="R1772" s="9"/>
      <c r="S1772" s="180"/>
      <c r="T1772" s="14"/>
      <c r="U1772" s="20"/>
      <c r="V1772" s="61">
        <f>L1768-L1767</f>
        <v>2.5000000000000022E-2</v>
      </c>
      <c r="W1772" s="61">
        <f>K1772-K1771</f>
        <v>2.2916666666666696E-2</v>
      </c>
      <c r="X1772" s="104"/>
      <c r="AA1772" s="104" t="s">
        <v>892</v>
      </c>
    </row>
    <row r="1773" spans="1:27" s="2" customFormat="1" ht="23.85" customHeight="1" x14ac:dyDescent="0.15">
      <c r="A1773" s="728">
        <v>7</v>
      </c>
      <c r="B1773" s="3"/>
      <c r="C1773" s="3"/>
      <c r="D1773" s="40"/>
      <c r="E1773" s="3"/>
      <c r="F1773" s="49"/>
      <c r="G1773" s="3"/>
      <c r="H1773" s="50"/>
      <c r="I1773" s="3"/>
      <c r="J1773" s="3"/>
      <c r="K1773" s="3"/>
      <c r="L1773" s="3"/>
      <c r="M1773" s="3"/>
      <c r="N1773" s="3"/>
      <c r="O1773" s="3"/>
      <c r="P1773" s="3"/>
      <c r="Q1773" s="3"/>
      <c r="R1773" s="9"/>
      <c r="S1773" s="180"/>
      <c r="T1773" s="14"/>
      <c r="U1773" s="20"/>
      <c r="V1773" s="61">
        <f>L1769-L1768</f>
        <v>2.5000000000000022E-2</v>
      </c>
      <c r="W1773" s="61">
        <f>M1767-K1772</f>
        <v>2.3611111111111138E-2</v>
      </c>
      <c r="X1773" s="104"/>
      <c r="AA1773" s="104"/>
    </row>
    <row r="1774" spans="1:27" s="2" customFormat="1" ht="23.85" customHeight="1" x14ac:dyDescent="0.15">
      <c r="A1774" s="728">
        <v>8</v>
      </c>
      <c r="B1774" s="3"/>
      <c r="C1774" s="3"/>
      <c r="D1774" s="40"/>
      <c r="E1774" s="3"/>
      <c r="F1774" s="49"/>
      <c r="G1774" s="3"/>
      <c r="H1774" s="50"/>
      <c r="I1774" s="3"/>
      <c r="J1774" s="3"/>
      <c r="K1774" s="3"/>
      <c r="L1774" s="3"/>
      <c r="M1774" s="3"/>
      <c r="N1774" s="3"/>
      <c r="O1774" s="3"/>
      <c r="P1774" s="3"/>
      <c r="Q1774" s="3"/>
      <c r="R1774" s="9"/>
      <c r="S1774" s="180"/>
      <c r="T1774" s="14"/>
      <c r="U1774" s="20"/>
      <c r="V1774" s="61">
        <f>L1770-L1769</f>
        <v>-0.93750000000000067</v>
      </c>
      <c r="W1774" s="61">
        <f>M1768-M1767</f>
        <v>-0.93750000000000067</v>
      </c>
      <c r="X1774" s="104"/>
      <c r="AA1774" s="104"/>
    </row>
    <row r="1775" spans="1:27" s="2" customFormat="1" ht="23.85" customHeight="1" x14ac:dyDescent="0.15">
      <c r="A1775" s="728">
        <v>9</v>
      </c>
      <c r="B1775" s="3"/>
      <c r="C1775" s="3"/>
      <c r="D1775" s="40"/>
      <c r="E1775" s="3"/>
      <c r="F1775" s="49"/>
      <c r="G1775" s="3"/>
      <c r="H1775" s="50"/>
      <c r="I1775" s="3"/>
      <c r="J1775" s="3"/>
      <c r="K1775" s="3"/>
      <c r="L1775" s="3"/>
      <c r="M1775" s="3"/>
      <c r="N1775" s="3"/>
      <c r="O1775" s="3"/>
      <c r="P1775" s="3"/>
      <c r="Q1775" s="3"/>
      <c r="R1775" s="9"/>
      <c r="S1775" s="180"/>
      <c r="T1775" s="14"/>
      <c r="U1775" s="20"/>
      <c r="V1775" s="61"/>
      <c r="W1775" s="61"/>
      <c r="X1775" s="104"/>
      <c r="AA1775" s="104"/>
    </row>
    <row r="1776" spans="1:27" s="2" customFormat="1" ht="23.85" customHeight="1" x14ac:dyDescent="0.15">
      <c r="A1776" s="728">
        <v>10</v>
      </c>
      <c r="B1776" s="3"/>
      <c r="C1776" s="3"/>
      <c r="D1776" s="40"/>
      <c r="E1776" s="3"/>
      <c r="F1776" s="49"/>
      <c r="G1776" s="3"/>
      <c r="H1776" s="50"/>
      <c r="I1776" s="3"/>
      <c r="J1776" s="3"/>
      <c r="K1776" s="3"/>
      <c r="L1776" s="3"/>
      <c r="M1776" s="3"/>
      <c r="N1776" s="3"/>
      <c r="O1776" s="3"/>
      <c r="P1776" s="3"/>
      <c r="Q1776" s="3"/>
      <c r="R1776" s="275"/>
      <c r="S1776" s="69"/>
      <c r="T1776" s="14"/>
      <c r="U1776" s="20"/>
      <c r="V1776" s="61"/>
      <c r="W1776" s="61"/>
      <c r="X1776" s="104"/>
      <c r="AA1776" s="104"/>
    </row>
    <row r="1777" spans="1:27" s="2" customFormat="1" ht="23.85" customHeight="1" x14ac:dyDescent="0.15">
      <c r="A1777" s="728">
        <v>11</v>
      </c>
      <c r="B1777" s="3"/>
      <c r="C1777" s="3"/>
      <c r="D1777" s="40"/>
      <c r="E1777" s="3"/>
      <c r="F1777" s="49"/>
      <c r="G1777" s="3"/>
      <c r="H1777" s="50"/>
      <c r="I1777" s="3"/>
      <c r="J1777" s="3"/>
      <c r="K1777" s="3"/>
      <c r="L1777" s="3"/>
      <c r="M1777" s="3"/>
      <c r="N1777" s="3"/>
      <c r="O1777" s="3"/>
      <c r="P1777" s="3"/>
      <c r="Q1777" s="3"/>
      <c r="R1777" s="275"/>
      <c r="S1777" s="69"/>
      <c r="T1777" s="14"/>
      <c r="U1777" s="20"/>
      <c r="V1777" s="61"/>
      <c r="W1777" s="61"/>
      <c r="X1777" s="751"/>
      <c r="AA1777" s="104"/>
    </row>
    <row r="1778" spans="1:27" s="2" customFormat="1" ht="23.85" customHeight="1" x14ac:dyDescent="0.15">
      <c r="A1778" s="728">
        <v>12</v>
      </c>
      <c r="B1778" s="40"/>
      <c r="C1778" s="40"/>
      <c r="D1778" s="40"/>
      <c r="E1778" s="40"/>
      <c r="F1778" s="40"/>
      <c r="G1778" s="40"/>
      <c r="H1778" s="40"/>
      <c r="I1778" s="40"/>
      <c r="J1778" s="40"/>
      <c r="K1778" s="40"/>
      <c r="L1778" s="40"/>
      <c r="M1778" s="40"/>
      <c r="N1778" s="40"/>
      <c r="O1778" s="40"/>
      <c r="P1778" s="3"/>
      <c r="Q1778" s="3"/>
      <c r="R1778" s="68"/>
      <c r="S1778" s="69"/>
      <c r="T1778" s="14"/>
      <c r="U1778" s="20"/>
      <c r="V1778" s="61"/>
      <c r="W1778" s="534"/>
      <c r="X1778" s="751"/>
      <c r="AA1778" s="104"/>
    </row>
    <row r="1779" spans="1:27" s="2" customFormat="1" ht="23.85" customHeight="1" x14ac:dyDescent="0.15">
      <c r="A1779" s="728">
        <v>13</v>
      </c>
      <c r="B1779" s="40"/>
      <c r="C1779" s="40"/>
      <c r="D1779" s="40"/>
      <c r="E1779" s="40"/>
      <c r="F1779" s="40"/>
      <c r="G1779" s="40"/>
      <c r="H1779" s="40"/>
      <c r="I1779" s="40"/>
      <c r="J1779" s="40"/>
      <c r="K1779" s="40"/>
      <c r="L1779" s="40"/>
      <c r="M1779" s="40"/>
      <c r="N1779" s="40"/>
      <c r="O1779" s="40"/>
      <c r="P1779" s="3"/>
      <c r="Q1779" s="3"/>
      <c r="R1779" s="68"/>
      <c r="S1779" s="69"/>
      <c r="T1779" s="14"/>
      <c r="U1779" s="20"/>
      <c r="V1779" s="534"/>
      <c r="W1779" s="534"/>
      <c r="X1779" s="751"/>
      <c r="AA1779" s="104"/>
    </row>
    <row r="1780" spans="1:27" s="2" customFormat="1" ht="23.85" customHeight="1" x14ac:dyDescent="0.15">
      <c r="A1780" s="728">
        <v>14</v>
      </c>
      <c r="B1780" s="40"/>
      <c r="C1780" s="40"/>
      <c r="D1780" s="40"/>
      <c r="E1780" s="40"/>
      <c r="F1780" s="40"/>
      <c r="G1780" s="40"/>
      <c r="H1780" s="40"/>
      <c r="I1780" s="40"/>
      <c r="J1780" s="40"/>
      <c r="K1780" s="40"/>
      <c r="L1780" s="40"/>
      <c r="M1780" s="40"/>
      <c r="N1780" s="40"/>
      <c r="O1780" s="40"/>
      <c r="P1780" s="3"/>
      <c r="Q1780" s="3"/>
      <c r="R1780" s="68"/>
      <c r="S1780" s="69"/>
      <c r="T1780" s="14"/>
      <c r="U1780" s="20"/>
      <c r="V1780" s="534"/>
      <c r="W1780" s="534"/>
      <c r="X1780" s="751"/>
      <c r="Y1780" s="104"/>
    </row>
    <row r="1781" spans="1:27" s="2" customFormat="1" ht="23.85" customHeight="1" x14ac:dyDescent="0.15">
      <c r="A1781" s="728">
        <v>15</v>
      </c>
      <c r="B1781" s="40"/>
      <c r="C1781" s="40"/>
      <c r="D1781" s="40"/>
      <c r="E1781" s="40"/>
      <c r="F1781" s="40"/>
      <c r="G1781" s="40"/>
      <c r="H1781" s="40"/>
      <c r="I1781" s="40"/>
      <c r="J1781" s="40"/>
      <c r="K1781" s="40"/>
      <c r="L1781" s="40"/>
      <c r="M1781" s="40"/>
      <c r="N1781" s="40"/>
      <c r="O1781" s="40"/>
      <c r="P1781" s="3"/>
      <c r="Q1781" s="3"/>
      <c r="R1781" s="68"/>
      <c r="S1781" s="69"/>
      <c r="T1781" s="14"/>
      <c r="U1781" s="20"/>
      <c r="V1781" s="534"/>
      <c r="W1781" s="534"/>
      <c r="X1781" s="751"/>
      <c r="Y1781" s="104"/>
    </row>
    <row r="1782" spans="1:27" s="2" customFormat="1" ht="23.85" customHeight="1" x14ac:dyDescent="0.15">
      <c r="A1782" s="728">
        <v>16</v>
      </c>
      <c r="B1782" s="40"/>
      <c r="C1782" s="40"/>
      <c r="D1782" s="40"/>
      <c r="E1782" s="40"/>
      <c r="F1782" s="40"/>
      <c r="G1782" s="40"/>
      <c r="H1782" s="40"/>
      <c r="I1782" s="40"/>
      <c r="J1782" s="40"/>
      <c r="K1782" s="40"/>
      <c r="L1782" s="40"/>
      <c r="M1782" s="40"/>
      <c r="N1782" s="40"/>
      <c r="O1782" s="40"/>
      <c r="P1782" s="40"/>
      <c r="Q1782" s="40"/>
      <c r="R1782" s="68"/>
      <c r="S1782" s="69"/>
      <c r="T1782" s="14"/>
      <c r="U1782" s="20"/>
      <c r="V1782" s="534"/>
      <c r="W1782" s="534"/>
      <c r="X1782" s="751"/>
      <c r="Y1782" s="104"/>
    </row>
    <row r="1783" spans="1:27" s="2" customFormat="1" ht="23.85" customHeight="1" x14ac:dyDescent="0.15">
      <c r="A1783" s="728">
        <v>17</v>
      </c>
      <c r="B1783" s="40"/>
      <c r="C1783" s="40"/>
      <c r="D1783" s="40"/>
      <c r="E1783" s="40"/>
      <c r="F1783" s="40"/>
      <c r="G1783" s="40"/>
      <c r="H1783" s="40"/>
      <c r="I1783" s="40"/>
      <c r="J1783" s="40"/>
      <c r="K1783" s="40"/>
      <c r="L1783" s="40"/>
      <c r="M1783" s="40"/>
      <c r="N1783" s="40"/>
      <c r="O1783" s="40"/>
      <c r="P1783" s="40"/>
      <c r="Q1783" s="40"/>
      <c r="R1783" s="68"/>
      <c r="S1783" s="69"/>
      <c r="T1783" s="14"/>
      <c r="U1783" s="20"/>
      <c r="V1783" s="534"/>
      <c r="W1783" s="534"/>
      <c r="X1783" s="751"/>
      <c r="Y1783" s="104"/>
    </row>
    <row r="1784" spans="1:27" s="2" customFormat="1" ht="23.85" customHeight="1" x14ac:dyDescent="0.15">
      <c r="A1784" s="728">
        <v>18</v>
      </c>
      <c r="B1784" s="40"/>
      <c r="C1784" s="40"/>
      <c r="D1784" s="40"/>
      <c r="E1784" s="40"/>
      <c r="F1784" s="40"/>
      <c r="G1784" s="40"/>
      <c r="H1784" s="40"/>
      <c r="I1784" s="40"/>
      <c r="J1784" s="40"/>
      <c r="K1784" s="40"/>
      <c r="L1784" s="40"/>
      <c r="M1784" s="40"/>
      <c r="N1784" s="40"/>
      <c r="O1784" s="40"/>
      <c r="P1784" s="40"/>
      <c r="Q1784" s="40"/>
      <c r="R1784" s="68"/>
      <c r="S1784" s="69"/>
      <c r="T1784" s="14"/>
      <c r="U1784" s="20"/>
      <c r="V1784" s="534"/>
      <c r="W1784" s="534"/>
      <c r="X1784" s="751"/>
      <c r="Y1784" s="104"/>
    </row>
    <row r="1785" spans="1:27" s="2" customFormat="1" ht="23.85" customHeight="1" x14ac:dyDescent="0.15">
      <c r="A1785" s="8">
        <v>19</v>
      </c>
      <c r="B1785" s="40"/>
      <c r="C1785" s="40"/>
      <c r="D1785" s="40"/>
      <c r="E1785" s="40"/>
      <c r="F1785" s="40"/>
      <c r="G1785" s="40"/>
      <c r="H1785" s="40"/>
      <c r="I1785" s="40"/>
      <c r="J1785" s="40"/>
      <c r="K1785" s="40"/>
      <c r="L1785" s="40"/>
      <c r="M1785" s="40"/>
      <c r="N1785" s="40"/>
      <c r="O1785" s="40"/>
      <c r="P1785" s="40"/>
      <c r="Q1785" s="40"/>
      <c r="R1785" s="10"/>
      <c r="S1785" s="69"/>
      <c r="T1785" s="14"/>
      <c r="U1785" s="20"/>
      <c r="V1785" s="534"/>
      <c r="W1785" s="534"/>
      <c r="X1785" s="751"/>
      <c r="Y1785" s="104"/>
    </row>
    <row r="1786" spans="1:27" s="2" customFormat="1" ht="23.85" customHeight="1" x14ac:dyDescent="0.15">
      <c r="A1786" s="8">
        <v>20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9"/>
      <c r="S1786" s="4"/>
      <c r="T1786" s="14"/>
      <c r="U1786" s="20"/>
      <c r="V1786" s="534"/>
      <c r="W1786" s="534"/>
      <c r="X1786" s="751"/>
      <c r="Y1786" s="104"/>
    </row>
    <row r="1787" spans="1:27" s="2" customFormat="1" ht="23.85" customHeight="1" x14ac:dyDescent="0.15">
      <c r="A1787" s="8">
        <v>21</v>
      </c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14"/>
      <c r="U1787" s="20"/>
      <c r="V1787" s="534"/>
      <c r="W1787" s="534"/>
      <c r="X1787" s="751"/>
      <c r="Y1787" s="104"/>
    </row>
    <row r="1788" spans="1:27" s="2" customFormat="1" ht="23.85" customHeight="1" x14ac:dyDescent="0.15">
      <c r="A1788" s="8">
        <v>22</v>
      </c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14"/>
      <c r="U1788" s="20"/>
      <c r="V1788" s="534"/>
      <c r="W1788" s="534"/>
      <c r="X1788" s="751"/>
      <c r="Y1788" s="104"/>
    </row>
    <row r="1789" spans="1:27" s="2" customFormat="1" ht="23.85" customHeight="1" x14ac:dyDescent="0.15">
      <c r="A1789" s="8">
        <v>23</v>
      </c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14"/>
      <c r="U1789" s="20"/>
      <c r="V1789" s="534"/>
      <c r="W1789" s="534"/>
      <c r="X1789" s="751"/>
      <c r="Y1789" s="104"/>
    </row>
    <row r="1790" spans="1:27" s="2" customFormat="1" ht="23.85" customHeight="1" x14ac:dyDescent="0.15">
      <c r="A1790" s="8">
        <v>24</v>
      </c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14"/>
      <c r="U1790" s="20"/>
      <c r="V1790" s="534"/>
      <c r="W1790" s="534"/>
      <c r="X1790" s="751"/>
      <c r="Y1790" s="104"/>
    </row>
    <row r="1791" spans="1:27" s="2" customFormat="1" ht="23.85" customHeight="1" x14ac:dyDescent="0.15">
      <c r="A1791" s="8">
        <v>25</v>
      </c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14"/>
      <c r="U1791" s="20"/>
      <c r="V1791" s="534"/>
      <c r="W1791" s="534"/>
      <c r="X1791" s="751"/>
      <c r="Y1791" s="104"/>
    </row>
    <row r="1792" spans="1:27" s="2" customFormat="1" ht="23.85" customHeight="1" x14ac:dyDescent="0.15">
      <c r="A1792" s="8">
        <v>26</v>
      </c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14"/>
      <c r="U1792" s="20"/>
      <c r="V1792" s="534"/>
      <c r="W1792" s="534"/>
      <c r="X1792" s="751"/>
      <c r="Y1792" s="104"/>
    </row>
    <row r="1793" spans="1:26" s="2" customFormat="1" ht="23.85" customHeight="1" x14ac:dyDescent="0.15">
      <c r="A1793" s="8">
        <v>27</v>
      </c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14"/>
      <c r="U1793" s="20"/>
      <c r="V1793" s="534"/>
      <c r="W1793" s="534"/>
      <c r="X1793" s="751"/>
      <c r="Y1793" s="104"/>
    </row>
    <row r="1794" spans="1:26" s="2" customFormat="1" ht="23.85" customHeight="1" x14ac:dyDescent="0.15">
      <c r="A1794" s="8">
        <v>28</v>
      </c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14"/>
      <c r="U1794" s="20"/>
      <c r="V1794" s="534"/>
      <c r="W1794" s="534"/>
      <c r="X1794" s="751"/>
      <c r="Y1794" s="104"/>
    </row>
    <row r="1795" spans="1:26" s="2" customFormat="1" ht="23.85" customHeight="1" x14ac:dyDescent="0.15">
      <c r="A1795" s="8">
        <v>29</v>
      </c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14"/>
      <c r="U1795" s="20"/>
      <c r="V1795" s="534"/>
      <c r="W1795" s="534"/>
      <c r="X1795" s="751"/>
      <c r="Y1795" s="104"/>
    </row>
    <row r="1796" spans="1:26" s="2" customFormat="1" ht="23.85" customHeight="1" x14ac:dyDescent="0.15">
      <c r="A1796" s="8">
        <v>30</v>
      </c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14"/>
      <c r="U1796" s="20"/>
      <c r="V1796" s="534"/>
      <c r="W1796" s="534"/>
      <c r="X1796" s="751"/>
      <c r="Y1796" s="104"/>
    </row>
    <row r="1797" spans="1:26" s="2" customFormat="1" ht="23.85" customHeight="1" x14ac:dyDescent="0.15">
      <c r="A1797" s="8">
        <v>31</v>
      </c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14"/>
      <c r="U1797" s="20"/>
      <c r="V1797" s="534"/>
      <c r="W1797" s="534"/>
      <c r="X1797" s="751"/>
      <c r="Y1797" s="104"/>
    </row>
    <row r="1798" spans="1:26" s="2" customFormat="1" ht="23.85" customHeight="1" x14ac:dyDescent="0.15">
      <c r="A1798" s="8">
        <v>32</v>
      </c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14"/>
      <c r="U1798" s="20"/>
      <c r="V1798" s="534"/>
      <c r="W1798" s="534"/>
      <c r="X1798" s="751"/>
      <c r="Y1798" s="104"/>
    </row>
    <row r="1799" spans="1:26" s="2" customFormat="1" ht="23.85" customHeight="1" thickBot="1" x14ac:dyDescent="0.2">
      <c r="A1799" s="11">
        <v>33</v>
      </c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31"/>
      <c r="U1799" s="32"/>
      <c r="V1799" s="534"/>
      <c r="W1799" s="534"/>
      <c r="X1799" s="751"/>
      <c r="Y1799" s="104"/>
    </row>
    <row r="1800" spans="1:26" s="2" customFormat="1" ht="20.100000000000001" customHeight="1" thickBot="1" x14ac:dyDescent="0.2">
      <c r="A1800" s="1522" t="s">
        <v>20</v>
      </c>
      <c r="B1800" s="1523"/>
      <c r="C1800" s="1491" t="s">
        <v>860</v>
      </c>
      <c r="D1800" s="1492"/>
      <c r="E1800" s="1492"/>
      <c r="F1800" s="149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467"/>
      <c r="U1800" s="467"/>
      <c r="V1800" s="534"/>
      <c r="W1800" s="534"/>
      <c r="X1800" s="751"/>
      <c r="Y1800" s="104"/>
    </row>
    <row r="1801" spans="1:26" s="751" customFormat="1" ht="31.5" customHeight="1" thickBot="1" x14ac:dyDescent="0.2">
      <c r="A1801" s="1476" t="s">
        <v>772</v>
      </c>
      <c r="B1801" s="1477"/>
      <c r="C1801" s="1477"/>
      <c r="D1801" s="1477"/>
      <c r="E1801" s="1478"/>
      <c r="F1801" s="602" t="s">
        <v>1766</v>
      </c>
      <c r="G1801" s="1"/>
      <c r="H1801" s="1479" t="s">
        <v>483</v>
      </c>
      <c r="I1801" s="1480"/>
      <c r="J1801" s="1480"/>
      <c r="K1801" s="5" t="s">
        <v>135</v>
      </c>
      <c r="L1801" s="1457" t="s">
        <v>669</v>
      </c>
      <c r="M1801" s="1457"/>
      <c r="N1801" s="1458"/>
      <c r="O1801" s="1"/>
      <c r="P1801" s="6"/>
      <c r="Q1801" s="6"/>
      <c r="R1801" s="6"/>
      <c r="S1801" s="1"/>
      <c r="T1801" s="1669" t="s">
        <v>1</v>
      </c>
      <c r="U1801" s="1670"/>
      <c r="V1801" s="379">
        <f>V1803/V1808</f>
        <v>5.7206284153005459E-3</v>
      </c>
      <c r="W1801" s="379">
        <f>W1803/W1808</f>
        <v>5.7023481857891353E-3</v>
      </c>
      <c r="X1801" s="379">
        <f>AVERAGE(V1801,W1801)</f>
        <v>5.7114883005448406E-3</v>
      </c>
      <c r="Y1801" s="380" t="s">
        <v>136</v>
      </c>
      <c r="Z1801" s="381">
        <f>ROUND(X1801*1440,0)/1440</f>
        <v>5.5555555555555558E-3</v>
      </c>
    </row>
    <row r="1802" spans="1:26" s="751" customFormat="1" ht="12.75" thickBot="1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379">
        <f>B1820</f>
        <v>0.23958333333333334</v>
      </c>
      <c r="W1802" s="379">
        <f>C1807</f>
        <v>0.23958333333333334</v>
      </c>
      <c r="X1802" s="1"/>
      <c r="Y1802" s="1"/>
      <c r="Z1802" s="13"/>
    </row>
    <row r="1803" spans="1:26" s="751" customFormat="1" ht="20.100000000000001" customHeight="1" thickBot="1" x14ac:dyDescent="0.2">
      <c r="A1803" s="1481" t="s">
        <v>137</v>
      </c>
      <c r="B1803" s="1482"/>
      <c r="C1803" s="1450" t="s">
        <v>546</v>
      </c>
      <c r="D1803" s="1451"/>
      <c r="E1803" s="1452"/>
      <c r="F1803" s="1453"/>
      <c r="G1803" s="1454"/>
      <c r="H1803" s="1454"/>
      <c r="I1803" s="1454"/>
      <c r="J1803" s="1454"/>
      <c r="K1803" s="1"/>
      <c r="L1803" s="1"/>
      <c r="M1803" s="1"/>
      <c r="N1803" s="1463" t="s">
        <v>3</v>
      </c>
      <c r="O1803" s="1464"/>
      <c r="P1803" s="1465">
        <v>8</v>
      </c>
      <c r="Q1803" s="1466"/>
      <c r="R1803" s="1"/>
      <c r="S1803" s="7" t="s">
        <v>139</v>
      </c>
      <c r="T1803" s="1555">
        <v>6.1805555555555558E-2</v>
      </c>
      <c r="U1803" s="1556"/>
      <c r="V1803" s="379">
        <f>V1804-V1802</f>
        <v>0.69791666666666663</v>
      </c>
      <c r="W1803" s="379">
        <f>W1804-W1802</f>
        <v>0.70138882685206361</v>
      </c>
      <c r="X1803" s="1"/>
      <c r="Y1803" s="1"/>
      <c r="Z1803" s="13"/>
    </row>
    <row r="1804" spans="1:26" s="751" customFormat="1" ht="12.75" thickBot="1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379">
        <f>L1811</f>
        <v>0.9375</v>
      </c>
      <c r="W1804" s="379">
        <f>K1825</f>
        <v>0.94097216018539698</v>
      </c>
      <c r="X1804" s="1"/>
      <c r="Y1804" s="1"/>
      <c r="Z1804" s="13"/>
    </row>
    <row r="1805" spans="1:26" s="751" customFormat="1" ht="24.75" customHeight="1" x14ac:dyDescent="0.15">
      <c r="A1805" s="1499" t="s">
        <v>140</v>
      </c>
      <c r="B1805" s="1494">
        <v>1</v>
      </c>
      <c r="C1805" s="1494"/>
      <c r="D1805" s="1494">
        <v>2</v>
      </c>
      <c r="E1805" s="1494"/>
      <c r="F1805" s="1494">
        <v>3</v>
      </c>
      <c r="G1805" s="1494"/>
      <c r="H1805" s="1494">
        <v>4</v>
      </c>
      <c r="I1805" s="1494"/>
      <c r="J1805" s="1494">
        <v>5</v>
      </c>
      <c r="K1805" s="1494"/>
      <c r="L1805" s="1494">
        <v>6</v>
      </c>
      <c r="M1805" s="1494"/>
      <c r="N1805" s="1494">
        <v>7</v>
      </c>
      <c r="O1805" s="1494"/>
      <c r="P1805" s="1494">
        <v>8</v>
      </c>
      <c r="Q1805" s="1494"/>
      <c r="R1805" s="1494">
        <v>9</v>
      </c>
      <c r="S1805" s="1494"/>
      <c r="T1805" s="1501">
        <v>10</v>
      </c>
      <c r="U1805" s="1502"/>
      <c r="V1805" s="1"/>
      <c r="W1805" s="1"/>
      <c r="X1805" s="1"/>
      <c r="Y1805" s="1"/>
      <c r="Z1805" s="13"/>
    </row>
    <row r="1806" spans="1:26" s="751" customFormat="1" ht="24.75" customHeight="1" x14ac:dyDescent="0.15">
      <c r="A1806" s="1500"/>
      <c r="B1806" s="9" t="s">
        <v>36</v>
      </c>
      <c r="C1806" s="9" t="s">
        <v>319</v>
      </c>
      <c r="D1806" s="9" t="s">
        <v>36</v>
      </c>
      <c r="E1806" s="9" t="s">
        <v>319</v>
      </c>
      <c r="F1806" s="9" t="s">
        <v>36</v>
      </c>
      <c r="G1806" s="9" t="s">
        <v>319</v>
      </c>
      <c r="H1806" s="9" t="s">
        <v>36</v>
      </c>
      <c r="I1806" s="9" t="s">
        <v>319</v>
      </c>
      <c r="J1806" s="9" t="s">
        <v>36</v>
      </c>
      <c r="K1806" s="9" t="s">
        <v>319</v>
      </c>
      <c r="L1806" s="9" t="s">
        <v>36</v>
      </c>
      <c r="M1806" s="9" t="s">
        <v>319</v>
      </c>
      <c r="N1806" s="9"/>
      <c r="O1806" s="9"/>
      <c r="P1806" s="9"/>
      <c r="Q1806" s="9"/>
      <c r="R1806" s="9"/>
      <c r="S1806" s="9"/>
      <c r="T1806" s="10"/>
      <c r="U1806" s="16"/>
      <c r="V1806" s="1"/>
      <c r="W1806" s="1"/>
      <c r="X1806" s="1"/>
      <c r="Y1806" s="1"/>
      <c r="Z1806" s="13"/>
    </row>
    <row r="1807" spans="1:26" s="751" customFormat="1" ht="24.75" customHeight="1" x14ac:dyDescent="0.15">
      <c r="A1807" s="1060" t="s">
        <v>326</v>
      </c>
      <c r="B1807" s="1061"/>
      <c r="C1807" s="3">
        <v>0.23958333333333334</v>
      </c>
      <c r="D1807" s="71">
        <v>0.30972222222222501</v>
      </c>
      <c r="E1807" s="3">
        <v>0.37986111111111498</v>
      </c>
      <c r="F1807" s="3">
        <v>0.46597222222240398</v>
      </c>
      <c r="G1807" s="3">
        <v>0.53124999999891298</v>
      </c>
      <c r="H1807" s="3">
        <v>0.62083333332378998</v>
      </c>
      <c r="I1807" s="3">
        <v>0.68611111116814805</v>
      </c>
      <c r="J1807" s="3">
        <v>0.77222222093387505</v>
      </c>
      <c r="K1807" s="3">
        <v>0.83750001916439598</v>
      </c>
      <c r="L1807" s="3">
        <v>0.91527777777777775</v>
      </c>
      <c r="M1807" s="3"/>
      <c r="N1807" s="40"/>
      <c r="O1807" s="3"/>
      <c r="P1807" s="3"/>
      <c r="Q1807" s="3"/>
      <c r="R1807" s="18"/>
      <c r="S1807" s="19"/>
      <c r="T1807" s="14"/>
      <c r="U1807" s="20"/>
      <c r="V1807" s="383">
        <f>COUNTA(B1807:U1839)</f>
        <v>245</v>
      </c>
      <c r="W1807" s="389">
        <f>V1807/26/2</f>
        <v>4.7115384615384617</v>
      </c>
      <c r="X1807" s="1"/>
      <c r="Y1807" s="1"/>
      <c r="Z1807" s="385"/>
    </row>
    <row r="1808" spans="1:26" s="751" customFormat="1" ht="24.75" customHeight="1" x14ac:dyDescent="0.15">
      <c r="A1808" s="8">
        <v>2</v>
      </c>
      <c r="B1808" s="100"/>
      <c r="C1808" s="3">
        <v>0.24444444444444446</v>
      </c>
      <c r="D1808" s="71">
        <v>0.31458333333333599</v>
      </c>
      <c r="E1808" s="3">
        <v>0.38541666666667102</v>
      </c>
      <c r="F1808" s="3">
        <v>0.47152777777800498</v>
      </c>
      <c r="G1808" s="3">
        <v>0.53680555555419696</v>
      </c>
      <c r="H1808" s="3">
        <v>0.62638888888888888</v>
      </c>
      <c r="I1808" s="3">
        <v>0.69166666666666676</v>
      </c>
      <c r="J1808" s="3">
        <v>0.77847222079072498</v>
      </c>
      <c r="K1808" s="3">
        <v>0.84375003832879203</v>
      </c>
      <c r="L1808" s="3">
        <v>0.92083333333333339</v>
      </c>
      <c r="M1808" s="3"/>
      <c r="N1808" s="40"/>
      <c r="O1808" s="3"/>
      <c r="P1808" s="3"/>
      <c r="Q1808" s="3"/>
      <c r="R1808" s="18"/>
      <c r="S1808" s="19"/>
      <c r="T1808" s="14"/>
      <c r="U1808" s="20"/>
      <c r="V1808" s="386">
        <f>COUNTA(B1807:B1839,D1807:D1839,F1807:F1839,H1807:H1839,J1807:J1839,L1807:L1839,N1807:N1839,P1807:P1839,R1807:R1839,T1807:T1839)</f>
        <v>122</v>
      </c>
      <c r="W1808" s="386">
        <f>COUNTA(C1807:C1839,E1807:E1839,G1807:G1839,I1807:I1839,K1807:K1839,M1807:M1839,O1807:O1839,Q1807:Q1839,S1807:S1839,U1807:U1839)</f>
        <v>123</v>
      </c>
      <c r="X1808" s="1"/>
      <c r="Y1808" s="1">
        <f>(V1808+W1808)/2</f>
        <v>122.5</v>
      </c>
      <c r="Z1808" s="385"/>
    </row>
    <row r="1809" spans="1:26" s="751" customFormat="1" ht="24.75" customHeight="1" x14ac:dyDescent="0.15">
      <c r="A1809" s="1060" t="s">
        <v>327</v>
      </c>
      <c r="B1809" s="87"/>
      <c r="C1809" s="3">
        <v>0.249305555555556</v>
      </c>
      <c r="D1809" s="71">
        <v>0.31944444444444697</v>
      </c>
      <c r="E1809" s="3">
        <v>0.39097222222222699</v>
      </c>
      <c r="F1809" s="3">
        <v>0.47708333333360597</v>
      </c>
      <c r="G1809" s="3">
        <v>0.54236111110948104</v>
      </c>
      <c r="H1809" s="3">
        <v>0.63194444445398801</v>
      </c>
      <c r="I1809" s="3">
        <v>0.69722222216518503</v>
      </c>
      <c r="J1809" s="3">
        <v>0.78472222064757502</v>
      </c>
      <c r="K1809" s="3">
        <v>0.85000005749318797</v>
      </c>
      <c r="L1809" s="3">
        <v>0.92638888888888904</v>
      </c>
      <c r="M1809" s="3"/>
      <c r="N1809" s="40"/>
      <c r="O1809" s="3"/>
      <c r="P1809" s="3"/>
      <c r="Q1809" s="3"/>
      <c r="R1809" s="18"/>
      <c r="S1809" s="19"/>
      <c r="T1809" s="14"/>
      <c r="U1809" s="20"/>
      <c r="V1809" s="1"/>
      <c r="W1809" s="1"/>
      <c r="X1809" s="1"/>
      <c r="Y1809" s="1" t="s">
        <v>145</v>
      </c>
      <c r="Z1809" s="385"/>
    </row>
    <row r="1810" spans="1:26" s="751" customFormat="1" ht="24.75" customHeight="1" x14ac:dyDescent="0.15">
      <c r="A1810" s="8">
        <v>4</v>
      </c>
      <c r="B1810" s="87"/>
      <c r="C1810" s="3">
        <v>0.25416666666666698</v>
      </c>
      <c r="D1810" s="3">
        <v>0.32569444444444445</v>
      </c>
      <c r="E1810" s="3">
        <v>0.39652777777778297</v>
      </c>
      <c r="F1810" s="3">
        <v>0.48263888888920697</v>
      </c>
      <c r="G1810" s="3">
        <v>0.54791666666476502</v>
      </c>
      <c r="H1810" s="3">
        <v>0.63750000001908702</v>
      </c>
      <c r="I1810" s="3">
        <v>0.70277777766370397</v>
      </c>
      <c r="J1810" s="3">
        <v>0.79097222050442495</v>
      </c>
      <c r="K1810" s="3">
        <v>0.85625007665758401</v>
      </c>
      <c r="L1810" s="3">
        <v>0.93194444444444502</v>
      </c>
      <c r="M1810" s="3"/>
      <c r="N1810" s="40"/>
      <c r="O1810" s="3"/>
      <c r="P1810" s="3"/>
      <c r="Q1810" s="3"/>
      <c r="R1810" s="18"/>
      <c r="S1810" s="19"/>
      <c r="T1810" s="14"/>
      <c r="U1810" s="20"/>
      <c r="V1810" s="1" t="s">
        <v>27</v>
      </c>
      <c r="W1810" s="1" t="s">
        <v>28</v>
      </c>
      <c r="X1810" s="1"/>
      <c r="Y1810" s="1"/>
      <c r="Z1810" s="385"/>
    </row>
    <row r="1811" spans="1:26" s="751" customFormat="1" ht="24.75" customHeight="1" x14ac:dyDescent="0.15">
      <c r="A1811" s="8">
        <v>5</v>
      </c>
      <c r="B1811" s="87"/>
      <c r="C1811" s="3">
        <v>0.25902777777777802</v>
      </c>
      <c r="D1811" s="3">
        <v>0.33194444444444199</v>
      </c>
      <c r="E1811" s="3">
        <v>0.40208333333333901</v>
      </c>
      <c r="F1811" s="3">
        <v>0.48819444444480797</v>
      </c>
      <c r="G1811" s="3">
        <v>0.55347222222004899</v>
      </c>
      <c r="H1811" s="3">
        <v>0.64305555558418603</v>
      </c>
      <c r="I1811" s="3">
        <v>0.70833333316222302</v>
      </c>
      <c r="J1811" s="3">
        <v>0.79722222036127499</v>
      </c>
      <c r="K1811" s="3">
        <v>0.86250009582197995</v>
      </c>
      <c r="L1811" s="3">
        <v>0.9375</v>
      </c>
      <c r="M1811" s="3"/>
      <c r="N1811" s="40"/>
      <c r="O1811" s="3"/>
      <c r="P1811" s="3"/>
      <c r="Q1811" s="3"/>
      <c r="R1811" s="18"/>
      <c r="S1811" s="19"/>
      <c r="T1811" s="14"/>
      <c r="U1811" s="20"/>
      <c r="V1811" s="390"/>
      <c r="W1811" s="390"/>
      <c r="X1811" s="1"/>
      <c r="Y1811" s="1"/>
      <c r="Z1811" s="385"/>
    </row>
    <row r="1812" spans="1:26" s="751" customFormat="1" ht="24.75" customHeight="1" x14ac:dyDescent="0.15">
      <c r="A1812" s="1060" t="s">
        <v>57</v>
      </c>
      <c r="B1812" s="87"/>
      <c r="C1812" s="3">
        <v>0.26388888888888901</v>
      </c>
      <c r="D1812" s="3">
        <v>0.33819444444443902</v>
      </c>
      <c r="E1812" s="3">
        <v>0.40763888888889499</v>
      </c>
      <c r="F1812" s="3">
        <v>0.49375000000040897</v>
      </c>
      <c r="G1812" s="3">
        <v>0.55902777777533297</v>
      </c>
      <c r="H1812" s="3">
        <v>0.64861111114928405</v>
      </c>
      <c r="I1812" s="3">
        <v>0.71388888866074196</v>
      </c>
      <c r="J1812" s="3">
        <v>0.80347222021812503</v>
      </c>
      <c r="K1812" s="3">
        <v>0.868750114986376</v>
      </c>
      <c r="L1812" s="3"/>
      <c r="M1812" s="3"/>
      <c r="N1812" s="40"/>
      <c r="O1812" s="3"/>
      <c r="P1812" s="3"/>
      <c r="Q1812" s="3"/>
      <c r="R1812" s="18"/>
      <c r="S1812" s="19"/>
      <c r="T1812" s="14"/>
      <c r="U1812" s="20"/>
      <c r="V1812" s="390"/>
      <c r="W1812" s="390"/>
      <c r="X1812" s="1"/>
      <c r="Y1812" s="1"/>
      <c r="Z1812" s="385"/>
    </row>
    <row r="1813" spans="1:26" s="751" customFormat="1" ht="24.75" customHeight="1" x14ac:dyDescent="0.15">
      <c r="A1813" s="8">
        <v>7</v>
      </c>
      <c r="B1813" s="87"/>
      <c r="C1813" s="3">
        <v>0.26874999999999999</v>
      </c>
      <c r="D1813" s="3">
        <v>0.344444444444437</v>
      </c>
      <c r="E1813" s="3">
        <v>0.41319444444444442</v>
      </c>
      <c r="F1813" s="3">
        <v>0.49930555555600997</v>
      </c>
      <c r="G1813" s="3">
        <v>0.56458333333061705</v>
      </c>
      <c r="H1813" s="3">
        <v>0.65416666671438295</v>
      </c>
      <c r="I1813" s="3">
        <v>0.71944444415926001</v>
      </c>
      <c r="J1813" s="3">
        <v>0.80902777777777779</v>
      </c>
      <c r="K1813" s="3">
        <v>0.87430555555555556</v>
      </c>
      <c r="L1813" s="3"/>
      <c r="M1813" s="3"/>
      <c r="N1813" s="40"/>
      <c r="O1813" s="3"/>
      <c r="P1813" s="3"/>
      <c r="Q1813" s="3"/>
      <c r="R1813" s="18"/>
      <c r="S1813" s="19"/>
      <c r="T1813" s="14"/>
      <c r="U1813" s="20"/>
      <c r="V1813" s="390"/>
      <c r="W1813" s="390"/>
      <c r="X1813" s="1"/>
      <c r="Y1813" s="1"/>
      <c r="Z1813" s="385"/>
    </row>
    <row r="1814" spans="1:26" s="751" customFormat="1" ht="24.75" customHeight="1" x14ac:dyDescent="0.15">
      <c r="A1814" s="1060" t="s">
        <v>59</v>
      </c>
      <c r="B1814" s="3"/>
      <c r="C1814" s="3">
        <v>0.27361111111111103</v>
      </c>
      <c r="D1814" s="3">
        <v>0.35069444444443398</v>
      </c>
      <c r="E1814" s="3">
        <v>0.41874999999999402</v>
      </c>
      <c r="F1814" s="3">
        <v>0.50486111111161103</v>
      </c>
      <c r="G1814" s="3">
        <v>0.57013888888590103</v>
      </c>
      <c r="H1814" s="3">
        <v>0.65972222227948196</v>
      </c>
      <c r="I1814" s="3">
        <v>0.72499999965777895</v>
      </c>
      <c r="J1814" s="3">
        <v>0.81458333533743099</v>
      </c>
      <c r="K1814" s="3">
        <v>0.87986099612473501</v>
      </c>
      <c r="L1814" s="3"/>
      <c r="M1814" s="3"/>
      <c r="N1814" s="40"/>
      <c r="O1814" s="3"/>
      <c r="P1814" s="3"/>
      <c r="Q1814" s="3"/>
      <c r="R1814" s="18"/>
      <c r="S1814" s="19"/>
      <c r="T1814" s="14"/>
      <c r="U1814" s="20"/>
      <c r="V1814" s="390">
        <f>J1826-J1825</f>
        <v>4.8610870619445468E-3</v>
      </c>
      <c r="W1814" s="390">
        <f>K1814-K1813</f>
        <v>5.5554405691794484E-3</v>
      </c>
      <c r="X1814" s="1"/>
      <c r="Y1814" s="1"/>
      <c r="Z1814" s="385"/>
    </row>
    <row r="1815" spans="1:26" s="751" customFormat="1" ht="24.75" customHeight="1" x14ac:dyDescent="0.15">
      <c r="A1815" s="8">
        <v>9</v>
      </c>
      <c r="B1815" s="3"/>
      <c r="C1815" s="3">
        <v>0.27847222222222201</v>
      </c>
      <c r="D1815" s="3">
        <v>0.35694444444443202</v>
      </c>
      <c r="E1815" s="3">
        <v>0.424305555555543</v>
      </c>
      <c r="F1815" s="3">
        <v>0.51041666666721197</v>
      </c>
      <c r="G1815" s="3">
        <v>0.575694444441185</v>
      </c>
      <c r="H1815" s="3">
        <v>0.66527777784458098</v>
      </c>
      <c r="I1815" s="3">
        <v>0.730555555156298</v>
      </c>
      <c r="J1815" s="3">
        <v>0.82013889289708297</v>
      </c>
      <c r="K1815" s="3">
        <v>0.88541643669391501</v>
      </c>
      <c r="L1815" s="3"/>
      <c r="M1815" s="3"/>
      <c r="N1815" s="40"/>
      <c r="O1815" s="3"/>
      <c r="P1815" s="3"/>
      <c r="Q1815" s="3"/>
      <c r="R1815" s="18"/>
      <c r="S1815" s="19"/>
      <c r="T1815" s="14"/>
      <c r="U1815" s="20"/>
      <c r="V1815" s="390">
        <f t="shared" ref="V1815:V1820" si="30">J1827-J1826</f>
        <v>4.8610870619444357E-3</v>
      </c>
      <c r="W1815" s="390">
        <f t="shared" ref="W1815:W1825" si="31">K1815-K1814</f>
        <v>5.5554405691800035E-3</v>
      </c>
      <c r="X1815" s="1"/>
      <c r="Y1815" s="1"/>
      <c r="Z1815" s="385"/>
    </row>
    <row r="1816" spans="1:26" s="751" customFormat="1" ht="24.75" customHeight="1" x14ac:dyDescent="0.15">
      <c r="A1816" s="1060" t="s">
        <v>783</v>
      </c>
      <c r="B1816" s="3"/>
      <c r="C1816" s="3">
        <v>0.28333333333333299</v>
      </c>
      <c r="D1816" s="3">
        <v>0.363194444444429</v>
      </c>
      <c r="E1816" s="3">
        <v>0.42986111111109299</v>
      </c>
      <c r="F1816" s="3">
        <v>0.51597222222281303</v>
      </c>
      <c r="G1816" s="3">
        <v>0.58124999999646898</v>
      </c>
      <c r="H1816" s="3">
        <v>0.67083333340967999</v>
      </c>
      <c r="I1816" s="3">
        <v>0.73611111065481605</v>
      </c>
      <c r="J1816" s="3">
        <v>0.82569445045673595</v>
      </c>
      <c r="K1816" s="3">
        <v>0.89097187726309401</v>
      </c>
      <c r="L1816" s="3"/>
      <c r="M1816" s="3"/>
      <c r="N1816" s="40"/>
      <c r="O1816" s="3"/>
      <c r="P1816" s="3"/>
      <c r="Q1816" s="3"/>
      <c r="R1816" s="18"/>
      <c r="S1816" s="19"/>
      <c r="T1816" s="14"/>
      <c r="U1816" s="20"/>
      <c r="V1816" s="390">
        <f t="shared" si="30"/>
        <v>4.8610870619449909E-3</v>
      </c>
      <c r="W1816" s="390">
        <f t="shared" si="31"/>
        <v>5.5554405691790043E-3</v>
      </c>
      <c r="X1816" s="1"/>
      <c r="Y1816" s="1"/>
      <c r="Z1816" s="385"/>
    </row>
    <row r="1817" spans="1:26" s="751" customFormat="1" ht="24.75" customHeight="1" x14ac:dyDescent="0.15">
      <c r="A1817" s="8">
        <v>11</v>
      </c>
      <c r="B1817" s="3"/>
      <c r="C1817" s="3">
        <v>0.28819444444444497</v>
      </c>
      <c r="D1817" s="3">
        <v>0.36944444444442698</v>
      </c>
      <c r="E1817" s="3">
        <v>0.43541666666664203</v>
      </c>
      <c r="F1817" s="3">
        <v>0.52152777777841397</v>
      </c>
      <c r="G1817" s="3">
        <v>0.58680555555175296</v>
      </c>
      <c r="H1817" s="3">
        <v>0.676388888974779</v>
      </c>
      <c r="I1817" s="3">
        <v>0.74236111111111114</v>
      </c>
      <c r="J1817" s="3">
        <v>0.83125000801638904</v>
      </c>
      <c r="K1817" s="3">
        <v>0.89652731783227402</v>
      </c>
      <c r="L1817" s="3"/>
      <c r="M1817" s="87"/>
      <c r="N1817" s="40"/>
      <c r="O1817" s="3"/>
      <c r="P1817" s="3"/>
      <c r="Q1817" s="3"/>
      <c r="R1817" s="18"/>
      <c r="S1817" s="19"/>
      <c r="T1817" s="14"/>
      <c r="U1817" s="20"/>
      <c r="V1817" s="390">
        <f t="shared" si="30"/>
        <v>4.8610870619439916E-3</v>
      </c>
      <c r="W1817" s="390">
        <f t="shared" si="31"/>
        <v>5.5554405691800035E-3</v>
      </c>
      <c r="X1817" s="1"/>
      <c r="Y1817" s="1"/>
      <c r="Z1817" s="385"/>
    </row>
    <row r="1818" spans="1:26" s="751" customFormat="1" ht="24.75" customHeight="1" x14ac:dyDescent="0.15">
      <c r="A1818" s="1060" t="s">
        <v>350</v>
      </c>
      <c r="B1818" s="3"/>
      <c r="C1818" s="3">
        <v>0.29305555555555601</v>
      </c>
      <c r="D1818" s="3">
        <v>0.37569444444442401</v>
      </c>
      <c r="E1818" s="3">
        <v>0.44097222222219201</v>
      </c>
      <c r="F1818" s="3">
        <v>0.52708333333401503</v>
      </c>
      <c r="G1818" s="3">
        <v>0.59236111110703704</v>
      </c>
      <c r="H1818" s="3">
        <v>0.68194444453987801</v>
      </c>
      <c r="I1818" s="3">
        <v>0.74861111156740601</v>
      </c>
      <c r="J1818" s="3">
        <v>0.83680556557604202</v>
      </c>
      <c r="K1818" s="3">
        <v>0.90208275840145302</v>
      </c>
      <c r="L1818" s="3"/>
      <c r="M1818" s="3"/>
      <c r="N1818" s="40"/>
      <c r="O1818" s="3"/>
      <c r="P1818" s="3"/>
      <c r="Q1818" s="3"/>
      <c r="R1818" s="18"/>
      <c r="S1818" s="19"/>
      <c r="T1818" s="14"/>
      <c r="U1818" s="20"/>
      <c r="V1818" s="390">
        <f t="shared" si="30"/>
        <v>4.8610870619449909E-3</v>
      </c>
      <c r="W1818" s="390">
        <f t="shared" si="31"/>
        <v>5.5554405691790043E-3</v>
      </c>
      <c r="X1818" s="1"/>
      <c r="Y1818" s="1"/>
      <c r="Z1818" s="385"/>
    </row>
    <row r="1819" spans="1:26" s="751" customFormat="1" ht="24.75" customHeight="1" x14ac:dyDescent="0.15">
      <c r="A1819" s="8">
        <v>13</v>
      </c>
      <c r="B1819" s="3"/>
      <c r="C1819" s="3">
        <v>0.297916666666667</v>
      </c>
      <c r="D1819" s="3">
        <v>0.38194444444442199</v>
      </c>
      <c r="E1819" s="3">
        <v>0.44722222222222219</v>
      </c>
      <c r="F1819" s="3">
        <v>0.53333333333333333</v>
      </c>
      <c r="G1819" s="3">
        <v>0.59861111111111109</v>
      </c>
      <c r="H1819" s="3">
        <v>0.68750000010497703</v>
      </c>
      <c r="I1819" s="3">
        <v>0.75486111202370099</v>
      </c>
      <c r="J1819" s="3">
        <v>0.842361123135694</v>
      </c>
      <c r="K1819" s="3">
        <v>0.90763819897063303</v>
      </c>
      <c r="L1819" s="3"/>
      <c r="M1819" s="87"/>
      <c r="N1819" s="40"/>
      <c r="O1819" s="3"/>
      <c r="P1819" s="3"/>
      <c r="Q1819" s="3"/>
      <c r="R1819" s="18"/>
      <c r="S1819" s="19"/>
      <c r="T1819" s="14"/>
      <c r="U1819" s="20"/>
      <c r="V1819" s="390">
        <f t="shared" si="30"/>
        <v>4.8610870619441027E-3</v>
      </c>
      <c r="W1819" s="390">
        <f t="shared" si="31"/>
        <v>5.5554405691800035E-3</v>
      </c>
      <c r="X1819" s="1"/>
      <c r="Y1819" s="1"/>
      <c r="Z1819" s="385"/>
    </row>
    <row r="1820" spans="1:26" s="751" customFormat="1" ht="24.75" customHeight="1" x14ac:dyDescent="0.15">
      <c r="A1820" s="8">
        <v>14</v>
      </c>
      <c r="B1820" s="3">
        <v>0.23958333333333334</v>
      </c>
      <c r="C1820" s="3">
        <v>0.30277777777777798</v>
      </c>
      <c r="D1820" s="3">
        <v>0.38819444444441897</v>
      </c>
      <c r="E1820" s="3">
        <v>0.45347222222225197</v>
      </c>
      <c r="F1820" s="3">
        <v>0.53958333333265196</v>
      </c>
      <c r="G1820" s="3">
        <v>0.60486111111518504</v>
      </c>
      <c r="H1820" s="3">
        <v>0.69305555567007604</v>
      </c>
      <c r="I1820" s="3">
        <v>0.76111111247999597</v>
      </c>
      <c r="J1820" s="3">
        <v>0.84791668069534698</v>
      </c>
      <c r="K1820" s="3">
        <v>0.91319363953981203</v>
      </c>
      <c r="L1820" s="3"/>
      <c r="M1820" s="87"/>
      <c r="N1820" s="40"/>
      <c r="O1820" s="3"/>
      <c r="P1820" s="3"/>
      <c r="Q1820" s="3"/>
      <c r="R1820" s="18"/>
      <c r="S1820" s="19"/>
      <c r="T1820" s="14"/>
      <c r="U1820" s="20"/>
      <c r="V1820" s="390">
        <f t="shared" si="30"/>
        <v>4.8612313569441623E-3</v>
      </c>
      <c r="W1820" s="390">
        <f t="shared" si="31"/>
        <v>5.5554405691790043E-3</v>
      </c>
      <c r="X1820" s="1"/>
      <c r="Y1820" s="1"/>
      <c r="Z1820" s="385"/>
    </row>
    <row r="1821" spans="1:26" s="751" customFormat="1" ht="24.75" customHeight="1" x14ac:dyDescent="0.15">
      <c r="A1821" s="1060" t="s">
        <v>357</v>
      </c>
      <c r="B1821" s="3">
        <v>0.24583333333333335</v>
      </c>
      <c r="C1821" s="3">
        <v>0.30902777777777779</v>
      </c>
      <c r="D1821" s="3">
        <v>0.39444444444441701</v>
      </c>
      <c r="E1821" s="3">
        <v>0.45972222222228298</v>
      </c>
      <c r="F1821" s="3">
        <v>0.54583333333197004</v>
      </c>
      <c r="G1821" s="3">
        <v>0.61111111111925898</v>
      </c>
      <c r="H1821" s="3">
        <v>0.69861111123517505</v>
      </c>
      <c r="I1821" s="3">
        <v>0.76736111293629194</v>
      </c>
      <c r="J1821" s="3">
        <v>0.85347223825499996</v>
      </c>
      <c r="K1821" s="3">
        <v>0.91874908010899203</v>
      </c>
      <c r="L1821" s="3"/>
      <c r="M1821" s="87"/>
      <c r="N1821" s="40"/>
      <c r="O1821" s="3"/>
      <c r="P1821" s="3"/>
      <c r="Q1821" s="3"/>
      <c r="R1821" s="18"/>
      <c r="S1821" s="19"/>
      <c r="T1821" s="14"/>
      <c r="U1821" s="20"/>
      <c r="V1821" s="390">
        <f>L1807-J1832</f>
        <v>5.5555555555555358E-3</v>
      </c>
      <c r="W1821" s="390">
        <f t="shared" si="31"/>
        <v>5.5554405691800035E-3</v>
      </c>
      <c r="X1821" s="1"/>
      <c r="Y1821" s="1"/>
      <c r="Z1821" s="385"/>
    </row>
    <row r="1822" spans="1:26" s="751" customFormat="1" ht="24.75" customHeight="1" x14ac:dyDescent="0.15">
      <c r="A1822" s="8">
        <v>16</v>
      </c>
      <c r="B1822" s="3">
        <v>0.25208333333333299</v>
      </c>
      <c r="C1822" s="3">
        <v>0.31527777777777799</v>
      </c>
      <c r="D1822" s="3">
        <v>0.40069444444441399</v>
      </c>
      <c r="E1822" s="3">
        <v>0.46597222222231299</v>
      </c>
      <c r="F1822" s="3">
        <v>0.55208333333128801</v>
      </c>
      <c r="G1822" s="3">
        <v>0.61736111112333303</v>
      </c>
      <c r="H1822" s="3">
        <v>0.70416666680027395</v>
      </c>
      <c r="I1822" s="3">
        <v>0.77361111339258704</v>
      </c>
      <c r="J1822" s="3">
        <v>0.85902779581465305</v>
      </c>
      <c r="K1822" s="3">
        <v>0.92430452067817204</v>
      </c>
      <c r="L1822" s="3"/>
      <c r="M1822" s="88"/>
      <c r="N1822" s="40"/>
      <c r="O1822" s="40"/>
      <c r="P1822" s="40"/>
      <c r="Q1822" s="40"/>
      <c r="R1822" s="18"/>
      <c r="S1822" s="19"/>
      <c r="T1822" s="14"/>
      <c r="U1822" s="20"/>
      <c r="V1822" s="390">
        <f>L1808-L1807</f>
        <v>5.5555555555556468E-3</v>
      </c>
      <c r="W1822" s="390">
        <f t="shared" si="31"/>
        <v>5.5554405691800035E-3</v>
      </c>
      <c r="X1822" s="1"/>
      <c r="Y1822" s="1"/>
      <c r="Z1822" s="385"/>
    </row>
    <row r="1823" spans="1:26" s="751" customFormat="1" ht="24.75" customHeight="1" x14ac:dyDescent="0.15">
      <c r="A1823" s="1060" t="s">
        <v>777</v>
      </c>
      <c r="B1823" s="3">
        <v>0.25833333333333303</v>
      </c>
      <c r="C1823" s="3">
        <v>0.32152777777777702</v>
      </c>
      <c r="D1823" s="3">
        <v>0.40694444444441202</v>
      </c>
      <c r="E1823" s="3">
        <v>0.472222222222343</v>
      </c>
      <c r="F1823" s="3">
        <v>0.55833333333060697</v>
      </c>
      <c r="G1823" s="3">
        <v>0.62361111112740697</v>
      </c>
      <c r="H1823" s="3">
        <v>0.70972222236537197</v>
      </c>
      <c r="I1823" s="3">
        <v>0.77986111384888201</v>
      </c>
      <c r="J1823" s="3">
        <v>0.86458335337430503</v>
      </c>
      <c r="K1823" s="3">
        <v>0.92985996124735104</v>
      </c>
      <c r="L1823" s="3"/>
      <c r="M1823" s="40"/>
      <c r="N1823" s="40"/>
      <c r="O1823" s="40"/>
      <c r="P1823" s="40"/>
      <c r="Q1823" s="40"/>
      <c r="R1823" s="18"/>
      <c r="S1823" s="19"/>
      <c r="T1823" s="14"/>
      <c r="U1823" s="20"/>
      <c r="V1823" s="390">
        <f>L1809-L1808</f>
        <v>5.5555555555556468E-3</v>
      </c>
      <c r="W1823" s="390">
        <f t="shared" si="31"/>
        <v>5.5554405691790043E-3</v>
      </c>
      <c r="X1823" s="1"/>
      <c r="Y1823" s="1"/>
      <c r="Z1823" s="13"/>
    </row>
    <row r="1824" spans="1:26" s="751" customFormat="1" ht="24.75" customHeight="1" x14ac:dyDescent="0.15">
      <c r="A1824" s="8">
        <v>18</v>
      </c>
      <c r="B1824" s="3">
        <v>0.264583333333333</v>
      </c>
      <c r="C1824" s="3">
        <v>0.327777777777777</v>
      </c>
      <c r="D1824" s="3">
        <v>0.413194444444409</v>
      </c>
      <c r="E1824" s="3">
        <v>0.47847222222237301</v>
      </c>
      <c r="F1824" s="3">
        <v>0.56458333332992505</v>
      </c>
      <c r="G1824" s="3">
        <v>0.62986111113148102</v>
      </c>
      <c r="H1824" s="3">
        <v>0.71597222222222223</v>
      </c>
      <c r="I1824" s="3">
        <v>0.78611111430517699</v>
      </c>
      <c r="J1824" s="3">
        <v>0.87013891093395801</v>
      </c>
      <c r="K1824" s="3">
        <v>0.93541540181653104</v>
      </c>
      <c r="L1824" s="3"/>
      <c r="M1824" s="40"/>
      <c r="N1824" s="40"/>
      <c r="O1824" s="40"/>
      <c r="P1824" s="40"/>
      <c r="Q1824" s="40"/>
      <c r="R1824" s="18"/>
      <c r="S1824" s="19"/>
      <c r="T1824" s="14"/>
      <c r="U1824" s="20"/>
      <c r="V1824" s="390">
        <f>L1810-L1809</f>
        <v>5.5555555555559799E-3</v>
      </c>
      <c r="W1824" s="390">
        <f t="shared" si="31"/>
        <v>5.5554405691800035E-3</v>
      </c>
      <c r="X1824" s="1"/>
      <c r="Y1824" s="1"/>
      <c r="Z1824" s="13"/>
    </row>
    <row r="1825" spans="1:26" s="751" customFormat="1" ht="24.75" customHeight="1" x14ac:dyDescent="0.15">
      <c r="A1825" s="1060" t="s">
        <v>1750</v>
      </c>
      <c r="B1825" s="71">
        <v>0.27083333333333298</v>
      </c>
      <c r="C1825" s="3">
        <v>0.33402777777777698</v>
      </c>
      <c r="D1825" s="3">
        <v>0.41944444444440698</v>
      </c>
      <c r="E1825" s="3">
        <v>0.48472222222240302</v>
      </c>
      <c r="F1825" s="3">
        <v>0.57083333332924302</v>
      </c>
      <c r="G1825" s="3">
        <v>0.63611111113555496</v>
      </c>
      <c r="H1825" s="3">
        <v>0.72222222207907205</v>
      </c>
      <c r="I1825" s="3">
        <v>0.79166666666666663</v>
      </c>
      <c r="J1825" s="3">
        <v>0.87569446849361099</v>
      </c>
      <c r="K1825" s="72">
        <v>0.94097216018539698</v>
      </c>
      <c r="L1825" s="3"/>
      <c r="M1825" s="40"/>
      <c r="N1825" s="40"/>
      <c r="O1825" s="40"/>
      <c r="P1825" s="40"/>
      <c r="Q1825" s="40"/>
      <c r="R1825" s="10"/>
      <c r="S1825" s="19"/>
      <c r="T1825" s="14"/>
      <c r="U1825" s="20"/>
      <c r="V1825" s="390">
        <f>L1811-L1810</f>
        <v>5.5555555555549807E-3</v>
      </c>
      <c r="W1825" s="390">
        <f t="shared" si="31"/>
        <v>5.5567583688659328E-3</v>
      </c>
      <c r="X1825" s="1"/>
      <c r="Y1825" s="1"/>
      <c r="Z1825" s="13"/>
    </row>
    <row r="1826" spans="1:26" s="751" customFormat="1" ht="24.75" customHeight="1" x14ac:dyDescent="0.15">
      <c r="A1826" s="57">
        <v>20</v>
      </c>
      <c r="B1826" s="71">
        <v>0.27569444444444446</v>
      </c>
      <c r="C1826" s="3">
        <v>0.34027777777777701</v>
      </c>
      <c r="D1826" s="3">
        <v>0.42569444444440402</v>
      </c>
      <c r="E1826" s="3">
        <v>0.49097222222243297</v>
      </c>
      <c r="F1826" s="3">
        <v>0.57708333332856099</v>
      </c>
      <c r="G1826" s="3">
        <v>0.64236111113962902</v>
      </c>
      <c r="H1826" s="3">
        <v>0.72847222193592298</v>
      </c>
      <c r="I1826" s="3">
        <v>0.79722221902815604</v>
      </c>
      <c r="J1826" s="3">
        <v>0.88055555555555554</v>
      </c>
      <c r="K1826" s="3"/>
      <c r="L1826" s="3"/>
      <c r="M1826" s="3"/>
      <c r="N1826" s="3"/>
      <c r="O1826" s="3"/>
      <c r="P1826" s="3"/>
      <c r="Q1826" s="3"/>
      <c r="R1826" s="9"/>
      <c r="S1826" s="4"/>
      <c r="T1826" s="14"/>
      <c r="U1826" s="20"/>
      <c r="V1826" s="390"/>
      <c r="W1826" s="390"/>
      <c r="X1826" s="1"/>
      <c r="Y1826" s="1"/>
      <c r="Z1826" s="13"/>
    </row>
    <row r="1827" spans="1:26" s="751" customFormat="1" ht="24.75" customHeight="1" x14ac:dyDescent="0.15">
      <c r="A1827" s="1060" t="s">
        <v>782</v>
      </c>
      <c r="B1827" s="71">
        <v>0.280555555555556</v>
      </c>
      <c r="C1827" s="3">
        <v>0.34652777777777699</v>
      </c>
      <c r="D1827" s="3">
        <v>0.431944444444402</v>
      </c>
      <c r="E1827" s="3">
        <v>0.49722222222246398</v>
      </c>
      <c r="F1827" s="3">
        <v>0.58333333332787995</v>
      </c>
      <c r="G1827" s="3">
        <v>0.64861111114370396</v>
      </c>
      <c r="H1827" s="3">
        <v>0.73472222179277302</v>
      </c>
      <c r="I1827" s="3">
        <v>0.80277777138964601</v>
      </c>
      <c r="J1827" s="3">
        <v>0.88541664261749997</v>
      </c>
      <c r="K1827" s="3"/>
      <c r="L1827" s="4"/>
      <c r="M1827" s="4"/>
      <c r="N1827" s="4"/>
      <c r="O1827" s="4"/>
      <c r="P1827" s="4"/>
      <c r="Q1827" s="4"/>
      <c r="R1827" s="4"/>
      <c r="S1827" s="4"/>
      <c r="T1827" s="14"/>
      <c r="U1827" s="20"/>
      <c r="V1827" s="390"/>
      <c r="W1827" s="1"/>
      <c r="X1827" s="1"/>
      <c r="Y1827" s="1"/>
      <c r="Z1827" s="13"/>
    </row>
    <row r="1828" spans="1:26" s="751" customFormat="1" ht="24.75" customHeight="1" x14ac:dyDescent="0.15">
      <c r="A1828" s="8">
        <v>22</v>
      </c>
      <c r="B1828" s="71">
        <v>0.28541666666666698</v>
      </c>
      <c r="C1828" s="3">
        <v>0.3520833333333333</v>
      </c>
      <c r="D1828" s="3">
        <v>0.43819444444439898</v>
      </c>
      <c r="E1828" s="3">
        <v>0.50347222222249399</v>
      </c>
      <c r="F1828" s="3">
        <v>0.58958333332719803</v>
      </c>
      <c r="G1828" s="3">
        <v>0.65486111114777801</v>
      </c>
      <c r="H1828" s="3">
        <v>0.74097222164962295</v>
      </c>
      <c r="I1828" s="3">
        <v>0.80833332375113598</v>
      </c>
      <c r="J1828" s="3">
        <v>0.89027772967944496</v>
      </c>
      <c r="K1828" s="3"/>
      <c r="L1828" s="4"/>
      <c r="M1828" s="4"/>
      <c r="N1828" s="4"/>
      <c r="O1828" s="4"/>
      <c r="P1828" s="4"/>
      <c r="Q1828" s="4"/>
      <c r="R1828" s="4"/>
      <c r="S1828" s="4"/>
      <c r="T1828" s="14"/>
      <c r="U1828" s="20"/>
      <c r="V1828" s="1"/>
      <c r="W1828" s="1"/>
      <c r="X1828" s="1"/>
      <c r="Y1828" s="1"/>
      <c r="Z1828" s="13"/>
    </row>
    <row r="1829" spans="1:26" s="751" customFormat="1" ht="24.75" customHeight="1" x14ac:dyDescent="0.15">
      <c r="A1829" s="1060" t="s">
        <v>779</v>
      </c>
      <c r="B1829" s="71">
        <v>0.29027777777777902</v>
      </c>
      <c r="C1829" s="3">
        <v>0.35763888888889001</v>
      </c>
      <c r="D1829" s="3">
        <v>0.44375000000000003</v>
      </c>
      <c r="E1829" s="3">
        <v>0.50902777777777775</v>
      </c>
      <c r="F1829" s="3">
        <v>0.595833333326516</v>
      </c>
      <c r="G1829" s="3">
        <v>0.66111111115185195</v>
      </c>
      <c r="H1829" s="3">
        <v>0.74722222150647399</v>
      </c>
      <c r="I1829" s="3">
        <v>0.81388887611262495</v>
      </c>
      <c r="J1829" s="3">
        <v>0.89513881674138895</v>
      </c>
      <c r="K1829" s="3"/>
      <c r="L1829" s="4"/>
      <c r="M1829" s="4"/>
      <c r="N1829" s="4"/>
      <c r="O1829" s="4"/>
      <c r="P1829" s="4"/>
      <c r="Q1829" s="4"/>
      <c r="R1829" s="4"/>
      <c r="S1829" s="4"/>
      <c r="T1829" s="14"/>
      <c r="U1829" s="20"/>
      <c r="V1829" s="1"/>
      <c r="W1829" s="1"/>
      <c r="X1829" s="1"/>
      <c r="Y1829" s="1"/>
      <c r="Z1829" s="13"/>
    </row>
    <row r="1830" spans="1:26" s="751" customFormat="1" ht="24.75" customHeight="1" x14ac:dyDescent="0.15">
      <c r="A1830" s="8">
        <v>24</v>
      </c>
      <c r="B1830" s="71">
        <v>0.29513888888889001</v>
      </c>
      <c r="C1830" s="3">
        <v>0.36319444444444599</v>
      </c>
      <c r="D1830" s="3">
        <v>0.44930555555560098</v>
      </c>
      <c r="E1830" s="3">
        <v>0.51458333333306105</v>
      </c>
      <c r="F1830" s="3">
        <v>0.60208333332583497</v>
      </c>
      <c r="G1830" s="3">
        <v>0.667361111155926</v>
      </c>
      <c r="H1830" s="3">
        <v>0.75347222136332404</v>
      </c>
      <c r="I1830" s="3">
        <v>0.81944442847411503</v>
      </c>
      <c r="J1830" s="3">
        <v>0.89999990380333394</v>
      </c>
      <c r="K1830" s="3"/>
      <c r="L1830" s="4"/>
      <c r="M1830" s="4"/>
      <c r="N1830" s="4"/>
      <c r="O1830" s="4"/>
      <c r="P1830" s="4"/>
      <c r="Q1830" s="4"/>
      <c r="R1830" s="4"/>
      <c r="S1830" s="4"/>
      <c r="T1830" s="14"/>
      <c r="U1830" s="20"/>
      <c r="V1830" s="1"/>
      <c r="W1830" s="1"/>
      <c r="X1830" s="1"/>
      <c r="Y1830" s="1"/>
      <c r="Z1830" s="13"/>
    </row>
    <row r="1831" spans="1:26" s="751" customFormat="1" ht="24.75" customHeight="1" x14ac:dyDescent="0.15">
      <c r="A1831" s="1060" t="s">
        <v>1751</v>
      </c>
      <c r="B1831" s="71">
        <v>0.30000000000000199</v>
      </c>
      <c r="C1831" s="3">
        <v>0.36875000000000202</v>
      </c>
      <c r="D1831" s="3">
        <v>0.45486111111120198</v>
      </c>
      <c r="E1831" s="3">
        <v>0.52013888888834503</v>
      </c>
      <c r="F1831" s="3">
        <v>0.60833333332515305</v>
      </c>
      <c r="G1831" s="3">
        <v>0.67361111116000005</v>
      </c>
      <c r="H1831" s="3">
        <v>0.75972222122017397</v>
      </c>
      <c r="I1831" s="3">
        <v>0.824999980835604</v>
      </c>
      <c r="J1831" s="3">
        <v>0.90486099086527805</v>
      </c>
      <c r="K1831" s="3"/>
      <c r="L1831" s="4"/>
      <c r="M1831" s="4"/>
      <c r="N1831" s="4"/>
      <c r="O1831" s="4"/>
      <c r="P1831" s="4"/>
      <c r="Q1831" s="4"/>
      <c r="R1831" s="4"/>
      <c r="S1831" s="4"/>
      <c r="T1831" s="14"/>
      <c r="U1831" s="20"/>
      <c r="V1831" s="1"/>
      <c r="W1831" s="1"/>
      <c r="X1831" s="1"/>
      <c r="Y1831" s="1"/>
      <c r="Z1831" s="13"/>
    </row>
    <row r="1832" spans="1:26" s="751" customFormat="1" ht="24.75" customHeight="1" x14ac:dyDescent="0.15">
      <c r="A1832" s="8">
        <v>26</v>
      </c>
      <c r="B1832" s="71">
        <v>0.30486111111111303</v>
      </c>
      <c r="C1832" s="3">
        <v>0.374305555555559</v>
      </c>
      <c r="D1832" s="3">
        <v>0.46041666666680298</v>
      </c>
      <c r="E1832" s="3">
        <v>0.52569444444362901</v>
      </c>
      <c r="F1832" s="3">
        <v>0.61458333332447102</v>
      </c>
      <c r="G1832" s="3">
        <v>0.67986111116407399</v>
      </c>
      <c r="H1832" s="3">
        <v>0.76597222107702401</v>
      </c>
      <c r="I1832" s="3">
        <v>0.83124999999999993</v>
      </c>
      <c r="J1832" s="3">
        <v>0.90972222222222221</v>
      </c>
      <c r="K1832" s="3"/>
      <c r="L1832" s="4"/>
      <c r="M1832" s="4"/>
      <c r="N1832" s="4"/>
      <c r="O1832" s="4"/>
      <c r="P1832" s="4"/>
      <c r="Q1832" s="4"/>
      <c r="R1832" s="4"/>
      <c r="S1832" s="4"/>
      <c r="T1832" s="14"/>
      <c r="U1832" s="20"/>
      <c r="V1832" s="1"/>
      <c r="W1832" s="1"/>
      <c r="X1832" s="1"/>
      <c r="Y1832" s="1"/>
      <c r="Z1832" s="13"/>
    </row>
    <row r="1833" spans="1:26" s="751" customFormat="1" ht="24.75" customHeight="1" x14ac:dyDescent="0.15">
      <c r="A1833" s="8">
        <v>27</v>
      </c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14"/>
      <c r="U1833" s="20"/>
      <c r="V1833" s="1"/>
      <c r="W1833" s="1"/>
      <c r="X1833" s="1"/>
      <c r="Y1833" s="1"/>
      <c r="Z1833" s="13"/>
    </row>
    <row r="1834" spans="1:26" s="751" customFormat="1" ht="24.75" customHeight="1" x14ac:dyDescent="0.15">
      <c r="A1834" s="8">
        <v>28</v>
      </c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14"/>
      <c r="U1834" s="20"/>
      <c r="V1834" s="1"/>
      <c r="W1834" s="1"/>
      <c r="X1834" s="1"/>
      <c r="Y1834" s="1"/>
      <c r="Z1834" s="13"/>
    </row>
    <row r="1835" spans="1:26" s="751" customFormat="1" ht="24.75" customHeight="1" x14ac:dyDescent="0.15">
      <c r="A1835" s="8">
        <v>29</v>
      </c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14"/>
      <c r="U1835" s="20"/>
      <c r="V1835" s="1"/>
      <c r="W1835" s="1"/>
      <c r="X1835" s="1"/>
      <c r="Y1835" s="1"/>
      <c r="Z1835" s="13"/>
    </row>
    <row r="1836" spans="1:26" s="751" customFormat="1" ht="24.75" customHeight="1" x14ac:dyDescent="0.15">
      <c r="A1836" s="44">
        <v>30</v>
      </c>
      <c r="B1836" s="45"/>
      <c r="C1836" s="45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6"/>
      <c r="U1836" s="47"/>
      <c r="V1836" s="1"/>
      <c r="W1836" s="1"/>
      <c r="X1836" s="1"/>
      <c r="Y1836" s="1"/>
      <c r="Z1836" s="13"/>
    </row>
    <row r="1837" spans="1:26" s="751" customFormat="1" ht="24.75" customHeight="1" x14ac:dyDescent="0.15">
      <c r="A1837" s="44">
        <v>31</v>
      </c>
      <c r="B1837" s="45"/>
      <c r="C1837" s="45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6"/>
      <c r="U1837" s="47"/>
      <c r="V1837" s="1"/>
      <c r="W1837" s="1"/>
      <c r="X1837" s="1"/>
      <c r="Y1837" s="1"/>
      <c r="Z1837" s="13"/>
    </row>
    <row r="1838" spans="1:26" s="751" customFormat="1" ht="24.75" customHeight="1" x14ac:dyDescent="0.15">
      <c r="A1838" s="44">
        <v>32</v>
      </c>
      <c r="B1838" s="45"/>
      <c r="C1838" s="45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6"/>
      <c r="U1838" s="47"/>
      <c r="V1838" s="1"/>
      <c r="W1838" s="1"/>
      <c r="X1838" s="1"/>
      <c r="Y1838" s="1"/>
      <c r="Z1838" s="13"/>
    </row>
    <row r="1839" spans="1:26" s="751" customFormat="1" ht="24.75" customHeight="1" thickBot="1" x14ac:dyDescent="0.2">
      <c r="A1839" s="44">
        <v>33</v>
      </c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31"/>
      <c r="U1839" s="32"/>
      <c r="V1839" s="1"/>
      <c r="W1839" s="1"/>
      <c r="X1839" s="1"/>
      <c r="Y1839" s="1"/>
      <c r="Z1839" s="13"/>
    </row>
    <row r="1840" spans="1:26" s="751" customFormat="1" ht="24.75" customHeight="1" thickBot="1" x14ac:dyDescent="0.2">
      <c r="A1840" s="1469" t="s">
        <v>4</v>
      </c>
      <c r="B1840" s="1470"/>
      <c r="C1840" s="1564" t="s">
        <v>1752</v>
      </c>
      <c r="D1840" s="1564"/>
      <c r="E1840" s="1564"/>
      <c r="F1840" s="1565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  <c r="T1840" s="467"/>
      <c r="U1840" s="467"/>
      <c r="V1840" s="1"/>
      <c r="W1840" s="1"/>
      <c r="X1840" s="1"/>
      <c r="Y1840" s="1"/>
      <c r="Z1840" s="13"/>
    </row>
    <row r="1841" spans="1:26" s="751" customFormat="1" ht="31.5" customHeight="1" thickBot="1" x14ac:dyDescent="0.2">
      <c r="A1841" s="1476" t="s">
        <v>772</v>
      </c>
      <c r="B1841" s="1477"/>
      <c r="C1841" s="1477"/>
      <c r="D1841" s="1477"/>
      <c r="E1841" s="1478"/>
      <c r="F1841" s="602" t="s">
        <v>1766</v>
      </c>
      <c r="G1841" s="1"/>
      <c r="H1841" s="1479" t="s">
        <v>483</v>
      </c>
      <c r="I1841" s="1480"/>
      <c r="J1841" s="1480"/>
      <c r="K1841" s="5" t="s">
        <v>135</v>
      </c>
      <c r="L1841" s="1457" t="s">
        <v>669</v>
      </c>
      <c r="M1841" s="1457"/>
      <c r="N1841" s="1458"/>
      <c r="O1841" s="1"/>
      <c r="P1841" s="6"/>
      <c r="Q1841" s="6"/>
      <c r="R1841" s="6"/>
      <c r="S1841" s="1"/>
      <c r="T1841" s="1669" t="s">
        <v>95</v>
      </c>
      <c r="U1841" s="1670"/>
      <c r="V1841" s="379">
        <f>V1843/V1848</f>
        <v>6.7107371795318707E-3</v>
      </c>
      <c r="W1841" s="379">
        <f>W1843/W1848</f>
        <v>6.8096008629989204E-3</v>
      </c>
      <c r="X1841" s="379">
        <f>AVERAGE(V1841,W1841)</f>
        <v>6.7601690212653956E-3</v>
      </c>
      <c r="Y1841" s="380" t="s">
        <v>136</v>
      </c>
      <c r="Z1841" s="381">
        <f>ROUND(X1841*1440,0)/1440</f>
        <v>6.9444444444444441E-3</v>
      </c>
    </row>
    <row r="1842" spans="1:26" s="751" customFormat="1" ht="12.75" thickBot="1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534"/>
      <c r="U1842" s="534"/>
      <c r="V1842" s="379">
        <f>B1857</f>
        <v>0.23958333333333334</v>
      </c>
      <c r="W1842" s="379">
        <f>C1847</f>
        <v>0.23958333333333334</v>
      </c>
      <c r="X1842" s="1"/>
      <c r="Y1842" s="1"/>
      <c r="Z1842" s="13"/>
    </row>
    <row r="1843" spans="1:26" s="751" customFormat="1" ht="20.100000000000001" customHeight="1" thickBot="1" x14ac:dyDescent="0.2">
      <c r="A1843" s="1481" t="s">
        <v>137</v>
      </c>
      <c r="B1843" s="1482"/>
      <c r="C1843" s="1450" t="s">
        <v>546</v>
      </c>
      <c r="D1843" s="1451"/>
      <c r="E1843" s="1452"/>
      <c r="F1843" s="1453"/>
      <c r="G1843" s="1454"/>
      <c r="H1843" s="1454"/>
      <c r="I1843" s="1454"/>
      <c r="J1843" s="1454"/>
      <c r="K1843" s="1"/>
      <c r="L1843" s="1"/>
      <c r="M1843" s="1"/>
      <c r="N1843" s="1463" t="s">
        <v>3</v>
      </c>
      <c r="O1843" s="1464"/>
      <c r="P1843" s="1465">
        <v>10</v>
      </c>
      <c r="Q1843" s="1466"/>
      <c r="R1843" s="1"/>
      <c r="S1843" s="7" t="s">
        <v>139</v>
      </c>
      <c r="T1843" s="1555">
        <v>6.1805555555555558E-2</v>
      </c>
      <c r="U1843" s="1556"/>
      <c r="V1843" s="379">
        <f>V1844-V1842</f>
        <v>0.69791666667131458</v>
      </c>
      <c r="W1843" s="379">
        <f>W1844-W1842</f>
        <v>0.70138888888888884</v>
      </c>
      <c r="X1843" s="1"/>
      <c r="Y1843" s="1"/>
      <c r="Z1843" s="13"/>
    </row>
    <row r="1844" spans="1:26" s="751" customFormat="1" ht="12.75" thickBot="1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534"/>
      <c r="U1844" s="534"/>
      <c r="V1844" s="379">
        <f>L1850</f>
        <v>0.93750000000464795</v>
      </c>
      <c r="W1844" s="379">
        <f>K1861</f>
        <v>0.94097222222222221</v>
      </c>
      <c r="X1844" s="1"/>
      <c r="Y1844" s="1"/>
      <c r="Z1844" s="13"/>
    </row>
    <row r="1845" spans="1:26" s="751" customFormat="1" ht="24.75" customHeight="1" x14ac:dyDescent="0.15">
      <c r="A1845" s="1499" t="s">
        <v>140</v>
      </c>
      <c r="B1845" s="1494">
        <v>1</v>
      </c>
      <c r="C1845" s="1494"/>
      <c r="D1845" s="1494">
        <v>2</v>
      </c>
      <c r="E1845" s="1494"/>
      <c r="F1845" s="1494">
        <v>3</v>
      </c>
      <c r="G1845" s="1494"/>
      <c r="H1845" s="1494">
        <v>4</v>
      </c>
      <c r="I1845" s="1494"/>
      <c r="J1845" s="1494">
        <v>5</v>
      </c>
      <c r="K1845" s="1494"/>
      <c r="L1845" s="1494">
        <v>6</v>
      </c>
      <c r="M1845" s="1494"/>
      <c r="N1845" s="1494">
        <v>7</v>
      </c>
      <c r="O1845" s="1494"/>
      <c r="P1845" s="1494">
        <v>8</v>
      </c>
      <c r="Q1845" s="1494"/>
      <c r="R1845" s="1494">
        <v>9</v>
      </c>
      <c r="S1845" s="1494"/>
      <c r="T1845" s="1501">
        <v>10</v>
      </c>
      <c r="U1845" s="1502"/>
      <c r="V1845" s="1"/>
      <c r="W1845" s="1"/>
      <c r="X1845" s="1"/>
      <c r="Y1845" s="1"/>
      <c r="Z1845" s="13"/>
    </row>
    <row r="1846" spans="1:26" s="751" customFormat="1" ht="24.75" customHeight="1" x14ac:dyDescent="0.15">
      <c r="A1846" s="1500"/>
      <c r="B1846" s="9" t="s">
        <v>474</v>
      </c>
      <c r="C1846" s="9" t="s">
        <v>669</v>
      </c>
      <c r="D1846" s="9" t="s">
        <v>474</v>
      </c>
      <c r="E1846" s="9" t="s">
        <v>669</v>
      </c>
      <c r="F1846" s="9" t="s">
        <v>474</v>
      </c>
      <c r="G1846" s="9" t="s">
        <v>669</v>
      </c>
      <c r="H1846" s="9" t="s">
        <v>474</v>
      </c>
      <c r="I1846" s="9" t="s">
        <v>669</v>
      </c>
      <c r="J1846" s="9" t="s">
        <v>474</v>
      </c>
      <c r="K1846" s="9" t="s">
        <v>669</v>
      </c>
      <c r="L1846" s="9" t="s">
        <v>474</v>
      </c>
      <c r="M1846" s="9" t="s">
        <v>669</v>
      </c>
      <c r="N1846" s="9"/>
      <c r="O1846" s="9"/>
      <c r="P1846" s="9"/>
      <c r="Q1846" s="9"/>
      <c r="R1846" s="9"/>
      <c r="S1846" s="9"/>
      <c r="T1846" s="9"/>
      <c r="U1846" s="116"/>
      <c r="V1846" s="1" t="s">
        <v>141</v>
      </c>
      <c r="W1846" s="382" t="s">
        <v>142</v>
      </c>
      <c r="X1846" s="1"/>
      <c r="Y1846" s="1"/>
      <c r="Z1846" s="13"/>
    </row>
    <row r="1847" spans="1:26" s="751" customFormat="1" ht="24.75" customHeight="1" x14ac:dyDescent="0.15">
      <c r="A1847" s="1060" t="s">
        <v>326</v>
      </c>
      <c r="B1847" s="1062"/>
      <c r="C1847" s="453">
        <v>0.23958333333333334</v>
      </c>
      <c r="D1847" s="72">
        <v>0.32291666666666702</v>
      </c>
      <c r="E1847" s="453">
        <v>0.38611111111111002</v>
      </c>
      <c r="F1847" s="72">
        <v>0.47361111111119902</v>
      </c>
      <c r="G1847" s="453">
        <v>0.53888888888887698</v>
      </c>
      <c r="H1847" s="72">
        <v>0.62638888888914201</v>
      </c>
      <c r="I1847" s="453">
        <v>0.691666666666644</v>
      </c>
      <c r="J1847" s="72">
        <v>0.77916666666708501</v>
      </c>
      <c r="K1847" s="453">
        <v>0.84444444444441102</v>
      </c>
      <c r="L1847" s="72">
        <v>0.92083333333643203</v>
      </c>
      <c r="M1847" s="453"/>
      <c r="N1847" s="3"/>
      <c r="O1847" s="3"/>
      <c r="P1847" s="3"/>
      <c r="Q1847" s="3"/>
      <c r="R1847" s="275"/>
      <c r="S1847" s="195"/>
      <c r="T1847" s="4"/>
      <c r="U1847" s="118"/>
      <c r="V1847" s="383">
        <f>COUNTA(B1847:U1879)</f>
        <v>207</v>
      </c>
      <c r="W1847" s="384">
        <f>V1847/22/2</f>
        <v>4.7045454545454541</v>
      </c>
      <c r="X1847" s="1"/>
      <c r="Y1847" s="1"/>
      <c r="Z1847" s="385"/>
    </row>
    <row r="1848" spans="1:26" s="751" customFormat="1" ht="24.75" customHeight="1" x14ac:dyDescent="0.15">
      <c r="A1848" s="8">
        <v>2</v>
      </c>
      <c r="B1848" s="1063"/>
      <c r="C1848" s="72">
        <v>0.24583333333333335</v>
      </c>
      <c r="D1848" s="72">
        <v>0.32986111111111199</v>
      </c>
      <c r="E1848" s="72">
        <v>0.39305555555555399</v>
      </c>
      <c r="F1848" s="72">
        <v>0.48055555555565099</v>
      </c>
      <c r="G1848" s="72">
        <v>0.54583333333332096</v>
      </c>
      <c r="H1848" s="72">
        <v>0.63333333333359398</v>
      </c>
      <c r="I1848" s="72">
        <v>0.69861111111108798</v>
      </c>
      <c r="J1848" s="72">
        <v>0.78611111111153698</v>
      </c>
      <c r="K1848" s="72">
        <v>0.851388888888855</v>
      </c>
      <c r="L1848" s="72">
        <v>0.92638888889250404</v>
      </c>
      <c r="M1848" s="453"/>
      <c r="N1848" s="3"/>
      <c r="O1848" s="3"/>
      <c r="P1848" s="3"/>
      <c r="Q1848" s="3"/>
      <c r="R1848" s="275"/>
      <c r="S1848" s="195"/>
      <c r="T1848" s="4"/>
      <c r="U1848" s="118"/>
      <c r="V1848" s="386">
        <f>COUNTA(B1847:B1879,D1847:D1879,F1847:F1879,H1847:H1879,J1847:J1879,L1847:L1879,N1847:N1879,P1847:P1879,R1847:R1879,T1847:T1879)</f>
        <v>104</v>
      </c>
      <c r="W1848" s="386">
        <f>COUNTA(C1847:C1879,E1847:E1879,G1847:G1879,I1847:I1879,K1847:K1879,M1847:M1879,O1847:O1879,Q1847:Q1879,S1847:S1879,U1847:U1879)</f>
        <v>103</v>
      </c>
      <c r="X1848" s="1"/>
      <c r="Y1848" s="1">
        <f>(V1848+W1848)/2</f>
        <v>103.5</v>
      </c>
      <c r="Z1848" s="385"/>
    </row>
    <row r="1849" spans="1:26" s="751" customFormat="1" ht="24.75" customHeight="1" x14ac:dyDescent="0.15">
      <c r="A1849" s="1060" t="s">
        <v>327</v>
      </c>
      <c r="B1849" s="1064"/>
      <c r="C1849" s="453">
        <v>0.25208333333333299</v>
      </c>
      <c r="D1849" s="72">
        <v>0.33680555555555702</v>
      </c>
      <c r="E1849" s="453">
        <v>0.39999999999999802</v>
      </c>
      <c r="F1849" s="72">
        <v>0.48750000000010302</v>
      </c>
      <c r="G1849" s="453">
        <v>0.55277777777776504</v>
      </c>
      <c r="H1849" s="72">
        <v>0.64027777777804595</v>
      </c>
      <c r="I1849" s="453">
        <v>0.70555555555553195</v>
      </c>
      <c r="J1849" s="72">
        <v>0.79305555555598894</v>
      </c>
      <c r="K1849" s="453">
        <v>0.85833333333329898</v>
      </c>
      <c r="L1849" s="72">
        <v>0.93194444444857605</v>
      </c>
      <c r="M1849" s="453"/>
      <c r="N1849" s="3"/>
      <c r="O1849" s="3"/>
      <c r="P1849" s="3"/>
      <c r="Q1849" s="3"/>
      <c r="R1849" s="275"/>
      <c r="S1849" s="195"/>
      <c r="T1849" s="4"/>
      <c r="U1849" s="118"/>
      <c r="V1849" s="1" t="s">
        <v>143</v>
      </c>
      <c r="W1849" s="1" t="s">
        <v>144</v>
      </c>
      <c r="X1849" s="1"/>
      <c r="Y1849" s="1" t="s">
        <v>145</v>
      </c>
      <c r="Z1849" s="385"/>
    </row>
    <row r="1850" spans="1:26" s="751" customFormat="1" ht="24.75" customHeight="1" x14ac:dyDescent="0.15">
      <c r="A1850" s="8">
        <v>4</v>
      </c>
      <c r="B1850" s="1065"/>
      <c r="C1850" s="72">
        <v>0.25833333333333303</v>
      </c>
      <c r="D1850" s="72">
        <v>0.343750000000002</v>
      </c>
      <c r="E1850" s="72">
        <v>0.406944444444442</v>
      </c>
      <c r="F1850" s="72">
        <v>0.49444444444455499</v>
      </c>
      <c r="G1850" s="72">
        <v>0.55972222222220902</v>
      </c>
      <c r="H1850" s="72">
        <v>0.64722222222249803</v>
      </c>
      <c r="I1850" s="72">
        <v>0.71249999999997604</v>
      </c>
      <c r="J1850" s="72">
        <v>0.80000000000044102</v>
      </c>
      <c r="K1850" s="72">
        <v>0.86527777777774295</v>
      </c>
      <c r="L1850" s="72">
        <v>0.93750000000464795</v>
      </c>
      <c r="M1850" s="453"/>
      <c r="N1850" s="3"/>
      <c r="O1850" s="3"/>
      <c r="P1850" s="3"/>
      <c r="Q1850" s="3"/>
      <c r="R1850" s="275"/>
      <c r="S1850" s="195"/>
      <c r="T1850" s="4"/>
      <c r="U1850" s="118"/>
      <c r="V1850" s="1" t="s">
        <v>27</v>
      </c>
      <c r="W1850" s="1" t="s">
        <v>28</v>
      </c>
      <c r="X1850" s="1"/>
      <c r="Y1850" s="1"/>
      <c r="Z1850" s="385"/>
    </row>
    <row r="1851" spans="1:26" s="751" customFormat="1" ht="24.75" customHeight="1" x14ac:dyDescent="0.15">
      <c r="A1851" s="1060" t="s">
        <v>232</v>
      </c>
      <c r="B1851" s="1062"/>
      <c r="C1851" s="453">
        <v>0.264583333333333</v>
      </c>
      <c r="D1851" s="72">
        <v>0.35069444444444697</v>
      </c>
      <c r="E1851" s="453">
        <v>0.41388888888888598</v>
      </c>
      <c r="F1851" s="72">
        <v>0.50138888888900701</v>
      </c>
      <c r="G1851" s="453">
        <v>0.566666666666653</v>
      </c>
      <c r="H1851" s="72">
        <v>0.65416666666695</v>
      </c>
      <c r="I1851" s="453">
        <v>0.71944444444442002</v>
      </c>
      <c r="J1851" s="72">
        <v>0.80694444444489299</v>
      </c>
      <c r="K1851" s="453">
        <v>0.87222222222218704</v>
      </c>
      <c r="L1851" s="72"/>
      <c r="M1851" s="453"/>
      <c r="N1851" s="3"/>
      <c r="O1851" s="3"/>
      <c r="P1851" s="3"/>
      <c r="Q1851" s="3"/>
      <c r="R1851" s="275"/>
      <c r="S1851" s="195"/>
      <c r="T1851" s="4"/>
      <c r="U1851" s="118"/>
      <c r="V1851" s="1" t="s">
        <v>29</v>
      </c>
      <c r="W1851" s="1" t="s">
        <v>30</v>
      </c>
      <c r="X1851" s="1"/>
      <c r="Y1851" s="1"/>
      <c r="Z1851" s="385"/>
    </row>
    <row r="1852" spans="1:26" s="751" customFormat="1" ht="24.75" customHeight="1" x14ac:dyDescent="0.15">
      <c r="A1852" s="8">
        <v>6</v>
      </c>
      <c r="B1852" s="1066"/>
      <c r="C1852" s="72">
        <v>0.27083333333333298</v>
      </c>
      <c r="D1852" s="72">
        <v>0.357638888888892</v>
      </c>
      <c r="E1852" s="72">
        <v>0.42083333333333001</v>
      </c>
      <c r="F1852" s="72">
        <v>0.50833333333345898</v>
      </c>
      <c r="G1852" s="72">
        <v>0.57361111111109697</v>
      </c>
      <c r="H1852" s="72">
        <v>0.66111111111140197</v>
      </c>
      <c r="I1852" s="72">
        <v>0.72638888888886399</v>
      </c>
      <c r="J1852" s="72">
        <v>0.81388888888934496</v>
      </c>
      <c r="K1852" s="72">
        <v>0.87916666666663101</v>
      </c>
      <c r="L1852" s="72"/>
      <c r="M1852" s="453"/>
      <c r="N1852" s="3"/>
      <c r="O1852" s="3"/>
      <c r="P1852" s="3"/>
      <c r="Q1852" s="3"/>
      <c r="R1852" s="275"/>
      <c r="S1852" s="195"/>
      <c r="T1852" s="4"/>
      <c r="U1852" s="118"/>
      <c r="V1852" s="390">
        <f>J1856-J1855</f>
        <v>6.9444444444519693E-3</v>
      </c>
      <c r="W1852" s="390">
        <f>I1868-I1867</f>
        <v>6.9444444444430875E-3</v>
      </c>
      <c r="X1852" s="1"/>
      <c r="Y1852" s="1"/>
      <c r="Z1852" s="385"/>
    </row>
    <row r="1853" spans="1:26" s="751" customFormat="1" ht="24.75" customHeight="1" x14ac:dyDescent="0.15">
      <c r="A1853" s="1060" t="s">
        <v>317</v>
      </c>
      <c r="B1853" s="1062"/>
      <c r="C1853" s="453">
        <v>0.27708333333333302</v>
      </c>
      <c r="D1853" s="72">
        <v>0.36458333333333698</v>
      </c>
      <c r="E1853" s="453">
        <v>0.42777777777777398</v>
      </c>
      <c r="F1853" s="72">
        <v>0.51527777777791095</v>
      </c>
      <c r="G1853" s="453">
        <v>0.58055555555554095</v>
      </c>
      <c r="H1853" s="72">
        <v>0.66805555555585405</v>
      </c>
      <c r="I1853" s="453">
        <v>0.73333333333330797</v>
      </c>
      <c r="J1853" s="72">
        <v>0.82083333333379704</v>
      </c>
      <c r="K1853" s="453">
        <v>0.88611111111107499</v>
      </c>
      <c r="L1853" s="72"/>
      <c r="M1853" s="453"/>
      <c r="N1853" s="3"/>
      <c r="O1853" s="3"/>
      <c r="P1853" s="3"/>
      <c r="Q1853" s="3"/>
      <c r="R1853" s="275"/>
      <c r="S1853" s="195"/>
      <c r="T1853" s="4"/>
      <c r="U1853" s="118"/>
      <c r="V1853" s="390">
        <f t="shared" ref="V1853:V1859" si="32">J1857-J1856</f>
        <v>6.9444444444520803E-3</v>
      </c>
      <c r="W1853" s="390">
        <f>K1847-I1868</f>
        <v>6.9444444444439757E-3</v>
      </c>
      <c r="X1853" s="1"/>
      <c r="Y1853" s="1"/>
      <c r="Z1853" s="385"/>
    </row>
    <row r="1854" spans="1:26" s="751" customFormat="1" ht="24.75" customHeight="1" x14ac:dyDescent="0.15">
      <c r="A1854" s="8">
        <v>8</v>
      </c>
      <c r="B1854" s="1062"/>
      <c r="C1854" s="72">
        <v>0.28333333333333299</v>
      </c>
      <c r="D1854" s="72">
        <v>0.37083333333333335</v>
      </c>
      <c r="E1854" s="72">
        <v>0.43472222222221801</v>
      </c>
      <c r="F1854" s="72">
        <v>0.52222222222236303</v>
      </c>
      <c r="G1854" s="72">
        <v>0.58749999999998503</v>
      </c>
      <c r="H1854" s="72">
        <v>0.67500000000030602</v>
      </c>
      <c r="I1854" s="72">
        <v>0.74027777777775206</v>
      </c>
      <c r="J1854" s="72">
        <v>0.82777777777824901</v>
      </c>
      <c r="K1854" s="72">
        <v>0.89305555555551897</v>
      </c>
      <c r="L1854" s="72"/>
      <c r="M1854" s="453"/>
      <c r="N1854" s="3"/>
      <c r="O1854" s="3"/>
      <c r="P1854" s="3"/>
      <c r="Q1854" s="3"/>
      <c r="R1854" s="275"/>
      <c r="S1854" s="195"/>
      <c r="T1854" s="4"/>
      <c r="U1854" s="118"/>
      <c r="V1854" s="390">
        <f t="shared" si="32"/>
        <v>6.9444444444519693E-3</v>
      </c>
      <c r="W1854" s="390">
        <f t="shared" ref="W1854:W1861" si="33">K1848-K1847</f>
        <v>6.9444444444439757E-3</v>
      </c>
      <c r="X1854" s="1"/>
      <c r="Y1854" s="1"/>
      <c r="Z1854" s="385"/>
    </row>
    <row r="1855" spans="1:26" s="751" customFormat="1" ht="24.75" customHeight="1" x14ac:dyDescent="0.15">
      <c r="A1855" s="8">
        <v>9</v>
      </c>
      <c r="B1855" s="1062"/>
      <c r="C1855" s="453">
        <v>0.28958333333333303</v>
      </c>
      <c r="D1855" s="72">
        <v>0.37708333333333</v>
      </c>
      <c r="E1855" s="453">
        <v>0.44166666666666199</v>
      </c>
      <c r="F1855" s="72">
        <v>0.529166666666815</v>
      </c>
      <c r="G1855" s="453">
        <v>0.59444444444442901</v>
      </c>
      <c r="H1855" s="72">
        <v>0.68194444444475799</v>
      </c>
      <c r="I1855" s="453">
        <v>0.74722222222219603</v>
      </c>
      <c r="J1855" s="72">
        <v>0.83472222222270098</v>
      </c>
      <c r="K1855" s="453">
        <v>0.89999999999996305</v>
      </c>
      <c r="L1855" s="72"/>
      <c r="M1855" s="453"/>
      <c r="N1855" s="3"/>
      <c r="O1855" s="3"/>
      <c r="P1855" s="3"/>
      <c r="Q1855" s="3"/>
      <c r="R1855" s="275"/>
      <c r="S1855" s="195"/>
      <c r="T1855" s="4"/>
      <c r="U1855" s="118"/>
      <c r="V1855" s="390">
        <f t="shared" si="32"/>
        <v>6.9444444444519693E-3</v>
      </c>
      <c r="W1855" s="390">
        <f t="shared" si="33"/>
        <v>6.9444444444439757E-3</v>
      </c>
      <c r="X1855" s="1"/>
      <c r="Y1855" s="1"/>
      <c r="Z1855" s="385"/>
    </row>
    <row r="1856" spans="1:26" s="751" customFormat="1" ht="24.75" customHeight="1" x14ac:dyDescent="0.15">
      <c r="A1856" s="1060" t="s">
        <v>783</v>
      </c>
      <c r="B1856" s="72"/>
      <c r="C1856" s="72">
        <v>0.295833333333333</v>
      </c>
      <c r="D1856" s="72">
        <v>0.38333333333332598</v>
      </c>
      <c r="E1856" s="72">
        <v>0.44861111111110602</v>
      </c>
      <c r="F1856" s="72">
        <v>0.53611111111126697</v>
      </c>
      <c r="G1856" s="72">
        <v>0.60138888888887299</v>
      </c>
      <c r="H1856" s="72">
        <v>0.68888888888920996</v>
      </c>
      <c r="I1856" s="72">
        <v>0.75416666666664001</v>
      </c>
      <c r="J1856" s="72">
        <v>0.84166666666715295</v>
      </c>
      <c r="K1856" s="72">
        <v>0.90694444444440703</v>
      </c>
      <c r="L1856" s="72"/>
      <c r="M1856" s="453"/>
      <c r="N1856" s="3"/>
      <c r="O1856" s="3"/>
      <c r="P1856" s="3"/>
      <c r="Q1856" s="3"/>
      <c r="R1856" s="275"/>
      <c r="S1856" s="195"/>
      <c r="T1856" s="4"/>
      <c r="U1856" s="118"/>
      <c r="V1856" s="390">
        <f t="shared" si="32"/>
        <v>6.9444444444520803E-3</v>
      </c>
      <c r="W1856" s="390">
        <f t="shared" si="33"/>
        <v>6.9444444444439757E-3</v>
      </c>
      <c r="X1856" s="1"/>
      <c r="Y1856" s="1"/>
      <c r="Z1856" s="385"/>
    </row>
    <row r="1857" spans="1:26" s="751" customFormat="1" ht="24.75" customHeight="1" x14ac:dyDescent="0.15">
      <c r="A1857" s="8">
        <v>11</v>
      </c>
      <c r="B1857" s="72">
        <v>0.23958333333333334</v>
      </c>
      <c r="C1857" s="453">
        <v>0.30277777777777776</v>
      </c>
      <c r="D1857" s="72">
        <v>0.39027777777777778</v>
      </c>
      <c r="E1857" s="453">
        <v>0.45555555555555</v>
      </c>
      <c r="F1857" s="72">
        <v>0.54305555555571905</v>
      </c>
      <c r="G1857" s="453">
        <v>0.60833333333331696</v>
      </c>
      <c r="H1857" s="72">
        <v>0.69583333333366204</v>
      </c>
      <c r="I1857" s="453">
        <v>0.76111111111108398</v>
      </c>
      <c r="J1857" s="72">
        <v>0.84861111111160503</v>
      </c>
      <c r="K1857" s="453">
        <v>0.913888888888851</v>
      </c>
      <c r="L1857" s="72"/>
      <c r="M1857" s="453"/>
      <c r="N1857" s="3"/>
      <c r="O1857" s="3"/>
      <c r="P1857" s="3"/>
      <c r="Q1857" s="3"/>
      <c r="R1857" s="275"/>
      <c r="S1857" s="195"/>
      <c r="T1857" s="4"/>
      <c r="U1857" s="118"/>
      <c r="V1857" s="390">
        <f t="shared" si="32"/>
        <v>6.249999999483391E-3</v>
      </c>
      <c r="W1857" s="390">
        <f t="shared" si="33"/>
        <v>6.9444444444440867E-3</v>
      </c>
      <c r="X1857" s="1"/>
      <c r="Y1857" s="1"/>
      <c r="Z1857" s="385"/>
    </row>
    <row r="1858" spans="1:26" s="751" customFormat="1" ht="24.75" customHeight="1" x14ac:dyDescent="0.15">
      <c r="A1858" s="8">
        <v>12</v>
      </c>
      <c r="B1858" s="72">
        <v>0.24652777777777779</v>
      </c>
      <c r="C1858" s="72">
        <v>0.30972222222222301</v>
      </c>
      <c r="D1858" s="72">
        <v>0.39722222222223003</v>
      </c>
      <c r="E1858" s="72">
        <v>0.46249999999999403</v>
      </c>
      <c r="F1858" s="72">
        <v>0.55000000000017102</v>
      </c>
      <c r="G1858" s="72">
        <v>0.61527777777776105</v>
      </c>
      <c r="H1858" s="72">
        <v>0.70277777777811401</v>
      </c>
      <c r="I1858" s="72">
        <v>0.76805555555552796</v>
      </c>
      <c r="J1858" s="72">
        <v>0.855555555556057</v>
      </c>
      <c r="K1858" s="72">
        <v>0.92083333333329498</v>
      </c>
      <c r="L1858" s="72"/>
      <c r="M1858" s="453"/>
      <c r="N1858" s="3"/>
      <c r="O1858" s="3"/>
      <c r="P1858" s="3"/>
      <c r="Q1858" s="3"/>
      <c r="R1858" s="275"/>
      <c r="S1858" s="195"/>
      <c r="T1858" s="4"/>
      <c r="U1858" s="118"/>
      <c r="V1858" s="390">
        <f t="shared" si="32"/>
        <v>6.2499999994836131E-3</v>
      </c>
      <c r="W1858" s="390">
        <f t="shared" si="33"/>
        <v>6.9444444444439757E-3</v>
      </c>
      <c r="X1858" s="1"/>
      <c r="Y1858" s="1"/>
      <c r="Z1858" s="385"/>
    </row>
    <row r="1859" spans="1:26" s="751" customFormat="1" ht="24.75" customHeight="1" x14ac:dyDescent="0.15">
      <c r="A1859" s="1060" t="s">
        <v>1084</v>
      </c>
      <c r="B1859" s="72">
        <v>0.25347222222222199</v>
      </c>
      <c r="C1859" s="453">
        <v>0.31666666666666698</v>
      </c>
      <c r="D1859" s="72">
        <v>0.404166666666681</v>
      </c>
      <c r="E1859" s="453">
        <v>0.469444444444438</v>
      </c>
      <c r="F1859" s="72">
        <v>0.55694444444462299</v>
      </c>
      <c r="G1859" s="453">
        <v>0.62222222222220502</v>
      </c>
      <c r="H1859" s="72">
        <v>0.70972222222256598</v>
      </c>
      <c r="I1859" s="453">
        <v>0.77499999999997204</v>
      </c>
      <c r="J1859" s="72">
        <v>0.86250000000050897</v>
      </c>
      <c r="K1859" s="453">
        <v>0.92777777777773895</v>
      </c>
      <c r="L1859" s="72"/>
      <c r="M1859" s="453"/>
      <c r="N1859" s="3"/>
      <c r="O1859" s="3"/>
      <c r="P1859" s="3"/>
      <c r="Q1859" s="3"/>
      <c r="R1859" s="275"/>
      <c r="S1859" s="195"/>
      <c r="T1859" s="4"/>
      <c r="U1859" s="118"/>
      <c r="V1859" s="390">
        <f t="shared" si="32"/>
        <v>5.5555555560720116E-3</v>
      </c>
      <c r="W1859" s="390">
        <f t="shared" si="33"/>
        <v>6.9444444444439757E-3</v>
      </c>
      <c r="X1859" s="1"/>
      <c r="Y1859" s="1"/>
      <c r="Z1859" s="385"/>
    </row>
    <row r="1860" spans="1:26" s="751" customFormat="1" ht="24.75" customHeight="1" x14ac:dyDescent="0.15">
      <c r="A1860" s="8">
        <v>14</v>
      </c>
      <c r="B1860" s="72">
        <v>0.26041666666666702</v>
      </c>
      <c r="C1860" s="72">
        <v>0.32361111111111202</v>
      </c>
      <c r="D1860" s="72">
        <v>0.41111111111113302</v>
      </c>
      <c r="E1860" s="72">
        <v>0.47638888888888198</v>
      </c>
      <c r="F1860" s="72">
        <v>0.56388888888907496</v>
      </c>
      <c r="G1860" s="72">
        <v>0.629166666666649</v>
      </c>
      <c r="H1860" s="72">
        <v>0.71666666666701795</v>
      </c>
      <c r="I1860" s="72">
        <v>0.78194444444441602</v>
      </c>
      <c r="J1860" s="72">
        <v>0.86944444444496105</v>
      </c>
      <c r="K1860" s="72">
        <v>0.93472222222218304</v>
      </c>
      <c r="L1860" s="73"/>
      <c r="M1860" s="1063"/>
      <c r="N1860" s="3"/>
      <c r="O1860" s="3"/>
      <c r="P1860" s="3"/>
      <c r="Q1860" s="3"/>
      <c r="R1860" s="275"/>
      <c r="S1860" s="195"/>
      <c r="T1860" s="4"/>
      <c r="U1860" s="118"/>
      <c r="V1860" s="390"/>
      <c r="W1860" s="390">
        <f t="shared" si="33"/>
        <v>6.9444444444439757E-3</v>
      </c>
      <c r="X1860" s="1"/>
      <c r="Y1860" s="1"/>
      <c r="Z1860" s="385"/>
    </row>
    <row r="1861" spans="1:26" s="751" customFormat="1" ht="24.75" customHeight="1" x14ac:dyDescent="0.15">
      <c r="A1861" s="1060" t="s">
        <v>357</v>
      </c>
      <c r="B1861" s="72">
        <v>0.26736111111111099</v>
      </c>
      <c r="C1861" s="453">
        <v>0.33055555555555699</v>
      </c>
      <c r="D1861" s="72">
        <v>0.41805555555558499</v>
      </c>
      <c r="E1861" s="453">
        <v>0.48333333333332601</v>
      </c>
      <c r="F1861" s="72">
        <v>0.57083333333352704</v>
      </c>
      <c r="G1861" s="453">
        <v>0.63611111111109298</v>
      </c>
      <c r="H1861" s="72">
        <v>0.72361111111147003</v>
      </c>
      <c r="I1861" s="453">
        <v>0.78888888888886</v>
      </c>
      <c r="J1861" s="72">
        <v>0.87569444444444444</v>
      </c>
      <c r="K1861" s="453">
        <v>0.94097222222222221</v>
      </c>
      <c r="L1861" s="72"/>
      <c r="M1861" s="453"/>
      <c r="N1861" s="3"/>
      <c r="O1861" s="3"/>
      <c r="P1861" s="3"/>
      <c r="Q1861" s="3"/>
      <c r="R1861" s="275"/>
      <c r="S1861" s="195"/>
      <c r="T1861" s="4"/>
      <c r="U1861" s="118"/>
      <c r="V1861" s="390"/>
      <c r="W1861" s="390">
        <f t="shared" si="33"/>
        <v>6.9444444444440867E-3</v>
      </c>
      <c r="X1861" s="1"/>
      <c r="Y1861" s="1"/>
      <c r="Z1861" s="385"/>
    </row>
    <row r="1862" spans="1:26" s="751" customFormat="1" ht="24.75" customHeight="1" x14ac:dyDescent="0.15">
      <c r="A1862" s="8">
        <v>16</v>
      </c>
      <c r="B1862" s="72">
        <v>0.27430555555555602</v>
      </c>
      <c r="C1862" s="72">
        <v>0.33750000000000202</v>
      </c>
      <c r="D1862" s="72">
        <v>0.42500000000003701</v>
      </c>
      <c r="E1862" s="72">
        <v>0.49027777777776999</v>
      </c>
      <c r="F1862" s="72">
        <v>0.57777777777797901</v>
      </c>
      <c r="G1862" s="72">
        <v>0.64305555555553695</v>
      </c>
      <c r="H1862" s="72">
        <v>0.730555555555922</v>
      </c>
      <c r="I1862" s="72">
        <v>0.79583333333330397</v>
      </c>
      <c r="J1862" s="72">
        <v>0.88194444444392806</v>
      </c>
      <c r="K1862" s="72"/>
      <c r="L1862" s="72"/>
      <c r="M1862" s="1062"/>
      <c r="N1862" s="3"/>
      <c r="O1862" s="3"/>
      <c r="P1862" s="3"/>
      <c r="Q1862" s="3"/>
      <c r="R1862" s="275"/>
      <c r="S1862" s="195"/>
      <c r="T1862" s="4"/>
      <c r="U1862" s="118"/>
      <c r="V1862" s="390"/>
      <c r="W1862" s="390"/>
      <c r="X1862" s="1"/>
      <c r="Y1862" s="1"/>
      <c r="Z1862" s="385"/>
    </row>
    <row r="1863" spans="1:26" s="751" customFormat="1" ht="24.75" customHeight="1" x14ac:dyDescent="0.15">
      <c r="A1863" s="1060" t="s">
        <v>777</v>
      </c>
      <c r="B1863" s="72">
        <v>0.28125</v>
      </c>
      <c r="C1863" s="453">
        <v>0.344444444444446</v>
      </c>
      <c r="D1863" s="72">
        <v>0.43194444444448898</v>
      </c>
      <c r="E1863" s="453">
        <v>0.49722222222221402</v>
      </c>
      <c r="F1863" s="72">
        <v>0.58472222222243098</v>
      </c>
      <c r="G1863" s="453">
        <v>0.64999999999998104</v>
      </c>
      <c r="H1863" s="72">
        <v>0.73750000000037397</v>
      </c>
      <c r="I1863" s="453">
        <v>0.80277777777774795</v>
      </c>
      <c r="J1863" s="72">
        <v>0.88750000000000007</v>
      </c>
      <c r="K1863" s="453"/>
      <c r="L1863" s="72"/>
      <c r="M1863" s="1062"/>
      <c r="N1863" s="3"/>
      <c r="O1863" s="3"/>
      <c r="P1863" s="3"/>
      <c r="Q1863" s="3"/>
      <c r="R1863" s="275"/>
      <c r="S1863" s="195"/>
      <c r="T1863" s="4"/>
      <c r="U1863" s="118"/>
      <c r="V1863" s="390"/>
      <c r="W1863" s="390"/>
      <c r="X1863" s="1"/>
      <c r="Y1863" s="1"/>
      <c r="Z1863" s="385"/>
    </row>
    <row r="1864" spans="1:26" s="751" customFormat="1" ht="24.75" customHeight="1" x14ac:dyDescent="0.15">
      <c r="A1864" s="8">
        <v>18</v>
      </c>
      <c r="B1864" s="72">
        <v>0.28819444444444398</v>
      </c>
      <c r="C1864" s="72">
        <v>0.35138888888889003</v>
      </c>
      <c r="D1864" s="72">
        <v>0.43888888888894001</v>
      </c>
      <c r="E1864" s="72">
        <v>0.50416666666665799</v>
      </c>
      <c r="F1864" s="72">
        <v>0.59166666666688195</v>
      </c>
      <c r="G1864" s="72">
        <v>0.65694444444442501</v>
      </c>
      <c r="H1864" s="72">
        <v>0.74444444444482505</v>
      </c>
      <c r="I1864" s="72">
        <v>0.80972222222219203</v>
      </c>
      <c r="J1864" s="72">
        <v>0.89305555555607197</v>
      </c>
      <c r="K1864" s="72"/>
      <c r="L1864" s="72"/>
      <c r="M1864" s="1062"/>
      <c r="N1864" s="3"/>
      <c r="O1864" s="3"/>
      <c r="P1864" s="3"/>
      <c r="Q1864" s="3"/>
      <c r="R1864" s="275"/>
      <c r="S1864" s="195"/>
      <c r="T1864" s="4"/>
      <c r="U1864" s="118"/>
      <c r="V1864" s="1"/>
      <c r="W1864" s="390"/>
      <c r="X1864" s="1"/>
      <c r="Y1864" s="1"/>
      <c r="Z1864" s="385"/>
    </row>
    <row r="1865" spans="1:26" s="751" customFormat="1" ht="24.75" customHeight="1" x14ac:dyDescent="0.15">
      <c r="A1865" s="1060" t="s">
        <v>1750</v>
      </c>
      <c r="B1865" s="72">
        <v>0.29513888888888901</v>
      </c>
      <c r="C1865" s="453">
        <v>0.358333333333334</v>
      </c>
      <c r="D1865" s="72">
        <v>0.44583333333339198</v>
      </c>
      <c r="E1865" s="453">
        <v>0.51111111111110197</v>
      </c>
      <c r="F1865" s="72">
        <v>0.59861111111133403</v>
      </c>
      <c r="G1865" s="453">
        <v>0.66388888888886899</v>
      </c>
      <c r="H1865" s="72">
        <v>0.75138888888927702</v>
      </c>
      <c r="I1865" s="453">
        <v>0.81666666666663601</v>
      </c>
      <c r="J1865" s="72">
        <v>0.89861111111214398</v>
      </c>
      <c r="K1865" s="453"/>
      <c r="L1865" s="72"/>
      <c r="M1865" s="1062"/>
      <c r="N1865" s="3"/>
      <c r="O1865" s="3"/>
      <c r="P1865" s="3"/>
      <c r="Q1865" s="3"/>
      <c r="R1865" s="9"/>
      <c r="S1865" s="195"/>
      <c r="T1865" s="4"/>
      <c r="U1865" s="118"/>
      <c r="V1865" s="1"/>
      <c r="W1865" s="390"/>
      <c r="X1865" s="1"/>
      <c r="Y1865" s="1"/>
      <c r="Z1865" s="385"/>
    </row>
    <row r="1866" spans="1:26" s="751" customFormat="1" ht="24.75" customHeight="1" x14ac:dyDescent="0.15">
      <c r="A1866" s="8">
        <v>20</v>
      </c>
      <c r="B1866" s="72">
        <v>0.30208333333333298</v>
      </c>
      <c r="C1866" s="72">
        <v>0.36527777777777798</v>
      </c>
      <c r="D1866" s="72">
        <v>0.452777777777844</v>
      </c>
      <c r="E1866" s="72">
        <v>0.51805555555554605</v>
      </c>
      <c r="F1866" s="72">
        <v>0.605555555555786</v>
      </c>
      <c r="G1866" s="72">
        <v>0.67083333333331296</v>
      </c>
      <c r="H1866" s="72">
        <v>0.75833333333372899</v>
      </c>
      <c r="I1866" s="72">
        <v>0.82361111111107999</v>
      </c>
      <c r="J1866" s="72">
        <v>0.90416666666821599</v>
      </c>
      <c r="K1866" s="72"/>
      <c r="L1866" s="72"/>
      <c r="M1866" s="1062"/>
      <c r="N1866" s="3"/>
      <c r="O1866" s="3"/>
      <c r="P1866" s="3"/>
      <c r="Q1866" s="3"/>
      <c r="R1866" s="9"/>
      <c r="S1866" s="4"/>
      <c r="T1866" s="4"/>
      <c r="U1866" s="118"/>
      <c r="V1866" s="1"/>
      <c r="W1866" s="1"/>
      <c r="X1866" s="1"/>
      <c r="Y1866" s="1"/>
      <c r="Z1866" s="13"/>
    </row>
    <row r="1867" spans="1:26" s="751" customFormat="1" ht="24.75" customHeight="1" x14ac:dyDescent="0.15">
      <c r="A1867" s="1060" t="s">
        <v>782</v>
      </c>
      <c r="B1867" s="72">
        <v>0.30902777777777801</v>
      </c>
      <c r="C1867" s="453">
        <v>0.37222222222222201</v>
      </c>
      <c r="D1867" s="72">
        <v>0.45972222222229597</v>
      </c>
      <c r="E1867" s="453">
        <v>0.52499999999999003</v>
      </c>
      <c r="F1867" s="72">
        <v>0.61250000000023797</v>
      </c>
      <c r="G1867" s="453">
        <v>0.67777777777775705</v>
      </c>
      <c r="H1867" s="72">
        <v>0.76527777777818096</v>
      </c>
      <c r="I1867" s="453">
        <v>0.83055555555552396</v>
      </c>
      <c r="J1867" s="72">
        <v>0.909722222224288</v>
      </c>
      <c r="K1867" s="453"/>
      <c r="L1867" s="1067"/>
      <c r="M1867" s="1062"/>
      <c r="N1867" s="4"/>
      <c r="O1867" s="4"/>
      <c r="P1867" s="4"/>
      <c r="Q1867" s="4"/>
      <c r="R1867" s="4"/>
      <c r="S1867" s="4"/>
      <c r="T1867" s="4"/>
      <c r="U1867" s="118"/>
      <c r="V1867" s="1"/>
      <c r="W1867" s="1"/>
      <c r="X1867" s="1"/>
      <c r="Y1867" s="1"/>
      <c r="Z1867" s="13"/>
    </row>
    <row r="1868" spans="1:26" s="751" customFormat="1" ht="24.75" customHeight="1" x14ac:dyDescent="0.15">
      <c r="A1868" s="8">
        <v>22</v>
      </c>
      <c r="B1868" s="72">
        <v>0.31597222222222199</v>
      </c>
      <c r="C1868" s="72">
        <v>0.37916666666666599</v>
      </c>
      <c r="D1868" s="72">
        <v>0.466666666666748</v>
      </c>
      <c r="E1868" s="72">
        <v>0.53194444444443301</v>
      </c>
      <c r="F1868" s="72">
        <v>0.61944444444469005</v>
      </c>
      <c r="G1868" s="72">
        <v>0.68472222222220003</v>
      </c>
      <c r="H1868" s="72">
        <v>0.77222222222263304</v>
      </c>
      <c r="I1868" s="72">
        <v>0.83749999999996705</v>
      </c>
      <c r="J1868" s="72">
        <v>0.91527777778036001</v>
      </c>
      <c r="K1868" s="72"/>
      <c r="L1868" s="72"/>
      <c r="M1868" s="1062"/>
      <c r="N1868" s="4"/>
      <c r="O1868" s="4"/>
      <c r="P1868" s="4"/>
      <c r="Q1868" s="4"/>
      <c r="R1868" s="4"/>
      <c r="S1868" s="4"/>
      <c r="T1868" s="4"/>
      <c r="U1868" s="118"/>
      <c r="V1868" s="1"/>
      <c r="W1868" s="1"/>
      <c r="X1868" s="1"/>
      <c r="Y1868" s="1"/>
      <c r="Z1868" s="13"/>
    </row>
    <row r="1869" spans="1:26" s="751" customFormat="1" ht="24.75" customHeight="1" x14ac:dyDescent="0.15">
      <c r="A1869" s="8">
        <v>23</v>
      </c>
      <c r="B1869" s="72"/>
      <c r="C1869" s="453"/>
      <c r="D1869" s="72"/>
      <c r="E1869" s="453"/>
      <c r="F1869" s="72"/>
      <c r="G1869" s="453"/>
      <c r="H1869" s="72"/>
      <c r="I1869" s="453"/>
      <c r="J1869" s="72"/>
      <c r="K1869" s="453"/>
      <c r="L1869" s="72"/>
      <c r="M1869" s="1062"/>
      <c r="N1869" s="4"/>
      <c r="O1869" s="4"/>
      <c r="P1869" s="4"/>
      <c r="Q1869" s="4"/>
      <c r="R1869" s="4"/>
      <c r="S1869" s="4"/>
      <c r="T1869" s="14"/>
      <c r="U1869" s="20"/>
      <c r="V1869" s="1"/>
      <c r="W1869" s="1"/>
      <c r="X1869" s="1"/>
      <c r="Y1869" s="1"/>
      <c r="Z1869" s="13"/>
    </row>
    <row r="1870" spans="1:26" s="751" customFormat="1" ht="24.75" customHeight="1" x14ac:dyDescent="0.15">
      <c r="A1870" s="8">
        <v>24</v>
      </c>
      <c r="B1870" s="72"/>
      <c r="C1870" s="72"/>
      <c r="D1870" s="72"/>
      <c r="E1870" s="72"/>
      <c r="F1870" s="72"/>
      <c r="G1870" s="72"/>
      <c r="H1870" s="72"/>
      <c r="I1870" s="72"/>
      <c r="J1870" s="72"/>
      <c r="K1870" s="72"/>
      <c r="L1870" s="72"/>
      <c r="M1870" s="1062"/>
      <c r="N1870" s="4"/>
      <c r="O1870" s="4"/>
      <c r="P1870" s="4"/>
      <c r="Q1870" s="4"/>
      <c r="R1870" s="4"/>
      <c r="S1870" s="4"/>
      <c r="T1870" s="14"/>
      <c r="U1870" s="20"/>
      <c r="V1870" s="1"/>
      <c r="W1870" s="1"/>
      <c r="X1870" s="1"/>
      <c r="Y1870" s="1"/>
      <c r="Z1870" s="13"/>
    </row>
    <row r="1871" spans="1:26" s="751" customFormat="1" ht="24.75" customHeight="1" x14ac:dyDescent="0.15">
      <c r="A1871" s="8">
        <v>25</v>
      </c>
      <c r="B1871" s="4"/>
      <c r="C1871" s="4"/>
      <c r="D1871" s="4"/>
      <c r="E1871" s="4"/>
      <c r="F1871" s="4"/>
      <c r="G1871" s="4"/>
      <c r="H1871" s="4"/>
      <c r="I1871" s="4"/>
      <c r="J1871" s="4"/>
      <c r="K1871" s="72"/>
      <c r="L1871" s="4"/>
      <c r="M1871" s="4"/>
      <c r="N1871" s="4"/>
      <c r="O1871" s="4"/>
      <c r="P1871" s="4"/>
      <c r="Q1871" s="4"/>
      <c r="R1871" s="4"/>
      <c r="S1871" s="4"/>
      <c r="T1871" s="14"/>
      <c r="U1871" s="20"/>
      <c r="V1871" s="1"/>
      <c r="W1871" s="1"/>
      <c r="X1871" s="1"/>
      <c r="Y1871" s="1"/>
      <c r="Z1871" s="13"/>
    </row>
    <row r="1872" spans="1:26" s="751" customFormat="1" ht="24.75" customHeight="1" x14ac:dyDescent="0.15">
      <c r="A1872" s="8">
        <v>26</v>
      </c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14"/>
      <c r="U1872" s="20"/>
      <c r="V1872" s="1"/>
      <c r="W1872" s="1"/>
      <c r="X1872" s="1"/>
      <c r="Y1872" s="1"/>
      <c r="Z1872" s="13"/>
    </row>
    <row r="1873" spans="1:26" s="751" customFormat="1" ht="24.75" customHeight="1" x14ac:dyDescent="0.15">
      <c r="A1873" s="8">
        <v>27</v>
      </c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14"/>
      <c r="U1873" s="20"/>
      <c r="V1873" s="1"/>
      <c r="W1873" s="1"/>
      <c r="X1873" s="1"/>
      <c r="Y1873" s="1"/>
      <c r="Z1873" s="13"/>
    </row>
    <row r="1874" spans="1:26" s="751" customFormat="1" ht="24.75" customHeight="1" x14ac:dyDescent="0.15">
      <c r="A1874" s="8">
        <v>28</v>
      </c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14"/>
      <c r="U1874" s="20"/>
      <c r="V1874" s="1"/>
      <c r="W1874" s="1"/>
      <c r="X1874" s="1"/>
      <c r="Y1874" s="1"/>
      <c r="Z1874" s="13"/>
    </row>
    <row r="1875" spans="1:26" s="751" customFormat="1" ht="24.75" customHeight="1" x14ac:dyDescent="0.15">
      <c r="A1875" s="8">
        <v>29</v>
      </c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14"/>
      <c r="U1875" s="20"/>
      <c r="V1875" s="1"/>
      <c r="W1875" s="1"/>
      <c r="X1875" s="1"/>
      <c r="Y1875" s="1"/>
      <c r="Z1875" s="13"/>
    </row>
    <row r="1876" spans="1:26" s="751" customFormat="1" ht="24.75" customHeight="1" x14ac:dyDescent="0.15">
      <c r="A1876" s="8">
        <v>30</v>
      </c>
      <c r="B1876" s="45"/>
      <c r="C1876" s="45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6"/>
      <c r="U1876" s="47"/>
      <c r="V1876" s="1"/>
      <c r="W1876" s="1"/>
      <c r="X1876" s="1"/>
      <c r="Y1876" s="1"/>
      <c r="Z1876" s="13"/>
    </row>
    <row r="1877" spans="1:26" s="751" customFormat="1" ht="24.75" customHeight="1" x14ac:dyDescent="0.15">
      <c r="A1877" s="8">
        <v>31</v>
      </c>
      <c r="B1877" s="45"/>
      <c r="C1877" s="45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6"/>
      <c r="U1877" s="47"/>
      <c r="V1877" s="1"/>
      <c r="W1877" s="1"/>
      <c r="X1877" s="1"/>
      <c r="Y1877" s="1"/>
      <c r="Z1877" s="13"/>
    </row>
    <row r="1878" spans="1:26" s="751" customFormat="1" ht="24.75" customHeight="1" x14ac:dyDescent="0.15">
      <c r="A1878" s="8">
        <v>32</v>
      </c>
      <c r="B1878" s="45"/>
      <c r="C1878" s="45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6"/>
      <c r="U1878" s="47"/>
      <c r="V1878" s="1"/>
      <c r="W1878" s="1"/>
      <c r="X1878" s="1"/>
      <c r="Y1878" s="1"/>
      <c r="Z1878" s="13"/>
    </row>
    <row r="1879" spans="1:26" s="751" customFormat="1" ht="24.75" customHeight="1" thickBot="1" x14ac:dyDescent="0.2">
      <c r="A1879" s="779">
        <v>33</v>
      </c>
      <c r="B1879" s="45"/>
      <c r="C1879" s="45"/>
      <c r="D1879" s="45"/>
      <c r="E1879" s="45"/>
      <c r="F1879" s="45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31"/>
      <c r="U1879" s="32"/>
      <c r="V1879" s="1"/>
      <c r="W1879" s="1"/>
      <c r="X1879" s="1"/>
      <c r="Y1879" s="1"/>
      <c r="Z1879" s="13"/>
    </row>
    <row r="1880" spans="1:26" s="751" customFormat="1" ht="24.75" customHeight="1" thickBot="1" x14ac:dyDescent="0.2">
      <c r="A1880" s="1469" t="s">
        <v>4</v>
      </c>
      <c r="B1880" s="1470"/>
      <c r="C1880" s="1564" t="s">
        <v>1752</v>
      </c>
      <c r="D1880" s="1564"/>
      <c r="E1880" s="1564"/>
      <c r="F1880" s="1565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  <c r="T1880" s="467"/>
      <c r="U1880" s="467"/>
      <c r="V1880" s="1"/>
      <c r="W1880" s="1"/>
      <c r="X1880" s="1"/>
      <c r="Y1880" s="1"/>
      <c r="Z1880" s="13"/>
    </row>
    <row r="1881" spans="1:26" s="751" customFormat="1" ht="31.5" customHeight="1" thickBot="1" x14ac:dyDescent="0.2">
      <c r="A1881" s="1476" t="s">
        <v>772</v>
      </c>
      <c r="B1881" s="1477"/>
      <c r="C1881" s="1477"/>
      <c r="D1881" s="1477"/>
      <c r="E1881" s="1478"/>
      <c r="F1881" s="602" t="s">
        <v>1766</v>
      </c>
      <c r="G1881" s="1"/>
      <c r="H1881" s="1479" t="s">
        <v>483</v>
      </c>
      <c r="I1881" s="1480"/>
      <c r="J1881" s="1480"/>
      <c r="K1881" s="5" t="s">
        <v>135</v>
      </c>
      <c r="L1881" s="1457" t="s">
        <v>669</v>
      </c>
      <c r="M1881" s="1457"/>
      <c r="N1881" s="1458"/>
      <c r="O1881" s="1"/>
      <c r="P1881" s="6"/>
      <c r="Q1881" s="6"/>
      <c r="R1881" s="6"/>
      <c r="S1881" s="1"/>
      <c r="T1881" s="1669" t="s">
        <v>23</v>
      </c>
      <c r="U1881" s="1670"/>
      <c r="V1881" s="379">
        <f>V1883/V1888</f>
        <v>5.9654728533719203E-3</v>
      </c>
      <c r="W1881" s="379">
        <f>W1883/W1888</f>
        <v>5.9439736346519369E-3</v>
      </c>
      <c r="X1881" s="379">
        <f>AVERAGE(V1881,W1881)</f>
        <v>5.954723244011929E-3</v>
      </c>
      <c r="Y1881" s="380" t="s">
        <v>136</v>
      </c>
      <c r="Z1881" s="381">
        <f>ROUND(X1881*1440,0)/1440</f>
        <v>6.2500000000000003E-3</v>
      </c>
    </row>
    <row r="1882" spans="1:26" s="751" customFormat="1" ht="12.75" thickBot="1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534"/>
      <c r="U1882" s="534"/>
      <c r="V1882" s="379">
        <f>B1899</f>
        <v>0.23958333333333334</v>
      </c>
      <c r="W1882" s="379">
        <f>C1887</f>
        <v>0.23958333333333334</v>
      </c>
      <c r="X1882" s="1"/>
      <c r="Y1882" s="1"/>
      <c r="Z1882" s="13"/>
    </row>
    <row r="1883" spans="1:26" s="751" customFormat="1" ht="20.100000000000001" customHeight="1" thickBot="1" x14ac:dyDescent="0.2">
      <c r="A1883" s="1481" t="s">
        <v>137</v>
      </c>
      <c r="B1883" s="1482"/>
      <c r="C1883" s="1450" t="s">
        <v>546</v>
      </c>
      <c r="D1883" s="1451"/>
      <c r="E1883" s="1452"/>
      <c r="F1883" s="1453"/>
      <c r="G1883" s="1454"/>
      <c r="H1883" s="1454"/>
      <c r="I1883" s="1454"/>
      <c r="J1883" s="1454"/>
      <c r="K1883" s="1"/>
      <c r="L1883" s="1"/>
      <c r="M1883" s="1"/>
      <c r="N1883" s="1463" t="s">
        <v>3</v>
      </c>
      <c r="O1883" s="1464"/>
      <c r="P1883" s="1465">
        <v>9</v>
      </c>
      <c r="Q1883" s="1466"/>
      <c r="R1883" s="1"/>
      <c r="S1883" s="7" t="s">
        <v>139</v>
      </c>
      <c r="T1883" s="1555">
        <v>6.1805555555555558E-2</v>
      </c>
      <c r="U1883" s="1556"/>
      <c r="V1883" s="379">
        <f>V1884-V1882</f>
        <v>0.69796032384451467</v>
      </c>
      <c r="W1883" s="379">
        <f>W1884-W1882</f>
        <v>0.70138888888892859</v>
      </c>
      <c r="X1883" s="1"/>
      <c r="Y1883" s="1"/>
      <c r="Z1883" s="13"/>
    </row>
    <row r="1884" spans="1:26" s="751" customFormat="1" ht="12.75" thickBot="1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534"/>
      <c r="U1884" s="534"/>
      <c r="V1884" s="379">
        <f>L1890</f>
        <v>0.93754365717784804</v>
      </c>
      <c r="W1884" s="379">
        <f>K1904</f>
        <v>0.94097222222226196</v>
      </c>
      <c r="X1884" s="1"/>
      <c r="Y1884" s="1"/>
      <c r="Z1884" s="13"/>
    </row>
    <row r="1885" spans="1:26" s="751" customFormat="1" ht="24.75" customHeight="1" x14ac:dyDescent="0.15">
      <c r="A1885" s="1499" t="s">
        <v>140</v>
      </c>
      <c r="B1885" s="1494">
        <v>1</v>
      </c>
      <c r="C1885" s="1494"/>
      <c r="D1885" s="1494">
        <v>2</v>
      </c>
      <c r="E1885" s="1494"/>
      <c r="F1885" s="1494">
        <v>3</v>
      </c>
      <c r="G1885" s="1494"/>
      <c r="H1885" s="1494">
        <v>4</v>
      </c>
      <c r="I1885" s="1494"/>
      <c r="J1885" s="1494">
        <v>5</v>
      </c>
      <c r="K1885" s="1494"/>
      <c r="L1885" s="1494">
        <v>6</v>
      </c>
      <c r="M1885" s="1494"/>
      <c r="N1885" s="1494">
        <v>7</v>
      </c>
      <c r="O1885" s="1494"/>
      <c r="P1885" s="1494">
        <v>8</v>
      </c>
      <c r="Q1885" s="1494"/>
      <c r="R1885" s="1494">
        <v>9</v>
      </c>
      <c r="S1885" s="1494"/>
      <c r="T1885" s="1501">
        <v>10</v>
      </c>
      <c r="U1885" s="1502"/>
      <c r="V1885" s="1"/>
      <c r="W1885" s="1"/>
      <c r="X1885" s="1"/>
      <c r="Y1885" s="1"/>
      <c r="Z1885" s="13"/>
    </row>
    <row r="1886" spans="1:26" s="751" customFormat="1" ht="24.75" customHeight="1" x14ac:dyDescent="0.15">
      <c r="A1886" s="1500"/>
      <c r="B1886" s="9" t="s">
        <v>474</v>
      </c>
      <c r="C1886" s="9" t="s">
        <v>669</v>
      </c>
      <c r="D1886" s="9" t="s">
        <v>474</v>
      </c>
      <c r="E1886" s="9" t="s">
        <v>669</v>
      </c>
      <c r="F1886" s="9" t="s">
        <v>474</v>
      </c>
      <c r="G1886" s="9" t="s">
        <v>669</v>
      </c>
      <c r="H1886" s="9" t="s">
        <v>474</v>
      </c>
      <c r="I1886" s="9" t="s">
        <v>669</v>
      </c>
      <c r="J1886" s="9" t="s">
        <v>474</v>
      </c>
      <c r="K1886" s="9" t="s">
        <v>669</v>
      </c>
      <c r="L1886" s="9" t="s">
        <v>474</v>
      </c>
      <c r="M1886" s="9" t="s">
        <v>669</v>
      </c>
      <c r="N1886" s="9"/>
      <c r="O1886" s="9"/>
      <c r="P1886" s="9"/>
      <c r="Q1886" s="9"/>
      <c r="R1886" s="9"/>
      <c r="S1886" s="9"/>
      <c r="T1886" s="9"/>
      <c r="U1886" s="116"/>
      <c r="V1886" s="1" t="s">
        <v>141</v>
      </c>
      <c r="W1886" s="382" t="s">
        <v>142</v>
      </c>
      <c r="X1886" s="1"/>
      <c r="Y1886" s="1"/>
      <c r="Z1886" s="13"/>
    </row>
    <row r="1887" spans="1:26" s="751" customFormat="1" ht="24.75" customHeight="1" x14ac:dyDescent="0.15">
      <c r="A1887" s="1060" t="s">
        <v>326</v>
      </c>
      <c r="B1887" s="1062"/>
      <c r="C1887" s="453">
        <v>0.23958333333333334</v>
      </c>
      <c r="D1887" s="72">
        <v>0.311805555555555</v>
      </c>
      <c r="E1887" s="72">
        <v>0.37847222222222598</v>
      </c>
      <c r="F1887" s="72">
        <v>0.46597222222245899</v>
      </c>
      <c r="G1887" s="453">
        <v>0.53472222222035803</v>
      </c>
      <c r="H1887" s="72">
        <v>0.62222222208010902</v>
      </c>
      <c r="I1887" s="72">
        <v>0.688888887770433</v>
      </c>
      <c r="J1887" s="72">
        <v>0.77638880362096296</v>
      </c>
      <c r="K1887" s="453">
        <v>0.843055555555553</v>
      </c>
      <c r="L1887" s="72">
        <v>0.92086389335782803</v>
      </c>
      <c r="M1887" s="3"/>
      <c r="N1887" s="3"/>
      <c r="O1887" s="3"/>
      <c r="P1887" s="3"/>
      <c r="Q1887" s="3"/>
      <c r="R1887" s="275"/>
      <c r="S1887" s="195"/>
      <c r="T1887" s="4"/>
      <c r="U1887" s="118"/>
      <c r="V1887" s="383">
        <f>COUNTA(B1887:U1919)</f>
        <v>235</v>
      </c>
      <c r="W1887" s="384">
        <f>V1887/25/2</f>
        <v>4.7</v>
      </c>
      <c r="X1887" s="1"/>
      <c r="Y1887" s="1"/>
      <c r="Z1887" s="385"/>
    </row>
    <row r="1888" spans="1:26" s="751" customFormat="1" ht="24.75" customHeight="1" x14ac:dyDescent="0.15">
      <c r="A1888" s="8">
        <v>2</v>
      </c>
      <c r="B1888" s="1063"/>
      <c r="C1888" s="72">
        <v>0.24444444444444446</v>
      </c>
      <c r="D1888" s="72">
        <v>0.31736111111111098</v>
      </c>
      <c r="E1888" s="453">
        <v>0.38402777777778302</v>
      </c>
      <c r="F1888" s="72">
        <v>0.47152777777813298</v>
      </c>
      <c r="G1888" s="72">
        <v>0.54027777777777775</v>
      </c>
      <c r="H1888" s="72">
        <v>0.62777777777777777</v>
      </c>
      <c r="I1888" s="453">
        <v>0.69513888754674202</v>
      </c>
      <c r="J1888" s="72">
        <v>0.78263878656737795</v>
      </c>
      <c r="K1888" s="72">
        <v>0.84930555555555298</v>
      </c>
      <c r="L1888" s="72">
        <v>0.92642381463116796</v>
      </c>
      <c r="M1888" s="3"/>
      <c r="N1888" s="3"/>
      <c r="O1888" s="3"/>
      <c r="P1888" s="3"/>
      <c r="Q1888" s="3"/>
      <c r="R1888" s="275"/>
      <c r="S1888" s="195"/>
      <c r="T1888" s="4"/>
      <c r="U1888" s="118"/>
      <c r="V1888" s="386">
        <f>COUNTA(B1887:B1919,D1887:D1919,F1887:F1919,H1887:H1919,J1887:J1919,L1887:L1919,N1887:N1919,P1887:P1919,R1887:R1919,T1887:T1919)</f>
        <v>117</v>
      </c>
      <c r="W1888" s="386">
        <f>COUNTA(C1887:C1919,E1887:E1919,G1887:G1919,I1887:I1919,K1887:K1919,M1887:M1919,O1887:O1919,Q1887:Q1919,S1887:S1919,U1887:U1919)</f>
        <v>118</v>
      </c>
      <c r="X1888" s="1"/>
      <c r="Y1888" s="1">
        <f>(V1888+W1888)/2</f>
        <v>117.5</v>
      </c>
      <c r="Z1888" s="385"/>
    </row>
    <row r="1889" spans="1:26" s="751" customFormat="1" ht="24.75" customHeight="1" x14ac:dyDescent="0.15">
      <c r="A1889" s="1060" t="s">
        <v>327</v>
      </c>
      <c r="B1889" s="1064"/>
      <c r="C1889" s="453">
        <v>0.249305555555556</v>
      </c>
      <c r="D1889" s="72">
        <v>0.32291666666666702</v>
      </c>
      <c r="E1889" s="72">
        <v>0.38958333333334</v>
      </c>
      <c r="F1889" s="72">
        <v>0.47708333333380698</v>
      </c>
      <c r="G1889" s="453">
        <v>0.54583333333519701</v>
      </c>
      <c r="H1889" s="72">
        <v>0.63333333347544696</v>
      </c>
      <c r="I1889" s="72">
        <v>0.70138888732305105</v>
      </c>
      <c r="J1889" s="72">
        <v>0.78888876951379305</v>
      </c>
      <c r="K1889" s="453">
        <v>0.85555555555555296</v>
      </c>
      <c r="L1889" s="72">
        <v>0.931983735904508</v>
      </c>
      <c r="M1889" s="3"/>
      <c r="N1889" s="3"/>
      <c r="O1889" s="3"/>
      <c r="P1889" s="3"/>
      <c r="Q1889" s="3"/>
      <c r="R1889" s="275"/>
      <c r="S1889" s="195"/>
      <c r="T1889" s="4"/>
      <c r="U1889" s="118"/>
      <c r="V1889" s="1" t="s">
        <v>143</v>
      </c>
      <c r="W1889" s="1" t="s">
        <v>144</v>
      </c>
      <c r="X1889" s="1"/>
      <c r="Y1889" s="1" t="s">
        <v>145</v>
      </c>
      <c r="Z1889" s="385"/>
    </row>
    <row r="1890" spans="1:26" s="751" customFormat="1" ht="24.75" customHeight="1" x14ac:dyDescent="0.15">
      <c r="A1890" s="8">
        <v>4</v>
      </c>
      <c r="B1890" s="1065"/>
      <c r="C1890" s="72">
        <v>0.25416666666666698</v>
      </c>
      <c r="D1890" s="72">
        <v>0.328472222222223</v>
      </c>
      <c r="E1890" s="453">
        <v>0.39513888888889698</v>
      </c>
      <c r="F1890" s="72">
        <v>0.48263888888948098</v>
      </c>
      <c r="G1890" s="72">
        <v>0.55138888889261695</v>
      </c>
      <c r="H1890" s="72">
        <v>0.63888888917311504</v>
      </c>
      <c r="I1890" s="453">
        <v>0.70763888709935996</v>
      </c>
      <c r="J1890" s="72">
        <v>0.79513875246020804</v>
      </c>
      <c r="K1890" s="72">
        <v>0.86180555555555305</v>
      </c>
      <c r="L1890" s="72">
        <v>0.93754365717784804</v>
      </c>
      <c r="M1890" s="3"/>
      <c r="N1890" s="3"/>
      <c r="O1890" s="3"/>
      <c r="P1890" s="3"/>
      <c r="Q1890" s="3"/>
      <c r="R1890" s="275"/>
      <c r="S1890" s="195"/>
      <c r="T1890" s="4"/>
      <c r="U1890" s="118"/>
      <c r="V1890" s="1" t="s">
        <v>27</v>
      </c>
      <c r="W1890" s="1" t="s">
        <v>28</v>
      </c>
      <c r="X1890" s="1"/>
      <c r="Y1890" s="1"/>
      <c r="Z1890" s="385"/>
    </row>
    <row r="1891" spans="1:26" s="751" customFormat="1" ht="24.75" customHeight="1" x14ac:dyDescent="0.15">
      <c r="A1891" s="1060" t="s">
        <v>232</v>
      </c>
      <c r="B1891" s="1062"/>
      <c r="C1891" s="453">
        <v>0.25902777777777802</v>
      </c>
      <c r="D1891" s="72">
        <v>0.33402777777777898</v>
      </c>
      <c r="E1891" s="72">
        <v>0.40069444444445401</v>
      </c>
      <c r="F1891" s="72">
        <v>0.48819444444515497</v>
      </c>
      <c r="G1891" s="453">
        <v>0.55694444445003699</v>
      </c>
      <c r="H1891" s="72">
        <v>0.64444444487078401</v>
      </c>
      <c r="I1891" s="72">
        <v>0.71319444444444446</v>
      </c>
      <c r="J1891" s="72">
        <v>0.80069444444444438</v>
      </c>
      <c r="K1891" s="453">
        <v>0.86736111111111114</v>
      </c>
      <c r="L1891" s="72"/>
      <c r="M1891" s="3"/>
      <c r="N1891" s="3"/>
      <c r="O1891" s="3"/>
      <c r="P1891" s="3"/>
      <c r="Q1891" s="3"/>
      <c r="R1891" s="275"/>
      <c r="S1891" s="195"/>
      <c r="T1891" s="4"/>
      <c r="U1891" s="118"/>
      <c r="V1891" s="1" t="s">
        <v>29</v>
      </c>
      <c r="W1891" s="1" t="s">
        <v>30</v>
      </c>
      <c r="X1891" s="1"/>
      <c r="Y1891" s="1"/>
      <c r="Z1891" s="385"/>
    </row>
    <row r="1892" spans="1:26" s="751" customFormat="1" ht="24.75" customHeight="1" x14ac:dyDescent="0.15">
      <c r="A1892" s="8">
        <v>6</v>
      </c>
      <c r="B1892" s="1066"/>
      <c r="C1892" s="72">
        <v>0.26388888888888901</v>
      </c>
      <c r="D1892" s="72">
        <v>0.33958333333333501</v>
      </c>
      <c r="E1892" s="453">
        <v>0.40625000000001099</v>
      </c>
      <c r="F1892" s="72">
        <v>0.49375000000082903</v>
      </c>
      <c r="G1892" s="72">
        <v>0.56250000000745703</v>
      </c>
      <c r="H1892" s="72">
        <v>0.65000000056845297</v>
      </c>
      <c r="I1892" s="453">
        <v>0.71875000178952897</v>
      </c>
      <c r="J1892" s="72">
        <v>0.80625013642868104</v>
      </c>
      <c r="K1892" s="72">
        <v>0.87291666666666901</v>
      </c>
      <c r="L1892" s="72"/>
      <c r="M1892" s="3"/>
      <c r="N1892" s="3"/>
      <c r="O1892" s="3"/>
      <c r="P1892" s="3"/>
      <c r="Q1892" s="3"/>
      <c r="R1892" s="275"/>
      <c r="S1892" s="195"/>
      <c r="T1892" s="4"/>
      <c r="U1892" s="118"/>
      <c r="V1892" s="390">
        <f t="shared" ref="V1892:V1898" si="34">J1905-J1904</f>
        <v>5.5566469850010236E-3</v>
      </c>
      <c r="W1892" s="390">
        <f>K1893-K1892</f>
        <v>5.5555555555579783E-3</v>
      </c>
      <c r="X1892" s="1"/>
      <c r="Y1892" s="1"/>
      <c r="Z1892" s="385"/>
    </row>
    <row r="1893" spans="1:26" s="751" customFormat="1" ht="24.75" customHeight="1" x14ac:dyDescent="0.15">
      <c r="A1893" s="1060" t="s">
        <v>317</v>
      </c>
      <c r="B1893" s="1062"/>
      <c r="C1893" s="453">
        <v>0.26874999999999999</v>
      </c>
      <c r="D1893" s="72">
        <v>0.34513888888889099</v>
      </c>
      <c r="E1893" s="72">
        <v>0.41180555555556803</v>
      </c>
      <c r="F1893" s="72">
        <v>0.49930555555650302</v>
      </c>
      <c r="G1893" s="453">
        <v>0.56805555556487597</v>
      </c>
      <c r="H1893" s="72">
        <v>0.65555555626612105</v>
      </c>
      <c r="I1893" s="72">
        <v>0.72430555913461303</v>
      </c>
      <c r="J1893" s="72">
        <v>0.81180582841291704</v>
      </c>
      <c r="K1893" s="453">
        <v>0.87847222222222698</v>
      </c>
      <c r="L1893" s="72"/>
      <c r="M1893" s="3"/>
      <c r="N1893" s="3"/>
      <c r="O1893" s="3"/>
      <c r="P1893" s="3"/>
      <c r="Q1893" s="3"/>
      <c r="R1893" s="275"/>
      <c r="S1893" s="195"/>
      <c r="T1893" s="4"/>
      <c r="U1893" s="118"/>
      <c r="V1893" s="390">
        <f t="shared" si="34"/>
        <v>6.2467257116630703E-3</v>
      </c>
      <c r="W1893" s="390">
        <f t="shared" ref="W1893:W1902" si="35">K1894-K1893</f>
        <v>5.5555555555579783E-3</v>
      </c>
      <c r="X1893" s="1"/>
      <c r="Y1893" s="1"/>
      <c r="Z1893" s="385"/>
    </row>
    <row r="1894" spans="1:26" s="751" customFormat="1" ht="24.75" customHeight="1" x14ac:dyDescent="0.15">
      <c r="A1894" s="8">
        <v>8</v>
      </c>
      <c r="B1894" s="1062"/>
      <c r="C1894" s="72">
        <v>0.27430555555555552</v>
      </c>
      <c r="D1894" s="72">
        <v>0.35138888888888892</v>
      </c>
      <c r="E1894" s="453">
        <v>0.41805555555555557</v>
      </c>
      <c r="F1894" s="72">
        <v>0.50555555555555554</v>
      </c>
      <c r="G1894" s="72">
        <v>0.57361111112229601</v>
      </c>
      <c r="H1894" s="72">
        <v>0.66111111196379002</v>
      </c>
      <c r="I1894" s="453">
        <v>0.72986111647969798</v>
      </c>
      <c r="J1894" s="72">
        <v>0.81736152039715304</v>
      </c>
      <c r="K1894" s="72">
        <v>0.88402777777778496</v>
      </c>
      <c r="L1894" s="72"/>
      <c r="M1894" s="3"/>
      <c r="N1894" s="3"/>
      <c r="O1894" s="3"/>
      <c r="P1894" s="3"/>
      <c r="Q1894" s="3"/>
      <c r="R1894" s="275"/>
      <c r="S1894" s="195"/>
      <c r="T1894" s="4"/>
      <c r="U1894" s="118"/>
      <c r="V1894" s="390">
        <f t="shared" si="34"/>
        <v>6.2467257116629593E-3</v>
      </c>
      <c r="W1894" s="390">
        <f t="shared" si="35"/>
        <v>5.5555555555580893E-3</v>
      </c>
      <c r="X1894" s="1"/>
      <c r="Y1894" s="1"/>
      <c r="Z1894" s="385"/>
    </row>
    <row r="1895" spans="1:26" s="751" customFormat="1" ht="24.75" customHeight="1" x14ac:dyDescent="0.15">
      <c r="A1895" s="1060" t="s">
        <v>709</v>
      </c>
      <c r="B1895" s="1062"/>
      <c r="C1895" s="453">
        <v>0.27986111111111101</v>
      </c>
      <c r="D1895" s="72">
        <v>0.35763888888888701</v>
      </c>
      <c r="E1895" s="72">
        <v>0.424305555555543</v>
      </c>
      <c r="F1895" s="72">
        <v>0.51180555555460805</v>
      </c>
      <c r="G1895" s="453">
        <v>0.57916666667971595</v>
      </c>
      <c r="H1895" s="72">
        <v>0.66666666766145899</v>
      </c>
      <c r="I1895" s="72">
        <v>0.73541667382478204</v>
      </c>
      <c r="J1895" s="72">
        <v>0.82291721238139004</v>
      </c>
      <c r="K1895" s="453">
        <v>0.88958333333334305</v>
      </c>
      <c r="L1895" s="72"/>
      <c r="M1895" s="3"/>
      <c r="N1895" s="3"/>
      <c r="O1895" s="3"/>
      <c r="P1895" s="3"/>
      <c r="Q1895" s="3"/>
      <c r="R1895" s="275"/>
      <c r="S1895" s="195"/>
      <c r="T1895" s="4"/>
      <c r="U1895" s="118"/>
      <c r="V1895" s="390">
        <f t="shared" si="34"/>
        <v>6.2467257116629593E-3</v>
      </c>
      <c r="W1895" s="390">
        <f t="shared" si="35"/>
        <v>5.5555555555579783E-3</v>
      </c>
      <c r="X1895" s="1"/>
      <c r="Y1895" s="1"/>
      <c r="Z1895" s="385"/>
    </row>
    <row r="1896" spans="1:26" s="751" customFormat="1" ht="24.75" customHeight="1" x14ac:dyDescent="0.15">
      <c r="A1896" s="8">
        <v>10</v>
      </c>
      <c r="B1896" s="1062"/>
      <c r="C1896" s="72">
        <v>0.28541666666666698</v>
      </c>
      <c r="D1896" s="72">
        <v>0.36388888888888499</v>
      </c>
      <c r="E1896" s="453">
        <v>0.43055555555553099</v>
      </c>
      <c r="F1896" s="72">
        <v>0.51805555555366101</v>
      </c>
      <c r="G1896" s="72">
        <v>0.58472222223713499</v>
      </c>
      <c r="H1896" s="72">
        <v>0.67222222335912796</v>
      </c>
      <c r="I1896" s="453">
        <v>0.74097223116986699</v>
      </c>
      <c r="J1896" s="72">
        <v>0.82847290436562604</v>
      </c>
      <c r="K1896" s="72">
        <v>0.89513888888890103</v>
      </c>
      <c r="L1896" s="72"/>
      <c r="M1896" s="3"/>
      <c r="N1896" s="3"/>
      <c r="O1896" s="3"/>
      <c r="P1896" s="3"/>
      <c r="Q1896" s="3"/>
      <c r="R1896" s="275"/>
      <c r="S1896" s="195"/>
      <c r="T1896" s="4"/>
      <c r="U1896" s="118"/>
      <c r="V1896" s="390">
        <f t="shared" si="34"/>
        <v>6.2467257116629593E-3</v>
      </c>
      <c r="W1896" s="390">
        <f t="shared" si="35"/>
        <v>5.5555555555579783E-3</v>
      </c>
      <c r="X1896" s="1"/>
      <c r="Y1896" s="1"/>
      <c r="Z1896" s="385"/>
    </row>
    <row r="1897" spans="1:26" s="751" customFormat="1" ht="24.75" customHeight="1" x14ac:dyDescent="0.15">
      <c r="A1897" s="1060" t="s">
        <v>816</v>
      </c>
      <c r="B1897" s="72"/>
      <c r="C1897" s="453">
        <v>0.29097222222222202</v>
      </c>
      <c r="D1897" s="72">
        <v>0.37013888888888302</v>
      </c>
      <c r="E1897" s="72">
        <v>0.43680555555551798</v>
      </c>
      <c r="F1897" s="72">
        <v>0.52430555555271297</v>
      </c>
      <c r="G1897" s="453">
        <v>0.59097222222222223</v>
      </c>
      <c r="H1897" s="72">
        <v>0.67847222222222225</v>
      </c>
      <c r="I1897" s="72">
        <v>0.74652778851495105</v>
      </c>
      <c r="J1897" s="72">
        <v>0.83402859634986204</v>
      </c>
      <c r="K1897" s="453">
        <v>0.90069444444445901</v>
      </c>
      <c r="L1897" s="72"/>
      <c r="M1897" s="87"/>
      <c r="N1897" s="3"/>
      <c r="O1897" s="3"/>
      <c r="P1897" s="3"/>
      <c r="Q1897" s="3"/>
      <c r="R1897" s="275"/>
      <c r="S1897" s="195"/>
      <c r="T1897" s="4"/>
      <c r="U1897" s="118"/>
      <c r="V1897" s="390">
        <f t="shared" si="34"/>
        <v>4.8927625650470041E-3</v>
      </c>
      <c r="W1897" s="390">
        <f t="shared" si="35"/>
        <v>5.5555555555579783E-3</v>
      </c>
      <c r="X1897" s="1"/>
      <c r="Y1897" s="1"/>
      <c r="Z1897" s="385"/>
    </row>
    <row r="1898" spans="1:26" s="751" customFormat="1" ht="24.75" customHeight="1" x14ac:dyDescent="0.15">
      <c r="A1898" s="8">
        <v>12</v>
      </c>
      <c r="B1898" s="72"/>
      <c r="C1898" s="72">
        <v>0.296527777777778</v>
      </c>
      <c r="D1898" s="72">
        <v>0.376388888888881</v>
      </c>
      <c r="E1898" s="453">
        <v>0.44305555555550602</v>
      </c>
      <c r="F1898" s="72">
        <v>0.53055555555176603</v>
      </c>
      <c r="G1898" s="72">
        <v>0.59722222220730903</v>
      </c>
      <c r="H1898" s="72">
        <v>0.684722221085317</v>
      </c>
      <c r="I1898" s="453">
        <v>0.752083345860036</v>
      </c>
      <c r="J1898" s="72">
        <v>0.83958428833409904</v>
      </c>
      <c r="K1898" s="72">
        <v>0.90625000000001699</v>
      </c>
      <c r="L1898" s="72"/>
      <c r="M1898" s="3"/>
      <c r="N1898" s="3"/>
      <c r="O1898" s="3"/>
      <c r="P1898" s="3"/>
      <c r="Q1898" s="3"/>
      <c r="R1898" s="275"/>
      <c r="S1898" s="195"/>
      <c r="T1898" s="4"/>
      <c r="U1898" s="118"/>
      <c r="V1898" s="390">
        <f t="shared" si="34"/>
        <v>5.5599212733400405E-3</v>
      </c>
      <c r="W1898" s="390">
        <f t="shared" si="35"/>
        <v>5.5555555555579783E-3</v>
      </c>
      <c r="X1898" s="1"/>
      <c r="Y1898" s="1"/>
      <c r="Z1898" s="385"/>
    </row>
    <row r="1899" spans="1:26" s="751" customFormat="1" ht="24.75" customHeight="1" x14ac:dyDescent="0.15">
      <c r="A1899" s="8">
        <v>13</v>
      </c>
      <c r="B1899" s="72">
        <v>0.23958333333333334</v>
      </c>
      <c r="C1899" s="453">
        <v>0.30208333333333298</v>
      </c>
      <c r="D1899" s="72">
        <v>0.38263888888887798</v>
      </c>
      <c r="E1899" s="72">
        <v>0.44930555555549301</v>
      </c>
      <c r="F1899" s="72">
        <v>0.53680555555081799</v>
      </c>
      <c r="G1899" s="453">
        <v>0.60347222219239705</v>
      </c>
      <c r="H1899" s="72">
        <v>0.69097221994841096</v>
      </c>
      <c r="I1899" s="72">
        <v>0.75763890320512095</v>
      </c>
      <c r="J1899" s="72">
        <v>0.84513998031833504</v>
      </c>
      <c r="K1899" s="453">
        <v>0.91180555555557496</v>
      </c>
      <c r="L1899" s="72"/>
      <c r="M1899" s="87"/>
      <c r="N1899" s="3"/>
      <c r="O1899" s="3"/>
      <c r="P1899" s="3"/>
      <c r="Q1899" s="3"/>
      <c r="R1899" s="275"/>
      <c r="S1899" s="195"/>
      <c r="T1899" s="4"/>
      <c r="U1899" s="118"/>
      <c r="V1899" s="390">
        <f>L1887-J1911</f>
        <v>5.5599212733410397E-3</v>
      </c>
      <c r="W1899" s="390">
        <f t="shared" si="35"/>
        <v>6.2499999999806599E-3</v>
      </c>
      <c r="X1899" s="1"/>
      <c r="Y1899" s="1"/>
      <c r="Z1899" s="385"/>
    </row>
    <row r="1900" spans="1:26" s="751" customFormat="1" ht="24.75" customHeight="1" x14ac:dyDescent="0.15">
      <c r="A1900" s="1060" t="s">
        <v>776</v>
      </c>
      <c r="B1900" s="72">
        <v>0.24513888888888888</v>
      </c>
      <c r="C1900" s="72">
        <v>0.30763888888888902</v>
      </c>
      <c r="D1900" s="72">
        <v>0.38888888888887702</v>
      </c>
      <c r="E1900" s="453">
        <v>0.455555555555481</v>
      </c>
      <c r="F1900" s="72">
        <v>0.54305555554987095</v>
      </c>
      <c r="G1900" s="72">
        <v>0.60972222217748395</v>
      </c>
      <c r="H1900" s="72">
        <v>0.69722221881150503</v>
      </c>
      <c r="I1900" s="453">
        <v>0.76388888888888884</v>
      </c>
      <c r="J1900" s="72">
        <v>0.85138888888888886</v>
      </c>
      <c r="K1900" s="72">
        <v>0.91805555555555562</v>
      </c>
      <c r="L1900" s="73"/>
      <c r="M1900" s="87"/>
      <c r="N1900" s="3"/>
      <c r="O1900" s="3"/>
      <c r="P1900" s="3"/>
      <c r="Q1900" s="3"/>
      <c r="R1900" s="275"/>
      <c r="S1900" s="195"/>
      <c r="T1900" s="4"/>
      <c r="U1900" s="118"/>
      <c r="V1900" s="390">
        <f>L1888-L1887</f>
        <v>5.5599212733399295E-3</v>
      </c>
      <c r="W1900" s="390">
        <f t="shared" si="35"/>
        <v>6.2499999999803268E-3</v>
      </c>
      <c r="X1900" s="1"/>
      <c r="Y1900" s="1"/>
      <c r="Z1900" s="385"/>
    </row>
    <row r="1901" spans="1:26" s="751" customFormat="1" ht="24.75" customHeight="1" x14ac:dyDescent="0.15">
      <c r="A1901" s="8">
        <v>15</v>
      </c>
      <c r="B1901" s="72">
        <v>0.250694444444444</v>
      </c>
      <c r="C1901" s="453">
        <v>0.31388888888888888</v>
      </c>
      <c r="D1901" s="72">
        <v>0.39583333333333331</v>
      </c>
      <c r="E1901" s="72">
        <v>0.46249999999999997</v>
      </c>
      <c r="F1901" s="72">
        <v>0.54999999999999993</v>
      </c>
      <c r="G1901" s="453">
        <v>0.6166666666666667</v>
      </c>
      <c r="H1901" s="72">
        <v>0.70416666666666661</v>
      </c>
      <c r="I1901" s="72">
        <v>0.77083333333333337</v>
      </c>
      <c r="J1901" s="72">
        <v>0.85763779745944302</v>
      </c>
      <c r="K1901" s="453">
        <v>0.92430555555553595</v>
      </c>
      <c r="L1901" s="72"/>
      <c r="M1901" s="87"/>
      <c r="N1901" s="3"/>
      <c r="O1901" s="3"/>
      <c r="P1901" s="3"/>
      <c r="Q1901" s="3"/>
      <c r="R1901" s="275"/>
      <c r="S1901" s="195"/>
      <c r="T1901" s="4"/>
      <c r="U1901" s="118"/>
      <c r="V1901" s="390">
        <f>L1889-L1888</f>
        <v>5.5599212733400405E-3</v>
      </c>
      <c r="W1901" s="390">
        <f t="shared" si="35"/>
        <v>5.5555555555751868E-3</v>
      </c>
      <c r="X1901" s="1"/>
      <c r="Y1901" s="1"/>
      <c r="Z1901" s="385"/>
    </row>
    <row r="1902" spans="1:26" s="751" customFormat="1" ht="24.75" customHeight="1" x14ac:dyDescent="0.15">
      <c r="A1902" s="1060" t="s">
        <v>1753</v>
      </c>
      <c r="B1902" s="72">
        <v>0.25624999999999998</v>
      </c>
      <c r="C1902" s="72">
        <v>0.32013888888888897</v>
      </c>
      <c r="D1902" s="72">
        <v>0.40277777777779</v>
      </c>
      <c r="E1902" s="453">
        <v>0.46944444444451899</v>
      </c>
      <c r="F1902" s="72">
        <v>0.55694444445012903</v>
      </c>
      <c r="G1902" s="72">
        <v>0.623611111155849</v>
      </c>
      <c r="H1902" s="72">
        <v>0.71111111452182796</v>
      </c>
      <c r="I1902" s="453">
        <v>0.77777777777777801</v>
      </c>
      <c r="J1902" s="72">
        <v>0.86319444444444438</v>
      </c>
      <c r="K1902" s="72">
        <v>0.92986111111111114</v>
      </c>
      <c r="L1902" s="72"/>
      <c r="M1902" s="88"/>
      <c r="N1902" s="3"/>
      <c r="O1902" s="3"/>
      <c r="P1902" s="3"/>
      <c r="Q1902" s="3"/>
      <c r="R1902" s="275"/>
      <c r="S1902" s="195"/>
      <c r="T1902" s="4"/>
      <c r="U1902" s="118"/>
      <c r="V1902" s="390">
        <f>L1890-L1889</f>
        <v>5.5599212733400405E-3</v>
      </c>
      <c r="W1902" s="390">
        <f t="shared" si="35"/>
        <v>5.5555555555748537E-3</v>
      </c>
      <c r="X1902" s="1"/>
      <c r="Y1902" s="1"/>
      <c r="Z1902" s="385"/>
    </row>
    <row r="1903" spans="1:26" s="751" customFormat="1" ht="24.75" customHeight="1" x14ac:dyDescent="0.15">
      <c r="A1903" s="8">
        <v>17</v>
      </c>
      <c r="B1903" s="72">
        <v>0.26180555555555501</v>
      </c>
      <c r="C1903" s="453">
        <v>0.32638888888888901</v>
      </c>
      <c r="D1903" s="72">
        <v>0.40972222222224602</v>
      </c>
      <c r="E1903" s="72">
        <v>0.47638888888903802</v>
      </c>
      <c r="F1903" s="72">
        <v>0.56388888890025801</v>
      </c>
      <c r="G1903" s="453">
        <v>0.63055555564503196</v>
      </c>
      <c r="H1903" s="72">
        <v>0.71805556237698998</v>
      </c>
      <c r="I1903" s="72">
        <v>0.78472222222222199</v>
      </c>
      <c r="J1903" s="72">
        <v>0.86875109142944595</v>
      </c>
      <c r="K1903" s="453">
        <v>0.93541666666668599</v>
      </c>
      <c r="L1903" s="72"/>
      <c r="M1903" s="40"/>
      <c r="N1903" s="3"/>
      <c r="O1903" s="3"/>
      <c r="P1903" s="3"/>
      <c r="Q1903" s="3"/>
      <c r="R1903" s="275"/>
      <c r="S1903" s="195"/>
      <c r="T1903" s="4"/>
      <c r="U1903" s="118"/>
      <c r="V1903" s="390"/>
      <c r="W1903" s="390">
        <f>K1904-K1903</f>
        <v>5.5555555555759639E-3</v>
      </c>
      <c r="X1903" s="1"/>
      <c r="Y1903" s="1"/>
      <c r="Z1903" s="385"/>
    </row>
    <row r="1904" spans="1:26" s="751" customFormat="1" ht="24.75" customHeight="1" x14ac:dyDescent="0.15">
      <c r="A1904" s="1060" t="s">
        <v>781</v>
      </c>
      <c r="B1904" s="72">
        <v>0.26736111111111099</v>
      </c>
      <c r="C1904" s="72">
        <v>0.33263888888888898</v>
      </c>
      <c r="D1904" s="72">
        <v>0.41666666666670199</v>
      </c>
      <c r="E1904" s="453">
        <v>0.48333333333355699</v>
      </c>
      <c r="F1904" s="72">
        <v>0.570833333350387</v>
      </c>
      <c r="G1904" s="72">
        <v>0.63750000013421504</v>
      </c>
      <c r="H1904" s="72">
        <v>0.72500001023215099</v>
      </c>
      <c r="I1904" s="453">
        <v>0.79166666666666696</v>
      </c>
      <c r="J1904" s="72">
        <v>0.87430773841444698</v>
      </c>
      <c r="K1904" s="72">
        <v>0.94097222222226196</v>
      </c>
      <c r="L1904" s="72"/>
      <c r="M1904" s="40"/>
      <c r="N1904" s="3"/>
      <c r="O1904" s="3"/>
      <c r="P1904" s="3"/>
      <c r="Q1904" s="3"/>
      <c r="R1904" s="275"/>
      <c r="S1904" s="195"/>
      <c r="T1904" s="4"/>
      <c r="U1904" s="118"/>
      <c r="V1904" s="390"/>
      <c r="W1904" s="390"/>
      <c r="X1904" s="1"/>
      <c r="Y1904" s="1"/>
      <c r="Z1904" s="385"/>
    </row>
    <row r="1905" spans="1:26" s="751" customFormat="1" ht="24.75" customHeight="1" x14ac:dyDescent="0.15">
      <c r="A1905" s="8">
        <v>19</v>
      </c>
      <c r="B1905" s="72">
        <v>0.27291666666666697</v>
      </c>
      <c r="C1905" s="453">
        <v>0.33888888888888802</v>
      </c>
      <c r="D1905" s="72">
        <v>0.42361111111115901</v>
      </c>
      <c r="E1905" s="72">
        <v>0.49027777777807602</v>
      </c>
      <c r="F1905" s="72">
        <v>0.57777777780051598</v>
      </c>
      <c r="G1905" s="453">
        <v>0.64444444462339801</v>
      </c>
      <c r="H1905" s="72">
        <v>0.73194445808731301</v>
      </c>
      <c r="I1905" s="72">
        <v>0.79861111111111105</v>
      </c>
      <c r="J1905" s="72">
        <v>0.879864385399448</v>
      </c>
      <c r="K1905" s="453"/>
      <c r="L1905" s="72"/>
      <c r="M1905" s="40"/>
      <c r="N1905" s="3"/>
      <c r="O1905" s="3"/>
      <c r="P1905" s="3"/>
      <c r="Q1905" s="3"/>
      <c r="R1905" s="9"/>
      <c r="S1905" s="195"/>
      <c r="T1905" s="4"/>
      <c r="U1905" s="118"/>
      <c r="V1905" s="390"/>
      <c r="W1905" s="390"/>
      <c r="X1905" s="1"/>
      <c r="Y1905" s="1"/>
      <c r="Z1905" s="385"/>
    </row>
    <row r="1906" spans="1:26" s="751" customFormat="1" ht="24.75" customHeight="1" x14ac:dyDescent="0.15">
      <c r="A1906" s="1060" t="s">
        <v>778</v>
      </c>
      <c r="B1906" s="72">
        <v>0.27847222222222201</v>
      </c>
      <c r="C1906" s="72">
        <v>0.345138888888888</v>
      </c>
      <c r="D1906" s="72">
        <v>0.43055555555561498</v>
      </c>
      <c r="E1906" s="453">
        <v>0.49722222222259499</v>
      </c>
      <c r="F1906" s="72">
        <v>0.58472222225064496</v>
      </c>
      <c r="G1906" s="72">
        <v>0.65138888911257997</v>
      </c>
      <c r="H1906" s="72">
        <v>0.73888890594247403</v>
      </c>
      <c r="I1906" s="453">
        <v>0.80555555555555602</v>
      </c>
      <c r="J1906" s="72">
        <v>0.88611111111111107</v>
      </c>
      <c r="K1906" s="72"/>
      <c r="L1906" s="72"/>
      <c r="M1906" s="3"/>
      <c r="N1906" s="3"/>
      <c r="O1906" s="3"/>
      <c r="P1906" s="3"/>
      <c r="Q1906" s="3"/>
      <c r="R1906" s="9"/>
      <c r="S1906" s="4"/>
      <c r="T1906" s="4"/>
      <c r="U1906" s="118"/>
      <c r="V1906" s="390"/>
      <c r="W1906" s="1"/>
      <c r="X1906" s="1"/>
      <c r="Y1906" s="1"/>
      <c r="Z1906" s="13"/>
    </row>
    <row r="1907" spans="1:26" s="751" customFormat="1" ht="24.75" customHeight="1" x14ac:dyDescent="0.15">
      <c r="A1907" s="8">
        <v>21</v>
      </c>
      <c r="B1907" s="72">
        <v>0.28402777777777799</v>
      </c>
      <c r="C1907" s="453">
        <v>0.35069444444444442</v>
      </c>
      <c r="D1907" s="72">
        <v>0.4368055555555555</v>
      </c>
      <c r="E1907" s="72">
        <v>0.50347222222222221</v>
      </c>
      <c r="F1907" s="72">
        <v>0.59097222222222223</v>
      </c>
      <c r="G1907" s="453">
        <v>0.65763888888888888</v>
      </c>
      <c r="H1907" s="72">
        <v>0.74513888888888891</v>
      </c>
      <c r="I1907" s="72">
        <v>0.81180555555555556</v>
      </c>
      <c r="J1907" s="72">
        <v>0.89235783682277403</v>
      </c>
      <c r="K1907" s="453"/>
      <c r="L1907" s="1067"/>
      <c r="M1907" s="4"/>
      <c r="N1907" s="4"/>
      <c r="O1907" s="4"/>
      <c r="P1907" s="4"/>
      <c r="Q1907" s="4"/>
      <c r="R1907" s="4"/>
      <c r="S1907" s="4"/>
      <c r="T1907" s="4"/>
      <c r="U1907" s="118"/>
      <c r="V1907" s="390"/>
      <c r="W1907" s="1"/>
      <c r="X1907" s="1"/>
      <c r="Y1907" s="1"/>
      <c r="Z1907" s="13"/>
    </row>
    <row r="1908" spans="1:26" s="751" customFormat="1" ht="24.75" customHeight="1" x14ac:dyDescent="0.15">
      <c r="A1908" s="1060" t="s">
        <v>1754</v>
      </c>
      <c r="B1908" s="72">
        <v>0.28958333333333303</v>
      </c>
      <c r="C1908" s="72">
        <v>0.35625000000000101</v>
      </c>
      <c r="D1908" s="72">
        <v>0.44305555555549597</v>
      </c>
      <c r="E1908" s="453">
        <v>0.50972222222184904</v>
      </c>
      <c r="F1908" s="72">
        <v>0.59722222219379995</v>
      </c>
      <c r="G1908" s="72">
        <v>0.66388888866519802</v>
      </c>
      <c r="H1908" s="72">
        <v>0.75138887183530401</v>
      </c>
      <c r="I1908" s="453">
        <v>0.81805555555555498</v>
      </c>
      <c r="J1908" s="72">
        <v>0.89860456253443699</v>
      </c>
      <c r="K1908" s="72"/>
      <c r="L1908" s="72"/>
      <c r="M1908" s="4"/>
      <c r="N1908" s="4"/>
      <c r="O1908" s="4"/>
      <c r="P1908" s="4"/>
      <c r="Q1908" s="4"/>
      <c r="R1908" s="4"/>
      <c r="S1908" s="4"/>
      <c r="T1908" s="4"/>
      <c r="U1908" s="118"/>
      <c r="V1908" s="1"/>
      <c r="W1908" s="1"/>
      <c r="X1908" s="1"/>
      <c r="Y1908" s="1"/>
      <c r="Z1908" s="13"/>
    </row>
    <row r="1909" spans="1:26" s="751" customFormat="1" ht="24.75" customHeight="1" x14ac:dyDescent="0.15">
      <c r="A1909" s="8">
        <v>23</v>
      </c>
      <c r="B1909" s="72">
        <v>0.29513888888888901</v>
      </c>
      <c r="C1909" s="453">
        <v>0.36180555555555699</v>
      </c>
      <c r="D1909" s="72">
        <v>0.449305555555437</v>
      </c>
      <c r="E1909" s="72">
        <v>0.51597222222147698</v>
      </c>
      <c r="F1909" s="72">
        <v>0.60347222216537699</v>
      </c>
      <c r="G1909" s="453">
        <v>0.67013888844150704</v>
      </c>
      <c r="H1909" s="72">
        <v>0.757638854781719</v>
      </c>
      <c r="I1909" s="72">
        <v>0.82430555555555496</v>
      </c>
      <c r="J1909" s="72">
        <v>0.90485128824609995</v>
      </c>
      <c r="K1909" s="453"/>
      <c r="L1909" s="72"/>
      <c r="M1909" s="4"/>
      <c r="N1909" s="4"/>
      <c r="O1909" s="4"/>
      <c r="P1909" s="4"/>
      <c r="Q1909" s="4"/>
      <c r="R1909" s="4"/>
      <c r="S1909" s="4"/>
      <c r="T1909" s="14"/>
      <c r="U1909" s="20"/>
      <c r="V1909" s="1"/>
      <c r="W1909" s="1"/>
      <c r="X1909" s="1"/>
      <c r="Y1909" s="1"/>
      <c r="Z1909" s="13"/>
    </row>
    <row r="1910" spans="1:26" s="751" customFormat="1" ht="24.75" customHeight="1" x14ac:dyDescent="0.15">
      <c r="A1910" s="1060" t="s">
        <v>1755</v>
      </c>
      <c r="B1910" s="72">
        <v>0.30069444444444399</v>
      </c>
      <c r="C1910" s="72">
        <v>0.36736111111111402</v>
      </c>
      <c r="D1910" s="72">
        <v>0.4548611111111111</v>
      </c>
      <c r="E1910" s="453">
        <v>0.52222222222110404</v>
      </c>
      <c r="F1910" s="72">
        <v>0.60972222213695404</v>
      </c>
      <c r="G1910" s="72">
        <v>0.67638888821781595</v>
      </c>
      <c r="H1910" s="72">
        <v>0.76388883772813398</v>
      </c>
      <c r="I1910" s="453">
        <v>0.83055555555555405</v>
      </c>
      <c r="J1910" s="72">
        <v>0.90974405081114695</v>
      </c>
      <c r="K1910" s="72"/>
      <c r="L1910" s="72"/>
      <c r="M1910" s="4"/>
      <c r="N1910" s="4"/>
      <c r="O1910" s="4"/>
      <c r="P1910" s="4"/>
      <c r="Q1910" s="4"/>
      <c r="R1910" s="4"/>
      <c r="S1910" s="4"/>
      <c r="T1910" s="14"/>
      <c r="U1910" s="20"/>
      <c r="V1910" s="1"/>
      <c r="W1910" s="1"/>
      <c r="X1910" s="1"/>
      <c r="Y1910" s="1"/>
      <c r="Z1910" s="13"/>
    </row>
    <row r="1911" spans="1:26" s="751" customFormat="1" ht="24.75" customHeight="1" x14ac:dyDescent="0.15">
      <c r="A1911" s="8">
        <v>25</v>
      </c>
      <c r="B1911" s="72">
        <v>0.30625000000000002</v>
      </c>
      <c r="C1911" s="453">
        <v>0.37291666666667</v>
      </c>
      <c r="D1911" s="72">
        <v>0.46041666666678499</v>
      </c>
      <c r="E1911" s="72">
        <v>0.52847222222073098</v>
      </c>
      <c r="F1911" s="72">
        <v>0.61597222210853098</v>
      </c>
      <c r="G1911" s="453">
        <v>0.68263888799412498</v>
      </c>
      <c r="H1911" s="72">
        <v>0.77013882067454797</v>
      </c>
      <c r="I1911" s="72">
        <v>0.83680555555555403</v>
      </c>
      <c r="J1911" s="72">
        <v>0.91530397208448699</v>
      </c>
      <c r="K1911" s="453"/>
      <c r="L1911" s="4"/>
      <c r="M1911" s="4"/>
      <c r="N1911" s="4"/>
      <c r="O1911" s="4"/>
      <c r="P1911" s="4"/>
      <c r="Q1911" s="4"/>
      <c r="R1911" s="4"/>
      <c r="S1911" s="4"/>
      <c r="T1911" s="14"/>
      <c r="U1911" s="20"/>
      <c r="V1911" s="1"/>
      <c r="W1911" s="1"/>
      <c r="X1911" s="1"/>
      <c r="Y1911" s="1"/>
      <c r="Z1911" s="13"/>
    </row>
    <row r="1912" spans="1:26" s="751" customFormat="1" ht="24.75" customHeight="1" x14ac:dyDescent="0.15">
      <c r="A1912" s="8">
        <v>26</v>
      </c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14"/>
      <c r="U1912" s="20"/>
      <c r="V1912" s="1"/>
      <c r="W1912" s="1"/>
      <c r="X1912" s="1"/>
      <c r="Y1912" s="1"/>
      <c r="Z1912" s="13"/>
    </row>
    <row r="1913" spans="1:26" s="751" customFormat="1" ht="24.75" customHeight="1" x14ac:dyDescent="0.15">
      <c r="A1913" s="8">
        <v>27</v>
      </c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14"/>
      <c r="U1913" s="20"/>
      <c r="V1913" s="1"/>
      <c r="W1913" s="1"/>
      <c r="X1913" s="1"/>
      <c r="Y1913" s="1"/>
      <c r="Z1913" s="13"/>
    </row>
    <row r="1914" spans="1:26" s="751" customFormat="1" ht="24.75" customHeight="1" x14ac:dyDescent="0.15">
      <c r="A1914" s="8">
        <v>28</v>
      </c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14"/>
      <c r="U1914" s="20"/>
      <c r="V1914" s="1"/>
      <c r="W1914" s="1"/>
      <c r="X1914" s="1"/>
      <c r="Y1914" s="1"/>
      <c r="Z1914" s="13"/>
    </row>
    <row r="1915" spans="1:26" s="751" customFormat="1" ht="24.75" customHeight="1" x14ac:dyDescent="0.15">
      <c r="A1915" s="8">
        <v>29</v>
      </c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14"/>
      <c r="U1915" s="20"/>
      <c r="V1915" s="1"/>
      <c r="W1915" s="1"/>
      <c r="X1915" s="1"/>
      <c r="Y1915" s="1"/>
      <c r="Z1915" s="13"/>
    </row>
    <row r="1916" spans="1:26" s="751" customFormat="1" ht="24.75" customHeight="1" x14ac:dyDescent="0.15">
      <c r="A1916" s="8">
        <v>30</v>
      </c>
      <c r="B1916" s="45"/>
      <c r="C1916" s="45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6"/>
      <c r="U1916" s="47"/>
      <c r="V1916" s="1"/>
      <c r="W1916" s="1"/>
      <c r="X1916" s="1"/>
      <c r="Y1916" s="1"/>
      <c r="Z1916" s="13"/>
    </row>
    <row r="1917" spans="1:26" s="751" customFormat="1" ht="24.75" customHeight="1" x14ac:dyDescent="0.15">
      <c r="A1917" s="8">
        <v>31</v>
      </c>
      <c r="B1917" s="45"/>
      <c r="C1917" s="45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6"/>
      <c r="U1917" s="47"/>
      <c r="V1917" s="1"/>
      <c r="W1917" s="1"/>
      <c r="X1917" s="1"/>
      <c r="Y1917" s="1"/>
      <c r="Z1917" s="13"/>
    </row>
    <row r="1918" spans="1:26" s="751" customFormat="1" ht="24.75" customHeight="1" x14ac:dyDescent="0.15">
      <c r="A1918" s="8">
        <v>32</v>
      </c>
      <c r="B1918" s="45"/>
      <c r="C1918" s="45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6"/>
      <c r="U1918" s="47"/>
      <c r="V1918" s="1"/>
      <c r="W1918" s="1"/>
      <c r="X1918" s="1"/>
      <c r="Y1918" s="1"/>
      <c r="Z1918" s="13"/>
    </row>
    <row r="1919" spans="1:26" s="751" customFormat="1" ht="24.75" customHeight="1" thickBot="1" x14ac:dyDescent="0.2">
      <c r="A1919" s="779">
        <v>33</v>
      </c>
      <c r="B1919" s="45"/>
      <c r="C1919" s="45"/>
      <c r="D1919" s="45"/>
      <c r="E1919" s="45"/>
      <c r="F1919" s="45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31"/>
      <c r="U1919" s="32"/>
      <c r="V1919" s="1"/>
      <c r="W1919" s="1"/>
      <c r="X1919" s="1"/>
      <c r="Y1919" s="1"/>
      <c r="Z1919" s="13"/>
    </row>
    <row r="1920" spans="1:26" s="751" customFormat="1" ht="24.75" customHeight="1" thickBot="1" x14ac:dyDescent="0.2">
      <c r="A1920" s="1469" t="s">
        <v>4</v>
      </c>
      <c r="B1920" s="1470"/>
      <c r="C1920" s="1564" t="s">
        <v>1752</v>
      </c>
      <c r="D1920" s="1564"/>
      <c r="E1920" s="1564"/>
      <c r="F1920" s="1565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467"/>
      <c r="U1920" s="467"/>
      <c r="V1920" s="1"/>
      <c r="W1920" s="1"/>
      <c r="X1920" s="1"/>
      <c r="Y1920" s="1"/>
      <c r="Z1920" s="13"/>
    </row>
    <row r="1921" spans="1:29" ht="31.5" customHeight="1" thickBot="1" x14ac:dyDescent="0.2">
      <c r="A1921" s="1476" t="s">
        <v>894</v>
      </c>
      <c r="B1921" s="1477"/>
      <c r="C1921" s="1477"/>
      <c r="D1921" s="1477"/>
      <c r="E1921" s="1478"/>
      <c r="F1921" s="602" t="s">
        <v>1766</v>
      </c>
      <c r="H1921" s="1479" t="s">
        <v>149</v>
      </c>
      <c r="I1921" s="1480"/>
      <c r="J1921" s="1480"/>
      <c r="K1921" s="5" t="s">
        <v>875</v>
      </c>
      <c r="L1921" s="1457" t="s">
        <v>895</v>
      </c>
      <c r="M1921" s="1457"/>
      <c r="N1921" s="1458"/>
      <c r="O1921" s="1453" t="s">
        <v>1768</v>
      </c>
      <c r="P1921" s="1454"/>
      <c r="Q1921" s="1454"/>
      <c r="R1921" s="1454"/>
      <c r="T1921" s="1467" t="s">
        <v>896</v>
      </c>
      <c r="U1921" s="1468"/>
      <c r="V1921" s="837">
        <f>V1923/V1928</f>
        <v>1.5232974910394267E-2</v>
      </c>
      <c r="W1921" s="838">
        <f>W1923/W1928</f>
        <v>1.0850694444444375E-2</v>
      </c>
      <c r="X1921" s="839">
        <f>AVERAGE(V1921,W1921)</f>
        <v>1.3041834677419321E-2</v>
      </c>
      <c r="Y1921" s="380" t="s">
        <v>865</v>
      </c>
      <c r="Z1921" s="381">
        <f>ROUND(X1921*1440,0)/1440</f>
        <v>1.3194444444444444E-2</v>
      </c>
    </row>
    <row r="1922" spans="1:29" ht="9" customHeight="1" thickBot="1" x14ac:dyDescent="0.2">
      <c r="T1922" s="534"/>
      <c r="U1922" s="534"/>
      <c r="V1922" s="379">
        <f>B1934</f>
        <v>0</v>
      </c>
      <c r="W1922" s="379">
        <v>0.2361111111111111</v>
      </c>
      <c r="X1922"/>
      <c r="Z1922" s="13"/>
    </row>
    <row r="1923" spans="1:29" s="751" customFormat="1" ht="20.100000000000001" customHeight="1" thickBot="1" x14ac:dyDescent="0.2">
      <c r="A1923" s="1495" t="s">
        <v>866</v>
      </c>
      <c r="B1923" s="1483"/>
      <c r="C1923" s="1481" t="s">
        <v>897</v>
      </c>
      <c r="D1923" s="1451"/>
      <c r="E1923" s="1451"/>
      <c r="F1923" s="1451"/>
      <c r="G1923" s="1451"/>
      <c r="H1923" s="1451"/>
      <c r="I1923" s="1451"/>
      <c r="J1923" s="1451"/>
      <c r="K1923" s="1451"/>
      <c r="L1923" s="1452"/>
      <c r="M1923" s="1"/>
      <c r="N1923" s="1463" t="s">
        <v>3</v>
      </c>
      <c r="O1923" s="1464"/>
      <c r="P1923" s="1536" t="s">
        <v>898</v>
      </c>
      <c r="Q1923" s="1537"/>
      <c r="R1923" s="1"/>
      <c r="S1923" s="7" t="s">
        <v>869</v>
      </c>
      <c r="T1923" s="1526">
        <v>7.3611111111111113E-2</v>
      </c>
      <c r="U1923" s="1527"/>
      <c r="V1923" s="379">
        <f>V1924-V1922</f>
        <v>0.94444444444444453</v>
      </c>
      <c r="W1923" s="379">
        <f>W1924-W1922</f>
        <v>0.69444444444443998</v>
      </c>
      <c r="X1923" s="1"/>
      <c r="Y1923" s="1"/>
      <c r="Z1923" s="13"/>
    </row>
    <row r="1924" spans="1:29" ht="9" customHeight="1" thickBot="1" x14ac:dyDescent="0.2">
      <c r="T1924" s="534"/>
      <c r="U1924" s="534"/>
      <c r="V1924" s="379">
        <f>J1932</f>
        <v>0.94444444444444453</v>
      </c>
      <c r="W1924" s="379">
        <f>I1942</f>
        <v>0.93055555555555103</v>
      </c>
      <c r="X1924"/>
      <c r="Z1924" s="13"/>
    </row>
    <row r="1925" spans="1:29" s="751" customFormat="1" ht="20.100000000000001" customHeight="1" x14ac:dyDescent="0.15">
      <c r="A1925" s="1499" t="s">
        <v>871</v>
      </c>
      <c r="B1925" s="1494">
        <v>1</v>
      </c>
      <c r="C1925" s="1494"/>
      <c r="D1925" s="1494">
        <v>2</v>
      </c>
      <c r="E1925" s="1494"/>
      <c r="F1925" s="1494">
        <v>3</v>
      </c>
      <c r="G1925" s="1494"/>
      <c r="H1925" s="1494">
        <v>4</v>
      </c>
      <c r="I1925" s="1494"/>
      <c r="J1925" s="1494">
        <v>5</v>
      </c>
      <c r="K1925" s="1494"/>
      <c r="L1925" s="1494">
        <v>6</v>
      </c>
      <c r="M1925" s="1494"/>
      <c r="N1925" s="1494"/>
      <c r="O1925" s="1494"/>
      <c r="P1925" s="1494"/>
      <c r="Q1925" s="1494"/>
      <c r="R1925" s="1494"/>
      <c r="S1925" s="1494"/>
      <c r="T1925" s="1501"/>
      <c r="U1925" s="1502"/>
      <c r="V1925" s="379"/>
      <c r="W1925" s="379"/>
      <c r="X1925" s="1"/>
      <c r="Y1925" s="1"/>
      <c r="Z1925" s="13"/>
    </row>
    <row r="1926" spans="1:29" s="751" customFormat="1" ht="20.100000000000001" customHeight="1" x14ac:dyDescent="0.15">
      <c r="A1926" s="1500"/>
      <c r="B1926" s="9" t="s">
        <v>149</v>
      </c>
      <c r="C1926" s="9" t="s">
        <v>899</v>
      </c>
      <c r="D1926" s="9" t="s">
        <v>900</v>
      </c>
      <c r="E1926" s="9" t="s">
        <v>901</v>
      </c>
      <c r="F1926" s="9" t="s">
        <v>149</v>
      </c>
      <c r="G1926" s="9" t="s">
        <v>902</v>
      </c>
      <c r="H1926" s="9" t="s">
        <v>879</v>
      </c>
      <c r="I1926" s="9" t="s">
        <v>903</v>
      </c>
      <c r="J1926" s="9" t="s">
        <v>879</v>
      </c>
      <c r="K1926" s="9" t="s">
        <v>902</v>
      </c>
      <c r="L1926" s="9" t="s">
        <v>149</v>
      </c>
      <c r="M1926" s="9"/>
      <c r="N1926" s="718" t="s">
        <v>904</v>
      </c>
      <c r="O1926" s="718" t="s">
        <v>866</v>
      </c>
      <c r="P1926" s="9"/>
      <c r="Q1926" s="9"/>
      <c r="R1926" s="9"/>
      <c r="S1926" s="9"/>
      <c r="T1926" s="10"/>
      <c r="U1926" s="16"/>
      <c r="V1926" s="1"/>
      <c r="W1926" s="1"/>
      <c r="X1926" s="1"/>
      <c r="Y1926" s="1"/>
      <c r="Z1926" s="13"/>
    </row>
    <row r="1927" spans="1:29" s="751" customFormat="1" ht="24.75" customHeight="1" x14ac:dyDescent="0.15">
      <c r="A1927" s="8">
        <v>1</v>
      </c>
      <c r="B1927" s="191"/>
      <c r="C1927" s="192" t="s">
        <v>500</v>
      </c>
      <c r="D1927" s="28">
        <v>0.32361111111111113</v>
      </c>
      <c r="E1927" s="28">
        <v>0.40277777777777773</v>
      </c>
      <c r="F1927" s="28">
        <v>0.50624999999999998</v>
      </c>
      <c r="G1927" s="28">
        <v>0.5805555555555556</v>
      </c>
      <c r="H1927" s="28">
        <v>0.68472222222222223</v>
      </c>
      <c r="I1927" s="28">
        <v>0.76041666666666663</v>
      </c>
      <c r="J1927" s="28">
        <v>0.87152777777777801</v>
      </c>
      <c r="K1927" s="28"/>
      <c r="L1927" s="28"/>
      <c r="M1927" s="3"/>
      <c r="N1927" s="88">
        <v>202</v>
      </c>
      <c r="O1927" s="248" t="s">
        <v>786</v>
      </c>
      <c r="P1927" s="3"/>
      <c r="Q1927" s="3"/>
      <c r="R1927" s="18"/>
      <c r="S1927" s="195"/>
      <c r="T1927" s="14"/>
      <c r="U1927" s="20"/>
      <c r="V1927" s="383">
        <f>COUNTA(B1927:L1959)</f>
        <v>126</v>
      </c>
      <c r="W1927" s="384">
        <f>V1927/16/2</f>
        <v>3.9375</v>
      </c>
      <c r="X1927" s="1"/>
      <c r="Y1927" s="1"/>
      <c r="Z1927" s="385"/>
    </row>
    <row r="1928" spans="1:29" s="751" customFormat="1" ht="36" customHeight="1" x14ac:dyDescent="0.15">
      <c r="A1928" s="625">
        <v>2</v>
      </c>
      <c r="B1928" s="626"/>
      <c r="C1928" s="627" t="s">
        <v>787</v>
      </c>
      <c r="D1928" s="628">
        <v>0.33611111111111108</v>
      </c>
      <c r="E1928" s="628">
        <v>0.41388888888888892</v>
      </c>
      <c r="F1928" s="628">
        <v>0.51736111111111105</v>
      </c>
      <c r="G1928" s="628">
        <v>0.59166666666666667</v>
      </c>
      <c r="H1928" s="628">
        <v>0.69652777777777775</v>
      </c>
      <c r="I1928" s="628">
        <v>0.77222222222222225</v>
      </c>
      <c r="J1928" s="628">
        <v>0.88611111111111096</v>
      </c>
      <c r="K1928" s="628"/>
      <c r="L1928" s="628"/>
      <c r="M1928" s="628"/>
      <c r="N1928" s="840">
        <v>2002</v>
      </c>
      <c r="O1928" s="841" t="s">
        <v>788</v>
      </c>
      <c r="P1928" s="28"/>
      <c r="Q1928" s="28"/>
      <c r="R1928" s="18"/>
      <c r="S1928" s="19"/>
      <c r="T1928" s="14"/>
      <c r="U1928" s="20"/>
      <c r="V1928" s="386">
        <f>(COUNTA(B1927:B1959,D1927:D1959,F1927:F1959,H1927:H1959,J1927:J1959,L1927:L1959,N1927:N1959,P1927:P1959,R1927:R1959,T1927:T1959)-16)</f>
        <v>62</v>
      </c>
      <c r="W1928" s="386">
        <f>(COUNTA(C1927:C1959,E1927:E1959,G1927:G1959,I1927:I1959,K1927:K1959,M1927:M1959,O1927:O1959,Q1927:Q1959,S1927:S1959,U1927:U1959)-16)</f>
        <v>64</v>
      </c>
      <c r="X1928" s="1"/>
      <c r="Y1928" s="1">
        <f>(V1928+W1928)/2</f>
        <v>63</v>
      </c>
      <c r="Z1928" s="385"/>
    </row>
    <row r="1929" spans="1:29" s="751" customFormat="1" ht="24.75" customHeight="1" x14ac:dyDescent="0.15">
      <c r="A1929" s="8">
        <v>3</v>
      </c>
      <c r="B1929" s="191"/>
      <c r="C1929" s="28">
        <v>0.24861111111111114</v>
      </c>
      <c r="D1929" s="28">
        <v>0.34861111111111098</v>
      </c>
      <c r="E1929" s="28">
        <v>0.42499999999999999</v>
      </c>
      <c r="F1929" s="28">
        <v>0.52847222222222201</v>
      </c>
      <c r="G1929" s="28">
        <v>0.60277777777777797</v>
      </c>
      <c r="H1929" s="28">
        <v>0.70833333333333304</v>
      </c>
      <c r="I1929" s="28">
        <v>0.78402777777777799</v>
      </c>
      <c r="J1929" s="28">
        <v>0.90069444444444402</v>
      </c>
      <c r="K1929" s="28"/>
      <c r="L1929" s="28"/>
      <c r="M1929" s="3"/>
      <c r="N1929" s="88">
        <v>202</v>
      </c>
      <c r="O1929" s="248" t="s">
        <v>786</v>
      </c>
      <c r="P1929" s="28"/>
      <c r="Q1929" s="28"/>
      <c r="R1929" s="18"/>
      <c r="S1929" s="19"/>
      <c r="T1929" s="14"/>
      <c r="U1929" s="20"/>
      <c r="V1929" s="1"/>
      <c r="W1929" s="1"/>
      <c r="X1929" s="1"/>
      <c r="Y1929" s="1" t="s">
        <v>905</v>
      </c>
      <c r="Z1929" s="385"/>
    </row>
    <row r="1930" spans="1:29" s="751" customFormat="1" ht="24.75" customHeight="1" x14ac:dyDescent="0.15">
      <c r="A1930" s="625">
        <v>4</v>
      </c>
      <c r="B1930" s="626"/>
      <c r="C1930" s="628">
        <v>0.26111111111111113</v>
      </c>
      <c r="D1930" s="628">
        <v>0.36111111111111099</v>
      </c>
      <c r="E1930" s="628">
        <v>0.43611111111111101</v>
      </c>
      <c r="F1930" s="628">
        <v>0.53958333333333297</v>
      </c>
      <c r="G1930" s="628">
        <v>0.61388888888888904</v>
      </c>
      <c r="H1930" s="628">
        <v>0.71944444444444444</v>
      </c>
      <c r="I1930" s="628">
        <v>0.79583333333333395</v>
      </c>
      <c r="J1930" s="628">
        <v>0.91527777777777797</v>
      </c>
      <c r="K1930" s="628"/>
      <c r="L1930" s="628"/>
      <c r="M1930" s="628"/>
      <c r="N1930" s="840">
        <v>2002</v>
      </c>
      <c r="O1930" s="841" t="s">
        <v>788</v>
      </c>
      <c r="P1930" s="28"/>
      <c r="Q1930" s="28"/>
      <c r="R1930" s="18"/>
      <c r="S1930" s="19"/>
      <c r="T1930" s="14"/>
      <c r="U1930" s="20"/>
      <c r="V1930" s="390">
        <f>J1928-J1927</f>
        <v>1.4583333333332948E-2</v>
      </c>
      <c r="W1930" s="390">
        <f t="shared" ref="W1930:W1935" si="36">I1937-I1936</f>
        <v>1.1111111111110961E-2</v>
      </c>
      <c r="X1930" s="1"/>
      <c r="Y1930" s="1"/>
      <c r="Z1930" s="393"/>
    </row>
    <row r="1931" spans="1:29" s="751" customFormat="1" ht="24.75" customHeight="1" x14ac:dyDescent="0.15">
      <c r="A1931" s="728">
        <v>5</v>
      </c>
      <c r="B1931" s="196"/>
      <c r="C1931" s="40">
        <v>0.27361111111111114</v>
      </c>
      <c r="D1931" s="40">
        <v>0.37291666666666662</v>
      </c>
      <c r="E1931" s="40">
        <v>0.44722222222222202</v>
      </c>
      <c r="F1931" s="40">
        <v>0.55069444444444404</v>
      </c>
      <c r="G1931" s="40">
        <v>0.625</v>
      </c>
      <c r="H1931" s="40">
        <v>0.73055555555555596</v>
      </c>
      <c r="I1931" s="40">
        <v>0.80763888888888902</v>
      </c>
      <c r="J1931" s="40">
        <v>0.92986111111111114</v>
      </c>
      <c r="K1931" s="40"/>
      <c r="L1931" s="40"/>
      <c r="M1931" s="40"/>
      <c r="N1931" s="88">
        <v>202</v>
      </c>
      <c r="O1931" s="248" t="s">
        <v>786</v>
      </c>
      <c r="P1931" s="28"/>
      <c r="Q1931" s="28"/>
      <c r="R1931" s="18"/>
      <c r="S1931" s="19"/>
      <c r="T1931" s="14"/>
      <c r="U1931" s="20"/>
      <c r="V1931" s="390">
        <f>J1929-J1928</f>
        <v>1.4583333333333059E-2</v>
      </c>
      <c r="W1931" s="390">
        <f t="shared" si="36"/>
        <v>1.1111111111110961E-2</v>
      </c>
      <c r="X1931" s="1"/>
      <c r="Y1931" s="1"/>
      <c r="Z1931" s="393"/>
    </row>
    <row r="1932" spans="1:29" s="751" customFormat="1" ht="24.75" customHeight="1" x14ac:dyDescent="0.15">
      <c r="A1932" s="625">
        <v>6</v>
      </c>
      <c r="B1932" s="842"/>
      <c r="C1932" s="628">
        <v>0.28611111111111115</v>
      </c>
      <c r="D1932" s="628">
        <v>0.3840277777777778</v>
      </c>
      <c r="E1932" s="628">
        <v>0.45833333333333398</v>
      </c>
      <c r="F1932" s="628">
        <v>0.561805555555555</v>
      </c>
      <c r="G1932" s="628">
        <v>0.63611111111111096</v>
      </c>
      <c r="H1932" s="628">
        <v>0.74166666666666703</v>
      </c>
      <c r="I1932" s="628">
        <v>0.81944444444444497</v>
      </c>
      <c r="J1932" s="628">
        <v>0.94444444444444453</v>
      </c>
      <c r="K1932" s="628"/>
      <c r="L1932" s="628"/>
      <c r="M1932" s="628"/>
      <c r="N1932" s="840">
        <v>2002</v>
      </c>
      <c r="O1932" s="841" t="s">
        <v>788</v>
      </c>
      <c r="P1932" s="28"/>
      <c r="Q1932" s="28"/>
      <c r="R1932" s="18"/>
      <c r="S1932" s="19"/>
      <c r="T1932" s="14"/>
      <c r="U1932" s="20"/>
      <c r="V1932" s="390">
        <f>J1930-J1929</f>
        <v>1.4583333333333948E-2</v>
      </c>
      <c r="W1932" s="390">
        <f t="shared" si="36"/>
        <v>1.1111111111110072E-2</v>
      </c>
      <c r="X1932" s="1"/>
      <c r="Y1932" s="1"/>
      <c r="Z1932" s="13"/>
      <c r="AC1932" s="678"/>
    </row>
    <row r="1933" spans="1:29" s="751" customFormat="1" ht="24.75" customHeight="1" x14ac:dyDescent="0.15">
      <c r="A1933" s="728">
        <v>7</v>
      </c>
      <c r="B1933" s="843"/>
      <c r="C1933" s="40">
        <v>0.29861111111111116</v>
      </c>
      <c r="D1933" s="40">
        <v>0.39513888888888898</v>
      </c>
      <c r="E1933" s="40">
        <v>0.469444444444445</v>
      </c>
      <c r="F1933" s="40">
        <v>0.57291666666666596</v>
      </c>
      <c r="G1933" s="40">
        <v>0.64722222222222203</v>
      </c>
      <c r="H1933" s="40">
        <v>0.75277777777777899</v>
      </c>
      <c r="I1933" s="40">
        <v>0.8305555555555556</v>
      </c>
      <c r="J1933" s="40"/>
      <c r="K1933" s="40"/>
      <c r="L1933" s="40"/>
      <c r="M1933" s="40"/>
      <c r="N1933" s="88">
        <v>202</v>
      </c>
      <c r="O1933" s="248" t="s">
        <v>786</v>
      </c>
      <c r="P1933" s="28"/>
      <c r="Q1933" s="28"/>
      <c r="R1933" s="18"/>
      <c r="S1933" s="19"/>
      <c r="T1933" s="14"/>
      <c r="U1933" s="20"/>
      <c r="V1933" s="390">
        <f>J1931-J1930</f>
        <v>1.4583333333333171E-2</v>
      </c>
      <c r="W1933" s="390">
        <f t="shared" si="36"/>
        <v>1.1111111111110961E-2</v>
      </c>
      <c r="X1933" s="1"/>
      <c r="Y1933" s="1"/>
      <c r="Z1933" s="13"/>
      <c r="AA1933" s="751" t="s">
        <v>152</v>
      </c>
      <c r="AC1933" s="678"/>
    </row>
    <row r="1934" spans="1:29" s="751" customFormat="1" ht="24.75" customHeight="1" x14ac:dyDescent="0.15">
      <c r="A1934" s="625">
        <v>8</v>
      </c>
      <c r="B1934" s="629"/>
      <c r="C1934" s="43">
        <v>0.30833333333333335</v>
      </c>
      <c r="D1934" s="628">
        <v>0.40625</v>
      </c>
      <c r="E1934" s="628">
        <v>0.48055555555555601</v>
      </c>
      <c r="F1934" s="628">
        <v>0.58402777777777704</v>
      </c>
      <c r="G1934" s="628">
        <v>0.65833333333333299</v>
      </c>
      <c r="H1934" s="628">
        <v>0.76388888888888995</v>
      </c>
      <c r="I1934" s="628">
        <v>0.84166666666666601</v>
      </c>
      <c r="J1934" s="628"/>
      <c r="K1934" s="628"/>
      <c r="L1934" s="628"/>
      <c r="M1934" s="628"/>
      <c r="N1934" s="840">
        <v>2002</v>
      </c>
      <c r="O1934" s="841" t="s">
        <v>788</v>
      </c>
      <c r="P1934" s="28"/>
      <c r="Q1934" s="28"/>
      <c r="R1934" s="18"/>
      <c r="S1934" s="19"/>
      <c r="T1934" s="14"/>
      <c r="U1934" s="20"/>
      <c r="V1934" s="390">
        <f>J1932-J1931</f>
        <v>1.4583333333333393E-2</v>
      </c>
      <c r="W1934" s="390">
        <f t="shared" si="36"/>
        <v>1.1111111111110961E-2</v>
      </c>
      <c r="X1934" s="1"/>
      <c r="Y1934" s="1"/>
      <c r="Z1934" s="13"/>
    </row>
    <row r="1935" spans="1:29" s="751" customFormat="1" ht="30" customHeight="1" thickBot="1" x14ac:dyDescent="0.2">
      <c r="A1935" s="728">
        <v>9</v>
      </c>
      <c r="B1935" s="183" t="s">
        <v>670</v>
      </c>
      <c r="C1935" s="43">
        <v>0.31805555555555554</v>
      </c>
      <c r="D1935" s="40">
        <v>0.41736111111111102</v>
      </c>
      <c r="E1935" s="40">
        <v>0.49166666666666697</v>
      </c>
      <c r="F1935" s="40">
        <v>0.59513888888888899</v>
      </c>
      <c r="G1935" s="40">
        <v>0.66944444444444395</v>
      </c>
      <c r="H1935" s="40">
        <v>0.77500000000000102</v>
      </c>
      <c r="I1935" s="40">
        <v>0.85277777777777697</v>
      </c>
      <c r="J1935" s="40"/>
      <c r="K1935" s="40"/>
      <c r="L1935" s="40"/>
      <c r="M1935" s="40"/>
      <c r="N1935" s="88">
        <v>202</v>
      </c>
      <c r="O1935" s="248" t="s">
        <v>789</v>
      </c>
      <c r="P1935" s="28"/>
      <c r="Q1935" s="28"/>
      <c r="R1935" s="18"/>
      <c r="S1935" s="19"/>
      <c r="T1935" s="14"/>
      <c r="U1935" s="20"/>
      <c r="V1935" s="390"/>
      <c r="W1935" s="390">
        <f t="shared" si="36"/>
        <v>1.1111111111110072E-2</v>
      </c>
      <c r="X1935" s="1"/>
      <c r="Y1935" s="1"/>
      <c r="Z1935" s="13"/>
      <c r="AA1935" s="751" t="s">
        <v>152</v>
      </c>
    </row>
    <row r="1936" spans="1:29" s="751" customFormat="1" ht="24.75" customHeight="1" x14ac:dyDescent="0.15">
      <c r="A1936" s="625">
        <v>10</v>
      </c>
      <c r="B1936" s="629">
        <v>0.23611111111111113</v>
      </c>
      <c r="C1936" s="43">
        <v>0.327777777777778</v>
      </c>
      <c r="D1936" s="628">
        <v>0.42847222222222298</v>
      </c>
      <c r="E1936" s="628">
        <v>0.50277777777777899</v>
      </c>
      <c r="F1936" s="628">
        <v>0.60624999999999996</v>
      </c>
      <c r="G1936" s="628">
        <v>0.68055555555555503</v>
      </c>
      <c r="H1936" s="628">
        <v>0.78611111111111198</v>
      </c>
      <c r="I1936" s="628">
        <v>0.86388888888888704</v>
      </c>
      <c r="J1936" s="628"/>
      <c r="K1936" s="628"/>
      <c r="L1936" s="628"/>
      <c r="M1936" s="628"/>
      <c r="N1936" s="840">
        <v>2002</v>
      </c>
      <c r="O1936" s="841" t="s">
        <v>788</v>
      </c>
      <c r="P1936" s="28"/>
      <c r="Q1936" s="28"/>
      <c r="R1936" s="18"/>
      <c r="S1936" s="19"/>
      <c r="T1936" s="14"/>
      <c r="U1936" s="466"/>
      <c r="V1936" s="1863"/>
      <c r="W1936" s="1864"/>
      <c r="X1936" s="1865"/>
    </row>
    <row r="1937" spans="1:27" s="751" customFormat="1" ht="24.75" customHeight="1" thickBot="1" x14ac:dyDescent="0.2">
      <c r="A1937" s="728">
        <v>11</v>
      </c>
      <c r="B1937" s="40">
        <v>0.24861111111111112</v>
      </c>
      <c r="C1937" s="43">
        <v>0.33750000000000002</v>
      </c>
      <c r="D1937" s="40">
        <v>0.43958333333333399</v>
      </c>
      <c r="E1937" s="40">
        <v>0.51388888888888995</v>
      </c>
      <c r="F1937" s="40">
        <v>0.61736111111111103</v>
      </c>
      <c r="G1937" s="40">
        <v>0.69166666666666698</v>
      </c>
      <c r="H1937" s="40">
        <v>0.79722222222222305</v>
      </c>
      <c r="I1937" s="40">
        <v>0.874999999999998</v>
      </c>
      <c r="J1937" s="40"/>
      <c r="K1937" s="40"/>
      <c r="L1937" s="40"/>
      <c r="M1937" s="40"/>
      <c r="N1937" s="88">
        <v>202</v>
      </c>
      <c r="O1937" s="248" t="s">
        <v>906</v>
      </c>
      <c r="P1937" s="28"/>
      <c r="Q1937" s="28"/>
      <c r="R1937" s="18"/>
      <c r="S1937" s="19"/>
      <c r="T1937" s="14"/>
      <c r="U1937" s="466"/>
      <c r="V1937" s="1866"/>
      <c r="W1937" s="1867"/>
      <c r="X1937" s="1868"/>
      <c r="AA1937" s="751" t="s">
        <v>152</v>
      </c>
    </row>
    <row r="1938" spans="1:27" s="751" customFormat="1" ht="24.75" customHeight="1" x14ac:dyDescent="0.15">
      <c r="A1938" s="625">
        <v>12</v>
      </c>
      <c r="B1938" s="628">
        <v>0.26111111111111102</v>
      </c>
      <c r="C1938" s="43">
        <v>0.34722222222222199</v>
      </c>
      <c r="D1938" s="628">
        <v>0.45069444444444501</v>
      </c>
      <c r="E1938" s="628">
        <v>0.52500000000000102</v>
      </c>
      <c r="F1938" s="628">
        <v>0.62847222222222199</v>
      </c>
      <c r="G1938" s="628">
        <v>0.70277777777777795</v>
      </c>
      <c r="H1938" s="628">
        <v>0.80833333333333401</v>
      </c>
      <c r="I1938" s="628">
        <v>0.88611111111110896</v>
      </c>
      <c r="J1938" s="628"/>
      <c r="K1938" s="628"/>
      <c r="L1938" s="628"/>
      <c r="M1938" s="628"/>
      <c r="N1938" s="840">
        <v>2002</v>
      </c>
      <c r="O1938" s="841" t="s">
        <v>788</v>
      </c>
      <c r="P1938" s="28"/>
      <c r="Q1938" s="28"/>
      <c r="R1938" s="18"/>
      <c r="S1938" s="19"/>
      <c r="T1938" s="14"/>
      <c r="U1938" s="20"/>
      <c r="V1938" s="1"/>
      <c r="W1938" s="390"/>
      <c r="X1938" s="1"/>
      <c r="Y1938" s="1"/>
      <c r="Z1938" s="13"/>
    </row>
    <row r="1939" spans="1:27" s="751" customFormat="1" ht="24.75" customHeight="1" x14ac:dyDescent="0.15">
      <c r="A1939" s="8">
        <v>13</v>
      </c>
      <c r="B1939" s="28">
        <v>0.27361111111111103</v>
      </c>
      <c r="C1939" s="40">
        <v>0.35833333333333334</v>
      </c>
      <c r="D1939" s="28">
        <v>0.46180555555555602</v>
      </c>
      <c r="E1939" s="28">
        <v>0.53611111111111198</v>
      </c>
      <c r="F1939" s="28">
        <v>0.63958333333333295</v>
      </c>
      <c r="G1939" s="28">
        <v>0.71388888888888902</v>
      </c>
      <c r="H1939" s="28">
        <v>0.81944444444444497</v>
      </c>
      <c r="I1939" s="28">
        <v>0.89722222222221903</v>
      </c>
      <c r="J1939" s="28"/>
      <c r="K1939" s="28"/>
      <c r="L1939" s="28"/>
      <c r="M1939" s="3"/>
      <c r="N1939" s="88">
        <v>202</v>
      </c>
      <c r="O1939" s="248" t="s">
        <v>907</v>
      </c>
      <c r="P1939" s="28"/>
      <c r="Q1939" s="28"/>
      <c r="R1939" s="18"/>
      <c r="S1939" s="19"/>
      <c r="T1939" s="14"/>
      <c r="U1939" s="20"/>
      <c r="V1939" s="1"/>
      <c r="W1939" s="390"/>
      <c r="X1939" s="1"/>
      <c r="Y1939" s="1"/>
      <c r="Z1939" s="13"/>
      <c r="AA1939" s="751" t="s">
        <v>152</v>
      </c>
    </row>
    <row r="1940" spans="1:27" s="751" customFormat="1" ht="24.75" customHeight="1" x14ac:dyDescent="0.15">
      <c r="A1940" s="625">
        <v>14</v>
      </c>
      <c r="B1940" s="628">
        <v>0.28611111111111098</v>
      </c>
      <c r="C1940" s="628">
        <v>0.36944444444444446</v>
      </c>
      <c r="D1940" s="628">
        <v>0.47291666666666798</v>
      </c>
      <c r="E1940" s="628">
        <v>0.54722222222222305</v>
      </c>
      <c r="F1940" s="628">
        <v>0.65069444444444402</v>
      </c>
      <c r="G1940" s="628">
        <v>0.72499999999999998</v>
      </c>
      <c r="H1940" s="628">
        <v>0.83194444444444404</v>
      </c>
      <c r="I1940" s="628">
        <v>0.90833333333333</v>
      </c>
      <c r="J1940" s="628"/>
      <c r="K1940" s="628"/>
      <c r="L1940" s="628"/>
      <c r="M1940" s="628"/>
      <c r="N1940" s="840">
        <v>2002</v>
      </c>
      <c r="O1940" s="841" t="s">
        <v>788</v>
      </c>
      <c r="P1940" s="28"/>
      <c r="Q1940" s="28"/>
      <c r="R1940" s="18"/>
      <c r="S1940" s="19"/>
      <c r="T1940" s="14"/>
      <c r="U1940" s="20"/>
      <c r="V1940" s="1"/>
      <c r="W1940" s="1"/>
      <c r="X1940" s="1"/>
      <c r="Y1940" s="1"/>
      <c r="Z1940" s="13"/>
    </row>
    <row r="1941" spans="1:27" s="751" customFormat="1" ht="24.75" customHeight="1" x14ac:dyDescent="0.15">
      <c r="A1941" s="8">
        <v>15</v>
      </c>
      <c r="B1941" s="28">
        <v>0.29861111111111099</v>
      </c>
      <c r="C1941" s="28">
        <v>0.38055555555555598</v>
      </c>
      <c r="D1941" s="28">
        <v>0.484027777777779</v>
      </c>
      <c r="E1941" s="28">
        <v>0.55833333333333501</v>
      </c>
      <c r="F1941" s="28">
        <v>0.66180555555555498</v>
      </c>
      <c r="G1941" s="28">
        <v>0.7368055555555556</v>
      </c>
      <c r="H1941" s="28">
        <v>0.84444444444444444</v>
      </c>
      <c r="I1941" s="28">
        <v>0.91944444444444096</v>
      </c>
      <c r="J1941" s="28"/>
      <c r="K1941" s="28"/>
      <c r="L1941" s="28"/>
      <c r="M1941" s="3"/>
      <c r="N1941" s="88">
        <v>202</v>
      </c>
      <c r="O1941" s="248" t="s">
        <v>908</v>
      </c>
      <c r="P1941" s="28"/>
      <c r="Q1941" s="28"/>
      <c r="R1941" s="18"/>
      <c r="S1941" s="19"/>
      <c r="T1941" s="14"/>
      <c r="U1941" s="20"/>
      <c r="V1941" s="1"/>
      <c r="W1941" s="1"/>
      <c r="X1941" s="1"/>
      <c r="Y1941" s="1"/>
      <c r="Z1941" s="13"/>
      <c r="AA1941" s="751" t="s">
        <v>152</v>
      </c>
    </row>
    <row r="1942" spans="1:27" s="751" customFormat="1" ht="24.75" customHeight="1" x14ac:dyDescent="0.15">
      <c r="A1942" s="625">
        <v>16</v>
      </c>
      <c r="B1942" s="628">
        <v>0.31111111111111101</v>
      </c>
      <c r="C1942" s="628">
        <v>0.391666666666667</v>
      </c>
      <c r="D1942" s="628">
        <v>0.49513888888888885</v>
      </c>
      <c r="E1942" s="628">
        <v>0.56944444444444597</v>
      </c>
      <c r="F1942" s="628">
        <v>0.67291666666666661</v>
      </c>
      <c r="G1942" s="628">
        <v>0.74861111111111101</v>
      </c>
      <c r="H1942" s="628">
        <v>0.8569444444444444</v>
      </c>
      <c r="I1942" s="628">
        <v>0.93055555555555103</v>
      </c>
      <c r="J1942" s="628"/>
      <c r="K1942" s="628"/>
      <c r="L1942" s="630"/>
      <c r="M1942" s="628"/>
      <c r="N1942" s="840">
        <v>2002</v>
      </c>
      <c r="O1942" s="841" t="s">
        <v>788</v>
      </c>
      <c r="P1942" s="28"/>
      <c r="Q1942" s="28"/>
      <c r="R1942" s="18"/>
      <c r="S1942" s="19"/>
      <c r="T1942" s="14"/>
      <c r="U1942" s="20"/>
      <c r="V1942" s="1"/>
      <c r="W1942" s="1"/>
      <c r="X1942" s="1"/>
      <c r="Y1942" s="1"/>
      <c r="Z1942" s="13"/>
    </row>
    <row r="1943" spans="1:27" ht="24.75" customHeight="1" x14ac:dyDescent="0.15">
      <c r="A1943" s="8">
        <v>17</v>
      </c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14"/>
      <c r="Q1943" s="14"/>
      <c r="R1943" s="14"/>
      <c r="S1943" s="14"/>
      <c r="T1943" s="14"/>
      <c r="U1943" s="20"/>
      <c r="X1943"/>
      <c r="Z1943" s="392"/>
      <c r="AA1943" s="751"/>
    </row>
    <row r="1944" spans="1:27" ht="24.75" customHeight="1" x14ac:dyDescent="0.15">
      <c r="A1944" s="8">
        <v>18</v>
      </c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14"/>
      <c r="Q1944" s="14"/>
      <c r="R1944" s="14"/>
      <c r="S1944" s="14"/>
      <c r="T1944" s="14"/>
      <c r="U1944" s="20"/>
      <c r="X1944"/>
      <c r="Z1944" s="13"/>
    </row>
    <row r="1945" spans="1:27" ht="24.75" customHeight="1" x14ac:dyDescent="0.15">
      <c r="A1945" s="8">
        <v>19</v>
      </c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14"/>
      <c r="U1945" s="20"/>
      <c r="X1945"/>
      <c r="Z1945" s="13"/>
    </row>
    <row r="1946" spans="1:27" ht="24.75" customHeight="1" x14ac:dyDescent="0.15">
      <c r="A1946" s="8">
        <v>20</v>
      </c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14"/>
      <c r="U1946" s="20"/>
      <c r="X1946"/>
      <c r="Z1946" s="13"/>
    </row>
    <row r="1947" spans="1:27" ht="24.75" customHeight="1" x14ac:dyDescent="0.15">
      <c r="A1947" s="8">
        <v>21</v>
      </c>
      <c r="B1947" s="4"/>
      <c r="C1947" s="197"/>
      <c r="D1947" s="197"/>
      <c r="E1947" s="197"/>
      <c r="F1947" s="197"/>
      <c r="G1947" s="197"/>
      <c r="H1947" s="197"/>
      <c r="I1947" s="197"/>
      <c r="J1947" s="197"/>
      <c r="K1947" s="197"/>
      <c r="L1947" s="197"/>
      <c r="M1947" s="197"/>
      <c r="N1947" s="197"/>
      <c r="O1947" s="197"/>
      <c r="P1947" s="197"/>
      <c r="Q1947" s="197"/>
      <c r="R1947" s="197"/>
      <c r="S1947" s="197"/>
      <c r="T1947" s="198"/>
      <c r="U1947" s="20"/>
      <c r="X1947"/>
      <c r="Z1947" s="13"/>
    </row>
    <row r="1948" spans="1:27" ht="24.75" customHeight="1" x14ac:dyDescent="0.15">
      <c r="A1948" s="8">
        <v>22</v>
      </c>
      <c r="B1948" s="4"/>
      <c r="C1948" s="197"/>
      <c r="D1948" s="197"/>
      <c r="E1948" s="197"/>
      <c r="F1948" s="197"/>
      <c r="G1948" s="197"/>
      <c r="H1948" s="197"/>
      <c r="I1948" s="197"/>
      <c r="J1948" s="197"/>
      <c r="K1948" s="197"/>
      <c r="L1948" s="197"/>
      <c r="M1948" s="197"/>
      <c r="N1948" s="197"/>
      <c r="O1948" s="197"/>
      <c r="P1948" s="197"/>
      <c r="Q1948" s="197"/>
      <c r="R1948" s="197"/>
      <c r="S1948" s="197"/>
      <c r="T1948" s="198"/>
      <c r="U1948" s="20"/>
      <c r="X1948"/>
      <c r="Z1948" s="13"/>
    </row>
    <row r="1949" spans="1:27" ht="24.75" customHeight="1" x14ac:dyDescent="0.15">
      <c r="A1949" s="8">
        <v>23</v>
      </c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14"/>
      <c r="U1949" s="20"/>
      <c r="X1949"/>
      <c r="Z1949" s="13"/>
    </row>
    <row r="1950" spans="1:27" ht="24.75" customHeight="1" x14ac:dyDescent="0.15">
      <c r="A1950" s="8">
        <v>24</v>
      </c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14"/>
      <c r="U1950" s="20"/>
      <c r="X1950"/>
      <c r="Z1950" s="13"/>
    </row>
    <row r="1951" spans="1:27" ht="24.75" customHeight="1" x14ac:dyDescent="0.15">
      <c r="A1951" s="8">
        <v>25</v>
      </c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14"/>
      <c r="U1951" s="20"/>
      <c r="X1951"/>
      <c r="Z1951" s="13"/>
    </row>
    <row r="1952" spans="1:27" ht="24.75" customHeight="1" x14ac:dyDescent="0.15">
      <c r="A1952" s="8">
        <v>26</v>
      </c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14"/>
      <c r="U1952" s="20"/>
      <c r="X1952"/>
      <c r="Z1952" s="13"/>
    </row>
    <row r="1953" spans="1:26" ht="24.75" customHeight="1" x14ac:dyDescent="0.15">
      <c r="A1953" s="8">
        <v>27</v>
      </c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14"/>
      <c r="U1953" s="20"/>
      <c r="X1953"/>
      <c r="Z1953" s="13"/>
    </row>
    <row r="1954" spans="1:26" ht="24.75" customHeight="1" x14ac:dyDescent="0.15">
      <c r="A1954" s="8">
        <v>28</v>
      </c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14"/>
      <c r="U1954" s="20"/>
      <c r="X1954"/>
      <c r="Z1954" s="13"/>
    </row>
    <row r="1955" spans="1:26" ht="24.75" customHeight="1" x14ac:dyDescent="0.15">
      <c r="A1955" s="8">
        <v>29</v>
      </c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14"/>
      <c r="U1955" s="20"/>
      <c r="X1955"/>
      <c r="Z1955" s="13"/>
    </row>
    <row r="1956" spans="1:26" ht="24.75" customHeight="1" x14ac:dyDescent="0.15">
      <c r="A1956" s="8">
        <v>30</v>
      </c>
      <c r="B1956" s="45"/>
      <c r="C1956" s="45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6"/>
      <c r="U1956" s="47"/>
      <c r="X1956"/>
      <c r="Z1956" s="13"/>
    </row>
    <row r="1957" spans="1:26" ht="24.75" customHeight="1" x14ac:dyDescent="0.15">
      <c r="A1957" s="8">
        <v>31</v>
      </c>
      <c r="B1957" s="45"/>
      <c r="C1957" s="45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6"/>
      <c r="U1957" s="47"/>
      <c r="X1957"/>
      <c r="Z1957" s="13"/>
    </row>
    <row r="1958" spans="1:26" ht="24.75" customHeight="1" x14ac:dyDescent="0.15">
      <c r="A1958" s="8">
        <v>32</v>
      </c>
      <c r="B1958" s="45"/>
      <c r="C1958" s="45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6"/>
      <c r="U1958" s="47"/>
      <c r="X1958"/>
      <c r="Z1958" s="13"/>
    </row>
    <row r="1959" spans="1:26" ht="24.75" customHeight="1" thickBot="1" x14ac:dyDescent="0.2">
      <c r="A1959" s="521">
        <v>33</v>
      </c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31"/>
      <c r="U1959" s="32"/>
      <c r="X1959"/>
      <c r="Z1959" s="13"/>
    </row>
    <row r="1960" spans="1:26" ht="20.100000000000001" customHeight="1" thickBot="1" x14ac:dyDescent="0.2">
      <c r="A1960" s="1522" t="s">
        <v>909</v>
      </c>
      <c r="B1960" s="1523"/>
      <c r="C1960" s="1564" t="s">
        <v>910</v>
      </c>
      <c r="D1960" s="1564"/>
      <c r="E1960" s="1564"/>
      <c r="F1960" s="1565"/>
      <c r="G1960" s="929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467"/>
      <c r="U1960" s="467"/>
      <c r="X1960"/>
      <c r="Z1960" s="13"/>
    </row>
    <row r="1961" spans="1:26" ht="31.5" customHeight="1" thickBot="1" x14ac:dyDescent="0.2">
      <c r="A1961" s="1476" t="s">
        <v>911</v>
      </c>
      <c r="B1961" s="1477"/>
      <c r="C1961" s="1477"/>
      <c r="D1961" s="1477"/>
      <c r="E1961" s="1478"/>
      <c r="F1961" s="602" t="s">
        <v>1766</v>
      </c>
      <c r="H1961" s="1479" t="s">
        <v>149</v>
      </c>
      <c r="I1961" s="1480"/>
      <c r="J1961" s="1480"/>
      <c r="K1961" s="5" t="s">
        <v>135</v>
      </c>
      <c r="L1961" s="1457" t="s">
        <v>784</v>
      </c>
      <c r="M1961" s="1457"/>
      <c r="N1961" s="1458"/>
      <c r="O1961" s="1453" t="s">
        <v>1768</v>
      </c>
      <c r="P1961" s="1454"/>
      <c r="Q1961" s="1454"/>
      <c r="R1961" s="1454"/>
      <c r="T1961" s="1524" t="s">
        <v>912</v>
      </c>
      <c r="U1961" s="1525"/>
      <c r="V1961" s="379">
        <f>V1963/V1968</f>
        <v>1.3117283950617285E-2</v>
      </c>
      <c r="W1961" s="379">
        <f>W1963/W1968</f>
        <v>1.2400793650793648E-2</v>
      </c>
      <c r="X1961" s="379">
        <f>AVERAGE(V1961,W1961)</f>
        <v>1.2759038800705468E-2</v>
      </c>
      <c r="Y1961" s="380" t="s">
        <v>136</v>
      </c>
      <c r="Z1961" s="381">
        <f>ROUND(X1961*1440,0)/1440</f>
        <v>1.2500000000000001E-2</v>
      </c>
    </row>
    <row r="1962" spans="1:26" ht="9" customHeight="1" thickBot="1" x14ac:dyDescent="0.2">
      <c r="T1962" s="534"/>
      <c r="U1962" s="534"/>
      <c r="V1962" s="379">
        <f>B1975</f>
        <v>0.23611111111111113</v>
      </c>
      <c r="W1962" s="379">
        <f>C1968</f>
        <v>0.23611111111111113</v>
      </c>
      <c r="X1962"/>
      <c r="Z1962" s="13"/>
    </row>
    <row r="1963" spans="1:26" s="751" customFormat="1" ht="20.100000000000001" customHeight="1" thickBot="1" x14ac:dyDescent="0.2">
      <c r="A1963" s="1495" t="s">
        <v>137</v>
      </c>
      <c r="B1963" s="1450"/>
      <c r="C1963" s="1481" t="s">
        <v>913</v>
      </c>
      <c r="D1963" s="1451"/>
      <c r="E1963" s="1451"/>
      <c r="F1963" s="1451"/>
      <c r="G1963" s="1451"/>
      <c r="H1963" s="1451"/>
      <c r="I1963" s="1451"/>
      <c r="J1963" s="1451"/>
      <c r="K1963" s="1451"/>
      <c r="L1963" s="1452"/>
      <c r="M1963" s="1"/>
      <c r="N1963" s="1463" t="s">
        <v>868</v>
      </c>
      <c r="O1963" s="1464"/>
      <c r="P1963" s="1536" t="s">
        <v>790</v>
      </c>
      <c r="Q1963" s="1537"/>
      <c r="R1963" s="1"/>
      <c r="S1963" s="7" t="s">
        <v>869</v>
      </c>
      <c r="T1963" s="1526">
        <v>7.3611111111111113E-2</v>
      </c>
      <c r="U1963" s="1527"/>
      <c r="V1963" s="379">
        <f>V1964-V1962</f>
        <v>0.70833333333333337</v>
      </c>
      <c r="W1963" s="379">
        <f>W1964-W1962</f>
        <v>0.69444444444444431</v>
      </c>
      <c r="X1963" s="1"/>
      <c r="Y1963" s="1"/>
      <c r="Z1963" s="13"/>
    </row>
    <row r="1964" spans="1:26" ht="9" customHeight="1" thickBot="1" x14ac:dyDescent="0.2">
      <c r="T1964" s="534"/>
      <c r="U1964" s="534"/>
      <c r="V1964" s="379">
        <f>J1971</f>
        <v>0.94444444444444453</v>
      </c>
      <c r="W1964" s="379">
        <f>I1980</f>
        <v>0.93055555555555547</v>
      </c>
      <c r="X1964"/>
      <c r="Z1964" s="13"/>
    </row>
    <row r="1965" spans="1:26" s="751" customFormat="1" ht="20.100000000000001" customHeight="1" x14ac:dyDescent="0.15">
      <c r="A1965" s="1499" t="s">
        <v>871</v>
      </c>
      <c r="B1965" s="1494">
        <v>1</v>
      </c>
      <c r="C1965" s="1494"/>
      <c r="D1965" s="1494">
        <v>2</v>
      </c>
      <c r="E1965" s="1494"/>
      <c r="F1965" s="1494">
        <v>3</v>
      </c>
      <c r="G1965" s="1494"/>
      <c r="H1965" s="1494">
        <v>4</v>
      </c>
      <c r="I1965" s="1494"/>
      <c r="J1965" s="1494">
        <v>5</v>
      </c>
      <c r="K1965" s="1494"/>
      <c r="L1965" s="1494">
        <v>6</v>
      </c>
      <c r="M1965" s="1494"/>
      <c r="N1965" s="1494"/>
      <c r="O1965" s="1494"/>
      <c r="P1965" s="1494"/>
      <c r="Q1965" s="1494"/>
      <c r="R1965" s="1494"/>
      <c r="S1965" s="1494"/>
      <c r="T1965" s="1501"/>
      <c r="U1965" s="1502"/>
      <c r="V1965" s="379"/>
      <c r="W1965" s="379"/>
      <c r="X1965" s="1"/>
      <c r="Y1965" s="1"/>
      <c r="Z1965" s="13"/>
    </row>
    <row r="1966" spans="1:26" s="751" customFormat="1" ht="20.100000000000001" customHeight="1" x14ac:dyDescent="0.15">
      <c r="A1966" s="1500"/>
      <c r="B1966" s="9" t="s">
        <v>879</v>
      </c>
      <c r="C1966" s="9" t="s">
        <v>902</v>
      </c>
      <c r="D1966" s="9" t="s">
        <v>879</v>
      </c>
      <c r="E1966" s="9" t="s">
        <v>902</v>
      </c>
      <c r="F1966" s="9" t="s">
        <v>879</v>
      </c>
      <c r="G1966" s="9" t="s">
        <v>902</v>
      </c>
      <c r="H1966" s="9" t="s">
        <v>879</v>
      </c>
      <c r="I1966" s="9" t="s">
        <v>902</v>
      </c>
      <c r="J1966" s="9" t="s">
        <v>879</v>
      </c>
      <c r="K1966" s="9" t="s">
        <v>785</v>
      </c>
      <c r="L1966" s="9" t="s">
        <v>879</v>
      </c>
      <c r="M1966" s="9"/>
      <c r="N1966" s="718" t="s">
        <v>914</v>
      </c>
      <c r="O1966" s="718" t="s">
        <v>866</v>
      </c>
      <c r="P1966" s="9"/>
      <c r="Q1966" s="9"/>
      <c r="R1966" s="9"/>
      <c r="S1966" s="9"/>
      <c r="T1966" s="10"/>
      <c r="U1966" s="16"/>
      <c r="V1966" s="1"/>
      <c r="W1966" s="1"/>
      <c r="X1966" s="1"/>
      <c r="Y1966" s="1"/>
      <c r="Z1966" s="13"/>
    </row>
    <row r="1967" spans="1:26" s="751" customFormat="1" ht="24.75" customHeight="1" x14ac:dyDescent="0.15">
      <c r="A1967" s="625">
        <v>1</v>
      </c>
      <c r="B1967" s="719"/>
      <c r="C1967" s="723" t="s">
        <v>500</v>
      </c>
      <c r="D1967" s="719">
        <v>0.3263888888888889</v>
      </c>
      <c r="E1967" s="719">
        <v>0.39999999999999997</v>
      </c>
      <c r="F1967" s="719">
        <v>0.51666666666666672</v>
      </c>
      <c r="G1967" s="719">
        <v>0.59027777777777779</v>
      </c>
      <c r="H1967" s="719">
        <v>0.7006944444444444</v>
      </c>
      <c r="I1967" s="719">
        <v>0.77500000000000002</v>
      </c>
      <c r="J1967" s="719">
        <v>0.875</v>
      </c>
      <c r="K1967" s="720"/>
      <c r="L1967" s="719"/>
      <c r="M1967" s="719"/>
      <c r="N1967" s="840">
        <v>2002</v>
      </c>
      <c r="O1967" s="841" t="s">
        <v>788</v>
      </c>
      <c r="P1967" s="28"/>
      <c r="Q1967" s="28"/>
      <c r="R1967" s="18"/>
      <c r="S1967" s="19"/>
      <c r="T1967" s="14"/>
      <c r="U1967" s="20"/>
      <c r="V1967" s="383">
        <f>COUNTA(B1967:L1999)</f>
        <v>110</v>
      </c>
      <c r="W1967" s="384">
        <f>V1967/14/2</f>
        <v>3.9285714285714284</v>
      </c>
      <c r="X1967" s="1"/>
      <c r="Y1967" s="1"/>
      <c r="Z1967" s="13"/>
    </row>
    <row r="1968" spans="1:26" s="751" customFormat="1" ht="24.75" customHeight="1" x14ac:dyDescent="0.15">
      <c r="A1968" s="728">
        <v>2</v>
      </c>
      <c r="B1968" s="218"/>
      <c r="C1968" s="721">
        <v>0.23611111111111113</v>
      </c>
      <c r="D1968" s="215">
        <v>0.34027777777777773</v>
      </c>
      <c r="E1968" s="215">
        <v>0.41388888888888892</v>
      </c>
      <c r="F1968" s="215">
        <v>0.52986111111111112</v>
      </c>
      <c r="G1968" s="215">
        <v>0.60347222222222219</v>
      </c>
      <c r="H1968" s="213">
        <v>0.71319444444444446</v>
      </c>
      <c r="I1968" s="213">
        <v>0.78819444444444453</v>
      </c>
      <c r="J1968" s="213">
        <v>0.89236111111111105</v>
      </c>
      <c r="K1968" s="220"/>
      <c r="L1968" s="213"/>
      <c r="M1968" s="215"/>
      <c r="N1968" s="88">
        <v>202</v>
      </c>
      <c r="O1968" s="248" t="s">
        <v>786</v>
      </c>
      <c r="P1968" s="28"/>
      <c r="Q1968" s="28"/>
      <c r="R1968" s="18"/>
      <c r="S1968" s="19"/>
      <c r="T1968" s="14"/>
      <c r="U1968" s="20"/>
      <c r="V1968" s="386">
        <f>(COUNTA(B1967:B1999,D1967:D1999,F1967:F1999,H1967:H1999,J1967:J1999,L1967:L1999,N1967:N1999,P1967:P1999,R1967:R1999,T1967:T1999)-14)</f>
        <v>54</v>
      </c>
      <c r="W1968" s="386">
        <f>(COUNTA(C1967:C1999,E1967:E1999,G1967:G1999,I1967:I1999,K1967:K1999,M1967:M1999,O1967:O1999,Q1967:Q1999,S1967:S1999,U1967:U1999)-14)</f>
        <v>56</v>
      </c>
      <c r="X1968" s="1"/>
      <c r="Y1968" s="1">
        <f>(V1968+W1968)/2</f>
        <v>55</v>
      </c>
      <c r="Z1968" s="13"/>
    </row>
    <row r="1969" spans="1:27" s="751" customFormat="1" ht="24.75" customHeight="1" x14ac:dyDescent="0.15">
      <c r="A1969" s="625">
        <v>3</v>
      </c>
      <c r="B1969" s="722"/>
      <c r="C1969" s="722">
        <v>0.24861111111111112</v>
      </c>
      <c r="D1969" s="719">
        <v>0.35416666666666702</v>
      </c>
      <c r="E1969" s="719">
        <v>0.42777777777777798</v>
      </c>
      <c r="F1969" s="719">
        <v>0.54305555555555596</v>
      </c>
      <c r="G1969" s="719">
        <v>0.61666666666666703</v>
      </c>
      <c r="H1969" s="719">
        <v>0.72569444444444497</v>
      </c>
      <c r="I1969" s="719">
        <v>0.80069444444444604</v>
      </c>
      <c r="J1969" s="719">
        <v>0.90972222222222199</v>
      </c>
      <c r="K1969" s="720"/>
      <c r="L1969" s="719"/>
      <c r="M1969" s="719"/>
      <c r="N1969" s="840">
        <v>2002</v>
      </c>
      <c r="O1969" s="841" t="s">
        <v>788</v>
      </c>
      <c r="P1969" s="28"/>
      <c r="Q1969" s="28"/>
      <c r="R1969" s="18"/>
      <c r="S1969" s="19"/>
      <c r="T1969" s="14"/>
      <c r="U1969" s="20"/>
      <c r="V1969" s="1"/>
      <c r="W1969" s="1"/>
      <c r="X1969" s="1"/>
      <c r="Y1969" s="1" t="s">
        <v>856</v>
      </c>
      <c r="Z1969" s="13"/>
    </row>
    <row r="1970" spans="1:27" s="751" customFormat="1" ht="24.75" customHeight="1" x14ac:dyDescent="0.15">
      <c r="A1970" s="728">
        <v>4</v>
      </c>
      <c r="B1970" s="213"/>
      <c r="C1970" s="213">
        <v>0.26111111111111102</v>
      </c>
      <c r="D1970" s="215">
        <v>0.36805555555555503</v>
      </c>
      <c r="E1970" s="215">
        <v>0.44166666666666698</v>
      </c>
      <c r="F1970" s="215">
        <v>0.55625000000000002</v>
      </c>
      <c r="G1970" s="215">
        <v>0.62986111111111098</v>
      </c>
      <c r="H1970" s="213">
        <v>0.73819444444444504</v>
      </c>
      <c r="I1970" s="213">
        <v>0.812500000000001</v>
      </c>
      <c r="J1970" s="213">
        <v>0.92708333333333337</v>
      </c>
      <c r="K1970" s="220"/>
      <c r="L1970" s="213"/>
      <c r="M1970" s="220"/>
      <c r="N1970" s="88">
        <v>202</v>
      </c>
      <c r="O1970" s="248" t="s">
        <v>786</v>
      </c>
      <c r="P1970" s="28"/>
      <c r="Q1970" s="28"/>
      <c r="R1970" s="18"/>
      <c r="S1970" s="19"/>
      <c r="T1970" s="14"/>
      <c r="U1970" s="20"/>
      <c r="V1970" s="390">
        <f>J1967-H1980</f>
        <v>1.7361111111114047E-2</v>
      </c>
      <c r="W1970" s="390">
        <f>I1976-I1975</f>
        <v>1.1805555555555958E-2</v>
      </c>
      <c r="X1970" s="1"/>
      <c r="Y1970" s="1"/>
      <c r="Z1970" s="13"/>
    </row>
    <row r="1971" spans="1:27" s="751" customFormat="1" ht="24.75" customHeight="1" x14ac:dyDescent="0.15">
      <c r="A1971" s="625">
        <v>5</v>
      </c>
      <c r="B1971" s="719"/>
      <c r="C1971" s="722">
        <v>0.27361111111111103</v>
      </c>
      <c r="D1971" s="719">
        <v>0.38194444444444398</v>
      </c>
      <c r="E1971" s="719">
        <v>0.45555555555555599</v>
      </c>
      <c r="F1971" s="719">
        <v>0.56944444444444398</v>
      </c>
      <c r="G1971" s="719">
        <v>0.64305555555555505</v>
      </c>
      <c r="H1971" s="719">
        <v>0.750694444444445</v>
      </c>
      <c r="I1971" s="719">
        <v>0.82430555555555696</v>
      </c>
      <c r="J1971" s="719">
        <v>0.94444444444444453</v>
      </c>
      <c r="K1971" s="720"/>
      <c r="L1971" s="719"/>
      <c r="M1971" s="720"/>
      <c r="N1971" s="840">
        <v>2002</v>
      </c>
      <c r="O1971" s="841" t="s">
        <v>788</v>
      </c>
      <c r="P1971" s="28"/>
      <c r="Q1971" s="28"/>
      <c r="R1971" s="18"/>
      <c r="S1971" s="19"/>
      <c r="T1971" s="14"/>
      <c r="U1971" s="20"/>
      <c r="V1971" s="390">
        <f>J1968-J1967</f>
        <v>1.7361111111111049E-2</v>
      </c>
      <c r="W1971" s="390">
        <f>I1977-I1976</f>
        <v>1.180555555555507E-2</v>
      </c>
      <c r="X1971" s="1"/>
      <c r="Y1971" s="1"/>
      <c r="Z1971" s="13"/>
    </row>
    <row r="1972" spans="1:27" s="751" customFormat="1" ht="24.75" customHeight="1" x14ac:dyDescent="0.15">
      <c r="A1972" s="728">
        <v>6</v>
      </c>
      <c r="B1972" s="844"/>
      <c r="C1972" s="213">
        <v>0.28611111111111098</v>
      </c>
      <c r="D1972" s="215">
        <v>0.39583333333333298</v>
      </c>
      <c r="E1972" s="215">
        <v>0.469444444444445</v>
      </c>
      <c r="F1972" s="215">
        <v>0.58263888888888904</v>
      </c>
      <c r="G1972" s="215">
        <v>0.65625</v>
      </c>
      <c r="H1972" s="213">
        <v>0.76319444444444495</v>
      </c>
      <c r="I1972" s="213">
        <v>0.83611111111111203</v>
      </c>
      <c r="J1972" s="213"/>
      <c r="K1972" s="220"/>
      <c r="L1972" s="213"/>
      <c r="M1972" s="220"/>
      <c r="N1972" s="88">
        <v>202</v>
      </c>
      <c r="O1972" s="248" t="s">
        <v>786</v>
      </c>
      <c r="P1972" s="28"/>
      <c r="Q1972" s="28"/>
      <c r="R1972" s="18"/>
      <c r="S1972" s="19"/>
      <c r="T1972" s="14"/>
      <c r="U1972" s="20"/>
      <c r="V1972" s="390">
        <f>J1969-J1968</f>
        <v>1.7361111111110938E-2</v>
      </c>
      <c r="W1972" s="390">
        <f>I1978-I1977</f>
        <v>1.1805555555555958E-2</v>
      </c>
      <c r="X1972" s="1"/>
      <c r="Y1972" s="1"/>
      <c r="Z1972" s="13"/>
      <c r="AA1972" s="751" t="s">
        <v>152</v>
      </c>
    </row>
    <row r="1973" spans="1:27" s="751" customFormat="1" ht="24.75" customHeight="1" x14ac:dyDescent="0.15">
      <c r="A1973" s="625">
        <v>7</v>
      </c>
      <c r="B1973" s="719"/>
      <c r="C1973" s="722">
        <v>0.29861111111111099</v>
      </c>
      <c r="D1973" s="719">
        <v>0.40972222222222199</v>
      </c>
      <c r="E1973" s="719">
        <v>0.483333333333334</v>
      </c>
      <c r="F1973" s="719">
        <v>0.59583333333333299</v>
      </c>
      <c r="G1973" s="719">
        <v>0.66944444444444395</v>
      </c>
      <c r="H1973" s="719">
        <v>0.77500000000000002</v>
      </c>
      <c r="I1973" s="719">
        <v>0.84791666666666798</v>
      </c>
      <c r="J1973" s="719"/>
      <c r="K1973" s="720"/>
      <c r="L1973" s="719"/>
      <c r="M1973" s="720"/>
      <c r="N1973" s="840">
        <v>2002</v>
      </c>
      <c r="O1973" s="841" t="s">
        <v>788</v>
      </c>
      <c r="P1973" s="28"/>
      <c r="Q1973" s="28"/>
      <c r="R1973" s="18"/>
      <c r="S1973" s="19"/>
      <c r="T1973" s="14"/>
      <c r="U1973" s="20"/>
      <c r="V1973" s="390">
        <f>J1970-J1969</f>
        <v>1.7361111111111382E-2</v>
      </c>
      <c r="W1973" s="390">
        <f>I1979-I1978</f>
        <v>1.180555555555507E-2</v>
      </c>
      <c r="X1973" s="1"/>
      <c r="Y1973" s="1"/>
      <c r="Z1973" s="13"/>
    </row>
    <row r="1974" spans="1:27" s="751" customFormat="1" ht="33.75" customHeight="1" x14ac:dyDescent="0.15">
      <c r="A1974" s="728">
        <v>8</v>
      </c>
      <c r="B1974" s="788" t="s">
        <v>670</v>
      </c>
      <c r="C1974" s="213">
        <v>0.31111111111111101</v>
      </c>
      <c r="D1974" s="215">
        <v>0.42361111111111099</v>
      </c>
      <c r="E1974" s="215">
        <v>0.49722222222222301</v>
      </c>
      <c r="F1974" s="215">
        <v>0.60902777777777795</v>
      </c>
      <c r="G1974" s="215">
        <v>0.68263888888888902</v>
      </c>
      <c r="H1974" s="213">
        <v>0.78680555555555498</v>
      </c>
      <c r="I1974" s="213">
        <v>0.85972222222222305</v>
      </c>
      <c r="J1974" s="213"/>
      <c r="K1974" s="220"/>
      <c r="L1974" s="213"/>
      <c r="M1974" s="220"/>
      <c r="N1974" s="88">
        <v>202</v>
      </c>
      <c r="O1974" s="248" t="s">
        <v>915</v>
      </c>
      <c r="P1974" s="28"/>
      <c r="Q1974" s="28"/>
      <c r="R1974" s="18"/>
      <c r="S1974" s="19"/>
      <c r="T1974" s="14"/>
      <c r="U1974" s="20"/>
      <c r="V1974" s="390">
        <f>J1971-J1970</f>
        <v>1.736111111111116E-2</v>
      </c>
      <c r="W1974" s="390">
        <f>I1980-I1979</f>
        <v>1.1805555555555403E-2</v>
      </c>
      <c r="X1974" s="1"/>
      <c r="Y1974" s="1"/>
      <c r="Z1974" s="13"/>
      <c r="AA1974" s="751" t="s">
        <v>152</v>
      </c>
    </row>
    <row r="1975" spans="1:27" s="751" customFormat="1" ht="24.75" customHeight="1" thickBot="1" x14ac:dyDescent="0.2">
      <c r="A1975" s="625">
        <v>9</v>
      </c>
      <c r="B1975" s="723">
        <v>0.23611111111111113</v>
      </c>
      <c r="C1975" s="722">
        <v>0.32361111111111102</v>
      </c>
      <c r="D1975" s="719">
        <v>0.4375</v>
      </c>
      <c r="E1975" s="719">
        <v>0.51111111111111196</v>
      </c>
      <c r="F1975" s="719">
        <v>0.62222222222222201</v>
      </c>
      <c r="G1975" s="719">
        <v>0.69583333333333297</v>
      </c>
      <c r="H1975" s="719">
        <v>0.79861111111111005</v>
      </c>
      <c r="I1975" s="719">
        <v>0.87152777777777801</v>
      </c>
      <c r="J1975" s="719"/>
      <c r="K1975" s="720"/>
      <c r="L1975" s="719"/>
      <c r="M1975" s="720"/>
      <c r="N1975" s="840">
        <v>2002</v>
      </c>
      <c r="O1975" s="841" t="s">
        <v>788</v>
      </c>
      <c r="P1975" s="28"/>
      <c r="Q1975" s="28"/>
      <c r="R1975" s="18"/>
      <c r="S1975" s="19"/>
      <c r="T1975" s="14"/>
      <c r="U1975" s="20"/>
      <c r="V1975" s="390"/>
      <c r="W1975" s="390"/>
      <c r="X1975" s="1"/>
      <c r="Y1975" s="1"/>
      <c r="Z1975" s="13"/>
    </row>
    <row r="1976" spans="1:27" s="751" customFormat="1" ht="24.75" customHeight="1" x14ac:dyDescent="0.15">
      <c r="A1976" s="728">
        <v>10</v>
      </c>
      <c r="B1976" s="218">
        <v>0.25138888888888888</v>
      </c>
      <c r="C1976" s="213">
        <v>0.33611111111111103</v>
      </c>
      <c r="D1976" s="215">
        <v>0.45069444444444445</v>
      </c>
      <c r="E1976" s="215">
        <v>0.52430555555555558</v>
      </c>
      <c r="F1976" s="215">
        <v>0.63541666666666696</v>
      </c>
      <c r="G1976" s="215">
        <v>0.70902777777777803</v>
      </c>
      <c r="H1976" s="213">
        <v>0.81041666666666501</v>
      </c>
      <c r="I1976" s="213">
        <v>0.88333333333333397</v>
      </c>
      <c r="J1976" s="213"/>
      <c r="K1976" s="220"/>
      <c r="L1976" s="213"/>
      <c r="M1976" s="220"/>
      <c r="N1976" s="88">
        <v>202</v>
      </c>
      <c r="O1976" s="248" t="s">
        <v>908</v>
      </c>
      <c r="P1976" s="28"/>
      <c r="Q1976" s="28"/>
      <c r="R1976" s="18"/>
      <c r="S1976" s="19"/>
      <c r="T1976" s="14"/>
      <c r="U1976" s="20"/>
      <c r="V1976" s="1863"/>
      <c r="W1976" s="1864"/>
      <c r="X1976" s="1865"/>
      <c r="AA1976" s="751" t="s">
        <v>152</v>
      </c>
    </row>
    <row r="1977" spans="1:27" s="751" customFormat="1" ht="24.75" customHeight="1" thickBot="1" x14ac:dyDescent="0.2">
      <c r="A1977" s="625">
        <v>11</v>
      </c>
      <c r="B1977" s="724">
        <v>0.266666666666667</v>
      </c>
      <c r="C1977" s="722">
        <v>0.34861111111111098</v>
      </c>
      <c r="D1977" s="719">
        <v>0.46388888888888902</v>
      </c>
      <c r="E1977" s="719">
        <v>0.53749999999999898</v>
      </c>
      <c r="F1977" s="719">
        <v>0.64861111111111103</v>
      </c>
      <c r="G1977" s="719">
        <v>0.72222222222222199</v>
      </c>
      <c r="H1977" s="719">
        <v>0.82222222222221997</v>
      </c>
      <c r="I1977" s="719">
        <v>0.89513888888888904</v>
      </c>
      <c r="J1977" s="719"/>
      <c r="K1977" s="719"/>
      <c r="L1977" s="725"/>
      <c r="M1977" s="719"/>
      <c r="N1977" s="840">
        <v>2002</v>
      </c>
      <c r="O1977" s="841" t="s">
        <v>788</v>
      </c>
      <c r="P1977" s="28"/>
      <c r="Q1977" s="28"/>
      <c r="R1977" s="18"/>
      <c r="S1977" s="19"/>
      <c r="T1977" s="14"/>
      <c r="U1977" s="20"/>
      <c r="V1977" s="1866"/>
      <c r="W1977" s="1867"/>
      <c r="X1977" s="1868"/>
    </row>
    <row r="1978" spans="1:27" s="751" customFormat="1" ht="24.75" customHeight="1" x14ac:dyDescent="0.15">
      <c r="A1978" s="728">
        <v>12</v>
      </c>
      <c r="B1978" s="213">
        <v>0.281944444444444</v>
      </c>
      <c r="C1978" s="213">
        <v>0.36111111111111099</v>
      </c>
      <c r="D1978" s="215">
        <v>0.47708333333333303</v>
      </c>
      <c r="E1978" s="215">
        <v>0.55069444444444304</v>
      </c>
      <c r="F1978" s="215">
        <v>0.66180555555555498</v>
      </c>
      <c r="G1978" s="215">
        <v>0.73541666666666605</v>
      </c>
      <c r="H1978" s="213">
        <v>0.83402777777777504</v>
      </c>
      <c r="I1978" s="213">
        <v>0.906944444444445</v>
      </c>
      <c r="J1978" s="213"/>
      <c r="K1978" s="213"/>
      <c r="L1978" s="213"/>
      <c r="M1978" s="213"/>
      <c r="N1978" s="88">
        <v>202</v>
      </c>
      <c r="O1978" s="248" t="s">
        <v>908</v>
      </c>
      <c r="P1978" s="28"/>
      <c r="Q1978" s="28"/>
      <c r="R1978" s="18"/>
      <c r="S1978" s="19"/>
      <c r="T1978" s="14"/>
      <c r="U1978" s="20"/>
      <c r="V1978" s="390"/>
      <c r="W1978" s="1"/>
      <c r="X1978" s="1"/>
      <c r="Y1978" s="1"/>
      <c r="Z1978" s="13"/>
      <c r="AA1978" s="751" t="s">
        <v>152</v>
      </c>
    </row>
    <row r="1979" spans="1:27" s="751" customFormat="1" ht="24.75" customHeight="1" x14ac:dyDescent="0.15">
      <c r="A1979" s="625">
        <v>13</v>
      </c>
      <c r="B1979" s="719">
        <v>0.297222222222222</v>
      </c>
      <c r="C1979" s="722">
        <v>0.37361111111111101</v>
      </c>
      <c r="D1979" s="719">
        <v>0.49027777777777798</v>
      </c>
      <c r="E1979" s="719">
        <v>0.563888888888886</v>
      </c>
      <c r="F1979" s="719">
        <v>0.67500000000000004</v>
      </c>
      <c r="G1979" s="719">
        <v>0.74861111111111101</v>
      </c>
      <c r="H1979" s="719">
        <v>0.84583333333333</v>
      </c>
      <c r="I1979" s="719">
        <v>0.91875000000000007</v>
      </c>
      <c r="J1979" s="719"/>
      <c r="K1979" s="719"/>
      <c r="L1979" s="719"/>
      <c r="M1979" s="719"/>
      <c r="N1979" s="840">
        <v>2002</v>
      </c>
      <c r="O1979" s="841" t="s">
        <v>788</v>
      </c>
      <c r="P1979" s="28"/>
      <c r="Q1979" s="28"/>
      <c r="R1979" s="18"/>
      <c r="S1979" s="19"/>
      <c r="T1979" s="14"/>
      <c r="U1979" s="20"/>
      <c r="V1979" s="390"/>
      <c r="W1979" s="1"/>
      <c r="X1979" s="1"/>
      <c r="Y1979" s="1"/>
      <c r="Z1979" s="13"/>
    </row>
    <row r="1980" spans="1:27" s="751" customFormat="1" ht="24.75" customHeight="1" x14ac:dyDescent="0.15">
      <c r="A1980" s="728">
        <v>14</v>
      </c>
      <c r="B1980" s="213">
        <v>0.3125</v>
      </c>
      <c r="C1980" s="213">
        <v>0.38611111111111102</v>
      </c>
      <c r="D1980" s="215">
        <v>0.50347222222222199</v>
      </c>
      <c r="E1980" s="215">
        <v>0.57708333333332995</v>
      </c>
      <c r="F1980" s="215">
        <v>0.688194444444444</v>
      </c>
      <c r="G1980" s="215">
        <v>0.76180555555555496</v>
      </c>
      <c r="H1980" s="213">
        <v>0.85763888888888595</v>
      </c>
      <c r="I1980" s="213">
        <v>0.93055555555555547</v>
      </c>
      <c r="J1980" s="213"/>
      <c r="K1980" s="213"/>
      <c r="L1980" s="213"/>
      <c r="M1980" s="213"/>
      <c r="N1980" s="88">
        <v>202</v>
      </c>
      <c r="O1980" s="248" t="s">
        <v>786</v>
      </c>
      <c r="P1980" s="28"/>
      <c r="Q1980" s="28"/>
      <c r="R1980" s="18"/>
      <c r="S1980" s="19"/>
      <c r="T1980" s="14"/>
      <c r="U1980" s="20"/>
      <c r="V1980" s="1"/>
      <c r="W1980" s="1"/>
      <c r="X1980" s="1"/>
      <c r="Y1980" s="1"/>
      <c r="Z1980" s="13"/>
      <c r="AA1980" s="751" t="s">
        <v>152</v>
      </c>
    </row>
    <row r="1981" spans="1:27" s="751" customFormat="1" ht="24.75" customHeight="1" x14ac:dyDescent="0.15">
      <c r="A1981" s="728">
        <v>15</v>
      </c>
      <c r="B1981" s="28"/>
      <c r="C1981" s="191"/>
      <c r="D1981" s="28"/>
      <c r="E1981" s="28"/>
      <c r="F1981" s="28"/>
      <c r="G1981" s="28"/>
      <c r="H1981" s="28"/>
      <c r="I1981" s="28"/>
      <c r="J1981" s="28"/>
      <c r="K1981" s="28"/>
      <c r="L1981" s="28"/>
      <c r="M1981" s="28"/>
      <c r="N1981" s="193"/>
      <c r="O1981" s="194"/>
      <c r="P1981" s="28"/>
      <c r="Q1981" s="28"/>
      <c r="R1981" s="18"/>
      <c r="S1981" s="19"/>
      <c r="T1981" s="14"/>
      <c r="U1981" s="20"/>
      <c r="V1981" s="1"/>
      <c r="W1981" s="1"/>
      <c r="X1981" s="1"/>
      <c r="Y1981" s="1"/>
      <c r="Z1981" s="13"/>
    </row>
    <row r="1982" spans="1:27" s="751" customFormat="1" ht="24.75" customHeight="1" x14ac:dyDescent="0.15">
      <c r="A1982" s="728">
        <v>16</v>
      </c>
      <c r="B1982" s="52"/>
      <c r="C1982" s="192"/>
      <c r="D1982" s="28"/>
      <c r="E1982" s="28"/>
      <c r="F1982" s="28"/>
      <c r="G1982" s="28"/>
      <c r="H1982" s="28"/>
      <c r="I1982" s="28"/>
      <c r="J1982" s="28"/>
      <c r="K1982" s="28"/>
      <c r="L1982" s="199"/>
      <c r="M1982" s="28"/>
      <c r="N1982" s="193"/>
      <c r="O1982" s="194"/>
      <c r="P1982" s="28"/>
      <c r="Q1982" s="28"/>
      <c r="R1982" s="18"/>
      <c r="S1982" s="19"/>
      <c r="T1982" s="14"/>
      <c r="U1982" s="20"/>
      <c r="V1982" s="1"/>
      <c r="W1982" s="1"/>
      <c r="X1982" s="1"/>
      <c r="Y1982" s="1"/>
      <c r="Z1982" s="13"/>
    </row>
    <row r="1983" spans="1:27" ht="24.75" customHeight="1" x14ac:dyDescent="0.15">
      <c r="A1983" s="728">
        <v>17</v>
      </c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4"/>
      <c r="S1983" s="4"/>
      <c r="T1983" s="14"/>
      <c r="U1983" s="20"/>
      <c r="X1983"/>
      <c r="Z1983" s="13"/>
    </row>
    <row r="1984" spans="1:27" ht="24.75" customHeight="1" x14ac:dyDescent="0.15">
      <c r="A1984" s="728">
        <v>18</v>
      </c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4"/>
      <c r="S1984" s="4"/>
      <c r="T1984" s="14"/>
      <c r="U1984" s="20"/>
      <c r="X1984"/>
      <c r="Z1984" s="13"/>
    </row>
    <row r="1985" spans="1:26" ht="24.75" customHeight="1" x14ac:dyDescent="0.15">
      <c r="A1985" s="728">
        <v>19</v>
      </c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4"/>
      <c r="S1985" s="4"/>
      <c r="T1985" s="14"/>
      <c r="U1985" s="20"/>
      <c r="X1985"/>
      <c r="Z1985" s="13"/>
    </row>
    <row r="1986" spans="1:26" ht="24.75" customHeight="1" x14ac:dyDescent="0.15">
      <c r="A1986" s="728">
        <v>20</v>
      </c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4"/>
      <c r="S1986" s="4"/>
      <c r="T1986" s="14"/>
      <c r="U1986" s="20"/>
      <c r="X1986"/>
      <c r="Z1986" s="13"/>
    </row>
    <row r="1987" spans="1:26" ht="24.75" customHeight="1" x14ac:dyDescent="0.15">
      <c r="A1987" s="728">
        <v>21</v>
      </c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4"/>
      <c r="S1987" s="4"/>
      <c r="T1987" s="14"/>
      <c r="U1987" s="20"/>
      <c r="X1987"/>
      <c r="Z1987" s="13"/>
    </row>
    <row r="1988" spans="1:26" ht="24.75" customHeight="1" x14ac:dyDescent="0.15">
      <c r="A1988" s="728">
        <v>22</v>
      </c>
      <c r="B1988" s="4"/>
      <c r="C1988" s="197"/>
      <c r="D1988" s="197"/>
      <c r="E1988" s="197"/>
      <c r="F1988" s="197"/>
      <c r="G1988" s="197"/>
      <c r="H1988" s="197"/>
      <c r="I1988" s="197"/>
      <c r="J1988" s="197"/>
      <c r="K1988" s="197"/>
      <c r="L1988" s="197"/>
      <c r="M1988" s="197"/>
      <c r="N1988" s="197"/>
      <c r="O1988" s="197"/>
      <c r="P1988" s="197"/>
      <c r="Q1988" s="197"/>
      <c r="R1988" s="197"/>
      <c r="S1988" s="197"/>
      <c r="T1988" s="198"/>
      <c r="U1988" s="20"/>
      <c r="X1988"/>
      <c r="Z1988" s="13"/>
    </row>
    <row r="1989" spans="1:26" ht="24.75" customHeight="1" x14ac:dyDescent="0.15">
      <c r="A1989" s="728">
        <v>23</v>
      </c>
      <c r="B1989" s="4"/>
      <c r="C1989" s="197"/>
      <c r="D1989" s="197"/>
      <c r="E1989" s="197"/>
      <c r="F1989" s="197"/>
      <c r="G1989" s="197"/>
      <c r="H1989" s="197"/>
      <c r="I1989" s="197"/>
      <c r="J1989" s="197"/>
      <c r="K1989" s="197"/>
      <c r="L1989" s="197"/>
      <c r="M1989" s="197"/>
      <c r="N1989" s="197"/>
      <c r="O1989" s="197"/>
      <c r="P1989" s="197"/>
      <c r="Q1989" s="197"/>
      <c r="R1989" s="197"/>
      <c r="S1989" s="197"/>
      <c r="T1989" s="198"/>
      <c r="U1989" s="20"/>
      <c r="X1989"/>
      <c r="Z1989" s="13"/>
    </row>
    <row r="1990" spans="1:26" ht="24.75" customHeight="1" x14ac:dyDescent="0.15">
      <c r="A1990" s="728">
        <v>24</v>
      </c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14"/>
      <c r="U1990" s="20"/>
      <c r="X1990"/>
      <c r="Z1990" s="13"/>
    </row>
    <row r="1991" spans="1:26" ht="24.75" customHeight="1" x14ac:dyDescent="0.15">
      <c r="A1991" s="728">
        <v>25</v>
      </c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14"/>
      <c r="U1991" s="20"/>
      <c r="X1991"/>
      <c r="Z1991" s="13"/>
    </row>
    <row r="1992" spans="1:26" ht="24.75" customHeight="1" x14ac:dyDescent="0.15">
      <c r="A1992" s="728">
        <v>26</v>
      </c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14"/>
      <c r="U1992" s="20"/>
      <c r="X1992"/>
      <c r="Z1992" s="13"/>
    </row>
    <row r="1993" spans="1:26" ht="24.75" customHeight="1" x14ac:dyDescent="0.15">
      <c r="A1993" s="728">
        <v>27</v>
      </c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14"/>
      <c r="U1993" s="20"/>
      <c r="X1993"/>
      <c r="Z1993" s="13"/>
    </row>
    <row r="1994" spans="1:26" ht="24.75" customHeight="1" x14ac:dyDescent="0.15">
      <c r="A1994" s="728">
        <v>28</v>
      </c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14"/>
      <c r="U1994" s="20"/>
      <c r="X1994"/>
      <c r="Z1994" s="13"/>
    </row>
    <row r="1995" spans="1:26" ht="24.75" customHeight="1" x14ac:dyDescent="0.15">
      <c r="A1995" s="728">
        <v>29</v>
      </c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14"/>
      <c r="U1995" s="20"/>
      <c r="X1995"/>
      <c r="Z1995" s="13"/>
    </row>
    <row r="1996" spans="1:26" ht="24.75" customHeight="1" x14ac:dyDescent="0.15">
      <c r="A1996" s="728">
        <v>30</v>
      </c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14"/>
      <c r="U1996" s="20"/>
      <c r="X1996"/>
      <c r="Z1996" s="13"/>
    </row>
    <row r="1997" spans="1:26" ht="24.75" customHeight="1" x14ac:dyDescent="0.15">
      <c r="A1997" s="728">
        <v>31</v>
      </c>
      <c r="B1997" s="45"/>
      <c r="C1997" s="45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6"/>
      <c r="U1997" s="47"/>
      <c r="X1997"/>
      <c r="Z1997" s="13"/>
    </row>
    <row r="1998" spans="1:26" ht="24.75" customHeight="1" x14ac:dyDescent="0.15">
      <c r="A1998" s="728">
        <v>32</v>
      </c>
      <c r="B1998" s="45"/>
      <c r="C1998" s="45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6"/>
      <c r="U1998" s="47"/>
      <c r="X1998"/>
      <c r="Z1998" s="13"/>
    </row>
    <row r="1999" spans="1:26" ht="24.75" customHeight="1" thickBot="1" x14ac:dyDescent="0.2">
      <c r="A1999" s="521">
        <v>33</v>
      </c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31"/>
      <c r="U1999" s="32"/>
      <c r="X1999"/>
      <c r="Z1999" s="13"/>
    </row>
    <row r="2000" spans="1:26" ht="20.100000000000001" customHeight="1" thickBot="1" x14ac:dyDescent="0.2">
      <c r="A2000" s="1522" t="s">
        <v>858</v>
      </c>
      <c r="B2000" s="1523"/>
      <c r="C2000" s="1564" t="s">
        <v>916</v>
      </c>
      <c r="D2000" s="1564"/>
      <c r="E2000" s="1564"/>
      <c r="F2000" s="1565"/>
      <c r="G2000" s="929"/>
      <c r="H2000" s="930"/>
      <c r="I2000" s="13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  <c r="T2000" s="467"/>
      <c r="U2000" s="467"/>
      <c r="X2000"/>
      <c r="Z2000" s="13"/>
    </row>
    <row r="2001" spans="1:26" s="751" customFormat="1" ht="31.5" customHeight="1" thickBot="1" x14ac:dyDescent="0.2">
      <c r="A2001" s="1476" t="s">
        <v>475</v>
      </c>
      <c r="B2001" s="1477"/>
      <c r="C2001" s="1477"/>
      <c r="D2001" s="1477"/>
      <c r="E2001" s="1478"/>
      <c r="F2001" s="602" t="s">
        <v>1766</v>
      </c>
      <c r="G2001" s="1"/>
      <c r="H2001" s="1479" t="s">
        <v>1136</v>
      </c>
      <c r="I2001" s="1480"/>
      <c r="J2001" s="1480"/>
      <c r="K2001" s="5" t="s">
        <v>1137</v>
      </c>
      <c r="L2001" s="1688" t="s">
        <v>476</v>
      </c>
      <c r="M2001" s="1688"/>
      <c r="N2001" s="1649"/>
      <c r="O2001" s="1"/>
      <c r="P2001" s="6"/>
      <c r="Q2001" s="6"/>
      <c r="R2001" s="6"/>
      <c r="S2001" s="1"/>
      <c r="T2001" s="1689" t="s">
        <v>1</v>
      </c>
      <c r="U2001" s="1649"/>
      <c r="V2001" s="379">
        <f>V2003/V2008</f>
        <v>1.2426900584794015E-2</v>
      </c>
      <c r="W2001" s="379">
        <f>W2003/W2008</f>
        <v>1.2212643678160945E-2</v>
      </c>
      <c r="X2001" s="379">
        <f>AVERAGE(V2001,W2001)</f>
        <v>1.231977213147748E-2</v>
      </c>
      <c r="Y2001" s="380" t="s">
        <v>136</v>
      </c>
      <c r="Z2001" s="381">
        <f>ROUND(X2001*1440,0)/1440</f>
        <v>1.2500000000000001E-2</v>
      </c>
    </row>
    <row r="2002" spans="1:26" s="751" customFormat="1" ht="12.75" thickBot="1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534"/>
      <c r="U2002" s="534"/>
      <c r="V2002" s="379">
        <f>B2012</f>
        <v>0.23611111111111113</v>
      </c>
      <c r="W2002" s="379">
        <f>C2007</f>
        <v>0.23611111111111113</v>
      </c>
      <c r="X2002" s="1"/>
      <c r="Y2002" s="1"/>
      <c r="Z2002" s="13"/>
    </row>
    <row r="2003" spans="1:26" s="751" customFormat="1" ht="20.100000000000001" customHeight="1" thickBot="1" x14ac:dyDescent="0.2">
      <c r="A2003" s="1481" t="s">
        <v>1033</v>
      </c>
      <c r="B2003" s="1482"/>
      <c r="C2003" s="1450" t="s">
        <v>546</v>
      </c>
      <c r="D2003" s="1451"/>
      <c r="E2003" s="1452"/>
      <c r="F2003" s="1453"/>
      <c r="G2003" s="1454"/>
      <c r="H2003" s="1454"/>
      <c r="I2003" s="1454"/>
      <c r="J2003" s="1454"/>
      <c r="K2003" s="1"/>
      <c r="L2003" s="1"/>
      <c r="M2003" s="1"/>
      <c r="N2003" s="1463" t="s">
        <v>3</v>
      </c>
      <c r="O2003" s="1464"/>
      <c r="P2003" s="1465">
        <f>MINUTE(Z2001)</f>
        <v>18</v>
      </c>
      <c r="Q2003" s="1466"/>
      <c r="R2003" s="1"/>
      <c r="S2003" s="7" t="s">
        <v>1007</v>
      </c>
      <c r="T2003" s="1459">
        <v>4.2361111111111106E-2</v>
      </c>
      <c r="U2003" s="1460"/>
      <c r="V2003" s="379">
        <f>V2004-V2002</f>
        <v>0.70833333333325887</v>
      </c>
      <c r="W2003" s="379">
        <f>W2004-W2002</f>
        <v>0.70833333333333481</v>
      </c>
      <c r="X2003" s="1"/>
      <c r="Y2003" s="1"/>
      <c r="Z2003" s="13"/>
    </row>
    <row r="2004" spans="1:26" s="751" customFormat="1" ht="12.75" thickBot="1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534"/>
      <c r="U2004" s="534"/>
      <c r="V2004" s="379">
        <f>N2014</f>
        <v>0.94444444444437003</v>
      </c>
      <c r="W2004" s="379">
        <f>O2010</f>
        <v>0.94444444444444597</v>
      </c>
      <c r="X2004" s="1"/>
      <c r="Y2004" s="1"/>
      <c r="Z2004" s="13"/>
    </row>
    <row r="2005" spans="1:26" s="751" customFormat="1" ht="24.75" customHeight="1" x14ac:dyDescent="0.15">
      <c r="A2005" s="1572" t="s">
        <v>1008</v>
      </c>
      <c r="B2005" s="1461">
        <v>1</v>
      </c>
      <c r="C2005" s="1540"/>
      <c r="D2005" s="1461">
        <v>2</v>
      </c>
      <c r="E2005" s="1540"/>
      <c r="F2005" s="1461">
        <v>3</v>
      </c>
      <c r="G2005" s="1540"/>
      <c r="H2005" s="1461">
        <v>4</v>
      </c>
      <c r="I2005" s="1540"/>
      <c r="J2005" s="1461">
        <v>5</v>
      </c>
      <c r="K2005" s="1540"/>
      <c r="L2005" s="1461">
        <v>6</v>
      </c>
      <c r="M2005" s="1540"/>
      <c r="N2005" s="1461">
        <v>7</v>
      </c>
      <c r="O2005" s="1540"/>
      <c r="P2005" s="1461">
        <v>8</v>
      </c>
      <c r="Q2005" s="1540"/>
      <c r="R2005" s="1461">
        <v>9</v>
      </c>
      <c r="S2005" s="1540"/>
      <c r="T2005" s="1570">
        <v>10</v>
      </c>
      <c r="U2005" s="1571"/>
      <c r="V2005" s="1"/>
      <c r="W2005" s="1"/>
      <c r="X2005" s="1"/>
      <c r="Y2005" s="1"/>
      <c r="Z2005" s="13"/>
    </row>
    <row r="2006" spans="1:26" s="751" customFormat="1" ht="24.75" customHeight="1" x14ac:dyDescent="0.15">
      <c r="A2006" s="1573"/>
      <c r="B2006" s="9" t="s">
        <v>36</v>
      </c>
      <c r="C2006" s="9" t="s">
        <v>549</v>
      </c>
      <c r="D2006" s="9" t="s">
        <v>36</v>
      </c>
      <c r="E2006" s="9" t="s">
        <v>549</v>
      </c>
      <c r="F2006" s="9" t="s">
        <v>36</v>
      </c>
      <c r="G2006" s="9" t="s">
        <v>549</v>
      </c>
      <c r="H2006" s="9" t="s">
        <v>36</v>
      </c>
      <c r="I2006" s="9" t="s">
        <v>549</v>
      </c>
      <c r="J2006" s="9" t="s">
        <v>36</v>
      </c>
      <c r="K2006" s="9" t="s">
        <v>549</v>
      </c>
      <c r="L2006" s="9" t="s">
        <v>36</v>
      </c>
      <c r="M2006" s="9" t="s">
        <v>549</v>
      </c>
      <c r="N2006" s="9" t="s">
        <v>36</v>
      </c>
      <c r="O2006" s="9" t="s">
        <v>549</v>
      </c>
      <c r="P2006" s="9" t="s">
        <v>36</v>
      </c>
      <c r="Q2006" s="9" t="s">
        <v>549</v>
      </c>
      <c r="R2006" s="9"/>
      <c r="S2006" s="9"/>
      <c r="T2006" s="10"/>
      <c r="U2006" s="16"/>
      <c r="V2006" s="1"/>
      <c r="W2006" s="1"/>
      <c r="X2006" s="1"/>
      <c r="Y2006" s="1"/>
      <c r="Z2006" s="13"/>
    </row>
    <row r="2007" spans="1:26" s="751" customFormat="1" ht="24.75" customHeight="1" x14ac:dyDescent="0.15">
      <c r="A2007" s="728">
        <v>1</v>
      </c>
      <c r="B2007" s="3"/>
      <c r="C2007" s="3">
        <v>0.23611111111111113</v>
      </c>
      <c r="D2007" s="43">
        <v>0.29375000000000001</v>
      </c>
      <c r="E2007" s="3">
        <v>0.33958333333333302</v>
      </c>
      <c r="F2007" s="3">
        <v>0.40486111111111101</v>
      </c>
      <c r="G2007" s="3">
        <v>0.45</v>
      </c>
      <c r="H2007" s="3">
        <v>0.51527777777777783</v>
      </c>
      <c r="I2007" s="3">
        <v>0.56041666666666667</v>
      </c>
      <c r="J2007" s="3">
        <v>0.62569444444444444</v>
      </c>
      <c r="K2007" s="3">
        <v>0.67083333333333339</v>
      </c>
      <c r="L2007" s="3">
        <v>0.73402777777777894</v>
      </c>
      <c r="M2007" s="43">
        <v>0.77847222222222223</v>
      </c>
      <c r="N2007" s="3">
        <v>0.85555555555556895</v>
      </c>
      <c r="O2007" s="3">
        <v>0.90277777777777901</v>
      </c>
      <c r="P2007" s="3"/>
      <c r="Q2007" s="3"/>
      <c r="R2007" s="68"/>
      <c r="S2007" s="69"/>
      <c r="T2007" s="14"/>
      <c r="U2007" s="20"/>
      <c r="V2007" s="383">
        <f>COUNTA(B2007:U2039)</f>
        <v>115</v>
      </c>
      <c r="W2007" s="389">
        <f>V2007/9/2</f>
        <v>6.3888888888888893</v>
      </c>
      <c r="X2007" s="1"/>
      <c r="Y2007" s="1"/>
      <c r="Z2007" s="385"/>
    </row>
    <row r="2008" spans="1:26" s="751" customFormat="1" ht="24.75" customHeight="1" x14ac:dyDescent="0.15">
      <c r="A2008" s="728">
        <v>2</v>
      </c>
      <c r="B2008" s="39"/>
      <c r="C2008" s="3">
        <v>0.24652777777777779</v>
      </c>
      <c r="D2008" s="43">
        <v>0.30486111111111108</v>
      </c>
      <c r="E2008" s="3">
        <v>0.35208333333333303</v>
      </c>
      <c r="F2008" s="3">
        <v>0.41736111111111113</v>
      </c>
      <c r="G2008" s="3">
        <v>0.46249999999999997</v>
      </c>
      <c r="H2008" s="3">
        <v>0.52777777777777779</v>
      </c>
      <c r="I2008" s="3">
        <v>0.57291666666666663</v>
      </c>
      <c r="J2008" s="3">
        <v>0.63888888888888895</v>
      </c>
      <c r="K2008" s="3">
        <v>0.68402777777777779</v>
      </c>
      <c r="L2008" s="3">
        <v>0.74791666666666667</v>
      </c>
      <c r="M2008" s="3">
        <v>0.79305555555555562</v>
      </c>
      <c r="N2008" s="3">
        <v>0.86875000000001601</v>
      </c>
      <c r="O2008" s="3">
        <v>0.91666666666666796</v>
      </c>
      <c r="P2008" s="3"/>
      <c r="Q2008" s="3"/>
      <c r="R2008" s="68"/>
      <c r="S2008" s="69"/>
      <c r="T2008" s="14"/>
      <c r="U2008" s="20"/>
      <c r="V2008" s="386">
        <f>COUNTA(B2007:B2039,D2007:D2039,F2007:F2039,H2007:H2039,J2007:J2039,L2007:L2039,N2007:N2039,P2007:P2039,R2007:R2039,T2007:T2039)</f>
        <v>57</v>
      </c>
      <c r="W2008" s="386">
        <f>COUNTA(C2007:C2039,E2007:E2039,G2007:G2039,I2007:I2039,K2007:K2039,M2007:M2039,O2007:O2039,Q2007:Q2039,S2007:S2039,U2007:U2039)</f>
        <v>58</v>
      </c>
      <c r="X2008" s="1"/>
      <c r="Y2008" s="1">
        <f>(V2008+W2008)/2</f>
        <v>57.5</v>
      </c>
      <c r="Z2008" s="385"/>
    </row>
    <row r="2009" spans="1:26" s="751" customFormat="1" ht="24.75" customHeight="1" x14ac:dyDescent="0.15">
      <c r="A2009" s="728">
        <v>3</v>
      </c>
      <c r="B2009" s="3"/>
      <c r="C2009" s="3">
        <v>0.25694444444444398</v>
      </c>
      <c r="D2009" s="43">
        <v>0.31597222222222199</v>
      </c>
      <c r="E2009" s="3">
        <v>0.36458333333333298</v>
      </c>
      <c r="F2009" s="3">
        <v>0.42986111111111103</v>
      </c>
      <c r="G2009" s="3">
        <v>0.47500000000000003</v>
      </c>
      <c r="H2009" s="3">
        <v>0.54027777777777797</v>
      </c>
      <c r="I2009" s="3">
        <v>0.58541666666666703</v>
      </c>
      <c r="J2009" s="3">
        <v>0.65138888888888891</v>
      </c>
      <c r="K2009" s="3">
        <v>0.69652777777777775</v>
      </c>
      <c r="L2009" s="3">
        <v>0.76180555555555396</v>
      </c>
      <c r="M2009" s="3">
        <v>0.80763888888888902</v>
      </c>
      <c r="N2009" s="3">
        <v>0.88194444444446296</v>
      </c>
      <c r="O2009" s="3">
        <v>0.93055555555555702</v>
      </c>
      <c r="P2009" s="3"/>
      <c r="Q2009" s="3"/>
      <c r="R2009" s="68"/>
      <c r="S2009" s="69"/>
      <c r="T2009" s="14"/>
      <c r="U2009" s="20"/>
      <c r="V2009" s="1"/>
      <c r="W2009" s="1"/>
      <c r="X2009" s="1"/>
      <c r="Y2009" s="1" t="s">
        <v>1028</v>
      </c>
      <c r="Z2009" s="385"/>
    </row>
    <row r="2010" spans="1:26" s="751" customFormat="1" ht="24.75" customHeight="1" x14ac:dyDescent="0.15">
      <c r="A2010" s="728">
        <v>4</v>
      </c>
      <c r="B2010" s="3"/>
      <c r="C2010" s="3">
        <v>0.26736111111111099</v>
      </c>
      <c r="D2010" s="43">
        <v>0.327083333333333</v>
      </c>
      <c r="E2010" s="3">
        <v>0.37708333333333299</v>
      </c>
      <c r="F2010" s="3">
        <v>0.44236111111111098</v>
      </c>
      <c r="G2010" s="3">
        <v>0.48749999999999999</v>
      </c>
      <c r="H2010" s="3">
        <v>0.55277777777777803</v>
      </c>
      <c r="I2010" s="3">
        <v>0.59791666666666698</v>
      </c>
      <c r="J2010" s="3">
        <v>0.66319444444444442</v>
      </c>
      <c r="K2010" s="3">
        <v>0.70902777777777803</v>
      </c>
      <c r="L2010" s="3">
        <v>0.77569444444444202</v>
      </c>
      <c r="M2010" s="3">
        <v>0.82222222222222197</v>
      </c>
      <c r="N2010" s="3">
        <v>0.89444444444444438</v>
      </c>
      <c r="O2010" s="3">
        <v>0.94444444444444597</v>
      </c>
      <c r="P2010" s="3"/>
      <c r="Q2010" s="3"/>
      <c r="R2010" s="68"/>
      <c r="S2010" s="69"/>
      <c r="T2010" s="14"/>
      <c r="U2010" s="20"/>
      <c r="V2010" s="1"/>
      <c r="W2010" s="1"/>
      <c r="X2010" s="1"/>
      <c r="Y2010" s="1"/>
      <c r="Z2010" s="385"/>
    </row>
    <row r="2011" spans="1:26" s="751" customFormat="1" ht="24.75" customHeight="1" x14ac:dyDescent="0.15">
      <c r="A2011" s="728">
        <v>5</v>
      </c>
      <c r="B2011" s="3"/>
      <c r="C2011" s="3">
        <v>0.27777777777777801</v>
      </c>
      <c r="D2011" s="43">
        <v>0.33819444444444402</v>
      </c>
      <c r="E2011" s="3">
        <v>0.389583333333333</v>
      </c>
      <c r="F2011" s="3">
        <v>0.45486111111111099</v>
      </c>
      <c r="G2011" s="3">
        <v>0.5</v>
      </c>
      <c r="H2011" s="3">
        <v>0.56527777777777799</v>
      </c>
      <c r="I2011" s="3">
        <v>0.61041666666666605</v>
      </c>
      <c r="J2011" s="3">
        <v>0.67500000000000004</v>
      </c>
      <c r="K2011" s="43">
        <v>0.72083333333333333</v>
      </c>
      <c r="L2011" s="3">
        <v>0.78958333333332997</v>
      </c>
      <c r="M2011" s="3">
        <v>0.8354166666666667</v>
      </c>
      <c r="N2011" s="3">
        <v>0.90694444444442601</v>
      </c>
      <c r="O2011" s="3"/>
      <c r="P2011" s="3"/>
      <c r="Q2011" s="3"/>
      <c r="R2011" s="68"/>
      <c r="S2011" s="69"/>
      <c r="T2011" s="14"/>
      <c r="U2011" s="20"/>
      <c r="V2011" s="390"/>
      <c r="W2011" s="390"/>
      <c r="X2011" s="1"/>
      <c r="Y2011" s="1"/>
      <c r="Z2011" s="385"/>
    </row>
    <row r="2012" spans="1:26" s="751" customFormat="1" ht="24.75" customHeight="1" x14ac:dyDescent="0.15">
      <c r="A2012" s="728">
        <v>6</v>
      </c>
      <c r="B2012" s="3">
        <v>0.23611111111111113</v>
      </c>
      <c r="C2012" s="3">
        <v>0.28958333333333336</v>
      </c>
      <c r="D2012" s="3">
        <v>0.35069444444444442</v>
      </c>
      <c r="E2012" s="3">
        <v>0.40138888888888885</v>
      </c>
      <c r="F2012" s="3">
        <v>0.46666666666666662</v>
      </c>
      <c r="G2012" s="3">
        <v>0.51180555555555551</v>
      </c>
      <c r="H2012" s="3">
        <v>0.57708333333333328</v>
      </c>
      <c r="I2012" s="3">
        <v>0.62222222222222223</v>
      </c>
      <c r="J2012" s="3">
        <v>0.686805555555555</v>
      </c>
      <c r="K2012" s="43">
        <v>0.73263888888888895</v>
      </c>
      <c r="L2012" s="3">
        <v>0.8027777777777777</v>
      </c>
      <c r="M2012" s="3">
        <v>0.84861111111111098</v>
      </c>
      <c r="N2012" s="3">
        <v>0.91944444444440698</v>
      </c>
      <c r="O2012" s="3"/>
      <c r="P2012" s="3"/>
      <c r="Q2012" s="3"/>
      <c r="R2012" s="68"/>
      <c r="S2012" s="69"/>
      <c r="T2012" s="14"/>
      <c r="U2012" s="20"/>
      <c r="V2012" s="390"/>
      <c r="W2012" s="390"/>
      <c r="X2012" s="1"/>
      <c r="Y2012" s="1"/>
      <c r="Z2012" s="385"/>
    </row>
    <row r="2013" spans="1:26" s="751" customFormat="1" ht="24.75" customHeight="1" x14ac:dyDescent="0.15">
      <c r="A2013" s="728">
        <v>7</v>
      </c>
      <c r="B2013" s="3">
        <v>0.25</v>
      </c>
      <c r="C2013" s="3">
        <v>0.30208333333333331</v>
      </c>
      <c r="D2013" s="3">
        <v>0.36527777777777781</v>
      </c>
      <c r="E2013" s="3">
        <v>0.41319444444444497</v>
      </c>
      <c r="F2013" s="3">
        <v>0.47847222222222202</v>
      </c>
      <c r="G2013" s="3">
        <v>0.52361111111111103</v>
      </c>
      <c r="H2013" s="3">
        <v>0.58888888888888902</v>
      </c>
      <c r="I2013" s="3">
        <v>0.63402777777777797</v>
      </c>
      <c r="J2013" s="3">
        <v>0.69861111111111107</v>
      </c>
      <c r="K2013" s="43">
        <v>0.74444444444444402</v>
      </c>
      <c r="L2013" s="3">
        <v>0.81597222222222499</v>
      </c>
      <c r="M2013" s="3">
        <v>0.86180555555555605</v>
      </c>
      <c r="N2013" s="3">
        <v>0.93194444444438895</v>
      </c>
      <c r="O2013" s="3"/>
      <c r="P2013" s="3"/>
      <c r="Q2013" s="3"/>
      <c r="R2013" s="68"/>
      <c r="S2013" s="69"/>
      <c r="T2013" s="14"/>
      <c r="U2013" s="20"/>
      <c r="V2013" s="390"/>
      <c r="W2013" s="390"/>
      <c r="X2013" s="1"/>
      <c r="Y2013" s="1"/>
      <c r="Z2013" s="385"/>
    </row>
    <row r="2014" spans="1:26" s="751" customFormat="1" ht="24.75" customHeight="1" x14ac:dyDescent="0.15">
      <c r="A2014" s="728">
        <v>8</v>
      </c>
      <c r="B2014" s="3">
        <v>0.26458333333333334</v>
      </c>
      <c r="C2014" s="3">
        <v>0.31458333333333299</v>
      </c>
      <c r="D2014" s="3">
        <v>0.37847222222222199</v>
      </c>
      <c r="E2014" s="3">
        <v>0.42499999999999999</v>
      </c>
      <c r="F2014" s="3">
        <v>0.49027777777777798</v>
      </c>
      <c r="G2014" s="3">
        <v>0.53541666666666698</v>
      </c>
      <c r="H2014" s="3">
        <v>0.60069444444444398</v>
      </c>
      <c r="I2014" s="3">
        <v>0.64583333333333504</v>
      </c>
      <c r="J2014" s="3">
        <v>0.71041666666666703</v>
      </c>
      <c r="K2014" s="43">
        <v>0.75555555555555554</v>
      </c>
      <c r="L2014" s="3">
        <v>0.82916666666667305</v>
      </c>
      <c r="M2014" s="3">
        <v>0.875000000000001</v>
      </c>
      <c r="N2014" s="3">
        <v>0.94444444444437003</v>
      </c>
      <c r="O2014" s="3"/>
      <c r="P2014" s="3"/>
      <c r="Q2014" s="3"/>
      <c r="R2014" s="68"/>
      <c r="S2014" s="69"/>
      <c r="T2014" s="14"/>
      <c r="U2014" s="20"/>
      <c r="V2014" s="390"/>
      <c r="W2014" s="390"/>
      <c r="X2014" s="1"/>
      <c r="Y2014" s="1"/>
      <c r="Z2014" s="385"/>
    </row>
    <row r="2015" spans="1:26" s="751" customFormat="1" ht="24.75" customHeight="1" x14ac:dyDescent="0.15">
      <c r="A2015" s="728">
        <v>9</v>
      </c>
      <c r="B2015" s="3">
        <v>0.27916666666666701</v>
      </c>
      <c r="C2015" s="3">
        <v>0.327083333333333</v>
      </c>
      <c r="D2015" s="3">
        <v>0.391666666666667</v>
      </c>
      <c r="E2015" s="3">
        <v>0.436805555555556</v>
      </c>
      <c r="F2015" s="3">
        <v>0.50208333333333299</v>
      </c>
      <c r="G2015" s="3">
        <v>0.54722222222222205</v>
      </c>
      <c r="H2015" s="3">
        <v>0.61249999999999905</v>
      </c>
      <c r="I2015" s="3">
        <v>0.65763888888889099</v>
      </c>
      <c r="J2015" s="3">
        <v>0.72222222222222299</v>
      </c>
      <c r="K2015" s="43">
        <v>0.76666666666666705</v>
      </c>
      <c r="L2015" s="3">
        <v>0.842361111111121</v>
      </c>
      <c r="M2015" s="3">
        <v>0.88888888888888884</v>
      </c>
      <c r="N2015" s="3"/>
      <c r="O2015" s="3"/>
      <c r="P2015" s="3"/>
      <c r="Q2015" s="3"/>
      <c r="R2015" s="68"/>
      <c r="S2015" s="69"/>
      <c r="T2015" s="14"/>
      <c r="U2015" s="20"/>
      <c r="V2015" s="390"/>
      <c r="W2015" s="390"/>
      <c r="X2015" s="1"/>
      <c r="Y2015" s="1"/>
      <c r="Z2015" s="385"/>
    </row>
    <row r="2016" spans="1:26" s="751" customFormat="1" ht="24.75" customHeight="1" x14ac:dyDescent="0.15">
      <c r="A2016" s="728">
        <v>10</v>
      </c>
      <c r="B2016" s="92"/>
      <c r="C2016" s="92"/>
      <c r="D2016" s="92"/>
      <c r="E2016" s="3"/>
      <c r="F2016" s="3"/>
      <c r="G2016" s="3"/>
      <c r="H2016" s="3"/>
      <c r="I2016" s="3"/>
      <c r="J2016" s="3"/>
      <c r="K2016" s="3"/>
      <c r="L2016" s="3"/>
      <c r="M2016" s="453"/>
      <c r="N2016" s="40"/>
      <c r="O2016" s="3"/>
      <c r="P2016" s="3"/>
      <c r="Q2016" s="3"/>
      <c r="R2016" s="68"/>
      <c r="S2016" s="69"/>
      <c r="T2016" s="14"/>
      <c r="U2016" s="20"/>
      <c r="V2016" s="390"/>
      <c r="W2016" s="390"/>
      <c r="X2016" s="1"/>
      <c r="Y2016" s="1"/>
      <c r="Z2016" s="385"/>
    </row>
    <row r="2017" spans="1:26" s="751" customFormat="1" ht="24.75" customHeight="1" x14ac:dyDescent="0.15">
      <c r="A2017" s="728">
        <v>11</v>
      </c>
      <c r="B2017" s="92"/>
      <c r="C2017" s="92"/>
      <c r="D2017" s="92"/>
      <c r="E2017" s="92"/>
      <c r="F2017" s="92"/>
      <c r="G2017" s="92"/>
      <c r="H2017" s="92"/>
      <c r="I2017" s="92"/>
      <c r="J2017" s="92"/>
      <c r="K2017" s="92"/>
      <c r="L2017" s="92"/>
      <c r="M2017" s="974"/>
      <c r="N2017" s="40"/>
      <c r="O2017" s="3"/>
      <c r="P2017" s="3"/>
      <c r="Q2017" s="3"/>
      <c r="R2017" s="68"/>
      <c r="S2017" s="69"/>
      <c r="T2017" s="14"/>
      <c r="U2017" s="20"/>
      <c r="V2017" s="390"/>
      <c r="W2017" s="390"/>
      <c r="X2017" s="1"/>
      <c r="Y2017" s="1"/>
      <c r="Z2017" s="385"/>
    </row>
    <row r="2018" spans="1:26" s="751" customFormat="1" ht="24.75" customHeight="1" x14ac:dyDescent="0.15">
      <c r="A2018" s="728">
        <v>12</v>
      </c>
      <c r="B2018" s="92"/>
      <c r="C2018" s="92"/>
      <c r="D2018" s="92"/>
      <c r="E2018" s="92"/>
      <c r="F2018" s="92"/>
      <c r="G2018" s="92"/>
      <c r="H2018" s="92"/>
      <c r="I2018" s="92"/>
      <c r="J2018" s="92"/>
      <c r="K2018" s="92"/>
      <c r="L2018" s="92"/>
      <c r="M2018" s="974"/>
      <c r="N2018" s="40"/>
      <c r="O2018" s="3"/>
      <c r="P2018" s="3"/>
      <c r="Q2018" s="3"/>
      <c r="R2018" s="68"/>
      <c r="S2018" s="69"/>
      <c r="T2018" s="14"/>
      <c r="U2018" s="20"/>
      <c r="V2018" s="390"/>
      <c r="W2018" s="390"/>
      <c r="X2018" s="1"/>
      <c r="Y2018" s="1"/>
      <c r="Z2018" s="385"/>
    </row>
    <row r="2019" spans="1:26" s="751" customFormat="1" ht="24.75" customHeight="1" x14ac:dyDescent="0.15">
      <c r="A2019" s="728">
        <v>13</v>
      </c>
      <c r="B2019" s="3"/>
      <c r="C2019" s="231"/>
      <c r="D2019" s="3"/>
      <c r="E2019" s="92"/>
      <c r="F2019" s="231"/>
      <c r="G2019" s="231"/>
      <c r="H2019" s="231"/>
      <c r="I2019" s="231"/>
      <c r="J2019" s="231"/>
      <c r="K2019" s="231"/>
      <c r="L2019" s="3"/>
      <c r="M2019" s="453"/>
      <c r="N2019" s="40"/>
      <c r="O2019" s="3"/>
      <c r="P2019" s="3"/>
      <c r="Q2019" s="3"/>
      <c r="R2019" s="68"/>
      <c r="S2019" s="69"/>
      <c r="T2019" s="14"/>
      <c r="U2019" s="20"/>
      <c r="V2019" s="390"/>
      <c r="W2019" s="390"/>
      <c r="X2019" s="1"/>
      <c r="Y2019" s="1"/>
      <c r="Z2019" s="385"/>
    </row>
    <row r="2020" spans="1:26" s="751" customFormat="1" ht="24.75" customHeight="1" x14ac:dyDescent="0.15">
      <c r="A2020" s="728">
        <v>14</v>
      </c>
      <c r="B2020" s="3"/>
      <c r="C2020" s="231"/>
      <c r="D2020" s="3"/>
      <c r="E2020" s="92"/>
      <c r="F2020" s="231"/>
      <c r="G2020" s="231"/>
      <c r="H2020" s="231"/>
      <c r="I2020" s="231"/>
      <c r="J2020" s="231"/>
      <c r="K2020" s="231"/>
      <c r="L2020" s="3"/>
      <c r="M2020" s="975"/>
      <c r="N2020" s="40"/>
      <c r="O2020" s="3"/>
      <c r="P2020" s="3"/>
      <c r="Q2020" s="3"/>
      <c r="R2020" s="68"/>
      <c r="S2020" s="69"/>
      <c r="T2020" s="14"/>
      <c r="U2020" s="20"/>
      <c r="V2020" s="390"/>
      <c r="W2020" s="390"/>
      <c r="X2020" s="1"/>
      <c r="Y2020" s="1"/>
      <c r="Z2020" s="385"/>
    </row>
    <row r="2021" spans="1:26" s="751" customFormat="1" ht="24.75" customHeight="1" x14ac:dyDescent="0.15">
      <c r="A2021" s="728">
        <v>15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40"/>
      <c r="M2021" s="453"/>
      <c r="N2021" s="40"/>
      <c r="O2021" s="3"/>
      <c r="P2021" s="3"/>
      <c r="Q2021" s="3"/>
      <c r="R2021" s="68"/>
      <c r="S2021" s="69"/>
      <c r="T2021" s="14"/>
      <c r="U2021" s="20"/>
      <c r="V2021" s="390"/>
      <c r="W2021" s="390"/>
      <c r="X2021" s="1"/>
      <c r="Y2021" s="1"/>
      <c r="Z2021" s="385"/>
    </row>
    <row r="2022" spans="1:26" s="751" customFormat="1" ht="24.75" customHeight="1" x14ac:dyDescent="0.15">
      <c r="A2022" s="728">
        <v>16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40"/>
      <c r="M2022" s="72"/>
      <c r="N2022" s="40"/>
      <c r="O2022" s="40"/>
      <c r="P2022" s="40"/>
      <c r="Q2022" s="40"/>
      <c r="R2022" s="68"/>
      <c r="S2022" s="69"/>
      <c r="T2022" s="14"/>
      <c r="U2022" s="20"/>
      <c r="V2022" s="390"/>
      <c r="W2022" s="390"/>
      <c r="X2022" s="1"/>
      <c r="Y2022" s="1"/>
      <c r="Z2022" s="385"/>
    </row>
    <row r="2023" spans="1:26" s="751" customFormat="1" ht="24.75" customHeight="1" x14ac:dyDescent="0.15">
      <c r="A2023" s="728">
        <v>17</v>
      </c>
      <c r="B2023" s="40"/>
      <c r="C2023" s="40"/>
      <c r="D2023" s="40"/>
      <c r="E2023" s="40"/>
      <c r="F2023" s="40"/>
      <c r="G2023" s="40"/>
      <c r="H2023" s="40"/>
      <c r="I2023" s="40"/>
      <c r="J2023" s="40"/>
      <c r="K2023" s="40"/>
      <c r="L2023" s="40"/>
      <c r="M2023" s="40"/>
      <c r="N2023" s="40"/>
      <c r="O2023" s="40"/>
      <c r="P2023" s="40"/>
      <c r="Q2023" s="40"/>
      <c r="R2023" s="68"/>
      <c r="S2023" s="69"/>
      <c r="T2023" s="14"/>
      <c r="U2023" s="20"/>
      <c r="V2023" s="390"/>
      <c r="W2023" s="390"/>
      <c r="X2023" s="1"/>
      <c r="Y2023" s="1"/>
      <c r="Z2023" s="13"/>
    </row>
    <row r="2024" spans="1:26" s="751" customFormat="1" ht="24.75" customHeight="1" x14ac:dyDescent="0.15">
      <c r="A2024" s="728">
        <v>18</v>
      </c>
      <c r="B2024" s="40"/>
      <c r="C2024" s="40"/>
      <c r="D2024" s="40"/>
      <c r="E2024" s="40"/>
      <c r="F2024" s="40"/>
      <c r="G2024" s="40"/>
      <c r="H2024" s="40"/>
      <c r="I2024" s="40"/>
      <c r="J2024" s="40"/>
      <c r="K2024" s="40"/>
      <c r="L2024" s="40"/>
      <c r="M2024" s="40"/>
      <c r="N2024" s="40"/>
      <c r="O2024" s="40"/>
      <c r="P2024" s="40"/>
      <c r="Q2024" s="40"/>
      <c r="R2024" s="68"/>
      <c r="S2024" s="69"/>
      <c r="T2024" s="14"/>
      <c r="U2024" s="20"/>
      <c r="V2024" s="1"/>
      <c r="W2024" s="390"/>
      <c r="X2024" s="1"/>
      <c r="Y2024" s="1"/>
      <c r="Z2024" s="13"/>
    </row>
    <row r="2025" spans="1:26" s="751" customFormat="1" ht="24.75" customHeight="1" x14ac:dyDescent="0.15">
      <c r="A2025" s="8">
        <v>19</v>
      </c>
      <c r="B2025" s="40"/>
      <c r="C2025" s="40"/>
      <c r="D2025" s="40"/>
      <c r="E2025" s="40"/>
      <c r="F2025" s="40"/>
      <c r="G2025" s="40"/>
      <c r="H2025" s="40"/>
      <c r="I2025" s="40"/>
      <c r="J2025" s="40"/>
      <c r="K2025" s="40"/>
      <c r="L2025" s="40"/>
      <c r="M2025" s="40"/>
      <c r="N2025" s="40"/>
      <c r="O2025" s="40"/>
      <c r="P2025" s="40"/>
      <c r="Q2025" s="40"/>
      <c r="R2025" s="10"/>
      <c r="S2025" s="69"/>
      <c r="T2025" s="14"/>
      <c r="U2025" s="20"/>
      <c r="V2025" s="1"/>
      <c r="W2025" s="390"/>
      <c r="X2025" s="1"/>
      <c r="Y2025" s="1"/>
      <c r="Z2025" s="13"/>
    </row>
    <row r="2026" spans="1:26" s="751" customFormat="1" ht="24.75" customHeight="1" x14ac:dyDescent="0.15">
      <c r="A2026" s="8">
        <v>20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9"/>
      <c r="S2026" s="4"/>
      <c r="T2026" s="14"/>
      <c r="U2026" s="20"/>
      <c r="V2026" s="1"/>
      <c r="W2026" s="1"/>
      <c r="X2026" s="1"/>
      <c r="Y2026" s="1"/>
      <c r="Z2026" s="13"/>
    </row>
    <row r="2027" spans="1:26" s="751" customFormat="1" ht="24.75" customHeight="1" x14ac:dyDescent="0.15">
      <c r="A2027" s="8">
        <v>21</v>
      </c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14"/>
      <c r="U2027" s="20"/>
      <c r="V2027" s="1"/>
      <c r="W2027" s="1"/>
      <c r="X2027" s="1"/>
      <c r="Y2027" s="1"/>
      <c r="Z2027" s="13"/>
    </row>
    <row r="2028" spans="1:26" s="751" customFormat="1" ht="24.75" customHeight="1" x14ac:dyDescent="0.15">
      <c r="A2028" s="8">
        <v>22</v>
      </c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14"/>
      <c r="U2028" s="20"/>
      <c r="V2028" s="1"/>
      <c r="W2028" s="1"/>
      <c r="X2028" s="1"/>
      <c r="Y2028" s="1"/>
      <c r="Z2028" s="13"/>
    </row>
    <row r="2029" spans="1:26" s="751" customFormat="1" ht="24.75" customHeight="1" x14ac:dyDescent="0.15">
      <c r="A2029" s="8">
        <v>23</v>
      </c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14"/>
      <c r="U2029" s="20"/>
      <c r="V2029" s="1"/>
      <c r="W2029" s="1"/>
      <c r="X2029" s="1"/>
      <c r="Y2029" s="1"/>
      <c r="Z2029" s="13"/>
    </row>
    <row r="2030" spans="1:26" s="751" customFormat="1" ht="24.75" customHeight="1" x14ac:dyDescent="0.15">
      <c r="A2030" s="8">
        <v>24</v>
      </c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14"/>
      <c r="U2030" s="20"/>
      <c r="V2030" s="1"/>
      <c r="W2030" s="1"/>
      <c r="X2030" s="1"/>
      <c r="Y2030" s="1"/>
      <c r="Z2030" s="13"/>
    </row>
    <row r="2031" spans="1:26" s="751" customFormat="1" ht="24.75" customHeight="1" x14ac:dyDescent="0.15">
      <c r="A2031" s="8">
        <v>25</v>
      </c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14"/>
      <c r="U2031" s="20"/>
      <c r="V2031" s="1"/>
      <c r="W2031" s="1"/>
      <c r="X2031" s="1"/>
      <c r="Y2031" s="1"/>
      <c r="Z2031" s="13"/>
    </row>
    <row r="2032" spans="1:26" s="751" customFormat="1" ht="24.75" customHeight="1" x14ac:dyDescent="0.15">
      <c r="A2032" s="8">
        <v>26</v>
      </c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14"/>
      <c r="U2032" s="20"/>
      <c r="V2032" s="1"/>
      <c r="W2032" s="1"/>
      <c r="X2032" s="1"/>
      <c r="Y2032" s="1"/>
      <c r="Z2032" s="13"/>
    </row>
    <row r="2033" spans="1:26" s="751" customFormat="1" ht="24.75" customHeight="1" x14ac:dyDescent="0.15">
      <c r="A2033" s="8">
        <v>27</v>
      </c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14"/>
      <c r="U2033" s="20"/>
      <c r="V2033" s="1"/>
      <c r="W2033" s="1"/>
      <c r="X2033" s="1"/>
      <c r="Y2033" s="1"/>
      <c r="Z2033" s="13"/>
    </row>
    <row r="2034" spans="1:26" s="751" customFormat="1" ht="24.75" customHeight="1" x14ac:dyDescent="0.15">
      <c r="A2034" s="8">
        <v>28</v>
      </c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14"/>
      <c r="U2034" s="20"/>
      <c r="V2034" s="1"/>
      <c r="W2034" s="1"/>
      <c r="X2034" s="1"/>
      <c r="Y2034" s="1"/>
      <c r="Z2034" s="13"/>
    </row>
    <row r="2035" spans="1:26" s="751" customFormat="1" ht="24.75" customHeight="1" x14ac:dyDescent="0.15">
      <c r="A2035" s="8">
        <v>29</v>
      </c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14"/>
      <c r="U2035" s="20"/>
      <c r="V2035" s="1"/>
      <c r="W2035" s="1"/>
      <c r="X2035" s="1"/>
      <c r="Y2035" s="1"/>
      <c r="Z2035" s="13"/>
    </row>
    <row r="2036" spans="1:26" s="751" customFormat="1" ht="24.75" customHeight="1" x14ac:dyDescent="0.15">
      <c r="A2036" s="44">
        <v>30</v>
      </c>
      <c r="B2036" s="45"/>
      <c r="C2036" s="45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6"/>
      <c r="U2036" s="47"/>
      <c r="V2036" s="1"/>
      <c r="W2036" s="1"/>
      <c r="X2036" s="1"/>
      <c r="Y2036" s="1"/>
      <c r="Z2036" s="13"/>
    </row>
    <row r="2037" spans="1:26" s="751" customFormat="1" ht="24.75" customHeight="1" x14ac:dyDescent="0.15">
      <c r="A2037" s="44">
        <v>31</v>
      </c>
      <c r="B2037" s="45"/>
      <c r="C2037" s="45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6"/>
      <c r="U2037" s="47"/>
      <c r="V2037" s="1"/>
      <c r="W2037" s="1"/>
      <c r="X2037" s="1"/>
      <c r="Y2037" s="1"/>
      <c r="Z2037" s="13"/>
    </row>
    <row r="2038" spans="1:26" s="751" customFormat="1" ht="24.75" customHeight="1" x14ac:dyDescent="0.15">
      <c r="A2038" s="44">
        <v>32</v>
      </c>
      <c r="B2038" s="45"/>
      <c r="C2038" s="45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6"/>
      <c r="U2038" s="47"/>
      <c r="V2038" s="1"/>
      <c r="W2038" s="1"/>
      <c r="X2038" s="1"/>
      <c r="Y2038" s="1"/>
      <c r="Z2038" s="13"/>
    </row>
    <row r="2039" spans="1:26" s="751" customFormat="1" ht="24.75" customHeight="1" thickBot="1" x14ac:dyDescent="0.2">
      <c r="A2039" s="44">
        <v>33</v>
      </c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31"/>
      <c r="U2039" s="32"/>
      <c r="V2039" s="1"/>
      <c r="W2039" s="1"/>
      <c r="X2039" s="1"/>
      <c r="Y2039" s="1"/>
      <c r="Z2039" s="13"/>
    </row>
    <row r="2040" spans="1:26" s="751" customFormat="1" ht="24.75" customHeight="1" thickBot="1" x14ac:dyDescent="0.2">
      <c r="A2040" s="1489" t="s">
        <v>1017</v>
      </c>
      <c r="B2040" s="1490"/>
      <c r="C2040" s="1448" t="s">
        <v>1054</v>
      </c>
      <c r="D2040" s="1448"/>
      <c r="E2040" s="1448"/>
      <c r="F2040" s="1449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  <c r="T2040" s="467"/>
      <c r="U2040" s="467"/>
      <c r="V2040" s="1"/>
      <c r="W2040" s="1"/>
      <c r="X2040" s="1"/>
      <c r="Y2040" s="1"/>
      <c r="Z2040" s="13"/>
    </row>
    <row r="2041" spans="1:26" s="751" customFormat="1" ht="31.5" customHeight="1" thickBot="1" x14ac:dyDescent="0.2">
      <c r="A2041" s="1476" t="s">
        <v>1138</v>
      </c>
      <c r="B2041" s="1477"/>
      <c r="C2041" s="1477"/>
      <c r="D2041" s="1477"/>
      <c r="E2041" s="1478"/>
      <c r="F2041" s="602" t="s">
        <v>1766</v>
      </c>
      <c r="G2041" s="1"/>
      <c r="H2041" s="1479" t="s">
        <v>1112</v>
      </c>
      <c r="I2041" s="1480"/>
      <c r="J2041" s="1480"/>
      <c r="K2041" s="5" t="s">
        <v>1020</v>
      </c>
      <c r="L2041" s="1688" t="s">
        <v>1139</v>
      </c>
      <c r="M2041" s="1688"/>
      <c r="N2041" s="1649"/>
      <c r="O2041" s="1"/>
      <c r="P2041" s="6"/>
      <c r="Q2041" s="6"/>
      <c r="R2041" s="6"/>
      <c r="S2041" s="1"/>
      <c r="T2041" s="1648" t="s">
        <v>1056</v>
      </c>
      <c r="U2041" s="1649"/>
      <c r="V2041" s="379">
        <f>V2043/V2048</f>
        <v>1.6098484848484848E-2</v>
      </c>
      <c r="W2041" s="379">
        <f>W2043/W2048</f>
        <v>1.5740740740740743E-2</v>
      </c>
      <c r="X2041" s="379">
        <f>AVERAGE(V2041,W2041)</f>
        <v>1.5919612794612795E-2</v>
      </c>
      <c r="Y2041" s="380" t="s">
        <v>1094</v>
      </c>
      <c r="Z2041" s="381">
        <f>ROUND(X2041*1440,0)/1440</f>
        <v>1.5972222222222221E-2</v>
      </c>
    </row>
    <row r="2042" spans="1:26" s="751" customFormat="1" ht="12.75" thickBot="1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534"/>
      <c r="U2042" s="534"/>
      <c r="V2042" s="379">
        <f>B2051</f>
        <v>0.23611111111111113</v>
      </c>
      <c r="W2042" s="379">
        <f>C2047</f>
        <v>0.23611111111111113</v>
      </c>
      <c r="X2042" s="1"/>
      <c r="Y2042" s="1"/>
      <c r="Z2042" s="13"/>
    </row>
    <row r="2043" spans="1:26" s="751" customFormat="1" ht="20.100000000000001" customHeight="1" thickBot="1" x14ac:dyDescent="0.2">
      <c r="A2043" s="1481" t="s">
        <v>1033</v>
      </c>
      <c r="B2043" s="1482"/>
      <c r="C2043" s="1450" t="s">
        <v>1140</v>
      </c>
      <c r="D2043" s="1451"/>
      <c r="E2043" s="1452"/>
      <c r="F2043" s="1453"/>
      <c r="G2043" s="1454"/>
      <c r="H2043" s="1454"/>
      <c r="I2043" s="1454"/>
      <c r="J2043" s="1454"/>
      <c r="K2043" s="1"/>
      <c r="L2043" s="1"/>
      <c r="M2043" s="1"/>
      <c r="N2043" s="1463" t="s">
        <v>1141</v>
      </c>
      <c r="O2043" s="1464"/>
      <c r="P2043" s="1465">
        <f>MINUTE(Z2041)</f>
        <v>23</v>
      </c>
      <c r="Q2043" s="1466"/>
      <c r="R2043" s="1"/>
      <c r="S2043" s="7" t="s">
        <v>1142</v>
      </c>
      <c r="T2043" s="1459">
        <v>4.2361111111111106E-2</v>
      </c>
      <c r="U2043" s="1460"/>
      <c r="V2043" s="379">
        <f>V2044-V2042</f>
        <v>0.70833333333333337</v>
      </c>
      <c r="W2043" s="379">
        <f>W2044-W2042</f>
        <v>0.70833333333333337</v>
      </c>
      <c r="X2043" s="1"/>
      <c r="Y2043" s="1"/>
      <c r="Z2043" s="13"/>
    </row>
    <row r="2044" spans="1:26" s="751" customFormat="1" ht="12.75" thickBot="1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534"/>
      <c r="U2044" s="534"/>
      <c r="V2044" s="379">
        <f>N2052</f>
        <v>0.94444444444444453</v>
      </c>
      <c r="W2044" s="379">
        <f>O2049</f>
        <v>0.94444444444444453</v>
      </c>
      <c r="X2044" s="1"/>
      <c r="Y2044" s="1"/>
      <c r="Z2044" s="13"/>
    </row>
    <row r="2045" spans="1:26" s="751" customFormat="1" ht="24.75" customHeight="1" x14ac:dyDescent="0.15">
      <c r="A2045" s="1572" t="s">
        <v>1008</v>
      </c>
      <c r="B2045" s="1461">
        <v>1</v>
      </c>
      <c r="C2045" s="1540"/>
      <c r="D2045" s="1461">
        <v>2</v>
      </c>
      <c r="E2045" s="1540"/>
      <c r="F2045" s="1461">
        <v>3</v>
      </c>
      <c r="G2045" s="1540"/>
      <c r="H2045" s="1461">
        <v>4</v>
      </c>
      <c r="I2045" s="1540"/>
      <c r="J2045" s="1461">
        <v>5</v>
      </c>
      <c r="K2045" s="1540"/>
      <c r="L2045" s="1461">
        <v>6</v>
      </c>
      <c r="M2045" s="1540"/>
      <c r="N2045" s="1461">
        <v>7</v>
      </c>
      <c r="O2045" s="1540"/>
      <c r="P2045" s="1461">
        <v>8</v>
      </c>
      <c r="Q2045" s="1540"/>
      <c r="R2045" s="1461">
        <v>9</v>
      </c>
      <c r="S2045" s="1540"/>
      <c r="T2045" s="1570">
        <v>10</v>
      </c>
      <c r="U2045" s="1571"/>
      <c r="V2045" s="1"/>
      <c r="W2045" s="1"/>
      <c r="X2045" s="1"/>
      <c r="Y2045" s="1"/>
      <c r="Z2045" s="13"/>
    </row>
    <row r="2046" spans="1:26" s="751" customFormat="1" ht="24.75" customHeight="1" x14ac:dyDescent="0.15">
      <c r="A2046" s="1573"/>
      <c r="B2046" s="9" t="s">
        <v>36</v>
      </c>
      <c r="C2046" s="9" t="s">
        <v>549</v>
      </c>
      <c r="D2046" s="9" t="s">
        <v>36</v>
      </c>
      <c r="E2046" s="9" t="s">
        <v>549</v>
      </c>
      <c r="F2046" s="9" t="s">
        <v>36</v>
      </c>
      <c r="G2046" s="9" t="s">
        <v>549</v>
      </c>
      <c r="H2046" s="9" t="s">
        <v>36</v>
      </c>
      <c r="I2046" s="9" t="s">
        <v>549</v>
      </c>
      <c r="J2046" s="9" t="s">
        <v>36</v>
      </c>
      <c r="K2046" s="9" t="s">
        <v>549</v>
      </c>
      <c r="L2046" s="9" t="s">
        <v>36</v>
      </c>
      <c r="M2046" s="9" t="s">
        <v>549</v>
      </c>
      <c r="N2046" s="9" t="s">
        <v>36</v>
      </c>
      <c r="O2046" s="9" t="s">
        <v>549</v>
      </c>
      <c r="P2046" s="9" t="s">
        <v>36</v>
      </c>
      <c r="Q2046" s="9" t="s">
        <v>549</v>
      </c>
      <c r="R2046" s="9"/>
      <c r="S2046" s="9"/>
      <c r="T2046" s="10"/>
      <c r="U2046" s="16"/>
      <c r="V2046" s="1"/>
      <c r="W2046" s="1"/>
      <c r="X2046" s="1"/>
      <c r="Y2046" s="1"/>
      <c r="Z2046" s="13"/>
    </row>
    <row r="2047" spans="1:26" s="751" customFormat="1" ht="24.75" customHeight="1" x14ac:dyDescent="0.15">
      <c r="A2047" s="728">
        <v>1</v>
      </c>
      <c r="B2047" s="180"/>
      <c r="C2047" s="3">
        <v>0.23611111111111113</v>
      </c>
      <c r="D2047" s="3">
        <v>0.28819444444444398</v>
      </c>
      <c r="E2047" s="3">
        <v>0.33749999999999997</v>
      </c>
      <c r="F2047" s="3">
        <v>0.40347222222222223</v>
      </c>
      <c r="G2047" s="3">
        <v>0.45</v>
      </c>
      <c r="H2047" s="3">
        <v>0.52013888888888204</v>
      </c>
      <c r="I2047" s="3">
        <v>0.56666666666663401</v>
      </c>
      <c r="J2047" s="3">
        <v>0.63680555555554397</v>
      </c>
      <c r="K2047" s="3">
        <v>0.68333333333326796</v>
      </c>
      <c r="L2047" s="3">
        <v>0.75277777777777699</v>
      </c>
      <c r="M2047" s="453">
        <v>0.79930555555555505</v>
      </c>
      <c r="N2047" s="40">
        <v>0.86527777777787496</v>
      </c>
      <c r="O2047" s="3">
        <v>0.91319444444444298</v>
      </c>
      <c r="P2047" s="3"/>
      <c r="Q2047" s="3"/>
      <c r="R2047" s="68"/>
      <c r="S2047" s="69"/>
      <c r="T2047" s="14"/>
      <c r="U2047" s="20"/>
      <c r="V2047" s="383">
        <f>COUNTA(B2047:U2079)</f>
        <v>89</v>
      </c>
      <c r="W2047" s="389">
        <f>V2047/7/2</f>
        <v>6.3571428571428568</v>
      </c>
      <c r="X2047" s="1"/>
      <c r="Y2047" s="1"/>
      <c r="Z2047" s="385"/>
    </row>
    <row r="2048" spans="1:26" s="751" customFormat="1" ht="24.75" customHeight="1" x14ac:dyDescent="0.15">
      <c r="A2048" s="728">
        <v>2</v>
      </c>
      <c r="B2048" s="39"/>
      <c r="C2048" s="3">
        <v>0.25</v>
      </c>
      <c r="D2048" s="3">
        <v>0.30555555555555503</v>
      </c>
      <c r="E2048" s="3">
        <v>0.35347222222222302</v>
      </c>
      <c r="F2048" s="3">
        <v>0.42013888888888801</v>
      </c>
      <c r="G2048" s="3">
        <v>0.46666666666666201</v>
      </c>
      <c r="H2048" s="3">
        <v>0.53680555555554799</v>
      </c>
      <c r="I2048" s="3">
        <v>0.58333333333329596</v>
      </c>
      <c r="J2048" s="3">
        <v>0.65277777777777779</v>
      </c>
      <c r="K2048" s="3">
        <v>0.69930555555555562</v>
      </c>
      <c r="L2048" s="3">
        <v>0.76874999999999993</v>
      </c>
      <c r="M2048" s="453">
        <v>0.81597222222222199</v>
      </c>
      <c r="N2048" s="40">
        <v>0.881250000000113</v>
      </c>
      <c r="O2048" s="3">
        <v>0.92847222222222003</v>
      </c>
      <c r="P2048" s="3"/>
      <c r="Q2048" s="3"/>
      <c r="R2048" s="68"/>
      <c r="S2048" s="69"/>
      <c r="T2048" s="14"/>
      <c r="U2048" s="20"/>
      <c r="V2048" s="386">
        <f>COUNTA(B2047:B2079,D2047:D2079,F2047:F2079,H2047:H2079,J2047:J2079,L2047:L2079,N2047:N2079,P2047:P2079,R2047:R2079,T2047:T2079)</f>
        <v>44</v>
      </c>
      <c r="W2048" s="386">
        <f>COUNTA(C2047:C2079,E2047:E2079,G2047:G2079,I2047:I2079,K2047:K2079,M2047:M2079,O2047:O2079,Q2047:Q2079,S2047:S2079,U2047:U2079)</f>
        <v>45</v>
      </c>
      <c r="X2048" s="1"/>
      <c r="Y2048" s="1">
        <f>(V2048+W2048)/2</f>
        <v>44.5</v>
      </c>
      <c r="Z2048" s="385"/>
    </row>
    <row r="2049" spans="1:26" s="751" customFormat="1" ht="24.75" customHeight="1" x14ac:dyDescent="0.15">
      <c r="A2049" s="728">
        <v>3</v>
      </c>
      <c r="B2049" s="3"/>
      <c r="C2049" s="3">
        <v>0.26388888888888901</v>
      </c>
      <c r="D2049" s="3">
        <v>0.32291666666666702</v>
      </c>
      <c r="E2049" s="3">
        <v>0.36944444444444602</v>
      </c>
      <c r="F2049" s="3">
        <v>0.436805555555554</v>
      </c>
      <c r="G2049" s="3">
        <v>0.48333333333332401</v>
      </c>
      <c r="H2049" s="3">
        <v>0.55347222222221404</v>
      </c>
      <c r="I2049" s="3">
        <v>0.59999999999995801</v>
      </c>
      <c r="J2049" s="3">
        <v>0.6694444444444444</v>
      </c>
      <c r="K2049" s="3">
        <v>0.71597222222222223</v>
      </c>
      <c r="L2049" s="3">
        <v>0.78541666666668297</v>
      </c>
      <c r="M2049" s="453">
        <v>0.83263888888888904</v>
      </c>
      <c r="N2049" s="40">
        <v>0.89722222222235104</v>
      </c>
      <c r="O2049" s="3">
        <v>0.94444444444444453</v>
      </c>
      <c r="P2049" s="3"/>
      <c r="Q2049" s="3"/>
      <c r="R2049" s="68"/>
      <c r="S2049" s="69"/>
      <c r="T2049" s="14"/>
      <c r="U2049" s="20"/>
      <c r="V2049" s="1"/>
      <c r="W2049" s="1"/>
      <c r="X2049" s="1"/>
      <c r="Y2049" s="1" t="s">
        <v>1028</v>
      </c>
      <c r="Z2049" s="385"/>
    </row>
    <row r="2050" spans="1:26" s="751" customFormat="1" ht="24.75" customHeight="1" x14ac:dyDescent="0.15">
      <c r="A2050" s="728">
        <v>4</v>
      </c>
      <c r="B2050" s="3"/>
      <c r="C2050" s="3">
        <v>0.27777777777777801</v>
      </c>
      <c r="D2050" s="3">
        <v>0.33888888888888902</v>
      </c>
      <c r="E2050" s="3">
        <v>0.38541666666666902</v>
      </c>
      <c r="F2050" s="3">
        <v>0.45347222222222</v>
      </c>
      <c r="G2050" s="3">
        <v>0.49999999999998601</v>
      </c>
      <c r="H2050" s="3">
        <v>0.57013888888887998</v>
      </c>
      <c r="I2050" s="3">
        <v>0.61666666666661996</v>
      </c>
      <c r="J2050" s="3">
        <v>0.68611111111111101</v>
      </c>
      <c r="K2050" s="3">
        <v>0.73263888888888895</v>
      </c>
      <c r="L2050" s="3">
        <v>0.80138888888892101</v>
      </c>
      <c r="M2050" s="453">
        <v>0.84930555555555598</v>
      </c>
      <c r="N2050" s="40">
        <v>0.91319444444458897</v>
      </c>
      <c r="O2050" s="3"/>
      <c r="P2050" s="3"/>
      <c r="Q2050" s="3"/>
      <c r="R2050" s="68"/>
      <c r="S2050" s="69"/>
      <c r="T2050" s="14"/>
      <c r="U2050" s="20"/>
      <c r="V2050" s="1"/>
      <c r="W2050" s="1"/>
      <c r="X2050" s="1"/>
      <c r="Y2050" s="1"/>
      <c r="Z2050" s="385"/>
    </row>
    <row r="2051" spans="1:26" s="751" customFormat="1" ht="24.75" customHeight="1" x14ac:dyDescent="0.15">
      <c r="A2051" s="728">
        <v>5</v>
      </c>
      <c r="B2051" s="3">
        <v>0.23611111111111113</v>
      </c>
      <c r="C2051" s="3">
        <v>0.29236111111111113</v>
      </c>
      <c r="D2051" s="3">
        <v>0.35486111111111102</v>
      </c>
      <c r="E2051" s="3">
        <v>0.40138888888889201</v>
      </c>
      <c r="F2051" s="3">
        <v>0.470138888888885</v>
      </c>
      <c r="G2051" s="3">
        <v>0.51666666666664796</v>
      </c>
      <c r="H2051" s="3">
        <v>0.58680555555554603</v>
      </c>
      <c r="I2051" s="3">
        <v>0.63333333333328201</v>
      </c>
      <c r="J2051" s="3">
        <v>0.70277777777777795</v>
      </c>
      <c r="K2051" s="3">
        <v>0.749305555555555</v>
      </c>
      <c r="L2051" s="3">
        <v>0.81736111111115906</v>
      </c>
      <c r="M2051" s="453">
        <v>0.86597222222222303</v>
      </c>
      <c r="N2051" s="40">
        <v>0.92916666666682701</v>
      </c>
      <c r="O2051" s="3"/>
      <c r="P2051" s="3"/>
      <c r="Q2051" s="3"/>
      <c r="R2051" s="68"/>
      <c r="S2051" s="69"/>
      <c r="T2051" s="14"/>
      <c r="U2051" s="20"/>
      <c r="V2051" s="390"/>
      <c r="W2051" s="390"/>
      <c r="X2051" s="1"/>
      <c r="Y2051" s="1"/>
      <c r="Z2051" s="385"/>
    </row>
    <row r="2052" spans="1:26" s="751" customFormat="1" ht="24.75" customHeight="1" x14ac:dyDescent="0.15">
      <c r="A2052" s="728">
        <v>6</v>
      </c>
      <c r="B2052" s="3">
        <v>0.25347222222222221</v>
      </c>
      <c r="C2052" s="3">
        <v>0.30694444444444402</v>
      </c>
      <c r="D2052" s="3">
        <v>0.37083333333333401</v>
      </c>
      <c r="E2052" s="3">
        <v>0.41736111111111501</v>
      </c>
      <c r="F2052" s="3">
        <v>0.486805555555551</v>
      </c>
      <c r="G2052" s="3">
        <v>0.53333333333331001</v>
      </c>
      <c r="H2052" s="3">
        <v>0.60347222222221197</v>
      </c>
      <c r="I2052" s="3">
        <v>0.64999999999994396</v>
      </c>
      <c r="J2052" s="3">
        <v>0.719444444444444</v>
      </c>
      <c r="K2052" s="3">
        <v>0.76597222222222205</v>
      </c>
      <c r="L2052" s="3">
        <v>0.83333333333339799</v>
      </c>
      <c r="M2052" s="453">
        <v>0.88263888888888997</v>
      </c>
      <c r="N2052" s="40">
        <v>0.94444444444444453</v>
      </c>
      <c r="O2052" s="3"/>
      <c r="P2052" s="3"/>
      <c r="Q2052" s="3"/>
      <c r="R2052" s="68"/>
      <c r="S2052" s="69"/>
      <c r="T2052" s="14"/>
      <c r="U2052" s="20"/>
      <c r="V2052" s="390"/>
      <c r="W2052" s="390"/>
      <c r="X2052" s="1"/>
      <c r="Y2052" s="1"/>
      <c r="Z2052" s="385"/>
    </row>
    <row r="2053" spans="1:26" s="751" customFormat="1" ht="24.75" customHeight="1" x14ac:dyDescent="0.15">
      <c r="A2053" s="728">
        <v>7</v>
      </c>
      <c r="B2053" s="3">
        <v>0.27083333333333298</v>
      </c>
      <c r="C2053" s="3">
        <v>0.32152777777777702</v>
      </c>
      <c r="D2053" s="3">
        <v>0.38680555555555601</v>
      </c>
      <c r="E2053" s="3">
        <v>0.43333333333333801</v>
      </c>
      <c r="F2053" s="3">
        <v>0.50347222222221699</v>
      </c>
      <c r="G2053" s="3">
        <v>0.54999999999997196</v>
      </c>
      <c r="H2053" s="3">
        <v>0.62013888888887803</v>
      </c>
      <c r="I2053" s="3">
        <v>0.66666666666660601</v>
      </c>
      <c r="J2053" s="3">
        <v>0.73611111111111105</v>
      </c>
      <c r="K2053" s="3">
        <v>0.78263888888888899</v>
      </c>
      <c r="L2053" s="3">
        <v>0.84930555555563603</v>
      </c>
      <c r="M2053" s="453">
        <v>0.8979166666666667</v>
      </c>
      <c r="N2053" s="40"/>
      <c r="O2053" s="3"/>
      <c r="P2053" s="3"/>
      <c r="Q2053" s="3"/>
      <c r="R2053" s="68"/>
      <c r="S2053" s="69"/>
      <c r="T2053" s="14"/>
      <c r="U2053" s="20"/>
      <c r="V2053" s="390"/>
      <c r="W2053" s="390"/>
      <c r="X2053" s="1"/>
      <c r="Y2053" s="1"/>
      <c r="Z2053" s="385"/>
    </row>
    <row r="2054" spans="1:26" s="751" customFormat="1" ht="24.75" customHeight="1" x14ac:dyDescent="0.15">
      <c r="A2054" s="728">
        <v>8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453"/>
      <c r="N2054" s="40"/>
      <c r="O2054" s="3"/>
      <c r="P2054" s="3"/>
      <c r="Q2054" s="3"/>
      <c r="R2054" s="68"/>
      <c r="S2054" s="69"/>
      <c r="T2054" s="14"/>
      <c r="U2054" s="20"/>
      <c r="V2054" s="390"/>
      <c r="W2054" s="390"/>
      <c r="X2054" s="1"/>
      <c r="Y2054" s="1"/>
      <c r="Z2054" s="385"/>
    </row>
    <row r="2055" spans="1:26" s="751" customFormat="1" ht="24.75" customHeight="1" x14ac:dyDescent="0.15">
      <c r="A2055" s="728">
        <v>9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453"/>
      <c r="N2055" s="40"/>
      <c r="O2055" s="3"/>
      <c r="P2055" s="3"/>
      <c r="Q2055" s="3"/>
      <c r="R2055" s="68"/>
      <c r="S2055" s="69"/>
      <c r="T2055" s="14"/>
      <c r="U2055" s="20"/>
      <c r="V2055" s="390"/>
      <c r="W2055" s="390"/>
      <c r="X2055" s="1"/>
      <c r="Y2055" s="1"/>
      <c r="Z2055" s="385"/>
    </row>
    <row r="2056" spans="1:26" s="751" customFormat="1" ht="24.75" customHeight="1" x14ac:dyDescent="0.15">
      <c r="A2056" s="728">
        <v>10</v>
      </c>
      <c r="B2056" s="92"/>
      <c r="C2056" s="92"/>
      <c r="D2056" s="92"/>
      <c r="E2056" s="3"/>
      <c r="F2056" s="3"/>
      <c r="G2056" s="3"/>
      <c r="H2056" s="3"/>
      <c r="I2056" s="3"/>
      <c r="J2056" s="3"/>
      <c r="K2056" s="3"/>
      <c r="L2056" s="3"/>
      <c r="M2056" s="453"/>
      <c r="N2056" s="40"/>
      <c r="O2056" s="3"/>
      <c r="P2056" s="3"/>
      <c r="Q2056" s="3"/>
      <c r="R2056" s="68"/>
      <c r="S2056" s="69"/>
      <c r="T2056" s="14"/>
      <c r="U2056" s="20"/>
      <c r="V2056" s="390"/>
      <c r="W2056" s="390"/>
      <c r="X2056" s="1"/>
      <c r="Y2056" s="1"/>
      <c r="Z2056" s="385"/>
    </row>
    <row r="2057" spans="1:26" s="751" customFormat="1" ht="24.75" customHeight="1" x14ac:dyDescent="0.15">
      <c r="A2057" s="728">
        <v>11</v>
      </c>
      <c r="B2057" s="92"/>
      <c r="C2057" s="92"/>
      <c r="D2057" s="92"/>
      <c r="E2057" s="92"/>
      <c r="F2057" s="92"/>
      <c r="G2057" s="92"/>
      <c r="H2057" s="92"/>
      <c r="I2057" s="92"/>
      <c r="J2057" s="92"/>
      <c r="K2057" s="92"/>
      <c r="L2057" s="92"/>
      <c r="M2057" s="974"/>
      <c r="N2057" s="40"/>
      <c r="O2057" s="3"/>
      <c r="P2057" s="3"/>
      <c r="Q2057" s="3"/>
      <c r="R2057" s="68"/>
      <c r="S2057" s="69"/>
      <c r="T2057" s="14"/>
      <c r="U2057" s="20"/>
      <c r="V2057" s="390"/>
      <c r="W2057" s="390"/>
      <c r="X2057" s="1"/>
      <c r="Y2057" s="1"/>
      <c r="Z2057" s="385"/>
    </row>
    <row r="2058" spans="1:26" s="751" customFormat="1" ht="24.75" customHeight="1" x14ac:dyDescent="0.15">
      <c r="A2058" s="728">
        <v>12</v>
      </c>
      <c r="B2058" s="92"/>
      <c r="C2058" s="92"/>
      <c r="D2058" s="92"/>
      <c r="E2058" s="92"/>
      <c r="F2058" s="92"/>
      <c r="G2058" s="92"/>
      <c r="H2058" s="92"/>
      <c r="I2058" s="92"/>
      <c r="J2058" s="92"/>
      <c r="K2058" s="92"/>
      <c r="L2058" s="92"/>
      <c r="M2058" s="974"/>
      <c r="N2058" s="40"/>
      <c r="O2058" s="3"/>
      <c r="P2058" s="3"/>
      <c r="Q2058" s="3"/>
      <c r="R2058" s="68"/>
      <c r="S2058" s="69"/>
      <c r="T2058" s="14"/>
      <c r="U2058" s="20"/>
      <c r="V2058" s="390"/>
      <c r="W2058" s="390"/>
      <c r="X2058" s="1"/>
      <c r="Y2058" s="1"/>
      <c r="Z2058" s="385"/>
    </row>
    <row r="2059" spans="1:26" s="751" customFormat="1" ht="24.75" customHeight="1" x14ac:dyDescent="0.15">
      <c r="A2059" s="728">
        <v>13</v>
      </c>
      <c r="B2059" s="3"/>
      <c r="C2059" s="231"/>
      <c r="D2059" s="3"/>
      <c r="E2059" s="92"/>
      <c r="F2059" s="231"/>
      <c r="G2059" s="231"/>
      <c r="H2059" s="231"/>
      <c r="I2059" s="231"/>
      <c r="J2059" s="231"/>
      <c r="K2059" s="231"/>
      <c r="L2059" s="3"/>
      <c r="M2059" s="453"/>
      <c r="N2059" s="40"/>
      <c r="O2059" s="3"/>
      <c r="P2059" s="3"/>
      <c r="Q2059" s="3"/>
      <c r="R2059" s="68"/>
      <c r="S2059" s="69"/>
      <c r="T2059" s="14"/>
      <c r="U2059" s="20"/>
      <c r="V2059" s="390"/>
      <c r="W2059" s="390"/>
      <c r="X2059" s="1"/>
      <c r="Y2059" s="1"/>
      <c r="Z2059" s="385"/>
    </row>
    <row r="2060" spans="1:26" s="751" customFormat="1" ht="24.75" customHeight="1" x14ac:dyDescent="0.15">
      <c r="A2060" s="728">
        <v>14</v>
      </c>
      <c r="B2060" s="3"/>
      <c r="C2060" s="231"/>
      <c r="D2060" s="3"/>
      <c r="E2060" s="92"/>
      <c r="F2060" s="231"/>
      <c r="G2060" s="231"/>
      <c r="H2060" s="231"/>
      <c r="I2060" s="231"/>
      <c r="J2060" s="231"/>
      <c r="K2060" s="231"/>
      <c r="L2060" s="3"/>
      <c r="M2060" s="975"/>
      <c r="N2060" s="40"/>
      <c r="O2060" s="3"/>
      <c r="P2060" s="3"/>
      <c r="Q2060" s="3"/>
      <c r="R2060" s="68"/>
      <c r="S2060" s="69"/>
      <c r="T2060" s="14"/>
      <c r="U2060" s="20"/>
      <c r="V2060" s="390"/>
      <c r="W2060" s="390"/>
      <c r="X2060" s="1"/>
      <c r="Y2060" s="1"/>
      <c r="Z2060" s="385"/>
    </row>
    <row r="2061" spans="1:26" s="751" customFormat="1" ht="24.75" customHeight="1" x14ac:dyDescent="0.15">
      <c r="A2061" s="728">
        <v>15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40"/>
      <c r="M2061" s="453"/>
      <c r="N2061" s="40"/>
      <c r="O2061" s="3"/>
      <c r="P2061" s="3"/>
      <c r="Q2061" s="3"/>
      <c r="R2061" s="68"/>
      <c r="S2061" s="69"/>
      <c r="T2061" s="14"/>
      <c r="U2061" s="20"/>
      <c r="V2061" s="390"/>
      <c r="W2061" s="390"/>
      <c r="X2061" s="1"/>
      <c r="Y2061" s="1"/>
      <c r="Z2061" s="385"/>
    </row>
    <row r="2062" spans="1:26" s="751" customFormat="1" ht="24.75" customHeight="1" x14ac:dyDescent="0.15">
      <c r="A2062" s="728">
        <v>16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40"/>
      <c r="M2062" s="72"/>
      <c r="N2062" s="40"/>
      <c r="O2062" s="40"/>
      <c r="P2062" s="40"/>
      <c r="Q2062" s="40"/>
      <c r="R2062" s="68"/>
      <c r="S2062" s="69"/>
      <c r="T2062" s="14"/>
      <c r="U2062" s="20"/>
      <c r="V2062" s="390"/>
      <c r="W2062" s="390"/>
      <c r="X2062" s="1"/>
      <c r="Y2062" s="1"/>
      <c r="Z2062" s="385"/>
    </row>
    <row r="2063" spans="1:26" s="751" customFormat="1" ht="24.75" customHeight="1" x14ac:dyDescent="0.15">
      <c r="A2063" s="728">
        <v>17</v>
      </c>
      <c r="B2063" s="40"/>
      <c r="C2063" s="40"/>
      <c r="D2063" s="40"/>
      <c r="E2063" s="40"/>
      <c r="F2063" s="40"/>
      <c r="G2063" s="40"/>
      <c r="H2063" s="40"/>
      <c r="I2063" s="40"/>
      <c r="J2063" s="40"/>
      <c r="K2063" s="40"/>
      <c r="L2063" s="40"/>
      <c r="M2063" s="40"/>
      <c r="N2063" s="40"/>
      <c r="O2063" s="40"/>
      <c r="P2063" s="40"/>
      <c r="Q2063" s="40"/>
      <c r="R2063" s="68"/>
      <c r="S2063" s="69"/>
      <c r="T2063" s="14"/>
      <c r="U2063" s="20"/>
      <c r="V2063" s="390"/>
      <c r="W2063" s="390"/>
      <c r="X2063" s="1"/>
      <c r="Y2063" s="1"/>
      <c r="Z2063" s="13"/>
    </row>
    <row r="2064" spans="1:26" s="751" customFormat="1" ht="24.75" customHeight="1" x14ac:dyDescent="0.15">
      <c r="A2064" s="728">
        <v>18</v>
      </c>
      <c r="B2064" s="40"/>
      <c r="C2064" s="40"/>
      <c r="D2064" s="40"/>
      <c r="E2064" s="40"/>
      <c r="F2064" s="40"/>
      <c r="G2064" s="40"/>
      <c r="H2064" s="40"/>
      <c r="I2064" s="40"/>
      <c r="J2064" s="40"/>
      <c r="K2064" s="40"/>
      <c r="L2064" s="40"/>
      <c r="M2064" s="40"/>
      <c r="N2064" s="40"/>
      <c r="O2064" s="40"/>
      <c r="P2064" s="40"/>
      <c r="Q2064" s="40"/>
      <c r="R2064" s="68"/>
      <c r="S2064" s="69"/>
      <c r="T2064" s="14"/>
      <c r="U2064" s="20"/>
      <c r="V2064" s="1"/>
      <c r="W2064" s="390"/>
      <c r="X2064" s="1"/>
      <c r="Y2064" s="1"/>
      <c r="Z2064" s="13"/>
    </row>
    <row r="2065" spans="1:26" s="751" customFormat="1" ht="24.75" customHeight="1" x14ac:dyDescent="0.15">
      <c r="A2065" s="8">
        <v>19</v>
      </c>
      <c r="B2065" s="40"/>
      <c r="C2065" s="40"/>
      <c r="D2065" s="40"/>
      <c r="E2065" s="40"/>
      <c r="F2065" s="40"/>
      <c r="G2065" s="40"/>
      <c r="H2065" s="40"/>
      <c r="I2065" s="40"/>
      <c r="J2065" s="40"/>
      <c r="K2065" s="40"/>
      <c r="L2065" s="40"/>
      <c r="M2065" s="40"/>
      <c r="N2065" s="40"/>
      <c r="O2065" s="40"/>
      <c r="P2065" s="40"/>
      <c r="Q2065" s="40"/>
      <c r="R2065" s="10"/>
      <c r="S2065" s="69"/>
      <c r="T2065" s="14"/>
      <c r="U2065" s="20"/>
      <c r="V2065" s="1"/>
      <c r="W2065" s="390"/>
      <c r="X2065" s="1"/>
      <c r="Y2065" s="1"/>
      <c r="Z2065" s="13"/>
    </row>
    <row r="2066" spans="1:26" s="751" customFormat="1" ht="24.75" customHeight="1" x14ac:dyDescent="0.15">
      <c r="A2066" s="8">
        <v>20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9"/>
      <c r="S2066" s="4"/>
      <c r="T2066" s="14"/>
      <c r="U2066" s="20"/>
      <c r="V2066" s="1"/>
      <c r="W2066" s="1"/>
      <c r="X2066" s="1"/>
      <c r="Y2066" s="1"/>
      <c r="Z2066" s="13"/>
    </row>
    <row r="2067" spans="1:26" s="751" customFormat="1" ht="24.75" customHeight="1" x14ac:dyDescent="0.15">
      <c r="A2067" s="8">
        <v>21</v>
      </c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14"/>
      <c r="U2067" s="20"/>
      <c r="V2067" s="1"/>
      <c r="W2067" s="1"/>
      <c r="X2067" s="1"/>
      <c r="Y2067" s="1"/>
      <c r="Z2067" s="13"/>
    </row>
    <row r="2068" spans="1:26" s="751" customFormat="1" ht="24.75" customHeight="1" x14ac:dyDescent="0.15">
      <c r="A2068" s="8">
        <v>22</v>
      </c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14"/>
      <c r="U2068" s="20"/>
      <c r="V2068" s="1"/>
      <c r="W2068" s="1"/>
      <c r="X2068" s="1"/>
      <c r="Y2068" s="1"/>
      <c r="Z2068" s="13"/>
    </row>
    <row r="2069" spans="1:26" s="751" customFormat="1" ht="24.75" customHeight="1" x14ac:dyDescent="0.15">
      <c r="A2069" s="8">
        <v>23</v>
      </c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14"/>
      <c r="U2069" s="20"/>
      <c r="V2069" s="1"/>
      <c r="W2069" s="1"/>
      <c r="X2069" s="1"/>
      <c r="Y2069" s="1"/>
      <c r="Z2069" s="13"/>
    </row>
    <row r="2070" spans="1:26" s="751" customFormat="1" ht="24.75" customHeight="1" x14ac:dyDescent="0.15">
      <c r="A2070" s="8">
        <v>24</v>
      </c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14"/>
      <c r="U2070" s="20"/>
      <c r="V2070" s="1"/>
      <c r="W2070" s="1"/>
      <c r="X2070" s="1"/>
      <c r="Y2070" s="1"/>
      <c r="Z2070" s="13"/>
    </row>
    <row r="2071" spans="1:26" s="751" customFormat="1" ht="24.75" customHeight="1" x14ac:dyDescent="0.15">
      <c r="A2071" s="8">
        <v>25</v>
      </c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14"/>
      <c r="U2071" s="20"/>
      <c r="V2071" s="1"/>
      <c r="W2071" s="1"/>
      <c r="X2071" s="1"/>
      <c r="Y2071" s="1"/>
      <c r="Z2071" s="13"/>
    </row>
    <row r="2072" spans="1:26" s="751" customFormat="1" ht="24.75" customHeight="1" x14ac:dyDescent="0.15">
      <c r="A2072" s="8">
        <v>26</v>
      </c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14"/>
      <c r="U2072" s="20"/>
      <c r="V2072" s="1"/>
      <c r="W2072" s="1"/>
      <c r="X2072" s="1"/>
      <c r="Y2072" s="1"/>
      <c r="Z2072" s="13"/>
    </row>
    <row r="2073" spans="1:26" s="751" customFormat="1" ht="24.75" customHeight="1" x14ac:dyDescent="0.15">
      <c r="A2073" s="8">
        <v>27</v>
      </c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14"/>
      <c r="U2073" s="20"/>
      <c r="V2073" s="1"/>
      <c r="W2073" s="1"/>
      <c r="X2073" s="1"/>
      <c r="Y2073" s="1"/>
      <c r="Z2073" s="13"/>
    </row>
    <row r="2074" spans="1:26" s="751" customFormat="1" ht="24.75" customHeight="1" x14ac:dyDescent="0.15">
      <c r="A2074" s="8">
        <v>28</v>
      </c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14"/>
      <c r="U2074" s="20"/>
      <c r="V2074" s="1"/>
      <c r="W2074" s="1"/>
      <c r="X2074" s="1"/>
      <c r="Y2074" s="1"/>
      <c r="Z2074" s="13"/>
    </row>
    <row r="2075" spans="1:26" s="751" customFormat="1" ht="24.75" customHeight="1" x14ac:dyDescent="0.15">
      <c r="A2075" s="8">
        <v>29</v>
      </c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14"/>
      <c r="U2075" s="20"/>
      <c r="V2075" s="1"/>
      <c r="W2075" s="1"/>
      <c r="X2075" s="1"/>
      <c r="Y2075" s="1"/>
      <c r="Z2075" s="13"/>
    </row>
    <row r="2076" spans="1:26" s="751" customFormat="1" ht="24.75" customHeight="1" x14ac:dyDescent="0.15">
      <c r="A2076" s="44">
        <v>30</v>
      </c>
      <c r="B2076" s="45"/>
      <c r="C2076" s="45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6"/>
      <c r="U2076" s="47"/>
      <c r="V2076" s="1"/>
      <c r="W2076" s="1"/>
      <c r="X2076" s="1"/>
      <c r="Y2076" s="1"/>
      <c r="Z2076" s="13"/>
    </row>
    <row r="2077" spans="1:26" s="751" customFormat="1" ht="24.75" customHeight="1" x14ac:dyDescent="0.15">
      <c r="A2077" s="44">
        <v>31</v>
      </c>
      <c r="B2077" s="45"/>
      <c r="C2077" s="45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6"/>
      <c r="U2077" s="47"/>
      <c r="V2077" s="1"/>
      <c r="W2077" s="1"/>
      <c r="X2077" s="1"/>
      <c r="Y2077" s="1"/>
      <c r="Z2077" s="13"/>
    </row>
    <row r="2078" spans="1:26" s="751" customFormat="1" ht="24.75" customHeight="1" x14ac:dyDescent="0.15">
      <c r="A2078" s="44">
        <v>32</v>
      </c>
      <c r="B2078" s="45"/>
      <c r="C2078" s="45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6"/>
      <c r="U2078" s="47"/>
      <c r="V2078" s="1"/>
      <c r="W2078" s="1"/>
      <c r="X2078" s="1"/>
      <c r="Y2078" s="1"/>
      <c r="Z2078" s="13"/>
    </row>
    <row r="2079" spans="1:26" s="751" customFormat="1" ht="24.75" customHeight="1" thickBot="1" x14ac:dyDescent="0.2">
      <c r="A2079" s="44">
        <v>33</v>
      </c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31"/>
      <c r="U2079" s="32"/>
      <c r="V2079" s="1"/>
      <c r="W2079" s="1"/>
      <c r="X2079" s="1"/>
      <c r="Y2079" s="1"/>
      <c r="Z2079" s="13"/>
    </row>
    <row r="2080" spans="1:26" s="751" customFormat="1" ht="24.75" customHeight="1" thickBot="1" x14ac:dyDescent="0.2">
      <c r="A2080" s="1489" t="s">
        <v>1017</v>
      </c>
      <c r="B2080" s="1490"/>
      <c r="C2080" s="1448" t="s">
        <v>1054</v>
      </c>
      <c r="D2080" s="1448"/>
      <c r="E2080" s="1448"/>
      <c r="F2080" s="1449"/>
      <c r="G2080" s="13"/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467"/>
      <c r="U2080" s="467"/>
      <c r="V2080" s="1"/>
      <c r="W2080" s="1"/>
      <c r="X2080" s="1"/>
      <c r="Y2080" s="1"/>
      <c r="Z2080" s="13"/>
    </row>
    <row r="2081" spans="1:26" s="1425" customFormat="1" ht="31.5" customHeight="1" thickBot="1" x14ac:dyDescent="0.2">
      <c r="A2081" s="1476" t="s">
        <v>577</v>
      </c>
      <c r="B2081" s="1477"/>
      <c r="C2081" s="1477"/>
      <c r="D2081" s="1477"/>
      <c r="E2081" s="1478"/>
      <c r="F2081" s="1411" t="s">
        <v>1766</v>
      </c>
      <c r="G2081" s="1366"/>
      <c r="H2081" s="1479" t="s">
        <v>2057</v>
      </c>
      <c r="I2081" s="1480"/>
      <c r="J2081" s="1480"/>
      <c r="K2081" s="1370" t="s">
        <v>2058</v>
      </c>
      <c r="L2081" s="1457" t="s">
        <v>2059</v>
      </c>
      <c r="M2081" s="1457"/>
      <c r="N2081" s="1458"/>
      <c r="O2081" s="1366"/>
      <c r="P2081" s="6"/>
      <c r="Q2081" s="6"/>
      <c r="R2081" s="6"/>
      <c r="S2081" s="1366"/>
      <c r="T2081" s="1648" t="s">
        <v>2016</v>
      </c>
      <c r="U2081" s="1649"/>
      <c r="V2081" s="610">
        <f>V2083/V2088</f>
        <v>9.6080669710806692E-3</v>
      </c>
      <c r="W2081" s="610">
        <f>W2083/W2088</f>
        <v>9.6080669710806692E-3</v>
      </c>
      <c r="X2081" s="1422">
        <f>AVERAGE(V2081,W2081)</f>
        <v>9.6080669710806692E-3</v>
      </c>
      <c r="Y2081" s="1398" t="s">
        <v>2060</v>
      </c>
      <c r="Z2081" s="1399">
        <f>ROUND(X2081*1440,0)/1440</f>
        <v>9.7222222222222224E-3</v>
      </c>
    </row>
    <row r="2082" spans="1:26" s="1425" customFormat="1" ht="12.75" thickBot="1" x14ac:dyDescent="0.2">
      <c r="A2082" s="1366"/>
      <c r="B2082" s="1366"/>
      <c r="C2082" s="1366"/>
      <c r="D2082" s="1366"/>
      <c r="E2082" s="1366"/>
      <c r="F2082" s="1366"/>
      <c r="G2082" s="1366"/>
      <c r="H2082" s="1366"/>
      <c r="I2082" s="1366"/>
      <c r="J2082" s="1366"/>
      <c r="K2082" s="1366"/>
      <c r="L2082" s="1366"/>
      <c r="M2082" s="1366"/>
      <c r="N2082" s="1366"/>
      <c r="O2082" s="1366"/>
      <c r="P2082" s="1366"/>
      <c r="Q2082" s="1366"/>
      <c r="R2082" s="1366"/>
      <c r="S2082" s="1366"/>
      <c r="T2082" s="1406"/>
      <c r="U2082" s="1406"/>
      <c r="V2082" s="610">
        <f>B2096</f>
        <v>0.23958333333333334</v>
      </c>
      <c r="W2082" s="610">
        <f>C2088</f>
        <v>0.23611111111111113</v>
      </c>
      <c r="X2082" s="1367"/>
      <c r="Y2082" s="1366"/>
      <c r="Z2082" s="1375"/>
    </row>
    <row r="2083" spans="1:26" s="1425" customFormat="1" ht="20.100000000000001" customHeight="1" thickBot="1" x14ac:dyDescent="0.2">
      <c r="A2083" s="1495" t="s">
        <v>1977</v>
      </c>
      <c r="B2083" s="1483"/>
      <c r="C2083" s="1450" t="s">
        <v>2061</v>
      </c>
      <c r="D2083" s="1451"/>
      <c r="E2083" s="1452"/>
      <c r="F2083" s="1453"/>
      <c r="G2083" s="1454"/>
      <c r="H2083" s="1454"/>
      <c r="I2083" s="1454"/>
      <c r="J2083" s="1454"/>
      <c r="K2083" s="1366"/>
      <c r="L2083" s="1366"/>
      <c r="M2083" s="1366"/>
      <c r="N2083" s="1463" t="s">
        <v>2062</v>
      </c>
      <c r="O2083" s="1464"/>
      <c r="P2083" s="1536">
        <f>MINUTE(Z2081)</f>
        <v>14</v>
      </c>
      <c r="Q2083" s="1537"/>
      <c r="R2083" s="1366"/>
      <c r="S2083" s="1371" t="s">
        <v>139</v>
      </c>
      <c r="T2083" s="1526">
        <v>5.9722222222222225E-2</v>
      </c>
      <c r="U2083" s="1527"/>
      <c r="V2083" s="610">
        <f>V2084-V2082</f>
        <v>0.70138888888888884</v>
      </c>
      <c r="W2083" s="610">
        <f>W2084-W2082</f>
        <v>0.70138888888888884</v>
      </c>
      <c r="X2083" s="1367"/>
      <c r="Y2083" s="1366"/>
      <c r="Z2083" s="1375"/>
    </row>
    <row r="2084" spans="1:26" s="1425" customFormat="1" ht="12.75" thickBot="1" x14ac:dyDescent="0.2">
      <c r="A2084" s="1366"/>
      <c r="B2084" s="1366"/>
      <c r="C2084" s="1366"/>
      <c r="D2084" s="1366"/>
      <c r="E2084" s="1366"/>
      <c r="F2084" s="1366"/>
      <c r="G2084" s="1366"/>
      <c r="H2084" s="1366"/>
      <c r="I2084" s="1366"/>
      <c r="J2084" s="1366"/>
      <c r="K2084" s="1366"/>
      <c r="L2084" s="1366"/>
      <c r="M2084" s="1366"/>
      <c r="N2084" s="1366"/>
      <c r="O2084" s="1366"/>
      <c r="P2084" s="1366"/>
      <c r="Q2084" s="1366"/>
      <c r="R2084" s="1366"/>
      <c r="S2084" s="1366"/>
      <c r="T2084" s="1406"/>
      <c r="U2084" s="1406"/>
      <c r="V2084" s="610">
        <f>L2089</f>
        <v>0.94097222222222221</v>
      </c>
      <c r="W2084" s="610">
        <f>K2098</f>
        <v>0.9375</v>
      </c>
      <c r="X2084" s="1367"/>
      <c r="Y2084" s="1366"/>
      <c r="Z2084" s="1375"/>
    </row>
    <row r="2085" spans="1:26" s="1425" customFormat="1" ht="24.75" customHeight="1" x14ac:dyDescent="0.15">
      <c r="A2085" s="1499" t="s">
        <v>2063</v>
      </c>
      <c r="B2085" s="1494">
        <v>1</v>
      </c>
      <c r="C2085" s="1494"/>
      <c r="D2085" s="1494">
        <v>2</v>
      </c>
      <c r="E2085" s="1494"/>
      <c r="F2085" s="1494">
        <v>3</v>
      </c>
      <c r="G2085" s="1494"/>
      <c r="H2085" s="1494">
        <v>4</v>
      </c>
      <c r="I2085" s="1494"/>
      <c r="J2085" s="1494">
        <v>5</v>
      </c>
      <c r="K2085" s="1494"/>
      <c r="L2085" s="1494">
        <v>6</v>
      </c>
      <c r="M2085" s="1494"/>
      <c r="N2085" s="1494">
        <v>7</v>
      </c>
      <c r="O2085" s="1494"/>
      <c r="P2085" s="1494">
        <v>8</v>
      </c>
      <c r="Q2085" s="1494"/>
      <c r="R2085" s="1494">
        <v>9</v>
      </c>
      <c r="S2085" s="1494"/>
      <c r="T2085" s="1501">
        <v>10</v>
      </c>
      <c r="U2085" s="1502"/>
      <c r="V2085" s="1406"/>
      <c r="W2085" s="1406"/>
      <c r="X2085" s="1367"/>
      <c r="Y2085" s="1366"/>
      <c r="Z2085" s="1375"/>
    </row>
    <row r="2086" spans="1:26" s="1425" customFormat="1" ht="24.75" customHeight="1" x14ac:dyDescent="0.15">
      <c r="A2086" s="1500"/>
      <c r="B2086" s="179" t="s">
        <v>2057</v>
      </c>
      <c r="C2086" s="1372" t="s">
        <v>2064</v>
      </c>
      <c r="D2086" s="179" t="s">
        <v>2057</v>
      </c>
      <c r="E2086" s="1372" t="s">
        <v>2064</v>
      </c>
      <c r="F2086" s="179" t="s">
        <v>2065</v>
      </c>
      <c r="G2086" s="1372" t="s">
        <v>2059</v>
      </c>
      <c r="H2086" s="179" t="s">
        <v>2057</v>
      </c>
      <c r="I2086" s="1372" t="s">
        <v>2064</v>
      </c>
      <c r="J2086" s="179" t="s">
        <v>2057</v>
      </c>
      <c r="K2086" s="1372" t="s">
        <v>2064</v>
      </c>
      <c r="L2086" s="179" t="s">
        <v>1974</v>
      </c>
      <c r="M2086" s="1372"/>
      <c r="N2086" s="179"/>
      <c r="O2086" s="1372"/>
      <c r="P2086" s="1372"/>
      <c r="Q2086" s="1372"/>
      <c r="R2086" s="1372"/>
      <c r="S2086" s="1372"/>
      <c r="T2086" s="1373"/>
      <c r="U2086" s="1377"/>
      <c r="V2086" s="1406"/>
      <c r="W2086" s="1406"/>
      <c r="X2086" s="1367"/>
      <c r="Y2086" s="1366"/>
      <c r="Z2086" s="1375"/>
    </row>
    <row r="2087" spans="1:26" s="1425" customFormat="1" ht="24.75" customHeight="1" x14ac:dyDescent="0.15">
      <c r="A2087" s="57">
        <v>1</v>
      </c>
      <c r="B2087" s="1042"/>
      <c r="C2087" s="1077" t="s">
        <v>33</v>
      </c>
      <c r="D2087" s="906">
        <v>0.30208333333333331</v>
      </c>
      <c r="E2087" s="67">
        <v>0.37152777777777779</v>
      </c>
      <c r="F2087" s="183">
        <v>0.46319444444444446</v>
      </c>
      <c r="G2087" s="1078">
        <v>0.52708333333333335</v>
      </c>
      <c r="H2087" s="1079">
        <v>0.61250000000000004</v>
      </c>
      <c r="I2087" s="67">
        <v>0.67638888888888893</v>
      </c>
      <c r="J2087" s="183">
        <v>0.75972222222222219</v>
      </c>
      <c r="K2087" s="67">
        <v>0.83125000000000004</v>
      </c>
      <c r="L2087" s="183">
        <v>0.92013888888888895</v>
      </c>
      <c r="M2087" s="67"/>
      <c r="N2087" s="1386"/>
      <c r="O2087" s="1368"/>
      <c r="P2087" s="1368"/>
      <c r="Q2087" s="1368"/>
      <c r="R2087" s="68"/>
      <c r="S2087" s="1376"/>
      <c r="T2087" s="1376"/>
      <c r="U2087" s="1380"/>
      <c r="V2087" s="111">
        <f>COUNTA(B2087:U2119)</f>
        <v>146</v>
      </c>
      <c r="W2087" s="22">
        <f>V2087/16/2</f>
        <v>4.5625</v>
      </c>
      <c r="X2087" s="1367"/>
      <c r="Y2087" s="1366"/>
      <c r="Z2087" s="1120"/>
    </row>
    <row r="2088" spans="1:26" s="1425" customFormat="1" ht="24.75" customHeight="1" x14ac:dyDescent="0.15">
      <c r="A2088" s="57">
        <v>2</v>
      </c>
      <c r="B2088" s="1042"/>
      <c r="C2088" s="822">
        <v>0.23611111111111113</v>
      </c>
      <c r="D2088" s="906">
        <v>0.31041666666666667</v>
      </c>
      <c r="E2088" s="67">
        <v>0.38194444444444442</v>
      </c>
      <c r="F2088" s="182">
        <v>0.47222222222222221</v>
      </c>
      <c r="G2088" s="1078">
        <v>0.53611111111111109</v>
      </c>
      <c r="H2088" s="1080">
        <v>0.62222222222222223</v>
      </c>
      <c r="I2088" s="67">
        <v>0.68680555555555556</v>
      </c>
      <c r="J2088" s="183">
        <v>0.77013888888888893</v>
      </c>
      <c r="K2088" s="67">
        <v>0.84166666666666667</v>
      </c>
      <c r="L2088" s="182">
        <v>0.93055555555555558</v>
      </c>
      <c r="M2088" s="67"/>
      <c r="N2088" s="1386"/>
      <c r="O2088" s="1368"/>
      <c r="P2088" s="1368"/>
      <c r="Q2088" s="1368"/>
      <c r="R2088" s="68"/>
      <c r="S2088" s="1376"/>
      <c r="T2088" s="1376"/>
      <c r="U2088" s="1380"/>
      <c r="V2088" s="114">
        <f>COUNTA(B2087:B2119,D2087:D2119,F2087:F2119,H2087:H2119,J2087:J2119,L2087:L2119,N2087:N2119,P2087:P2119,R2087:R2119,T2087:T2119)</f>
        <v>73</v>
      </c>
      <c r="W2088" s="114">
        <f>COUNTA(C2087:C2119,E2087:E2119,G2087:G2119,I2087:I2119,K2087:K2119,M2087:M2119,O2087:O2119,Q2087:Q2119,S2087:S2119,U2087:U2119)</f>
        <v>73</v>
      </c>
      <c r="X2088" s="1367"/>
      <c r="Y2088" s="1366">
        <f>(V2088+W2088)/2</f>
        <v>73</v>
      </c>
      <c r="Z2088" s="1120"/>
    </row>
    <row r="2089" spans="1:26" s="1425" customFormat="1" ht="24.75" customHeight="1" x14ac:dyDescent="0.15">
      <c r="A2089" s="57">
        <v>3</v>
      </c>
      <c r="B2089" s="1042"/>
      <c r="C2089" s="822">
        <v>0.24444444444444444</v>
      </c>
      <c r="D2089" s="906">
        <v>0.31874999999999998</v>
      </c>
      <c r="E2089" s="67">
        <v>0.39097222222222222</v>
      </c>
      <c r="F2089" s="183">
        <v>0.48125000000000001</v>
      </c>
      <c r="G2089" s="1078">
        <v>0.54513888888888895</v>
      </c>
      <c r="H2089" s="1079">
        <v>0.63194444444444398</v>
      </c>
      <c r="I2089" s="67">
        <v>0.69652777777777775</v>
      </c>
      <c r="J2089" s="183">
        <v>0.780555555555556</v>
      </c>
      <c r="K2089" s="67">
        <v>0.85208333333333297</v>
      </c>
      <c r="L2089" s="183">
        <v>0.94097222222222221</v>
      </c>
      <c r="M2089" s="67"/>
      <c r="N2089" s="1386"/>
      <c r="O2089" s="1368"/>
      <c r="P2089" s="1368"/>
      <c r="Q2089" s="1368"/>
      <c r="R2089" s="68"/>
      <c r="S2089" s="1376"/>
      <c r="T2089" s="1376"/>
      <c r="U2089" s="1380"/>
      <c r="V2089" s="1406"/>
      <c r="W2089" s="1406"/>
      <c r="X2089" s="1367"/>
      <c r="Y2089" s="1366" t="s">
        <v>145</v>
      </c>
      <c r="Z2089" s="1120"/>
    </row>
    <row r="2090" spans="1:26" s="1425" customFormat="1" ht="24.75" customHeight="1" x14ac:dyDescent="0.15">
      <c r="A2090" s="57">
        <v>4</v>
      </c>
      <c r="B2090" s="1042"/>
      <c r="C2090" s="822">
        <v>0.25277777777777799</v>
      </c>
      <c r="D2090" s="906">
        <v>0.327083333333333</v>
      </c>
      <c r="E2090" s="67">
        <v>0.4</v>
      </c>
      <c r="F2090" s="182">
        <v>0.49027777777777798</v>
      </c>
      <c r="G2090" s="1078">
        <v>0.55416666666666703</v>
      </c>
      <c r="H2090" s="1080">
        <v>0.64166666666666705</v>
      </c>
      <c r="I2090" s="67">
        <v>0.70625000000000004</v>
      </c>
      <c r="J2090" s="183">
        <v>0.79097222222222219</v>
      </c>
      <c r="K2090" s="67">
        <v>0.86250000000000004</v>
      </c>
      <c r="L2090" s="182"/>
      <c r="M2090" s="67"/>
      <c r="N2090" s="1386"/>
      <c r="O2090" s="1368"/>
      <c r="P2090" s="1368"/>
      <c r="Q2090" s="1368"/>
      <c r="R2090" s="68"/>
      <c r="S2090" s="1376"/>
      <c r="T2090" s="1376"/>
      <c r="U2090" s="1380"/>
      <c r="V2090" s="1400"/>
      <c r="W2090" s="1400"/>
      <c r="X2090" s="1367"/>
      <c r="Y2090" s="1366"/>
      <c r="Z2090" s="1120"/>
    </row>
    <row r="2091" spans="1:26" s="1425" customFormat="1" ht="24.75" customHeight="1" x14ac:dyDescent="0.15">
      <c r="A2091" s="57">
        <v>5</v>
      </c>
      <c r="B2091" s="1042"/>
      <c r="C2091" s="822">
        <v>0.26111111111111102</v>
      </c>
      <c r="D2091" s="906">
        <v>0.33541666666666697</v>
      </c>
      <c r="E2091" s="67">
        <v>0.40902777777777799</v>
      </c>
      <c r="F2091" s="183">
        <v>0.499305555555555</v>
      </c>
      <c r="G2091" s="1078">
        <v>0.563194444444444</v>
      </c>
      <c r="H2091" s="1079">
        <v>0.65138888888888902</v>
      </c>
      <c r="I2091" s="67">
        <v>0.71666666666666701</v>
      </c>
      <c r="J2091" s="183">
        <v>0.80138888888888804</v>
      </c>
      <c r="K2091" s="67">
        <v>0.87361111111111101</v>
      </c>
      <c r="L2091" s="183"/>
      <c r="M2091" s="67"/>
      <c r="N2091" s="1386"/>
      <c r="O2091" s="1368"/>
      <c r="P2091" s="1368"/>
      <c r="Q2091" s="1368"/>
      <c r="R2091" s="68"/>
      <c r="S2091" s="1376"/>
      <c r="T2091" s="1376"/>
      <c r="U2091" s="1380"/>
      <c r="V2091" s="115"/>
      <c r="W2091" s="115"/>
      <c r="X2091" s="1367"/>
      <c r="Y2091" s="1366"/>
      <c r="Z2091" s="1120"/>
    </row>
    <row r="2092" spans="1:26" s="1425" customFormat="1" ht="24.75" customHeight="1" x14ac:dyDescent="0.15">
      <c r="A2092" s="57">
        <v>6</v>
      </c>
      <c r="B2092" s="1345"/>
      <c r="C2092" s="822">
        <v>0.26944444444444399</v>
      </c>
      <c r="D2092" s="906">
        <v>0.34375</v>
      </c>
      <c r="E2092" s="67">
        <v>0.41805555555555601</v>
      </c>
      <c r="F2092" s="182">
        <v>0.50833333333333297</v>
      </c>
      <c r="G2092" s="1078">
        <v>0.57222222222222197</v>
      </c>
      <c r="H2092" s="1080">
        <v>0.66111111111111098</v>
      </c>
      <c r="I2092" s="67">
        <v>0.72708333333333297</v>
      </c>
      <c r="J2092" s="183">
        <v>0.811805555555555</v>
      </c>
      <c r="K2092" s="67">
        <v>0.88472222222222197</v>
      </c>
      <c r="L2092" s="182"/>
      <c r="M2092" s="67"/>
      <c r="N2092" s="1386"/>
      <c r="O2092" s="1368"/>
      <c r="P2092" s="1368"/>
      <c r="Q2092" s="1368"/>
      <c r="R2092" s="68"/>
      <c r="S2092" s="1376"/>
      <c r="T2092" s="1376"/>
      <c r="U2092" s="1380"/>
      <c r="V2092" s="115">
        <f>J2099-J2098</f>
        <v>1.1111111111110961E-2</v>
      </c>
      <c r="W2092" s="115">
        <f>K2092-K2091</f>
        <v>1.1111111111110961E-2</v>
      </c>
      <c r="X2092" s="1367"/>
      <c r="Y2092" s="1366"/>
      <c r="Z2092" s="1120"/>
    </row>
    <row r="2093" spans="1:26" s="1425" customFormat="1" ht="24.75" customHeight="1" x14ac:dyDescent="0.15">
      <c r="A2093" s="57">
        <v>7</v>
      </c>
      <c r="B2093" s="1345"/>
      <c r="C2093" s="822">
        <v>0.27777777777777801</v>
      </c>
      <c r="D2093" s="52">
        <v>0.35625000000000001</v>
      </c>
      <c r="E2093" s="67">
        <v>0.4284722222222222</v>
      </c>
      <c r="F2093" s="183">
        <v>0.5180555555555556</v>
      </c>
      <c r="G2093" s="1078">
        <v>0.58125000000000004</v>
      </c>
      <c r="H2093" s="1363">
        <v>0.6694444444444444</v>
      </c>
      <c r="I2093" s="67">
        <v>0.73750000000000004</v>
      </c>
      <c r="J2093" s="183">
        <v>0.82222222222222097</v>
      </c>
      <c r="K2093" s="67">
        <v>0.89583333333333304</v>
      </c>
      <c r="L2093" s="183"/>
      <c r="M2093" s="67"/>
      <c r="N2093" s="1386"/>
      <c r="O2093" s="1368"/>
      <c r="P2093" s="1368"/>
      <c r="Q2093" s="1368"/>
      <c r="R2093" s="68"/>
      <c r="S2093" s="1376"/>
      <c r="T2093" s="1376"/>
      <c r="U2093" s="1380"/>
      <c r="V2093" s="115">
        <f>J2100-J2099</f>
        <v>1.1111111111110961E-2</v>
      </c>
      <c r="W2093" s="115">
        <f>K2093-K2092</f>
        <v>1.1111111111111072E-2</v>
      </c>
      <c r="X2093" s="1367"/>
      <c r="Y2093" s="1366"/>
      <c r="Z2093" s="1375"/>
    </row>
    <row r="2094" spans="1:26" s="1425" customFormat="1" ht="24.75" customHeight="1" x14ac:dyDescent="0.15">
      <c r="A2094" s="57">
        <v>8</v>
      </c>
      <c r="B2094" s="1345" t="s">
        <v>386</v>
      </c>
      <c r="C2094" s="822">
        <v>0.28611111111111098</v>
      </c>
      <c r="D2094" s="52">
        <v>0.36875000000000002</v>
      </c>
      <c r="E2094" s="67">
        <v>0.4375</v>
      </c>
      <c r="F2094" s="1081">
        <v>0.52777777777777801</v>
      </c>
      <c r="G2094" s="1082">
        <v>0.59027777777777801</v>
      </c>
      <c r="H2094" s="639">
        <v>0.67777777777777781</v>
      </c>
      <c r="I2094" s="67">
        <v>0.74791666666666601</v>
      </c>
      <c r="J2094" s="183">
        <v>0.83263888888888704</v>
      </c>
      <c r="K2094" s="67">
        <v>0.90625</v>
      </c>
      <c r="L2094" s="182"/>
      <c r="M2094" s="67"/>
      <c r="N2094" s="1386"/>
      <c r="O2094" s="1368"/>
      <c r="P2094" s="1368"/>
      <c r="Q2094" s="1368"/>
      <c r="R2094" s="68"/>
      <c r="S2094" s="1376"/>
      <c r="T2094" s="1376"/>
      <c r="U2094" s="1380"/>
      <c r="V2094" s="115">
        <f>J2101-J2100</f>
        <v>1.1111111111111183E-2</v>
      </c>
      <c r="W2094" s="115">
        <f>K2094-K2093</f>
        <v>1.0416666666666963E-2</v>
      </c>
      <c r="X2094" s="1367"/>
      <c r="Y2094" s="1366"/>
      <c r="Z2094" s="1120"/>
    </row>
    <row r="2095" spans="1:26" s="1425" customFormat="1" ht="24.75" customHeight="1" x14ac:dyDescent="0.15">
      <c r="A2095" s="57">
        <v>9</v>
      </c>
      <c r="B2095" s="812" t="s">
        <v>1760</v>
      </c>
      <c r="C2095" s="822">
        <v>0.29444444444444401</v>
      </c>
      <c r="D2095" s="52">
        <v>0.38124999999999998</v>
      </c>
      <c r="E2095" s="67">
        <v>0.44652777777777902</v>
      </c>
      <c r="F2095" s="183"/>
      <c r="G2095" s="67"/>
      <c r="H2095" s="639"/>
      <c r="I2095" s="67"/>
      <c r="J2095" s="183"/>
      <c r="K2095" s="67"/>
      <c r="L2095" s="183"/>
      <c r="M2095" s="67"/>
      <c r="N2095" s="1386"/>
      <c r="O2095" s="1368"/>
      <c r="P2095" s="1368"/>
      <c r="Q2095" s="1368"/>
      <c r="R2095" s="68"/>
      <c r="S2095" s="1376"/>
      <c r="T2095" s="1376"/>
      <c r="U2095" s="1380"/>
      <c r="V2095" s="115">
        <f>J2102-J2101</f>
        <v>1.1111111111111072E-2</v>
      </c>
      <c r="W2095" s="115">
        <f>K2096-K2094</f>
        <v>1.0416666666666963E-2</v>
      </c>
      <c r="X2095" s="1367"/>
      <c r="Y2095" s="1366"/>
      <c r="Z2095" s="1120"/>
    </row>
    <row r="2096" spans="1:26" s="1425" customFormat="1" ht="24.75" customHeight="1" x14ac:dyDescent="0.15">
      <c r="A2096" s="57">
        <v>10</v>
      </c>
      <c r="B2096" s="1345">
        <v>0.23958333333333334</v>
      </c>
      <c r="C2096" s="822">
        <v>0.30277777777777798</v>
      </c>
      <c r="D2096" s="52">
        <v>0.39166666666666666</v>
      </c>
      <c r="E2096" s="67">
        <v>0.45555555555555699</v>
      </c>
      <c r="F2096" s="1362">
        <v>0.53750000000000098</v>
      </c>
      <c r="G2096" s="1082">
        <v>0.6</v>
      </c>
      <c r="H2096" s="639">
        <v>0.68611111111111112</v>
      </c>
      <c r="I2096" s="67">
        <v>0.75833333333333297</v>
      </c>
      <c r="J2096" s="183">
        <v>0.843055555555553</v>
      </c>
      <c r="K2096" s="67">
        <v>0.91666666666666696</v>
      </c>
      <c r="L2096" s="182"/>
      <c r="M2096" s="67"/>
      <c r="N2096" s="1386"/>
      <c r="O2096" s="1368"/>
      <c r="P2096" s="1368"/>
      <c r="Q2096" s="1368"/>
      <c r="R2096" s="68"/>
      <c r="S2096" s="1376"/>
      <c r="T2096" s="1376"/>
      <c r="U2096" s="1380"/>
      <c r="V2096" s="115">
        <f>L2087-J2102</f>
        <v>1.0416666666666741E-2</v>
      </c>
      <c r="W2096" s="115"/>
      <c r="X2096" s="1366"/>
      <c r="Y2096" s="1366"/>
      <c r="Z2096" s="1120"/>
    </row>
    <row r="2097" spans="1:26" s="1425" customFormat="1" ht="24.75" customHeight="1" x14ac:dyDescent="0.15">
      <c r="A2097" s="57">
        <v>11</v>
      </c>
      <c r="B2097" s="1345">
        <v>0.24861111111111112</v>
      </c>
      <c r="C2097" s="822">
        <v>0.31180555555555556</v>
      </c>
      <c r="D2097" s="52">
        <v>0.40208333333333302</v>
      </c>
      <c r="E2097" s="67">
        <v>0.46597222222222223</v>
      </c>
      <c r="F2097" s="1081">
        <v>0.54722222222222305</v>
      </c>
      <c r="G2097" s="1082">
        <v>0.60972222222222205</v>
      </c>
      <c r="H2097" s="639">
        <v>0.69444444444444442</v>
      </c>
      <c r="I2097" s="67">
        <v>0.76875000000000004</v>
      </c>
      <c r="J2097" s="183">
        <v>0.85416666666666663</v>
      </c>
      <c r="K2097" s="67">
        <v>0.92708333333333404</v>
      </c>
      <c r="L2097" s="183"/>
      <c r="M2097" s="67"/>
      <c r="N2097" s="1386"/>
      <c r="O2097" s="1368"/>
      <c r="P2097" s="1368"/>
      <c r="Q2097" s="1368"/>
      <c r="R2097" s="68"/>
      <c r="S2097" s="1376"/>
      <c r="T2097" s="1376"/>
      <c r="U2097" s="1380"/>
      <c r="V2097" s="115">
        <f>L2088-L2087</f>
        <v>1.041666666666663E-2</v>
      </c>
      <c r="W2097" s="115">
        <f>K2096-K2094</f>
        <v>1.0416666666666963E-2</v>
      </c>
      <c r="X2097" s="1366"/>
      <c r="Y2097" s="1366"/>
      <c r="Z2097" s="1120"/>
    </row>
    <row r="2098" spans="1:26" s="1425" customFormat="1" ht="24.75" customHeight="1" x14ac:dyDescent="0.15">
      <c r="A2098" s="57">
        <v>12</v>
      </c>
      <c r="B2098" s="1345">
        <v>0.25763888888888897</v>
      </c>
      <c r="C2098" s="822">
        <v>0.32083333333333303</v>
      </c>
      <c r="D2098" s="52">
        <v>0.41249999999999998</v>
      </c>
      <c r="E2098" s="67">
        <v>0.47638888888888697</v>
      </c>
      <c r="F2098" s="1362">
        <v>0.55833333333333335</v>
      </c>
      <c r="G2098" s="1082">
        <v>0.62083333333333335</v>
      </c>
      <c r="H2098" s="639">
        <v>0.70277777777777772</v>
      </c>
      <c r="I2098" s="67">
        <v>0.77916666666666667</v>
      </c>
      <c r="J2098" s="183">
        <v>0.86527777777777803</v>
      </c>
      <c r="K2098" s="67">
        <v>0.9375</v>
      </c>
      <c r="L2098" s="1345"/>
      <c r="M2098" s="67"/>
      <c r="N2098" s="1386"/>
      <c r="O2098" s="1368"/>
      <c r="P2098" s="1368"/>
      <c r="Q2098" s="1368"/>
      <c r="R2098" s="68"/>
      <c r="S2098" s="1376"/>
      <c r="T2098" s="1376"/>
      <c r="U2098" s="1380"/>
      <c r="V2098" s="115">
        <f>L2089-L2088</f>
        <v>1.041666666666663E-2</v>
      </c>
      <c r="W2098" s="115">
        <f>K2097-K2096</f>
        <v>1.0416666666667074E-2</v>
      </c>
      <c r="X2098" s="1366"/>
      <c r="Y2098" s="1366"/>
      <c r="Z2098" s="1120"/>
    </row>
    <row r="2099" spans="1:26" s="1425" customFormat="1" ht="24.75" customHeight="1" x14ac:dyDescent="0.15">
      <c r="A2099" s="57">
        <v>13</v>
      </c>
      <c r="B2099" s="1345">
        <v>0.266666666666667</v>
      </c>
      <c r="C2099" s="822">
        <v>0.32986111111111099</v>
      </c>
      <c r="D2099" s="52">
        <v>0.422916666666667</v>
      </c>
      <c r="E2099" s="67">
        <v>0.48680555555555299</v>
      </c>
      <c r="F2099" s="1081">
        <v>0.56944444444444398</v>
      </c>
      <c r="G2099" s="1082">
        <v>0.63194444444444442</v>
      </c>
      <c r="H2099" s="183">
        <v>0.71458333333333335</v>
      </c>
      <c r="I2099" s="67">
        <v>0.78958333333333297</v>
      </c>
      <c r="J2099" s="183">
        <v>0.87638888888888899</v>
      </c>
      <c r="K2099" s="67"/>
      <c r="L2099" s="183"/>
      <c r="M2099" s="67"/>
      <c r="N2099" s="1386"/>
      <c r="O2099" s="1368"/>
      <c r="P2099" s="1368"/>
      <c r="Q2099" s="1368"/>
      <c r="R2099" s="68"/>
      <c r="S2099" s="1376"/>
      <c r="T2099" s="1376"/>
      <c r="U2099" s="1380"/>
      <c r="V2099" s="115"/>
      <c r="W2099" s="115">
        <f>K2098-K2097</f>
        <v>1.0416666666665964E-2</v>
      </c>
      <c r="X2099" s="1366"/>
      <c r="Y2099" s="1366"/>
      <c r="Z2099" s="1120"/>
    </row>
    <row r="2100" spans="1:26" s="1425" customFormat="1" ht="24.75" customHeight="1" x14ac:dyDescent="0.15">
      <c r="A2100" s="57">
        <v>14</v>
      </c>
      <c r="B2100" s="1345">
        <v>0.27569444444444402</v>
      </c>
      <c r="C2100" s="822">
        <v>0.34027777777777779</v>
      </c>
      <c r="D2100" s="52">
        <v>0.43333333333333302</v>
      </c>
      <c r="E2100" s="67">
        <v>0.49722222222221801</v>
      </c>
      <c r="F2100" s="1362">
        <v>0.58055555555555405</v>
      </c>
      <c r="G2100" s="1082">
        <v>0.64305555555555505</v>
      </c>
      <c r="H2100" s="183">
        <v>0.72638888888888886</v>
      </c>
      <c r="I2100" s="67">
        <v>0.8</v>
      </c>
      <c r="J2100" s="183">
        <v>0.88749999999999996</v>
      </c>
      <c r="K2100" s="67"/>
      <c r="L2100" s="1345"/>
      <c r="M2100" s="67"/>
      <c r="N2100" s="1386"/>
      <c r="O2100" s="1368"/>
      <c r="P2100" s="1368"/>
      <c r="Q2100" s="1368"/>
      <c r="R2100" s="68"/>
      <c r="S2100" s="1376"/>
      <c r="T2100" s="1376"/>
      <c r="U2100" s="1380"/>
      <c r="V2100" s="115"/>
      <c r="W2100" s="115"/>
      <c r="X2100" s="1366"/>
      <c r="Y2100" s="1366"/>
      <c r="Z2100" s="1120"/>
    </row>
    <row r="2101" spans="1:26" s="1425" customFormat="1" ht="24.75" customHeight="1" x14ac:dyDescent="0.15">
      <c r="A2101" s="57">
        <v>15</v>
      </c>
      <c r="B2101" s="1345">
        <v>0.28472222222222199</v>
      </c>
      <c r="C2101" s="822">
        <v>0.35069444444444497</v>
      </c>
      <c r="D2101" s="52">
        <v>0.44374999999999998</v>
      </c>
      <c r="E2101" s="67">
        <v>0.50763888888888298</v>
      </c>
      <c r="F2101" s="1081">
        <v>0.59166666666666401</v>
      </c>
      <c r="G2101" s="1082">
        <v>0.65416666666666701</v>
      </c>
      <c r="H2101" s="183">
        <v>0.73750000000000004</v>
      </c>
      <c r="I2101" s="67">
        <v>0.81041666666666701</v>
      </c>
      <c r="J2101" s="183">
        <v>0.89861111111111114</v>
      </c>
      <c r="K2101" s="67"/>
      <c r="L2101" s="183"/>
      <c r="M2101" s="67"/>
      <c r="N2101" s="1386"/>
      <c r="O2101" s="1368"/>
      <c r="P2101" s="1368"/>
      <c r="Q2101" s="1368"/>
      <c r="R2101" s="68"/>
      <c r="S2101" s="1376"/>
      <c r="T2101" s="1376"/>
      <c r="U2101" s="1380"/>
      <c r="V2101" s="115"/>
      <c r="W2101" s="115"/>
      <c r="X2101" s="1366"/>
      <c r="Y2101" s="1366"/>
      <c r="Z2101" s="1120"/>
    </row>
    <row r="2102" spans="1:26" s="1425" customFormat="1" ht="24.75" customHeight="1" x14ac:dyDescent="0.15">
      <c r="A2102" s="57">
        <v>16</v>
      </c>
      <c r="B2102" s="1345">
        <v>0.29375000000000001</v>
      </c>
      <c r="C2102" s="822">
        <v>0.36111111111111099</v>
      </c>
      <c r="D2102" s="52">
        <v>0.454166666666667</v>
      </c>
      <c r="E2102" s="67">
        <v>0.51805555555554805</v>
      </c>
      <c r="F2102" s="1362">
        <v>0.60277777777777497</v>
      </c>
      <c r="G2102" s="1082">
        <v>0.66527777777777797</v>
      </c>
      <c r="H2102" s="183">
        <v>0.74861111111111101</v>
      </c>
      <c r="I2102" s="67">
        <v>0.82083333333333297</v>
      </c>
      <c r="J2102" s="183">
        <v>0.90972222222222221</v>
      </c>
      <c r="K2102" s="67"/>
      <c r="L2102" s="1345"/>
      <c r="M2102" s="67"/>
      <c r="N2102" s="1386"/>
      <c r="O2102" s="1368"/>
      <c r="P2102" s="1368"/>
      <c r="Q2102" s="1368"/>
      <c r="R2102" s="68"/>
      <c r="S2102" s="1376"/>
      <c r="T2102" s="1376"/>
      <c r="U2102" s="1380"/>
      <c r="V2102" s="115"/>
      <c r="W2102" s="1125"/>
      <c r="X2102" s="1366"/>
      <c r="Y2102" s="1366"/>
      <c r="Z2102" s="1120"/>
    </row>
    <row r="2103" spans="1:26" s="1425" customFormat="1" ht="24.75" customHeight="1" x14ac:dyDescent="0.15">
      <c r="A2103" s="57">
        <v>17</v>
      </c>
      <c r="B2103" s="1368"/>
      <c r="C2103" s="1368"/>
      <c r="D2103" s="1368"/>
      <c r="E2103" s="1368"/>
      <c r="F2103" s="49"/>
      <c r="G2103" s="1368"/>
      <c r="H2103" s="1368"/>
      <c r="I2103" s="1368"/>
      <c r="J2103" s="1368"/>
      <c r="K2103" s="1368"/>
      <c r="L2103" s="1386"/>
      <c r="M2103" s="1368"/>
      <c r="N2103" s="1386"/>
      <c r="O2103" s="1368"/>
      <c r="P2103" s="1368"/>
      <c r="Q2103" s="1368"/>
      <c r="R2103" s="68"/>
      <c r="S2103" s="1376"/>
      <c r="T2103" s="1376"/>
      <c r="U2103" s="1380"/>
      <c r="V2103" s="388"/>
      <c r="W2103" s="1366"/>
      <c r="X2103" s="1366"/>
      <c r="Y2103" s="1366"/>
      <c r="Z2103" s="1120"/>
    </row>
    <row r="2104" spans="1:26" s="1425" customFormat="1" ht="24.75" customHeight="1" x14ac:dyDescent="0.15">
      <c r="A2104" s="57">
        <v>18</v>
      </c>
      <c r="B2104" s="1368"/>
      <c r="C2104" s="1368"/>
      <c r="D2104" s="1368"/>
      <c r="E2104" s="1368"/>
      <c r="F2104" s="49"/>
      <c r="G2104" s="1368"/>
      <c r="H2104" s="1368"/>
      <c r="I2104" s="1368"/>
      <c r="J2104" s="1368"/>
      <c r="K2104" s="1368"/>
      <c r="L2104" s="1386"/>
      <c r="M2104" s="1368"/>
      <c r="N2104" s="1386"/>
      <c r="O2104" s="1368"/>
      <c r="P2104" s="1368"/>
      <c r="Q2104" s="1368"/>
      <c r="R2104" s="68"/>
      <c r="S2104" s="1376"/>
      <c r="T2104" s="1376"/>
      <c r="U2104" s="1380"/>
      <c r="V2104" s="1366"/>
      <c r="W2104" s="1366"/>
      <c r="X2104" s="1366"/>
      <c r="Y2104" s="1366"/>
      <c r="Z2104" s="1120"/>
    </row>
    <row r="2105" spans="1:26" s="1425" customFormat="1" ht="24.75" customHeight="1" x14ac:dyDescent="0.15">
      <c r="A2105" s="57">
        <v>19</v>
      </c>
      <c r="B2105" s="1368"/>
      <c r="C2105" s="1368"/>
      <c r="D2105" s="1368"/>
      <c r="E2105" s="1368"/>
      <c r="F2105" s="1368"/>
      <c r="G2105" s="1386"/>
      <c r="H2105" s="1386"/>
      <c r="I2105" s="1386"/>
      <c r="J2105" s="1386"/>
      <c r="K2105" s="1386"/>
      <c r="L2105" s="1386"/>
      <c r="M2105" s="1386"/>
      <c r="N2105" s="1386"/>
      <c r="O2105" s="1386"/>
      <c r="P2105" s="1386"/>
      <c r="Q2105" s="1386"/>
      <c r="R2105" s="1373"/>
      <c r="S2105" s="1376"/>
      <c r="T2105" s="1376"/>
      <c r="U2105" s="1380"/>
      <c r="V2105" s="1366"/>
      <c r="W2105" s="1366"/>
      <c r="X2105" s="1366"/>
      <c r="Y2105" s="1366"/>
      <c r="Z2105" s="1120"/>
    </row>
    <row r="2106" spans="1:26" s="1425" customFormat="1" ht="24.75" customHeight="1" x14ac:dyDescent="0.15">
      <c r="A2106" s="57">
        <v>20</v>
      </c>
      <c r="B2106" s="1368"/>
      <c r="C2106" s="1368"/>
      <c r="D2106" s="49"/>
      <c r="E2106" s="1368"/>
      <c r="F2106" s="49"/>
      <c r="G2106" s="1386"/>
      <c r="H2106" s="1386"/>
      <c r="I2106" s="1386"/>
      <c r="J2106" s="1386"/>
      <c r="K2106" s="1386"/>
      <c r="L2106" s="1386"/>
      <c r="M2106" s="1368"/>
      <c r="N2106" s="1368"/>
      <c r="O2106" s="1368"/>
      <c r="P2106" s="1368"/>
      <c r="Q2106" s="1368"/>
      <c r="R2106" s="1372"/>
      <c r="S2106" s="1369"/>
      <c r="T2106" s="1376"/>
      <c r="U2106" s="1380"/>
      <c r="V2106" s="1366"/>
      <c r="W2106" s="1366"/>
      <c r="X2106" s="1366"/>
      <c r="Y2106" s="1366"/>
      <c r="Z2106" s="1375"/>
    </row>
    <row r="2107" spans="1:26" s="1425" customFormat="1" ht="24.75" customHeight="1" x14ac:dyDescent="0.15">
      <c r="A2107" s="57">
        <v>21</v>
      </c>
      <c r="B2107" s="1369"/>
      <c r="C2107" s="1369"/>
      <c r="D2107" s="1369"/>
      <c r="E2107" s="1369"/>
      <c r="F2107" s="1369"/>
      <c r="G2107" s="1369"/>
      <c r="H2107" s="1369"/>
      <c r="I2107" s="1369"/>
      <c r="J2107" s="1369"/>
      <c r="K2107" s="1369"/>
      <c r="L2107" s="1369"/>
      <c r="M2107" s="1369"/>
      <c r="N2107" s="1369"/>
      <c r="O2107" s="1369"/>
      <c r="P2107" s="1369"/>
      <c r="Q2107" s="1369"/>
      <c r="R2107" s="1369"/>
      <c r="S2107" s="1369"/>
      <c r="T2107" s="1376"/>
      <c r="U2107" s="1380"/>
      <c r="V2107" s="1366"/>
      <c r="W2107" s="1366"/>
      <c r="X2107" s="1366"/>
      <c r="Y2107" s="1366"/>
      <c r="Z2107" s="1375"/>
    </row>
    <row r="2108" spans="1:26" s="1425" customFormat="1" ht="24.75" customHeight="1" x14ac:dyDescent="0.15">
      <c r="A2108" s="57">
        <v>22</v>
      </c>
      <c r="B2108" s="1369"/>
      <c r="C2108" s="1369"/>
      <c r="D2108" s="1369"/>
      <c r="E2108" s="1369"/>
      <c r="F2108" s="1369"/>
      <c r="G2108" s="1369"/>
      <c r="H2108" s="1369"/>
      <c r="I2108" s="1369"/>
      <c r="J2108" s="1369"/>
      <c r="K2108" s="1369"/>
      <c r="L2108" s="1369"/>
      <c r="M2108" s="1369"/>
      <c r="N2108" s="1369"/>
      <c r="O2108" s="1369"/>
      <c r="P2108" s="1369"/>
      <c r="Q2108" s="1369"/>
      <c r="R2108" s="1369"/>
      <c r="S2108" s="1369"/>
      <c r="T2108" s="1376"/>
      <c r="U2108" s="1380"/>
      <c r="V2108" s="1366"/>
      <c r="W2108" s="1366"/>
      <c r="X2108" s="1366"/>
      <c r="Y2108" s="1366"/>
      <c r="Z2108" s="1375"/>
    </row>
    <row r="2109" spans="1:26" s="1425" customFormat="1" ht="24.75" customHeight="1" x14ac:dyDescent="0.15">
      <c r="A2109" s="57">
        <v>23</v>
      </c>
      <c r="B2109" s="1369"/>
      <c r="C2109" s="1369"/>
      <c r="D2109" s="1369"/>
      <c r="E2109" s="1369"/>
      <c r="F2109" s="1369"/>
      <c r="G2109" s="1369"/>
      <c r="H2109" s="1369"/>
      <c r="I2109" s="1369"/>
      <c r="J2109" s="1369"/>
      <c r="K2109" s="1369"/>
      <c r="L2109" s="1369"/>
      <c r="M2109" s="1369"/>
      <c r="N2109" s="1369"/>
      <c r="O2109" s="1369"/>
      <c r="P2109" s="1369"/>
      <c r="Q2109" s="1369"/>
      <c r="R2109" s="1369"/>
      <c r="S2109" s="1369"/>
      <c r="T2109" s="1376"/>
      <c r="U2109" s="1380"/>
      <c r="V2109" s="1366"/>
      <c r="W2109" s="1366"/>
      <c r="X2109" s="1366"/>
      <c r="Y2109" s="1366"/>
      <c r="Z2109" s="1375"/>
    </row>
    <row r="2110" spans="1:26" s="1425" customFormat="1" ht="24.75" customHeight="1" x14ac:dyDescent="0.15">
      <c r="A2110" s="57">
        <v>24</v>
      </c>
      <c r="B2110" s="1369"/>
      <c r="C2110" s="1369"/>
      <c r="D2110" s="1369"/>
      <c r="E2110" s="1369"/>
      <c r="F2110" s="1369"/>
      <c r="G2110" s="1369"/>
      <c r="H2110" s="1369"/>
      <c r="I2110" s="1369"/>
      <c r="J2110" s="1369"/>
      <c r="K2110" s="1369"/>
      <c r="L2110" s="1369"/>
      <c r="M2110" s="1369"/>
      <c r="N2110" s="1369"/>
      <c r="O2110" s="1369"/>
      <c r="P2110" s="1369"/>
      <c r="Q2110" s="1369"/>
      <c r="R2110" s="1369"/>
      <c r="S2110" s="1369"/>
      <c r="T2110" s="1376"/>
      <c r="U2110" s="1380"/>
      <c r="V2110" s="1366"/>
      <c r="W2110" s="1366"/>
      <c r="X2110" s="1366"/>
      <c r="Y2110" s="1366"/>
      <c r="Z2110" s="1375"/>
    </row>
    <row r="2111" spans="1:26" s="1425" customFormat="1" ht="24.75" customHeight="1" x14ac:dyDescent="0.15">
      <c r="A2111" s="1447">
        <v>25</v>
      </c>
      <c r="B2111" s="1369"/>
      <c r="C2111" s="1369"/>
      <c r="D2111" s="1369"/>
      <c r="E2111" s="1369"/>
      <c r="F2111" s="1369"/>
      <c r="G2111" s="1369"/>
      <c r="H2111" s="1369"/>
      <c r="I2111" s="1369"/>
      <c r="J2111" s="1369"/>
      <c r="K2111" s="1369"/>
      <c r="L2111" s="1369"/>
      <c r="M2111" s="1369"/>
      <c r="N2111" s="1369"/>
      <c r="O2111" s="1369"/>
      <c r="P2111" s="1369"/>
      <c r="Q2111" s="1369"/>
      <c r="R2111" s="1369"/>
      <c r="S2111" s="1369"/>
      <c r="T2111" s="1376"/>
      <c r="U2111" s="1380"/>
      <c r="V2111" s="1366"/>
      <c r="W2111" s="1366"/>
      <c r="X2111" s="1366"/>
      <c r="Y2111" s="1366"/>
      <c r="Z2111" s="1375"/>
    </row>
    <row r="2112" spans="1:26" s="1425" customFormat="1" ht="24.75" customHeight="1" x14ac:dyDescent="0.15">
      <c r="A2112" s="1447">
        <v>26</v>
      </c>
      <c r="B2112" s="1369"/>
      <c r="C2112" s="1369"/>
      <c r="D2112" s="1369"/>
      <c r="E2112" s="1369"/>
      <c r="F2112" s="1369"/>
      <c r="G2112" s="1369"/>
      <c r="H2112" s="1369"/>
      <c r="I2112" s="1369"/>
      <c r="J2112" s="1369"/>
      <c r="K2112" s="1369"/>
      <c r="L2112" s="1369"/>
      <c r="M2112" s="1369"/>
      <c r="N2112" s="1369"/>
      <c r="O2112" s="1369"/>
      <c r="P2112" s="1369"/>
      <c r="Q2112" s="1369"/>
      <c r="R2112" s="1369"/>
      <c r="S2112" s="1369"/>
      <c r="T2112" s="1376"/>
      <c r="U2112" s="1380"/>
      <c r="V2112" s="1366"/>
      <c r="W2112" s="1366"/>
      <c r="X2112" s="1366"/>
      <c r="Y2112" s="1366"/>
      <c r="Z2112" s="1375"/>
    </row>
    <row r="2113" spans="1:26" s="1425" customFormat="1" ht="24.75" customHeight="1" x14ac:dyDescent="0.15">
      <c r="A2113" s="1447">
        <v>27</v>
      </c>
      <c r="B2113" s="1369"/>
      <c r="C2113" s="1369"/>
      <c r="D2113" s="1369"/>
      <c r="E2113" s="1369"/>
      <c r="F2113" s="1369"/>
      <c r="G2113" s="1369"/>
      <c r="H2113" s="1369"/>
      <c r="I2113" s="1369"/>
      <c r="J2113" s="1369"/>
      <c r="K2113" s="1369"/>
      <c r="L2113" s="1369"/>
      <c r="M2113" s="1369"/>
      <c r="N2113" s="1369"/>
      <c r="O2113" s="1369"/>
      <c r="P2113" s="1369"/>
      <c r="Q2113" s="1369"/>
      <c r="R2113" s="1369"/>
      <c r="S2113" s="1369"/>
      <c r="T2113" s="1376"/>
      <c r="U2113" s="1380"/>
      <c r="V2113" s="1366"/>
      <c r="W2113" s="1366"/>
      <c r="X2113" s="1366"/>
      <c r="Y2113" s="1366"/>
      <c r="Z2113" s="1375"/>
    </row>
    <row r="2114" spans="1:26" s="1425" customFormat="1" ht="24.75" customHeight="1" x14ac:dyDescent="0.15">
      <c r="A2114" s="1447">
        <v>28</v>
      </c>
      <c r="B2114" s="1369"/>
      <c r="C2114" s="1369"/>
      <c r="D2114" s="1369"/>
      <c r="E2114" s="1369"/>
      <c r="F2114" s="1369"/>
      <c r="G2114" s="1369"/>
      <c r="H2114" s="1369"/>
      <c r="I2114" s="1369"/>
      <c r="J2114" s="1369"/>
      <c r="K2114" s="1369"/>
      <c r="L2114" s="1369"/>
      <c r="M2114" s="1369"/>
      <c r="N2114" s="1369"/>
      <c r="O2114" s="1369"/>
      <c r="P2114" s="1369"/>
      <c r="Q2114" s="1369"/>
      <c r="R2114" s="1369"/>
      <c r="S2114" s="1369"/>
      <c r="T2114" s="1376"/>
      <c r="U2114" s="1380"/>
      <c r="V2114" s="1366"/>
      <c r="W2114" s="1366"/>
      <c r="X2114" s="1366"/>
      <c r="Y2114" s="1366"/>
      <c r="Z2114" s="1375"/>
    </row>
    <row r="2115" spans="1:26" s="1425" customFormat="1" ht="24.75" customHeight="1" x14ac:dyDescent="0.15">
      <c r="A2115" s="1447">
        <v>29</v>
      </c>
      <c r="B2115" s="1369"/>
      <c r="C2115" s="1369"/>
      <c r="D2115" s="1369"/>
      <c r="E2115" s="1369"/>
      <c r="F2115" s="1369"/>
      <c r="G2115" s="1369"/>
      <c r="H2115" s="1369"/>
      <c r="I2115" s="1369"/>
      <c r="J2115" s="1369"/>
      <c r="K2115" s="1369"/>
      <c r="L2115" s="1369"/>
      <c r="M2115" s="1369"/>
      <c r="N2115" s="1369"/>
      <c r="O2115" s="1369"/>
      <c r="P2115" s="1369"/>
      <c r="Q2115" s="1369"/>
      <c r="R2115" s="1369"/>
      <c r="S2115" s="1369"/>
      <c r="T2115" s="1376"/>
      <c r="U2115" s="1380"/>
      <c r="V2115" s="1366"/>
      <c r="W2115" s="1366"/>
      <c r="X2115" s="1366"/>
      <c r="Y2115" s="1366"/>
      <c r="Z2115" s="1375"/>
    </row>
    <row r="2116" spans="1:26" s="1425" customFormat="1" ht="24.75" customHeight="1" x14ac:dyDescent="0.15">
      <c r="A2116" s="1447">
        <v>30</v>
      </c>
      <c r="B2116" s="1387"/>
      <c r="C2116" s="1387"/>
      <c r="D2116" s="1387"/>
      <c r="E2116" s="1387"/>
      <c r="F2116" s="1387"/>
      <c r="G2116" s="1387"/>
      <c r="H2116" s="1387"/>
      <c r="I2116" s="1387"/>
      <c r="J2116" s="1387"/>
      <c r="K2116" s="1387"/>
      <c r="L2116" s="1387"/>
      <c r="M2116" s="1387"/>
      <c r="N2116" s="1387"/>
      <c r="O2116" s="1387"/>
      <c r="P2116" s="1387"/>
      <c r="Q2116" s="1387"/>
      <c r="R2116" s="1387"/>
      <c r="S2116" s="1387"/>
      <c r="T2116" s="1388"/>
      <c r="U2116" s="1389"/>
      <c r="V2116" s="1366"/>
      <c r="W2116" s="1366"/>
      <c r="X2116" s="1366"/>
      <c r="Y2116" s="1366"/>
      <c r="Z2116" s="1375"/>
    </row>
    <row r="2117" spans="1:26" s="1425" customFormat="1" ht="24.75" customHeight="1" x14ac:dyDescent="0.15">
      <c r="A2117" s="1447">
        <v>31</v>
      </c>
      <c r="B2117" s="1387"/>
      <c r="C2117" s="1387"/>
      <c r="D2117" s="1387"/>
      <c r="E2117" s="1387"/>
      <c r="F2117" s="1387"/>
      <c r="G2117" s="1387"/>
      <c r="H2117" s="1387"/>
      <c r="I2117" s="1387"/>
      <c r="J2117" s="1387"/>
      <c r="K2117" s="1387"/>
      <c r="L2117" s="1387"/>
      <c r="M2117" s="1387"/>
      <c r="N2117" s="1387"/>
      <c r="O2117" s="1387"/>
      <c r="P2117" s="1387"/>
      <c r="Q2117" s="1387"/>
      <c r="R2117" s="1387"/>
      <c r="S2117" s="1387"/>
      <c r="T2117" s="1388"/>
      <c r="U2117" s="1389"/>
      <c r="V2117" s="1366"/>
      <c r="W2117" s="1366"/>
      <c r="X2117" s="1366"/>
      <c r="Y2117" s="1366"/>
      <c r="Z2117" s="1375"/>
    </row>
    <row r="2118" spans="1:26" s="1425" customFormat="1" ht="24.75" customHeight="1" x14ac:dyDescent="0.15">
      <c r="A2118" s="1447">
        <v>32</v>
      </c>
      <c r="B2118" s="1387"/>
      <c r="C2118" s="1387"/>
      <c r="D2118" s="1387"/>
      <c r="E2118" s="1387"/>
      <c r="F2118" s="1387"/>
      <c r="G2118" s="1387"/>
      <c r="H2118" s="1387"/>
      <c r="I2118" s="1387"/>
      <c r="J2118" s="1387"/>
      <c r="K2118" s="1387"/>
      <c r="L2118" s="1387"/>
      <c r="M2118" s="1387"/>
      <c r="N2118" s="1387"/>
      <c r="O2118" s="1387"/>
      <c r="P2118" s="1387"/>
      <c r="Q2118" s="1387"/>
      <c r="R2118" s="1387"/>
      <c r="S2118" s="1387"/>
      <c r="T2118" s="1388"/>
      <c r="U2118" s="1389"/>
      <c r="V2118" s="1366"/>
      <c r="W2118" s="1366"/>
      <c r="X2118" s="1366"/>
      <c r="Y2118" s="1366"/>
      <c r="Z2118" s="1375"/>
    </row>
    <row r="2119" spans="1:26" s="1425" customFormat="1" ht="24.75" customHeight="1" thickBot="1" x14ac:dyDescent="0.2">
      <c r="A2119" s="779">
        <v>33</v>
      </c>
      <c r="B2119" s="1387"/>
      <c r="C2119" s="1387"/>
      <c r="D2119" s="1387"/>
      <c r="E2119" s="1387"/>
      <c r="F2119" s="1387"/>
      <c r="G2119" s="1374"/>
      <c r="H2119" s="1374"/>
      <c r="I2119" s="1374"/>
      <c r="J2119" s="1374"/>
      <c r="K2119" s="1374"/>
      <c r="L2119" s="1374"/>
      <c r="M2119" s="1374"/>
      <c r="N2119" s="1374"/>
      <c r="O2119" s="1374"/>
      <c r="P2119" s="1374"/>
      <c r="Q2119" s="1374"/>
      <c r="R2119" s="1374"/>
      <c r="S2119" s="1374"/>
      <c r="T2119" s="1382"/>
      <c r="U2119" s="1383"/>
      <c r="V2119" s="1366"/>
      <c r="W2119" s="1366"/>
      <c r="X2119" s="1366"/>
      <c r="Y2119" s="1366"/>
      <c r="Z2119" s="1375"/>
    </row>
    <row r="2120" spans="1:26" s="1425" customFormat="1" ht="24.75" customHeight="1" thickBot="1" x14ac:dyDescent="0.2">
      <c r="A2120" s="1469" t="s">
        <v>2066</v>
      </c>
      <c r="B2120" s="1470"/>
      <c r="C2120" s="1471" t="s">
        <v>2067</v>
      </c>
      <c r="D2120" s="1472"/>
      <c r="E2120" s="1472"/>
      <c r="F2120" s="1473"/>
      <c r="G2120" s="1375"/>
      <c r="H2120" s="1375"/>
      <c r="I2120" s="1375"/>
      <c r="J2120" s="1375"/>
      <c r="K2120" s="1375"/>
      <c r="L2120" s="1375"/>
      <c r="M2120" s="1375"/>
      <c r="N2120" s="1375"/>
      <c r="O2120" s="1375"/>
      <c r="P2120" s="1375"/>
      <c r="Q2120" s="1375"/>
      <c r="R2120" s="1375"/>
      <c r="S2120" s="1375"/>
      <c r="T2120" s="1401"/>
      <c r="U2120" s="1401"/>
      <c r="V2120" s="1366"/>
      <c r="W2120" s="1366"/>
      <c r="X2120" s="1366"/>
      <c r="Y2120" s="1366"/>
      <c r="Z2120" s="1375"/>
    </row>
    <row r="2121" spans="1:26" s="751" customFormat="1" ht="31.5" customHeight="1" thickBot="1" x14ac:dyDescent="0.2">
      <c r="A2121" s="1476" t="s">
        <v>577</v>
      </c>
      <c r="B2121" s="1477"/>
      <c r="C2121" s="1477"/>
      <c r="D2121" s="1477"/>
      <c r="E2121" s="1478"/>
      <c r="F2121" s="602" t="s">
        <v>1766</v>
      </c>
      <c r="G2121" s="1"/>
      <c r="H2121" s="1479" t="s">
        <v>676</v>
      </c>
      <c r="I2121" s="1480"/>
      <c r="J2121" s="1480"/>
      <c r="K2121" s="5" t="s">
        <v>135</v>
      </c>
      <c r="L2121" s="1457" t="s">
        <v>578</v>
      </c>
      <c r="M2121" s="1457"/>
      <c r="N2121" s="1458"/>
      <c r="O2121" s="1"/>
      <c r="P2121" s="6"/>
      <c r="Q2121" s="6"/>
      <c r="R2121" s="6"/>
      <c r="S2121" s="1"/>
      <c r="T2121" s="1648" t="s">
        <v>134</v>
      </c>
      <c r="U2121" s="1649"/>
      <c r="V2121" s="34">
        <f>V2123/V2128</f>
        <v>1.3488247863247862E-2</v>
      </c>
      <c r="W2121" s="34">
        <f>W2123/W2128</f>
        <v>1.3488247863247862E-2</v>
      </c>
      <c r="X2121" s="678">
        <f>AVERAGE(V2121,W2121)</f>
        <v>1.3488247863247862E-2</v>
      </c>
      <c r="Y2121" s="380" t="s">
        <v>136</v>
      </c>
      <c r="Z2121" s="381">
        <f>ROUND(X2121*1440,0)/1440</f>
        <v>1.3194444444444444E-2</v>
      </c>
    </row>
    <row r="2122" spans="1:26" s="751" customFormat="1" ht="12.75" thickBot="1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534"/>
      <c r="U2122" s="534"/>
      <c r="V2122" s="34">
        <f>B2134</f>
        <v>0.23958333333333334</v>
      </c>
      <c r="W2122" s="34">
        <f>C2128</f>
        <v>0.23611111111111113</v>
      </c>
      <c r="X2122" s="2"/>
      <c r="Y2122" s="1"/>
      <c r="Z2122" s="13"/>
    </row>
    <row r="2123" spans="1:26" s="751" customFormat="1" ht="20.100000000000001" customHeight="1" thickBot="1" x14ac:dyDescent="0.2">
      <c r="A2123" s="1495" t="s">
        <v>137</v>
      </c>
      <c r="B2123" s="1483"/>
      <c r="C2123" s="1450" t="s">
        <v>231</v>
      </c>
      <c r="D2123" s="1451"/>
      <c r="E2123" s="1452"/>
      <c r="F2123" s="1453"/>
      <c r="G2123" s="1454"/>
      <c r="H2123" s="1454"/>
      <c r="I2123" s="1454"/>
      <c r="J2123" s="1454"/>
      <c r="K2123" s="1"/>
      <c r="L2123" s="1"/>
      <c r="M2123" s="1"/>
      <c r="N2123" s="1463" t="s">
        <v>3</v>
      </c>
      <c r="O2123" s="1464"/>
      <c r="P2123" s="1536">
        <f>MINUTE(Z2121)</f>
        <v>19</v>
      </c>
      <c r="Q2123" s="1537"/>
      <c r="R2123" s="1"/>
      <c r="S2123" s="7" t="s">
        <v>139</v>
      </c>
      <c r="T2123" s="1526">
        <v>5.9722222222222225E-2</v>
      </c>
      <c r="U2123" s="1527"/>
      <c r="V2123" s="34">
        <f>V2124-V2122</f>
        <v>0.70138888888888884</v>
      </c>
      <c r="W2123" s="34">
        <f>W2124-W2122</f>
        <v>0.70138888888888884</v>
      </c>
      <c r="X2123" s="2"/>
      <c r="Y2123" s="1"/>
      <c r="Z2123" s="13"/>
    </row>
    <row r="2124" spans="1:26" s="751" customFormat="1" ht="12.75" thickBot="1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534"/>
      <c r="U2124" s="534"/>
      <c r="V2124" s="34">
        <f>L2128</f>
        <v>0.94097222222222221</v>
      </c>
      <c r="W2124" s="34">
        <f>K2134</f>
        <v>0.9375</v>
      </c>
      <c r="X2124" s="2"/>
      <c r="Y2124" s="1"/>
      <c r="Z2124" s="13"/>
    </row>
    <row r="2125" spans="1:26" s="751" customFormat="1" ht="24.75" customHeight="1" x14ac:dyDescent="0.15">
      <c r="A2125" s="1499" t="s">
        <v>140</v>
      </c>
      <c r="B2125" s="1494">
        <v>1</v>
      </c>
      <c r="C2125" s="1494"/>
      <c r="D2125" s="1494">
        <v>2</v>
      </c>
      <c r="E2125" s="1494"/>
      <c r="F2125" s="1494">
        <v>3</v>
      </c>
      <c r="G2125" s="1494"/>
      <c r="H2125" s="1494">
        <v>4</v>
      </c>
      <c r="I2125" s="1494"/>
      <c r="J2125" s="1494">
        <v>5</v>
      </c>
      <c r="K2125" s="1494"/>
      <c r="L2125" s="1494">
        <v>6</v>
      </c>
      <c r="M2125" s="1494"/>
      <c r="N2125" s="1494">
        <v>7</v>
      </c>
      <c r="O2125" s="1494"/>
      <c r="P2125" s="1494">
        <v>8</v>
      </c>
      <c r="Q2125" s="1494"/>
      <c r="R2125" s="1494">
        <v>9</v>
      </c>
      <c r="S2125" s="1494"/>
      <c r="T2125" s="1501">
        <v>10</v>
      </c>
      <c r="U2125" s="1502"/>
      <c r="V2125" s="534"/>
      <c r="W2125" s="534"/>
      <c r="X2125" s="2"/>
      <c r="Y2125" s="1"/>
      <c r="Z2125" s="13"/>
    </row>
    <row r="2126" spans="1:26" s="751" customFormat="1" ht="24.75" customHeight="1" x14ac:dyDescent="0.15">
      <c r="A2126" s="1500"/>
      <c r="B2126" s="179" t="s">
        <v>676</v>
      </c>
      <c r="C2126" s="9" t="s">
        <v>578</v>
      </c>
      <c r="D2126" s="179" t="s">
        <v>676</v>
      </c>
      <c r="E2126" s="9" t="s">
        <v>578</v>
      </c>
      <c r="F2126" s="179" t="s">
        <v>676</v>
      </c>
      <c r="G2126" s="9" t="s">
        <v>578</v>
      </c>
      <c r="H2126" s="179" t="s">
        <v>676</v>
      </c>
      <c r="I2126" s="9" t="s">
        <v>578</v>
      </c>
      <c r="J2126" s="179" t="s">
        <v>676</v>
      </c>
      <c r="K2126" s="9" t="s">
        <v>578</v>
      </c>
      <c r="L2126" s="179" t="s">
        <v>676</v>
      </c>
      <c r="M2126" s="9"/>
      <c r="N2126" s="179"/>
      <c r="O2126" s="9"/>
      <c r="P2126" s="9"/>
      <c r="Q2126" s="9"/>
      <c r="R2126" s="9"/>
      <c r="S2126" s="9"/>
      <c r="T2126" s="10"/>
      <c r="U2126" s="16"/>
      <c r="V2126" s="534"/>
      <c r="W2126" s="534"/>
      <c r="X2126" s="2"/>
      <c r="Y2126" s="1"/>
      <c r="Z2126" s="13"/>
    </row>
    <row r="2127" spans="1:26" s="751" customFormat="1" ht="24.75" customHeight="1" x14ac:dyDescent="0.15">
      <c r="A2127" s="57">
        <v>1</v>
      </c>
      <c r="B2127" s="1042"/>
      <c r="C2127" s="1077" t="s">
        <v>33</v>
      </c>
      <c r="D2127" s="52">
        <v>0.29583333333333334</v>
      </c>
      <c r="E2127" s="67">
        <v>0.36319444444444443</v>
      </c>
      <c r="F2127" s="183">
        <v>0.45624999999999999</v>
      </c>
      <c r="G2127" s="67">
        <v>0.52361111111111114</v>
      </c>
      <c r="H2127" s="183">
        <v>0.6166666666666667</v>
      </c>
      <c r="I2127" s="67">
        <v>0.68402777777777779</v>
      </c>
      <c r="J2127" s="183">
        <v>0.77430555555555602</v>
      </c>
      <c r="K2127" s="67">
        <v>0.84027777777777801</v>
      </c>
      <c r="L2127" s="183">
        <v>0.92708333333333337</v>
      </c>
      <c r="M2127" s="67"/>
      <c r="N2127" s="40"/>
      <c r="O2127" s="3"/>
      <c r="P2127" s="3"/>
      <c r="Q2127" s="3"/>
      <c r="R2127" s="68"/>
      <c r="S2127" s="14"/>
      <c r="T2127" s="14"/>
      <c r="U2127" s="20"/>
      <c r="V2127" s="21">
        <f>COUNTA(B2127:U2159)</f>
        <v>104</v>
      </c>
      <c r="W2127" s="22">
        <f>V2127/11/2</f>
        <v>4.7272727272727275</v>
      </c>
      <c r="X2127" s="2"/>
      <c r="Y2127" s="1"/>
      <c r="Z2127" s="385"/>
    </row>
    <row r="2128" spans="1:26" s="751" customFormat="1" ht="24.75" customHeight="1" x14ac:dyDescent="0.15">
      <c r="A2128" s="57">
        <v>2</v>
      </c>
      <c r="B2128" s="1042"/>
      <c r="C2128" s="822">
        <v>0.23611111111111113</v>
      </c>
      <c r="D2128" s="52">
        <v>0.31041666666666667</v>
      </c>
      <c r="E2128" s="67">
        <v>0.37777777777777777</v>
      </c>
      <c r="F2128" s="183">
        <v>0.47083333333333333</v>
      </c>
      <c r="G2128" s="67">
        <v>0.53819444444444442</v>
      </c>
      <c r="H2128" s="183">
        <v>0.63124999999999998</v>
      </c>
      <c r="I2128" s="67">
        <v>0.69861111111111107</v>
      </c>
      <c r="J2128" s="183">
        <v>0.78819444444444497</v>
      </c>
      <c r="K2128" s="67">
        <v>0.85416666666666696</v>
      </c>
      <c r="L2128" s="182">
        <v>0.94097222222222221</v>
      </c>
      <c r="M2128" s="67"/>
      <c r="N2128" s="40"/>
      <c r="O2128" s="3"/>
      <c r="P2128" s="3"/>
      <c r="Q2128" s="3"/>
      <c r="R2128" s="68"/>
      <c r="S2128" s="14"/>
      <c r="T2128" s="14"/>
      <c r="U2128" s="20"/>
      <c r="V2128" s="23">
        <f>COUNTA(B2127:B2159,D2127:D2159,F2127:F2159,H2127:H2159,J2127:J2159,L2127:L2159,N2127:N2159,P2127:P2159,R2127:R2159,T2127:T2159)</f>
        <v>52</v>
      </c>
      <c r="W2128" s="23">
        <f>COUNTA(C2127:C2159,E2127:E2159,G2127:G2159,I2127:I2159,K2127:K2159,M2127:M2159,O2127:O2159,Q2127:Q2159,S2127:S2159,U2127:U2159)</f>
        <v>52</v>
      </c>
      <c r="X2128" s="2"/>
      <c r="Y2128" s="1">
        <f>(V2128+W2128)/2</f>
        <v>52</v>
      </c>
      <c r="Z2128" s="385"/>
    </row>
    <row r="2129" spans="1:26" s="751" customFormat="1" ht="24.75" customHeight="1" x14ac:dyDescent="0.15">
      <c r="A2129" s="57">
        <v>3</v>
      </c>
      <c r="B2129" s="1042"/>
      <c r="C2129" s="913">
        <v>0.24861111111111112</v>
      </c>
      <c r="D2129" s="52">
        <v>0.32500000000000001</v>
      </c>
      <c r="E2129" s="67">
        <v>0.39236111111111099</v>
      </c>
      <c r="F2129" s="183">
        <v>0.485416666666667</v>
      </c>
      <c r="G2129" s="67">
        <v>0.55277777777777803</v>
      </c>
      <c r="H2129" s="183">
        <v>0.64583333333333304</v>
      </c>
      <c r="I2129" s="67">
        <v>0.71319444444444402</v>
      </c>
      <c r="J2129" s="183">
        <v>0.80208333333333404</v>
      </c>
      <c r="K2129" s="67">
        <v>0.86805555555555602</v>
      </c>
      <c r="L2129" s="183"/>
      <c r="M2129" s="67"/>
      <c r="N2129" s="40"/>
      <c r="O2129" s="3"/>
      <c r="P2129" s="3"/>
      <c r="Q2129" s="3"/>
      <c r="R2129" s="68"/>
      <c r="S2129" s="14"/>
      <c r="T2129" s="14"/>
      <c r="U2129" s="20"/>
      <c r="V2129" s="534"/>
      <c r="W2129" s="534"/>
      <c r="X2129" s="2"/>
      <c r="Y2129" s="1" t="s">
        <v>145</v>
      </c>
      <c r="Z2129" s="385"/>
    </row>
    <row r="2130" spans="1:26" s="751" customFormat="1" ht="24.75" customHeight="1" x14ac:dyDescent="0.15">
      <c r="A2130" s="57">
        <v>4</v>
      </c>
      <c r="B2130" s="1042"/>
      <c r="C2130" s="822">
        <v>0.26111111111111102</v>
      </c>
      <c r="D2130" s="52">
        <v>0.33958333333333302</v>
      </c>
      <c r="E2130" s="67">
        <v>0.406944444444444</v>
      </c>
      <c r="F2130" s="183">
        <v>0.5</v>
      </c>
      <c r="G2130" s="67">
        <v>0.56736111111111098</v>
      </c>
      <c r="H2130" s="183">
        <v>0.66041666666666698</v>
      </c>
      <c r="I2130" s="67">
        <v>0.72777777777777797</v>
      </c>
      <c r="J2130" s="183">
        <v>0.81597222222222299</v>
      </c>
      <c r="K2130" s="67">
        <v>0.88194444444444497</v>
      </c>
      <c r="L2130" s="182"/>
      <c r="M2130" s="67"/>
      <c r="N2130" s="40"/>
      <c r="O2130" s="3"/>
      <c r="P2130" s="3"/>
      <c r="Q2130" s="3"/>
      <c r="R2130" s="68"/>
      <c r="S2130" s="14"/>
      <c r="T2130" s="14"/>
      <c r="U2130" s="20"/>
      <c r="V2130" s="101">
        <f>J2135-J2134</f>
        <v>1.3888888888888951E-2</v>
      </c>
      <c r="W2130" s="101">
        <f>K2130-K2129</f>
        <v>1.3888888888888951E-2</v>
      </c>
      <c r="X2130" s="2"/>
      <c r="Y2130" s="1"/>
      <c r="Z2130" s="385"/>
    </row>
    <row r="2131" spans="1:26" s="751" customFormat="1" ht="24.75" customHeight="1" x14ac:dyDescent="0.15">
      <c r="A2131" s="57">
        <v>5</v>
      </c>
      <c r="B2131" s="39"/>
      <c r="C2131" s="913">
        <v>0.27361111111111103</v>
      </c>
      <c r="D2131" s="52">
        <v>0.35416666666666702</v>
      </c>
      <c r="E2131" s="67">
        <v>0.421527777777778</v>
      </c>
      <c r="F2131" s="183">
        <v>0.51458333333333295</v>
      </c>
      <c r="G2131" s="67">
        <v>0.58194444444444404</v>
      </c>
      <c r="H2131" s="183">
        <v>0.67500000000000004</v>
      </c>
      <c r="I2131" s="67">
        <v>0.74236111111111103</v>
      </c>
      <c r="J2131" s="183">
        <v>0.82986111111111105</v>
      </c>
      <c r="K2131" s="67">
        <v>0.89583333333333304</v>
      </c>
      <c r="L2131" s="183"/>
      <c r="M2131" s="67"/>
      <c r="N2131" s="40"/>
      <c r="O2131" s="3"/>
      <c r="P2131" s="3"/>
      <c r="Q2131" s="3"/>
      <c r="R2131" s="68"/>
      <c r="S2131" s="14"/>
      <c r="T2131" s="14"/>
      <c r="U2131" s="20"/>
      <c r="V2131" s="101">
        <f>J2136-J2135</f>
        <v>1.3888888888888618E-2</v>
      </c>
      <c r="W2131" s="101">
        <f>K2131-K2130</f>
        <v>1.3888888888888062E-2</v>
      </c>
      <c r="X2131" s="2"/>
      <c r="Y2131" s="1"/>
      <c r="Z2131" s="385"/>
    </row>
    <row r="2132" spans="1:26" s="751" customFormat="1" ht="24.75" customHeight="1" x14ac:dyDescent="0.15">
      <c r="A2132" s="57">
        <v>6</v>
      </c>
      <c r="B2132" s="39" t="s">
        <v>386</v>
      </c>
      <c r="C2132" s="822">
        <v>0.28611111111111098</v>
      </c>
      <c r="D2132" s="52">
        <v>0.36875000000000002</v>
      </c>
      <c r="E2132" s="67">
        <v>0.43611111111111101</v>
      </c>
      <c r="F2132" s="183">
        <v>0.52916666666666701</v>
      </c>
      <c r="G2132" s="67">
        <v>0.59652777777777799</v>
      </c>
      <c r="H2132" s="183">
        <v>0.68958333333333299</v>
      </c>
      <c r="I2132" s="67">
        <v>0.75694444444444497</v>
      </c>
      <c r="J2132" s="183">
        <v>0.84375</v>
      </c>
      <c r="K2132" s="67">
        <v>0.90972222222222199</v>
      </c>
      <c r="L2132" s="182"/>
      <c r="M2132" s="67"/>
      <c r="N2132" s="40"/>
      <c r="O2132" s="3"/>
      <c r="P2132" s="3"/>
      <c r="Q2132" s="3"/>
      <c r="R2132" s="68"/>
      <c r="S2132" s="14"/>
      <c r="T2132" s="14"/>
      <c r="U2132" s="20"/>
      <c r="V2132" s="101">
        <f>J2137-J2136</f>
        <v>1.388888888888884E-2</v>
      </c>
      <c r="W2132" s="101">
        <f>K2132-K2131</f>
        <v>1.3888888888888951E-2</v>
      </c>
      <c r="X2132" s="2"/>
      <c r="Y2132" s="1"/>
      <c r="Z2132" s="385"/>
    </row>
    <row r="2133" spans="1:26" s="751" customFormat="1" ht="24.75" customHeight="1" x14ac:dyDescent="0.15">
      <c r="A2133" s="57">
        <v>7</v>
      </c>
      <c r="B2133" s="812" t="s">
        <v>1760</v>
      </c>
      <c r="C2133" s="913">
        <v>0.29861111111111099</v>
      </c>
      <c r="D2133" s="52">
        <v>0.38333333333333303</v>
      </c>
      <c r="E2133" s="67">
        <v>0.45069444444444401</v>
      </c>
      <c r="F2133" s="183">
        <v>0.54374999999999996</v>
      </c>
      <c r="G2133" s="67">
        <v>0.61111111111111105</v>
      </c>
      <c r="H2133" s="183">
        <v>0.70416666666666605</v>
      </c>
      <c r="I2133" s="67">
        <v>0.77083333333333304</v>
      </c>
      <c r="J2133" s="183">
        <v>0.85763888888888895</v>
      </c>
      <c r="K2133" s="67">
        <v>0.92361111111111116</v>
      </c>
      <c r="L2133" s="183"/>
      <c r="M2133" s="67"/>
      <c r="N2133" s="40"/>
      <c r="O2133" s="3"/>
      <c r="P2133" s="3"/>
      <c r="Q2133" s="3"/>
      <c r="R2133" s="68"/>
      <c r="S2133" s="14"/>
      <c r="T2133" s="14"/>
      <c r="U2133" s="20"/>
      <c r="V2133" s="101">
        <f>L2127-J2137</f>
        <v>1.3888888888888951E-2</v>
      </c>
      <c r="W2133" s="101">
        <f>K2133-K2132</f>
        <v>1.3888888888889173E-2</v>
      </c>
      <c r="X2133" s="2"/>
      <c r="Y2133" s="1"/>
      <c r="Z2133" s="13"/>
    </row>
    <row r="2134" spans="1:26" s="751" customFormat="1" ht="24.75" customHeight="1" x14ac:dyDescent="0.15">
      <c r="A2134" s="57">
        <v>8</v>
      </c>
      <c r="B2134" s="39">
        <v>0.23958333333333334</v>
      </c>
      <c r="C2134" s="822">
        <v>0.31111111111111101</v>
      </c>
      <c r="D2134" s="52">
        <v>0.39791666666666597</v>
      </c>
      <c r="E2134" s="67">
        <v>0.46527777777777701</v>
      </c>
      <c r="F2134" s="183">
        <v>0.55833333333333302</v>
      </c>
      <c r="G2134" s="67">
        <v>0.625694444444444</v>
      </c>
      <c r="H2134" s="183">
        <v>0.71875</v>
      </c>
      <c r="I2134" s="67">
        <v>0.78472222222222199</v>
      </c>
      <c r="J2134" s="183">
        <v>0.87152777777777801</v>
      </c>
      <c r="K2134" s="67">
        <v>0.9375</v>
      </c>
      <c r="L2134" s="182"/>
      <c r="M2134" s="67"/>
      <c r="N2134" s="40"/>
      <c r="O2134" s="3"/>
      <c r="P2134" s="3"/>
      <c r="Q2134" s="3"/>
      <c r="R2134" s="68"/>
      <c r="S2134" s="14"/>
      <c r="T2134" s="14"/>
      <c r="U2134" s="20"/>
      <c r="V2134" s="101">
        <f>L2128-L2127</f>
        <v>1.388888888888884E-2</v>
      </c>
      <c r="W2134" s="101">
        <f>K2134-K2133</f>
        <v>1.388888888888884E-2</v>
      </c>
      <c r="X2134" s="2"/>
      <c r="Y2134" s="1"/>
      <c r="Z2134" s="385"/>
    </row>
    <row r="2135" spans="1:26" s="751" customFormat="1" ht="24.75" customHeight="1" x14ac:dyDescent="0.15">
      <c r="A2135" s="57">
        <v>9</v>
      </c>
      <c r="B2135" s="39">
        <v>0.25347222222222221</v>
      </c>
      <c r="C2135" s="913">
        <v>0.32361111111111102</v>
      </c>
      <c r="D2135" s="52">
        <v>0.41249999999999998</v>
      </c>
      <c r="E2135" s="67">
        <v>0.47986111111111102</v>
      </c>
      <c r="F2135" s="183">
        <v>0.57291666666666696</v>
      </c>
      <c r="G2135" s="67">
        <v>0.64027777777777695</v>
      </c>
      <c r="H2135" s="183">
        <v>0.73263888888888895</v>
      </c>
      <c r="I2135" s="67">
        <v>0.79861111111111116</v>
      </c>
      <c r="J2135" s="183">
        <v>0.88541666666666696</v>
      </c>
      <c r="K2135" s="67"/>
      <c r="L2135" s="183"/>
      <c r="M2135" s="67"/>
      <c r="N2135" s="40"/>
      <c r="O2135" s="3"/>
      <c r="P2135" s="3"/>
      <c r="Q2135" s="3"/>
      <c r="R2135" s="68"/>
      <c r="S2135" s="14"/>
      <c r="T2135" s="14"/>
      <c r="U2135" s="20"/>
      <c r="V2135" s="101"/>
      <c r="W2135" s="101"/>
      <c r="X2135" s="2"/>
      <c r="Y2135" s="1"/>
      <c r="Z2135" s="385"/>
    </row>
    <row r="2136" spans="1:26" s="751" customFormat="1" ht="24.75" customHeight="1" x14ac:dyDescent="0.15">
      <c r="A2136" s="57">
        <v>10</v>
      </c>
      <c r="B2136" s="39">
        <v>0.26736111111111099</v>
      </c>
      <c r="C2136" s="822">
        <v>0.33611111111111103</v>
      </c>
      <c r="D2136" s="52">
        <v>0.42708333333333298</v>
      </c>
      <c r="E2136" s="67">
        <v>0.49444444444444402</v>
      </c>
      <c r="F2136" s="183">
        <v>0.58750000000000002</v>
      </c>
      <c r="G2136" s="67">
        <v>0.65486111111111101</v>
      </c>
      <c r="H2136" s="183">
        <v>0.74652777777777779</v>
      </c>
      <c r="I2136" s="67">
        <v>0.8125</v>
      </c>
      <c r="J2136" s="183">
        <v>0.89930555555555558</v>
      </c>
      <c r="K2136" s="67"/>
      <c r="L2136" s="182"/>
      <c r="M2136" s="67"/>
      <c r="N2136" s="40"/>
      <c r="O2136" s="3"/>
      <c r="P2136" s="3"/>
      <c r="Q2136" s="3"/>
      <c r="R2136" s="68"/>
      <c r="S2136" s="14"/>
      <c r="T2136" s="14"/>
      <c r="U2136" s="20"/>
      <c r="V2136" s="101"/>
      <c r="W2136" s="101"/>
      <c r="X2136" s="1"/>
      <c r="Y2136" s="1"/>
      <c r="Z2136" s="385"/>
    </row>
    <row r="2137" spans="1:26" s="751" customFormat="1" ht="24.75" customHeight="1" x14ac:dyDescent="0.15">
      <c r="A2137" s="57">
        <v>11</v>
      </c>
      <c r="B2137" s="39">
        <v>0.28125</v>
      </c>
      <c r="C2137" s="913">
        <v>0.34861111111111098</v>
      </c>
      <c r="D2137" s="52">
        <v>0.44166666666666599</v>
      </c>
      <c r="E2137" s="67">
        <v>0.50902777777777697</v>
      </c>
      <c r="F2137" s="183">
        <v>0.60208333333333297</v>
      </c>
      <c r="G2137" s="67">
        <v>0.66944444444444395</v>
      </c>
      <c r="H2137" s="183">
        <v>0.76041666666666663</v>
      </c>
      <c r="I2137" s="67">
        <v>0.82638888888888884</v>
      </c>
      <c r="J2137" s="183">
        <v>0.91319444444444442</v>
      </c>
      <c r="K2137" s="67"/>
      <c r="L2137" s="183"/>
      <c r="M2137" s="67"/>
      <c r="N2137" s="40"/>
      <c r="O2137" s="3"/>
      <c r="P2137" s="3"/>
      <c r="Q2137" s="3"/>
      <c r="R2137" s="68"/>
      <c r="S2137" s="14"/>
      <c r="T2137" s="14"/>
      <c r="U2137" s="20"/>
      <c r="V2137" s="101"/>
      <c r="W2137" s="101"/>
      <c r="X2137" s="1"/>
      <c r="Y2137" s="1"/>
      <c r="Z2137" s="385"/>
    </row>
    <row r="2138" spans="1:26" s="751" customFormat="1" ht="24.75" customHeight="1" x14ac:dyDescent="0.15">
      <c r="A2138" s="57">
        <v>12</v>
      </c>
      <c r="B2138" s="52"/>
      <c r="C2138" s="1043"/>
      <c r="D2138" s="52"/>
      <c r="E2138" s="67"/>
      <c r="F2138" s="183"/>
      <c r="G2138" s="67"/>
      <c r="H2138" s="183"/>
      <c r="I2138" s="67"/>
      <c r="J2138" s="183"/>
      <c r="K2138" s="67"/>
      <c r="L2138" s="52"/>
      <c r="M2138" s="67"/>
      <c r="N2138" s="40"/>
      <c r="O2138" s="3"/>
      <c r="P2138" s="3"/>
      <c r="Q2138" s="3"/>
      <c r="R2138" s="68"/>
      <c r="S2138" s="14"/>
      <c r="T2138" s="14"/>
      <c r="U2138" s="20"/>
      <c r="V2138" s="101"/>
      <c r="W2138" s="115"/>
      <c r="X2138" s="1"/>
      <c r="Y2138" s="1"/>
      <c r="Z2138" s="385"/>
    </row>
    <row r="2139" spans="1:26" s="751" customFormat="1" ht="24.75" customHeight="1" x14ac:dyDescent="0.15">
      <c r="A2139" s="57">
        <v>13</v>
      </c>
      <c r="B2139" s="52"/>
      <c r="C2139" s="1044"/>
      <c r="D2139" s="52"/>
      <c r="E2139" s="67"/>
      <c r="F2139" s="183"/>
      <c r="G2139" s="67"/>
      <c r="H2139" s="183"/>
      <c r="I2139" s="67"/>
      <c r="J2139" s="183"/>
      <c r="K2139" s="67"/>
      <c r="L2139" s="183"/>
      <c r="M2139" s="67"/>
      <c r="N2139" s="40"/>
      <c r="O2139" s="3"/>
      <c r="P2139" s="3"/>
      <c r="Q2139" s="3"/>
      <c r="R2139" s="68"/>
      <c r="S2139" s="14"/>
      <c r="T2139" s="14"/>
      <c r="U2139" s="20"/>
      <c r="V2139" s="115"/>
      <c r="W2139" s="115"/>
      <c r="X2139" s="1"/>
      <c r="Y2139" s="1"/>
      <c r="Z2139" s="385"/>
    </row>
    <row r="2140" spans="1:26" s="751" customFormat="1" ht="24.75" customHeight="1" x14ac:dyDescent="0.15">
      <c r="A2140" s="57">
        <v>14</v>
      </c>
      <c r="B2140" s="1045"/>
      <c r="C2140" s="1043"/>
      <c r="D2140" s="52"/>
      <c r="E2140" s="67"/>
      <c r="F2140" s="183"/>
      <c r="G2140" s="67"/>
      <c r="H2140" s="183"/>
      <c r="I2140" s="67"/>
      <c r="J2140" s="183"/>
      <c r="K2140" s="67"/>
      <c r="L2140" s="52"/>
      <c r="M2140" s="67"/>
      <c r="N2140" s="40"/>
      <c r="O2140" s="3"/>
      <c r="P2140" s="3"/>
      <c r="Q2140" s="3"/>
      <c r="R2140" s="68"/>
      <c r="S2140" s="14"/>
      <c r="T2140" s="14"/>
      <c r="U2140" s="20"/>
      <c r="V2140" s="115"/>
      <c r="W2140" s="390"/>
      <c r="X2140" s="1"/>
      <c r="Y2140" s="1"/>
      <c r="Z2140" s="385"/>
    </row>
    <row r="2141" spans="1:26" s="751" customFormat="1" ht="24.75" customHeight="1" x14ac:dyDescent="0.15">
      <c r="A2141" s="57">
        <v>15</v>
      </c>
      <c r="B2141" s="1045"/>
      <c r="C2141" s="1044"/>
      <c r="D2141" s="52"/>
      <c r="E2141" s="67"/>
      <c r="F2141" s="183"/>
      <c r="G2141" s="67"/>
      <c r="H2141" s="183"/>
      <c r="I2141" s="67"/>
      <c r="J2141" s="183"/>
      <c r="K2141" s="67"/>
      <c r="L2141" s="183"/>
      <c r="M2141" s="67"/>
      <c r="N2141" s="40"/>
      <c r="O2141" s="3"/>
      <c r="P2141" s="3"/>
      <c r="Q2141" s="3"/>
      <c r="R2141" s="68"/>
      <c r="S2141" s="14"/>
      <c r="T2141" s="14"/>
      <c r="U2141" s="20"/>
      <c r="V2141" s="115"/>
      <c r="W2141" s="390"/>
      <c r="X2141" s="1"/>
      <c r="Y2141" s="1"/>
      <c r="Z2141" s="385"/>
    </row>
    <row r="2142" spans="1:26" s="751" customFormat="1" ht="24.75" customHeight="1" x14ac:dyDescent="0.15">
      <c r="A2142" s="57">
        <v>16</v>
      </c>
      <c r="B2142" s="1045"/>
      <c r="C2142" s="1043"/>
      <c r="D2142" s="52"/>
      <c r="E2142" s="67"/>
      <c r="F2142" s="183"/>
      <c r="G2142" s="67"/>
      <c r="H2142" s="1046"/>
      <c r="I2142" s="67"/>
      <c r="J2142" s="183"/>
      <c r="K2142" s="67"/>
      <c r="L2142" s="52"/>
      <c r="M2142" s="67"/>
      <c r="N2142" s="40"/>
      <c r="O2142" s="3"/>
      <c r="P2142" s="3"/>
      <c r="Q2142" s="3"/>
      <c r="R2142" s="68"/>
      <c r="S2142" s="14"/>
      <c r="T2142" s="14"/>
      <c r="U2142" s="20"/>
      <c r="V2142" s="115"/>
      <c r="W2142" s="390"/>
      <c r="X2142" s="1"/>
      <c r="Y2142" s="1"/>
      <c r="Z2142" s="385"/>
    </row>
    <row r="2143" spans="1:26" s="751" customFormat="1" ht="24.75" customHeight="1" x14ac:dyDescent="0.15">
      <c r="A2143" s="57">
        <v>17</v>
      </c>
      <c r="B2143" s="40"/>
      <c r="C2143" s="40"/>
      <c r="D2143" s="40"/>
      <c r="E2143" s="40"/>
      <c r="F2143" s="177"/>
      <c r="G2143" s="40"/>
      <c r="H2143" s="40"/>
      <c r="I2143" s="40"/>
      <c r="J2143" s="40"/>
      <c r="K2143" s="40"/>
      <c r="L2143" s="40"/>
      <c r="M2143" s="3"/>
      <c r="N2143" s="40"/>
      <c r="O2143" s="3"/>
      <c r="P2143" s="3"/>
      <c r="Q2143" s="3"/>
      <c r="R2143" s="68"/>
      <c r="S2143" s="14"/>
      <c r="T2143" s="14"/>
      <c r="U2143" s="20"/>
      <c r="V2143" s="388"/>
      <c r="W2143" s="1"/>
      <c r="X2143" s="1"/>
      <c r="Y2143" s="1"/>
      <c r="Z2143" s="385"/>
    </row>
    <row r="2144" spans="1:26" s="751" customFormat="1" ht="24.75" customHeight="1" x14ac:dyDescent="0.15">
      <c r="A2144" s="57">
        <v>18</v>
      </c>
      <c r="B2144" s="3"/>
      <c r="C2144" s="3"/>
      <c r="D2144" s="3"/>
      <c r="E2144" s="3"/>
      <c r="F2144" s="49"/>
      <c r="G2144" s="3"/>
      <c r="H2144" s="3"/>
      <c r="I2144" s="3"/>
      <c r="J2144" s="3"/>
      <c r="K2144" s="3"/>
      <c r="L2144" s="40"/>
      <c r="M2144" s="3"/>
      <c r="N2144" s="40"/>
      <c r="O2144" s="3"/>
      <c r="P2144" s="3"/>
      <c r="Q2144" s="3"/>
      <c r="R2144" s="68"/>
      <c r="S2144" s="14"/>
      <c r="T2144" s="14"/>
      <c r="U2144" s="20"/>
      <c r="V2144" s="1"/>
      <c r="W2144" s="1"/>
      <c r="X2144" s="1"/>
      <c r="Y2144" s="1"/>
      <c r="Z2144" s="385"/>
    </row>
    <row r="2145" spans="1:26" s="751" customFormat="1" ht="24.75" customHeight="1" x14ac:dyDescent="0.15">
      <c r="A2145" s="57">
        <v>19</v>
      </c>
      <c r="B2145" s="3"/>
      <c r="C2145" s="3"/>
      <c r="D2145" s="3"/>
      <c r="E2145" s="3"/>
      <c r="F2145" s="3"/>
      <c r="G2145" s="40"/>
      <c r="H2145" s="40"/>
      <c r="I2145" s="40"/>
      <c r="J2145" s="40"/>
      <c r="K2145" s="40"/>
      <c r="L2145" s="40"/>
      <c r="M2145" s="40"/>
      <c r="N2145" s="40"/>
      <c r="O2145" s="40"/>
      <c r="P2145" s="40"/>
      <c r="Q2145" s="40"/>
      <c r="R2145" s="10"/>
      <c r="S2145" s="14"/>
      <c r="T2145" s="14"/>
      <c r="U2145" s="20"/>
      <c r="V2145" s="1"/>
      <c r="W2145" s="1"/>
      <c r="X2145" s="1"/>
      <c r="Y2145" s="1"/>
      <c r="Z2145" s="385"/>
    </row>
    <row r="2146" spans="1:26" s="751" customFormat="1" ht="24.75" customHeight="1" x14ac:dyDescent="0.15">
      <c r="A2146" s="57">
        <v>20</v>
      </c>
      <c r="B2146" s="3"/>
      <c r="C2146" s="3"/>
      <c r="D2146" s="49"/>
      <c r="E2146" s="3"/>
      <c r="F2146" s="49"/>
      <c r="G2146" s="40"/>
      <c r="H2146" s="40"/>
      <c r="I2146" s="40"/>
      <c r="J2146" s="40"/>
      <c r="K2146" s="40"/>
      <c r="L2146" s="40"/>
      <c r="M2146" s="3"/>
      <c r="N2146" s="3"/>
      <c r="O2146" s="3"/>
      <c r="P2146" s="3"/>
      <c r="Q2146" s="3"/>
      <c r="R2146" s="9"/>
      <c r="S2146" s="4"/>
      <c r="T2146" s="14"/>
      <c r="U2146" s="20"/>
      <c r="V2146" s="1"/>
      <c r="W2146" s="1"/>
      <c r="X2146" s="1"/>
      <c r="Y2146" s="1"/>
      <c r="Z2146" s="13"/>
    </row>
    <row r="2147" spans="1:26" s="751" customFormat="1" ht="24.75" customHeight="1" x14ac:dyDescent="0.15">
      <c r="A2147" s="57">
        <v>21</v>
      </c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14"/>
      <c r="U2147" s="20"/>
      <c r="V2147" s="1"/>
      <c r="W2147" s="1"/>
      <c r="X2147" s="1"/>
      <c r="Y2147" s="1"/>
      <c r="Z2147" s="13"/>
    </row>
    <row r="2148" spans="1:26" s="751" customFormat="1" ht="24.75" customHeight="1" x14ac:dyDescent="0.15">
      <c r="A2148" s="57">
        <v>22</v>
      </c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14"/>
      <c r="U2148" s="20"/>
      <c r="V2148" s="1"/>
      <c r="W2148" s="1"/>
      <c r="X2148" s="1"/>
      <c r="Y2148" s="1"/>
      <c r="Z2148" s="13"/>
    </row>
    <row r="2149" spans="1:26" s="751" customFormat="1" ht="24.75" customHeight="1" x14ac:dyDescent="0.15">
      <c r="A2149" s="57">
        <v>23</v>
      </c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14"/>
      <c r="U2149" s="20"/>
      <c r="V2149" s="1"/>
      <c r="W2149" s="1"/>
      <c r="X2149" s="1"/>
      <c r="Y2149" s="1"/>
      <c r="Z2149" s="13"/>
    </row>
    <row r="2150" spans="1:26" s="751" customFormat="1" ht="24.75" customHeight="1" x14ac:dyDescent="0.15">
      <c r="A2150" s="57">
        <v>24</v>
      </c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14"/>
      <c r="U2150" s="20"/>
      <c r="V2150" s="1"/>
      <c r="W2150" s="1"/>
      <c r="X2150" s="1"/>
      <c r="Y2150" s="1"/>
      <c r="Z2150" s="13"/>
    </row>
    <row r="2151" spans="1:26" s="751" customFormat="1" ht="24.75" customHeight="1" x14ac:dyDescent="0.15">
      <c r="A2151" s="8">
        <v>25</v>
      </c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14"/>
      <c r="U2151" s="20"/>
      <c r="V2151" s="1"/>
      <c r="W2151" s="1"/>
      <c r="X2151" s="1"/>
      <c r="Y2151" s="1"/>
      <c r="Z2151" s="13"/>
    </row>
    <row r="2152" spans="1:26" s="751" customFormat="1" ht="24.75" customHeight="1" x14ac:dyDescent="0.15">
      <c r="A2152" s="8">
        <v>26</v>
      </c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14"/>
      <c r="U2152" s="20"/>
      <c r="V2152" s="1"/>
      <c r="W2152" s="1"/>
      <c r="X2152" s="1"/>
      <c r="Y2152" s="1"/>
      <c r="Z2152" s="13"/>
    </row>
    <row r="2153" spans="1:26" s="751" customFormat="1" ht="24.75" customHeight="1" x14ac:dyDescent="0.15">
      <c r="A2153" s="8">
        <v>27</v>
      </c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14"/>
      <c r="U2153" s="20"/>
      <c r="V2153" s="1"/>
      <c r="W2153" s="1"/>
      <c r="X2153" s="1"/>
      <c r="Y2153" s="1"/>
      <c r="Z2153" s="13"/>
    </row>
    <row r="2154" spans="1:26" s="751" customFormat="1" ht="24.75" customHeight="1" x14ac:dyDescent="0.15">
      <c r="A2154" s="8">
        <v>28</v>
      </c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14"/>
      <c r="U2154" s="20"/>
      <c r="V2154" s="1"/>
      <c r="W2154" s="1"/>
      <c r="X2154" s="1"/>
      <c r="Y2154" s="1"/>
      <c r="Z2154" s="13"/>
    </row>
    <row r="2155" spans="1:26" s="751" customFormat="1" ht="24.75" customHeight="1" x14ac:dyDescent="0.15">
      <c r="A2155" s="8">
        <v>29</v>
      </c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14"/>
      <c r="U2155" s="20"/>
      <c r="V2155" s="1"/>
      <c r="W2155" s="1"/>
      <c r="X2155" s="1"/>
      <c r="Y2155" s="1"/>
      <c r="Z2155" s="13"/>
    </row>
    <row r="2156" spans="1:26" s="751" customFormat="1" ht="24.75" customHeight="1" x14ac:dyDescent="0.15">
      <c r="A2156" s="8">
        <v>30</v>
      </c>
      <c r="B2156" s="45"/>
      <c r="C2156" s="45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6"/>
      <c r="U2156" s="47"/>
      <c r="V2156" s="1"/>
      <c r="W2156" s="1"/>
      <c r="X2156" s="1"/>
      <c r="Y2156" s="1"/>
      <c r="Z2156" s="13"/>
    </row>
    <row r="2157" spans="1:26" s="751" customFormat="1" ht="24.75" customHeight="1" x14ac:dyDescent="0.15">
      <c r="A2157" s="8">
        <v>31</v>
      </c>
      <c r="B2157" s="45"/>
      <c r="C2157" s="45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6"/>
      <c r="U2157" s="47"/>
      <c r="V2157" s="1"/>
      <c r="W2157" s="1"/>
      <c r="X2157" s="1"/>
      <c r="Y2157" s="1"/>
      <c r="Z2157" s="13"/>
    </row>
    <row r="2158" spans="1:26" s="751" customFormat="1" ht="24.75" customHeight="1" x14ac:dyDescent="0.15">
      <c r="A2158" s="8">
        <v>32</v>
      </c>
      <c r="B2158" s="45"/>
      <c r="C2158" s="45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6"/>
      <c r="U2158" s="47"/>
      <c r="V2158" s="1"/>
      <c r="W2158" s="1"/>
      <c r="X2158" s="1"/>
      <c r="Y2158" s="1"/>
      <c r="Z2158" s="13"/>
    </row>
    <row r="2159" spans="1:26" s="751" customFormat="1" ht="24.75" customHeight="1" thickBot="1" x14ac:dyDescent="0.2">
      <c r="A2159" s="779">
        <v>33</v>
      </c>
      <c r="B2159" s="45"/>
      <c r="C2159" s="45"/>
      <c r="D2159" s="45"/>
      <c r="E2159" s="45"/>
      <c r="F2159" s="45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31"/>
      <c r="U2159" s="32"/>
      <c r="V2159" s="1"/>
      <c r="W2159" s="1"/>
      <c r="X2159" s="1"/>
      <c r="Y2159" s="1"/>
      <c r="Z2159" s="13"/>
    </row>
    <row r="2160" spans="1:26" s="751" customFormat="1" ht="24.75" customHeight="1" thickBot="1" x14ac:dyDescent="0.2">
      <c r="A2160" s="1469" t="s">
        <v>4</v>
      </c>
      <c r="B2160" s="1470"/>
      <c r="C2160" s="1471" t="s">
        <v>1749</v>
      </c>
      <c r="D2160" s="1472"/>
      <c r="E2160" s="1472"/>
      <c r="F2160" s="147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3"/>
      <c r="Q2160" s="13"/>
      <c r="R2160" s="13"/>
      <c r="S2160" s="13"/>
      <c r="T2160" s="467"/>
      <c r="U2160" s="467"/>
      <c r="V2160" s="1"/>
      <c r="W2160" s="1"/>
      <c r="X2160" s="1"/>
      <c r="Y2160" s="1"/>
      <c r="Z2160" s="13"/>
    </row>
    <row r="2161" spans="1:26" s="751" customFormat="1" ht="31.5" customHeight="1" thickBot="1" x14ac:dyDescent="0.2">
      <c r="A2161" s="1476" t="s">
        <v>917</v>
      </c>
      <c r="B2161" s="1477"/>
      <c r="C2161" s="1477"/>
      <c r="D2161" s="1477"/>
      <c r="E2161" s="1478"/>
      <c r="F2161" s="602" t="s">
        <v>1766</v>
      </c>
      <c r="G2161" s="1"/>
      <c r="H2161" s="1479" t="s">
        <v>1143</v>
      </c>
      <c r="I2161" s="1480"/>
      <c r="J2161" s="1480"/>
      <c r="K2161" s="5" t="s">
        <v>135</v>
      </c>
      <c r="L2161" s="1688" t="s">
        <v>1144</v>
      </c>
      <c r="M2161" s="1688"/>
      <c r="N2161" s="1649"/>
      <c r="O2161" s="1"/>
      <c r="P2161" s="6"/>
      <c r="Q2161" s="6"/>
      <c r="R2161" s="6"/>
      <c r="S2161" s="1"/>
      <c r="T2161" s="1689" t="s">
        <v>1</v>
      </c>
      <c r="U2161" s="1649"/>
      <c r="V2161" s="379">
        <f>V2163/V2168</f>
        <v>1.2305068226120786E-2</v>
      </c>
      <c r="W2161" s="379">
        <f>W2163/W2168</f>
        <v>1.2244152046783646E-2</v>
      </c>
      <c r="X2161" s="379">
        <f>AVERAGE(V2161,W2161)</f>
        <v>1.2274610136452216E-2</v>
      </c>
      <c r="Y2161" s="380" t="s">
        <v>1003</v>
      </c>
      <c r="Z2161" s="381">
        <f>ROUND(X2161*1440,0)/1440</f>
        <v>1.2500000000000001E-2</v>
      </c>
    </row>
    <row r="2162" spans="1:26" s="751" customFormat="1" ht="12.75" thickBot="1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534"/>
      <c r="U2162" s="534"/>
      <c r="V2162" s="379">
        <f>B2174</f>
        <v>0.23611111111111113</v>
      </c>
      <c r="W2162" s="379">
        <f>C2169</f>
        <v>0.23611111111111113</v>
      </c>
      <c r="X2162" s="1"/>
      <c r="Y2162" s="1"/>
      <c r="Z2162" s="13"/>
    </row>
    <row r="2163" spans="1:26" s="751" customFormat="1" ht="20.100000000000001" customHeight="1" thickBot="1" x14ac:dyDescent="0.2">
      <c r="A2163" s="1481" t="s">
        <v>137</v>
      </c>
      <c r="B2163" s="1482"/>
      <c r="C2163" s="1450" t="s">
        <v>546</v>
      </c>
      <c r="D2163" s="1451"/>
      <c r="E2163" s="1452"/>
      <c r="F2163" s="1453"/>
      <c r="G2163" s="1454"/>
      <c r="H2163" s="1454"/>
      <c r="I2163" s="1454"/>
      <c r="J2163" s="1454"/>
      <c r="K2163" s="1"/>
      <c r="L2163" s="1"/>
      <c r="M2163" s="1"/>
      <c r="N2163" s="1463" t="s">
        <v>3</v>
      </c>
      <c r="O2163" s="1464"/>
      <c r="P2163" s="1465">
        <f>MINUTE(Z2161)</f>
        <v>18</v>
      </c>
      <c r="Q2163" s="1466"/>
      <c r="R2163" s="1"/>
      <c r="S2163" s="7" t="s">
        <v>139</v>
      </c>
      <c r="T2163" s="1459">
        <v>6.7361111111111108E-2</v>
      </c>
      <c r="U2163" s="1460"/>
      <c r="V2163" s="379">
        <f>V2164-V2162</f>
        <v>0.70138888888888484</v>
      </c>
      <c r="W2163" s="379">
        <f>W2164-W2162</f>
        <v>0.69791666666666785</v>
      </c>
      <c r="X2163" s="1"/>
      <c r="Y2163" s="1"/>
      <c r="Z2163" s="13"/>
    </row>
    <row r="2164" spans="1:26" s="751" customFormat="1" ht="12.75" thickBot="1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534"/>
      <c r="U2164" s="534"/>
      <c r="V2164" s="379">
        <f>J2178</f>
        <v>0.937499999999996</v>
      </c>
      <c r="W2164" s="379">
        <f>K2171</f>
        <v>0.93402777777777901</v>
      </c>
      <c r="X2164" s="1"/>
      <c r="Y2164" s="1"/>
      <c r="Z2164" s="13"/>
    </row>
    <row r="2165" spans="1:26" s="751" customFormat="1" ht="24.75" customHeight="1" x14ac:dyDescent="0.15">
      <c r="A2165" s="1572" t="s">
        <v>140</v>
      </c>
      <c r="B2165" s="1461">
        <v>1</v>
      </c>
      <c r="C2165" s="1540"/>
      <c r="D2165" s="1461">
        <v>2</v>
      </c>
      <c r="E2165" s="1540"/>
      <c r="F2165" s="1461">
        <v>3</v>
      </c>
      <c r="G2165" s="1540"/>
      <c r="H2165" s="1461">
        <v>4</v>
      </c>
      <c r="I2165" s="1540"/>
      <c r="J2165" s="1461">
        <v>5</v>
      </c>
      <c r="K2165" s="1540"/>
      <c r="L2165" s="1461">
        <v>6</v>
      </c>
      <c r="M2165" s="1540"/>
      <c r="N2165" s="1461">
        <v>7</v>
      </c>
      <c r="O2165" s="1540"/>
      <c r="P2165" s="1461">
        <v>8</v>
      </c>
      <c r="Q2165" s="1540"/>
      <c r="R2165" s="1461">
        <v>9</v>
      </c>
      <c r="S2165" s="1540"/>
      <c r="T2165" s="1570">
        <v>10</v>
      </c>
      <c r="U2165" s="1571"/>
      <c r="V2165" s="1"/>
      <c r="W2165" s="1"/>
      <c r="X2165" s="1"/>
      <c r="Y2165" s="1"/>
      <c r="Z2165" s="13"/>
    </row>
    <row r="2166" spans="1:26" s="751" customFormat="1" ht="24.75" customHeight="1" x14ac:dyDescent="0.15">
      <c r="A2166" s="1573"/>
      <c r="B2166" s="9" t="s">
        <v>36</v>
      </c>
      <c r="C2166" s="9" t="s">
        <v>90</v>
      </c>
      <c r="D2166" s="9" t="s">
        <v>36</v>
      </c>
      <c r="E2166" s="9" t="s">
        <v>90</v>
      </c>
      <c r="F2166" s="9" t="s">
        <v>36</v>
      </c>
      <c r="G2166" s="9" t="s">
        <v>90</v>
      </c>
      <c r="H2166" s="9" t="s">
        <v>36</v>
      </c>
      <c r="I2166" s="9" t="s">
        <v>90</v>
      </c>
      <c r="J2166" s="9" t="s">
        <v>36</v>
      </c>
      <c r="K2166" s="9" t="s">
        <v>90</v>
      </c>
      <c r="L2166" s="9" t="s">
        <v>36</v>
      </c>
      <c r="M2166" s="9" t="s">
        <v>90</v>
      </c>
      <c r="N2166" s="9"/>
      <c r="O2166" s="9"/>
      <c r="P2166" s="9"/>
      <c r="Q2166" s="9"/>
      <c r="R2166" s="9"/>
      <c r="S2166" s="9"/>
      <c r="T2166" s="10"/>
      <c r="U2166" s="16"/>
      <c r="V2166" s="1"/>
      <c r="W2166" s="1"/>
      <c r="X2166" s="1"/>
      <c r="Y2166" s="1"/>
      <c r="Z2166" s="13"/>
    </row>
    <row r="2167" spans="1:26" s="751" customFormat="1" ht="24.75" customHeight="1" x14ac:dyDescent="0.15">
      <c r="A2167" s="728">
        <v>1</v>
      </c>
      <c r="B2167" s="3"/>
      <c r="C2167" s="39" t="s">
        <v>1145</v>
      </c>
      <c r="D2167" s="43">
        <v>0.30624999999999997</v>
      </c>
      <c r="E2167" s="3">
        <v>0.38125000000000003</v>
      </c>
      <c r="F2167" s="3">
        <v>0.47638888888888892</v>
      </c>
      <c r="G2167" s="3">
        <v>0.54791666666666672</v>
      </c>
      <c r="H2167" s="3">
        <v>0.64027777777777795</v>
      </c>
      <c r="I2167" s="3">
        <v>0.71041666666666303</v>
      </c>
      <c r="J2167" s="3">
        <v>0.80555555555555702</v>
      </c>
      <c r="K2167" s="3">
        <v>0.87847222222222299</v>
      </c>
      <c r="L2167" s="3"/>
      <c r="M2167" s="453"/>
      <c r="N2167" s="40"/>
      <c r="O2167" s="3"/>
      <c r="P2167" s="3"/>
      <c r="Q2167" s="3"/>
      <c r="R2167" s="68"/>
      <c r="S2167" s="69"/>
      <c r="T2167" s="14"/>
      <c r="U2167" s="20"/>
      <c r="V2167" s="383">
        <f>COUNTA(B2167:U2199)</f>
        <v>114</v>
      </c>
      <c r="W2167" s="389">
        <f>V2167/13/2</f>
        <v>4.384615384615385</v>
      </c>
      <c r="X2167" s="1"/>
      <c r="Y2167" s="1"/>
      <c r="Z2167" s="385"/>
    </row>
    <row r="2168" spans="1:26" s="751" customFormat="1" ht="24.75" customHeight="1" x14ac:dyDescent="0.15">
      <c r="A2168" s="728">
        <v>2</v>
      </c>
      <c r="B2168" s="39"/>
      <c r="C2168" s="39" t="s">
        <v>1146</v>
      </c>
      <c r="D2168" s="43">
        <v>0.31736111111111098</v>
      </c>
      <c r="E2168" s="3">
        <v>0.39305555555555555</v>
      </c>
      <c r="F2168" s="3">
        <v>0.48819444444444443</v>
      </c>
      <c r="G2168" s="3">
        <v>0.55972222222222223</v>
      </c>
      <c r="H2168" s="3">
        <v>0.65277777777777779</v>
      </c>
      <c r="I2168" s="3">
        <v>0.72430555555555098</v>
      </c>
      <c r="J2168" s="3">
        <v>0.81944444444444453</v>
      </c>
      <c r="K2168" s="3">
        <v>0.89236111111111205</v>
      </c>
      <c r="L2168" s="3"/>
      <c r="M2168" s="453"/>
      <c r="N2168" s="40"/>
      <c r="O2168" s="3"/>
      <c r="P2168" s="3"/>
      <c r="Q2168" s="3"/>
      <c r="R2168" s="68"/>
      <c r="S2168" s="69"/>
      <c r="T2168" s="14"/>
      <c r="U2168" s="20"/>
      <c r="V2168" s="386">
        <f>COUNTA(B2167:B2199,D2167:D2199,F2167:F2199,H2167:H2199,J2167:J2199,L2167:L2199,N2167:N2199,P2167:P2199,R2167:R2199,T2167:T2199)</f>
        <v>57</v>
      </c>
      <c r="W2168" s="386">
        <f>COUNTA(C2167:C2199,E2167:E2199,G2167:G2199,I2167:I2199,K2167:K2199,M2167:M2199,O2167:O2199,Q2167:Q2199,S2167:S2199,U2167:U2199)</f>
        <v>57</v>
      </c>
      <c r="X2168" s="1"/>
      <c r="Y2168" s="1">
        <f>(V2168+W2168)/2</f>
        <v>57</v>
      </c>
      <c r="Z2168" s="385"/>
    </row>
    <row r="2169" spans="1:26" s="751" customFormat="1" ht="24.75" customHeight="1" x14ac:dyDescent="0.15">
      <c r="A2169" s="728">
        <v>3</v>
      </c>
      <c r="B2169" s="3"/>
      <c r="C2169" s="3">
        <v>0.23611111111111113</v>
      </c>
      <c r="D2169" s="43">
        <v>0.328472222222222</v>
      </c>
      <c r="E2169" s="3">
        <v>0.40416666666666662</v>
      </c>
      <c r="F2169" s="3">
        <v>0.4993055555555555</v>
      </c>
      <c r="G2169" s="3">
        <v>0.57152777777777797</v>
      </c>
      <c r="H2169" s="3">
        <v>0.6645833333333333</v>
      </c>
      <c r="I2169" s="43">
        <v>0.73611111111111116</v>
      </c>
      <c r="J2169" s="3">
        <v>0.83194444444444438</v>
      </c>
      <c r="K2169" s="3">
        <v>0.906250000000001</v>
      </c>
      <c r="L2169" s="3"/>
      <c r="M2169" s="453"/>
      <c r="N2169" s="40"/>
      <c r="O2169" s="3"/>
      <c r="P2169" s="3"/>
      <c r="Q2169" s="3"/>
      <c r="R2169" s="68"/>
      <c r="S2169" s="69"/>
      <c r="T2169" s="14"/>
      <c r="U2169" s="20"/>
      <c r="V2169" s="1"/>
      <c r="W2169" s="1"/>
      <c r="X2169" s="1"/>
      <c r="Y2169" s="1" t="s">
        <v>1147</v>
      </c>
      <c r="Z2169" s="385"/>
    </row>
    <row r="2170" spans="1:26" s="751" customFormat="1" ht="24.75" customHeight="1" x14ac:dyDescent="0.15">
      <c r="A2170" s="728">
        <v>4</v>
      </c>
      <c r="B2170" s="3"/>
      <c r="C2170" s="3">
        <v>0.24791666666666667</v>
      </c>
      <c r="D2170" s="43">
        <v>0.33958333333333302</v>
      </c>
      <c r="E2170" s="3">
        <v>0.41527777777777802</v>
      </c>
      <c r="F2170" s="3">
        <v>0.51041666666666696</v>
      </c>
      <c r="G2170" s="3">
        <v>0.58263888888888882</v>
      </c>
      <c r="H2170" s="3">
        <v>0.67569444444444438</v>
      </c>
      <c r="I2170" s="43">
        <v>0.74722222222222223</v>
      </c>
      <c r="J2170" s="3">
        <v>0.844444444444444</v>
      </c>
      <c r="K2170" s="3">
        <v>0.92013888888888995</v>
      </c>
      <c r="L2170" s="3"/>
      <c r="M2170" s="453"/>
      <c r="N2170" s="40"/>
      <c r="O2170" s="3"/>
      <c r="P2170" s="3"/>
      <c r="Q2170" s="3"/>
      <c r="R2170" s="68"/>
      <c r="S2170" s="69"/>
      <c r="T2170" s="14"/>
      <c r="U2170" s="20"/>
      <c r="V2170" s="1"/>
      <c r="W2170" s="1"/>
      <c r="X2170" s="1"/>
      <c r="Y2170" s="1"/>
      <c r="Z2170" s="385"/>
    </row>
    <row r="2171" spans="1:26" s="751" customFormat="1" ht="24.75" customHeight="1" x14ac:dyDescent="0.15">
      <c r="A2171" s="728">
        <v>5</v>
      </c>
      <c r="B2171" s="3"/>
      <c r="C2171" s="3">
        <v>0.25972222222222202</v>
      </c>
      <c r="D2171" s="43">
        <v>0.35069444444444398</v>
      </c>
      <c r="E2171" s="3">
        <v>0.42638888888888898</v>
      </c>
      <c r="F2171" s="3">
        <v>0.52152777777777803</v>
      </c>
      <c r="G2171" s="3">
        <v>0.59375</v>
      </c>
      <c r="H2171" s="3">
        <v>0.686805555555555</v>
      </c>
      <c r="I2171" s="43">
        <v>0.75833333333333297</v>
      </c>
      <c r="J2171" s="3">
        <v>0.85694444444444395</v>
      </c>
      <c r="K2171" s="3">
        <v>0.93402777777777901</v>
      </c>
      <c r="L2171" s="3"/>
      <c r="M2171" s="453"/>
      <c r="N2171" s="40"/>
      <c r="O2171" s="3"/>
      <c r="P2171" s="3"/>
      <c r="Q2171" s="3"/>
      <c r="R2171" s="68"/>
      <c r="S2171" s="69"/>
      <c r="T2171" s="14"/>
      <c r="U2171" s="20"/>
      <c r="V2171" s="390"/>
      <c r="W2171" s="390"/>
      <c r="X2171" s="1"/>
      <c r="Y2171" s="1"/>
      <c r="Z2171" s="385"/>
    </row>
    <row r="2172" spans="1:26" s="751" customFormat="1" ht="24.75" customHeight="1" x14ac:dyDescent="0.15">
      <c r="A2172" s="728">
        <v>6</v>
      </c>
      <c r="B2172" s="3"/>
      <c r="C2172" s="3">
        <v>0.27152777777777798</v>
      </c>
      <c r="D2172" s="3">
        <v>0.36249999999999999</v>
      </c>
      <c r="E2172" s="3">
        <v>0.4375</v>
      </c>
      <c r="F2172" s="3">
        <v>0.53263888888888899</v>
      </c>
      <c r="G2172" s="3">
        <v>0.60486111111111096</v>
      </c>
      <c r="H2172" s="3">
        <v>0.69791666666666696</v>
      </c>
      <c r="I2172" s="43">
        <v>0.76944444444444404</v>
      </c>
      <c r="J2172" s="3">
        <v>0.86805555555555547</v>
      </c>
      <c r="K2172" s="3"/>
      <c r="L2172" s="3"/>
      <c r="M2172" s="453"/>
      <c r="N2172" s="40"/>
      <c r="O2172" s="3"/>
      <c r="P2172" s="3"/>
      <c r="Q2172" s="3"/>
      <c r="R2172" s="68"/>
      <c r="S2172" s="69"/>
      <c r="T2172" s="14"/>
      <c r="U2172" s="20"/>
      <c r="V2172" s="390"/>
      <c r="W2172" s="390"/>
      <c r="X2172" s="1"/>
      <c r="Y2172" s="1"/>
      <c r="Z2172" s="385"/>
    </row>
    <row r="2173" spans="1:26" s="751" customFormat="1" ht="24.75" customHeight="1" x14ac:dyDescent="0.15">
      <c r="A2173" s="728">
        <v>7</v>
      </c>
      <c r="B2173" s="3"/>
      <c r="C2173" s="3">
        <v>0.28472222222222221</v>
      </c>
      <c r="D2173" s="3">
        <v>0.375</v>
      </c>
      <c r="E2173" s="3">
        <v>0.44861111111111102</v>
      </c>
      <c r="F2173" s="3">
        <v>0.54374999999999996</v>
      </c>
      <c r="G2173" s="3">
        <v>0.61597222222222103</v>
      </c>
      <c r="H2173" s="3">
        <v>0.70902777777777803</v>
      </c>
      <c r="I2173" s="43">
        <v>0.780555555555555</v>
      </c>
      <c r="J2173" s="3">
        <v>0.87916666666666698</v>
      </c>
      <c r="K2173" s="3"/>
      <c r="L2173" s="3"/>
      <c r="M2173" s="453"/>
      <c r="N2173" s="40"/>
      <c r="O2173" s="3"/>
      <c r="P2173" s="3"/>
      <c r="Q2173" s="3"/>
      <c r="R2173" s="68"/>
      <c r="S2173" s="69"/>
      <c r="T2173" s="14"/>
      <c r="U2173" s="20"/>
      <c r="V2173" s="390"/>
      <c r="W2173" s="390"/>
      <c r="X2173" s="1"/>
      <c r="Y2173" s="1"/>
      <c r="Z2173" s="385"/>
    </row>
    <row r="2174" spans="1:26" s="751" customFormat="1" ht="24.75" customHeight="1" x14ac:dyDescent="0.15">
      <c r="A2174" s="728">
        <v>8</v>
      </c>
      <c r="B2174" s="3">
        <v>0.23611111111111113</v>
      </c>
      <c r="C2174" s="3">
        <v>0.2986111111111111</v>
      </c>
      <c r="D2174" s="3">
        <v>0.38958333333333334</v>
      </c>
      <c r="E2174" s="3">
        <v>0.46111111111111108</v>
      </c>
      <c r="F2174" s="3">
        <v>0.55555555555555558</v>
      </c>
      <c r="G2174" s="3">
        <v>0.62847222222222221</v>
      </c>
      <c r="H2174" s="3">
        <v>0.72152777777777777</v>
      </c>
      <c r="I2174" s="43">
        <v>0.79236111111111107</v>
      </c>
      <c r="J2174" s="3">
        <v>0.89027777777777894</v>
      </c>
      <c r="K2174" s="460"/>
      <c r="L2174" s="3"/>
      <c r="M2174" s="453"/>
      <c r="N2174" s="40"/>
      <c r="O2174" s="3"/>
      <c r="P2174" s="3"/>
      <c r="Q2174" s="3"/>
      <c r="R2174" s="68"/>
      <c r="S2174" s="69"/>
      <c r="T2174" s="14"/>
      <c r="U2174" s="20"/>
      <c r="V2174" s="390"/>
      <c r="W2174" s="390"/>
      <c r="X2174" s="1"/>
      <c r="Y2174" s="1"/>
      <c r="Z2174" s="385"/>
    </row>
    <row r="2175" spans="1:26" s="751" customFormat="1" ht="24.75" customHeight="1" x14ac:dyDescent="0.15">
      <c r="A2175" s="728">
        <v>9</v>
      </c>
      <c r="B2175" s="3">
        <v>0.24791666666666667</v>
      </c>
      <c r="C2175" s="3">
        <v>0.3125</v>
      </c>
      <c r="D2175" s="3">
        <v>0.40416666666666701</v>
      </c>
      <c r="E2175" s="3">
        <v>0.47569444444444442</v>
      </c>
      <c r="F2175" s="3">
        <v>0.56944444444444442</v>
      </c>
      <c r="G2175" s="3">
        <v>0.64097222222222305</v>
      </c>
      <c r="H2175" s="3">
        <v>0.73402777777777795</v>
      </c>
      <c r="I2175" s="3">
        <v>0.80694444444444446</v>
      </c>
      <c r="J2175" s="3">
        <v>0.90208333333333324</v>
      </c>
      <c r="K2175" s="3"/>
      <c r="L2175" s="3"/>
      <c r="M2175" s="453"/>
      <c r="N2175" s="40"/>
      <c r="O2175" s="3"/>
      <c r="P2175" s="3"/>
      <c r="Q2175" s="3"/>
      <c r="R2175" s="68"/>
      <c r="S2175" s="69"/>
      <c r="T2175" s="14"/>
      <c r="U2175" s="20"/>
      <c r="V2175" s="390"/>
      <c r="W2175" s="390"/>
      <c r="X2175" s="1"/>
      <c r="Y2175" s="1"/>
      <c r="Z2175" s="385"/>
    </row>
    <row r="2176" spans="1:26" s="751" customFormat="1" ht="24.75" customHeight="1" x14ac:dyDescent="0.15">
      <c r="A2176" s="728">
        <v>10</v>
      </c>
      <c r="B2176" s="3">
        <v>0.25972222222222202</v>
      </c>
      <c r="C2176" s="3">
        <v>0.32638888888888901</v>
      </c>
      <c r="D2176" s="3">
        <v>0.41875000000000001</v>
      </c>
      <c r="E2176" s="3">
        <v>0.49027777777777798</v>
      </c>
      <c r="F2176" s="3">
        <v>0.58333333333333304</v>
      </c>
      <c r="G2176" s="3">
        <v>0.65486111111111112</v>
      </c>
      <c r="H2176" s="3">
        <v>0.74791666666666667</v>
      </c>
      <c r="I2176" s="3">
        <v>0.82152777777777775</v>
      </c>
      <c r="J2176" s="3">
        <v>0.91388888888888797</v>
      </c>
      <c r="K2176" s="3"/>
      <c r="L2176" s="3"/>
      <c r="M2176" s="453"/>
      <c r="N2176" s="40"/>
      <c r="O2176" s="3"/>
      <c r="P2176" s="3"/>
      <c r="Q2176" s="3"/>
      <c r="R2176" s="68"/>
      <c r="S2176" s="69"/>
      <c r="T2176" s="14"/>
      <c r="U2176" s="20"/>
      <c r="V2176" s="390"/>
      <c r="W2176" s="390"/>
      <c r="X2176" s="1"/>
      <c r="Y2176" s="1"/>
      <c r="Z2176" s="385"/>
    </row>
    <row r="2177" spans="1:26" s="751" customFormat="1" ht="24.75" customHeight="1" x14ac:dyDescent="0.15">
      <c r="A2177" s="728">
        <v>11</v>
      </c>
      <c r="B2177" s="3">
        <v>0.27152777777777798</v>
      </c>
      <c r="C2177" s="3">
        <v>0.34027777777777801</v>
      </c>
      <c r="D2177" s="3">
        <v>0.43333333333333302</v>
      </c>
      <c r="E2177" s="3">
        <v>0.50486111111111098</v>
      </c>
      <c r="F2177" s="3">
        <v>0.59722222222222199</v>
      </c>
      <c r="G2177" s="3">
        <v>0.66874999999999896</v>
      </c>
      <c r="H2177" s="3">
        <v>0.76180555555555496</v>
      </c>
      <c r="I2177" s="3">
        <v>0.83611111111111103</v>
      </c>
      <c r="J2177" s="3">
        <v>0.92569444444444204</v>
      </c>
      <c r="K2177" s="976"/>
      <c r="L2177" s="92"/>
      <c r="M2177" s="974"/>
      <c r="N2177" s="40"/>
      <c r="O2177" s="3"/>
      <c r="P2177" s="3"/>
      <c r="Q2177" s="3"/>
      <c r="R2177" s="68"/>
      <c r="S2177" s="69"/>
      <c r="T2177" s="14"/>
      <c r="U2177" s="20"/>
      <c r="V2177" s="390"/>
      <c r="W2177" s="390"/>
      <c r="X2177" s="1"/>
      <c r="Y2177" s="1"/>
      <c r="Z2177" s="385"/>
    </row>
    <row r="2178" spans="1:26" s="751" customFormat="1" ht="24.75" customHeight="1" x14ac:dyDescent="0.15">
      <c r="A2178" s="728">
        <v>12</v>
      </c>
      <c r="B2178" s="3">
        <v>0.28333333333333299</v>
      </c>
      <c r="C2178" s="3">
        <v>0.35416666666666702</v>
      </c>
      <c r="D2178" s="3">
        <v>0.44791666666666702</v>
      </c>
      <c r="E2178" s="3">
        <v>0.51944444444444404</v>
      </c>
      <c r="F2178" s="3">
        <v>0.61111111111111105</v>
      </c>
      <c r="G2178" s="3">
        <v>0.68263888888888702</v>
      </c>
      <c r="H2178" s="3">
        <v>0.77638888888888891</v>
      </c>
      <c r="I2178" s="3">
        <v>0.85069444444444398</v>
      </c>
      <c r="J2178" s="3">
        <v>0.937499999999996</v>
      </c>
      <c r="K2178" s="976"/>
      <c r="L2178" s="92"/>
      <c r="M2178" s="974"/>
      <c r="N2178" s="40"/>
      <c r="O2178" s="3"/>
      <c r="P2178" s="3"/>
      <c r="Q2178" s="3"/>
      <c r="R2178" s="68"/>
      <c r="S2178" s="69"/>
      <c r="T2178" s="14"/>
      <c r="U2178" s="20"/>
      <c r="V2178" s="390"/>
      <c r="W2178" s="390"/>
      <c r="X2178" s="1"/>
      <c r="Y2178" s="1"/>
      <c r="Z2178" s="385"/>
    </row>
    <row r="2179" spans="1:26" s="751" customFormat="1" ht="24.75" customHeight="1" x14ac:dyDescent="0.15">
      <c r="A2179" s="728">
        <v>13</v>
      </c>
      <c r="B2179" s="43">
        <v>0.29513888888888901</v>
      </c>
      <c r="C2179" s="3">
        <v>0.36805555555555602</v>
      </c>
      <c r="D2179" s="3">
        <v>0.46250000000000002</v>
      </c>
      <c r="E2179" s="3">
        <v>0.53402777777777799</v>
      </c>
      <c r="F2179" s="3">
        <v>0.62569444444444444</v>
      </c>
      <c r="G2179" s="3">
        <v>0.69652777777777497</v>
      </c>
      <c r="H2179" s="3">
        <v>0.79097222222222296</v>
      </c>
      <c r="I2179" s="3">
        <v>0.86458333333333337</v>
      </c>
      <c r="J2179" s="3"/>
      <c r="K2179" s="460"/>
      <c r="L2179" s="3"/>
      <c r="M2179" s="453"/>
      <c r="N2179" s="40"/>
      <c r="O2179" s="3"/>
      <c r="P2179" s="3"/>
      <c r="Q2179" s="3"/>
      <c r="R2179" s="68"/>
      <c r="S2179" s="69"/>
      <c r="T2179" s="14"/>
      <c r="U2179" s="20"/>
      <c r="V2179" s="390"/>
      <c r="W2179" s="390"/>
      <c r="X2179" s="1"/>
      <c r="Y2179" s="1"/>
      <c r="Z2179" s="385"/>
    </row>
    <row r="2180" spans="1:26" s="751" customFormat="1" ht="24.75" customHeight="1" x14ac:dyDescent="0.15">
      <c r="A2180" s="728">
        <v>14</v>
      </c>
      <c r="B2180" s="3"/>
      <c r="C2180" s="231"/>
      <c r="D2180" s="3"/>
      <c r="E2180" s="92"/>
      <c r="F2180" s="231"/>
      <c r="G2180" s="231"/>
      <c r="H2180" s="231"/>
      <c r="I2180" s="231"/>
      <c r="J2180" s="231"/>
      <c r="K2180" s="231"/>
      <c r="L2180" s="3"/>
      <c r="M2180" s="975"/>
      <c r="N2180" s="40"/>
      <c r="O2180" s="3"/>
      <c r="P2180" s="3"/>
      <c r="Q2180" s="3"/>
      <c r="R2180" s="68"/>
      <c r="S2180" s="69"/>
      <c r="T2180" s="14"/>
      <c r="U2180" s="20"/>
      <c r="V2180" s="390"/>
      <c r="W2180" s="390"/>
      <c r="X2180" s="1"/>
      <c r="Y2180" s="1"/>
      <c r="Z2180" s="385"/>
    </row>
    <row r="2181" spans="1:26" s="751" customFormat="1" ht="24.75" customHeight="1" x14ac:dyDescent="0.15">
      <c r="A2181" s="728">
        <v>15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40"/>
      <c r="M2181" s="453"/>
      <c r="N2181" s="40"/>
      <c r="O2181" s="3"/>
      <c r="P2181" s="3"/>
      <c r="Q2181" s="3"/>
      <c r="R2181" s="68"/>
      <c r="S2181" s="69"/>
      <c r="T2181" s="14"/>
      <c r="U2181" s="20"/>
      <c r="V2181" s="390"/>
      <c r="W2181" s="390"/>
      <c r="X2181" s="1"/>
      <c r="Y2181" s="1"/>
      <c r="Z2181" s="385"/>
    </row>
    <row r="2182" spans="1:26" s="751" customFormat="1" ht="24.75" customHeight="1" x14ac:dyDescent="0.15">
      <c r="A2182" s="728">
        <v>16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40"/>
      <c r="M2182" s="72"/>
      <c r="N2182" s="40"/>
      <c r="O2182" s="40"/>
      <c r="P2182" s="40"/>
      <c r="Q2182" s="40"/>
      <c r="R2182" s="68"/>
      <c r="S2182" s="69"/>
      <c r="T2182" s="14"/>
      <c r="U2182" s="20"/>
      <c r="V2182" s="390"/>
      <c r="W2182" s="390"/>
      <c r="X2182" s="1"/>
      <c r="Y2182" s="1"/>
      <c r="Z2182" s="385"/>
    </row>
    <row r="2183" spans="1:26" s="751" customFormat="1" ht="24.75" customHeight="1" x14ac:dyDescent="0.15">
      <c r="A2183" s="728">
        <v>17</v>
      </c>
      <c r="B2183" s="40"/>
      <c r="C2183" s="40"/>
      <c r="D2183" s="40"/>
      <c r="E2183" s="40"/>
      <c r="F2183" s="40"/>
      <c r="G2183" s="40"/>
      <c r="H2183" s="40"/>
      <c r="I2183" s="40"/>
      <c r="J2183" s="40"/>
      <c r="K2183" s="40"/>
      <c r="L2183" s="40"/>
      <c r="M2183" s="40"/>
      <c r="N2183" s="40"/>
      <c r="O2183" s="40"/>
      <c r="P2183" s="40"/>
      <c r="Q2183" s="40"/>
      <c r="R2183" s="68"/>
      <c r="S2183" s="69"/>
      <c r="T2183" s="14"/>
      <c r="U2183" s="20"/>
      <c r="V2183" s="390"/>
      <c r="W2183" s="390"/>
      <c r="X2183" s="1"/>
      <c r="Y2183" s="1"/>
      <c r="Z2183" s="13"/>
    </row>
    <row r="2184" spans="1:26" s="751" customFormat="1" ht="24.75" customHeight="1" x14ac:dyDescent="0.15">
      <c r="A2184" s="728">
        <v>18</v>
      </c>
      <c r="B2184" s="40"/>
      <c r="C2184" s="40"/>
      <c r="D2184" s="40"/>
      <c r="E2184" s="40"/>
      <c r="F2184" s="40"/>
      <c r="G2184" s="40"/>
      <c r="H2184" s="40"/>
      <c r="I2184" s="40"/>
      <c r="J2184" s="40"/>
      <c r="K2184" s="40"/>
      <c r="L2184" s="40"/>
      <c r="M2184" s="40"/>
      <c r="N2184" s="40"/>
      <c r="O2184" s="40"/>
      <c r="P2184" s="40"/>
      <c r="Q2184" s="40"/>
      <c r="R2184" s="68"/>
      <c r="S2184" s="69"/>
      <c r="T2184" s="14"/>
      <c r="U2184" s="20"/>
      <c r="V2184" s="1"/>
      <c r="W2184" s="390"/>
      <c r="X2184" s="1"/>
      <c r="Y2184" s="1"/>
      <c r="Z2184" s="13"/>
    </row>
    <row r="2185" spans="1:26" s="751" customFormat="1" ht="24.75" customHeight="1" x14ac:dyDescent="0.15">
      <c r="A2185" s="8">
        <v>19</v>
      </c>
      <c r="B2185" s="40"/>
      <c r="C2185" s="40"/>
      <c r="D2185" s="40"/>
      <c r="E2185" s="40"/>
      <c r="F2185" s="40"/>
      <c r="G2185" s="40"/>
      <c r="H2185" s="40"/>
      <c r="I2185" s="40"/>
      <c r="J2185" s="40"/>
      <c r="K2185" s="40"/>
      <c r="L2185" s="40"/>
      <c r="M2185" s="40"/>
      <c r="N2185" s="40"/>
      <c r="O2185" s="40"/>
      <c r="P2185" s="40"/>
      <c r="Q2185" s="40"/>
      <c r="R2185" s="10"/>
      <c r="S2185" s="69"/>
      <c r="T2185" s="14"/>
      <c r="U2185" s="20"/>
      <c r="V2185" s="1"/>
      <c r="W2185" s="390"/>
      <c r="X2185" s="1"/>
      <c r="Y2185" s="1"/>
      <c r="Z2185" s="13"/>
    </row>
    <row r="2186" spans="1:26" s="751" customFormat="1" ht="24.75" customHeight="1" x14ac:dyDescent="0.15">
      <c r="A2186" s="8">
        <v>20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9"/>
      <c r="S2186" s="4"/>
      <c r="T2186" s="14"/>
      <c r="U2186" s="20"/>
      <c r="V2186" s="1"/>
      <c r="W2186" s="1"/>
      <c r="X2186" s="1"/>
      <c r="Y2186" s="1"/>
      <c r="Z2186" s="13"/>
    </row>
    <row r="2187" spans="1:26" s="751" customFormat="1" ht="24.75" customHeight="1" x14ac:dyDescent="0.15">
      <c r="A2187" s="8">
        <v>21</v>
      </c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14"/>
      <c r="U2187" s="20"/>
      <c r="V2187" s="1"/>
      <c r="W2187" s="1"/>
      <c r="X2187" s="1"/>
      <c r="Y2187" s="1"/>
      <c r="Z2187" s="13"/>
    </row>
    <row r="2188" spans="1:26" s="751" customFormat="1" ht="24.75" customHeight="1" x14ac:dyDescent="0.15">
      <c r="A2188" s="8">
        <v>22</v>
      </c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14"/>
      <c r="U2188" s="20"/>
      <c r="V2188" s="1"/>
      <c r="W2188" s="1"/>
      <c r="X2188" s="1"/>
      <c r="Y2188" s="1"/>
      <c r="Z2188" s="13"/>
    </row>
    <row r="2189" spans="1:26" s="751" customFormat="1" ht="24.75" customHeight="1" x14ac:dyDescent="0.15">
      <c r="A2189" s="8">
        <v>23</v>
      </c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14"/>
      <c r="U2189" s="20"/>
      <c r="V2189" s="1"/>
      <c r="W2189" s="1"/>
      <c r="X2189" s="1"/>
      <c r="Y2189" s="1"/>
      <c r="Z2189" s="13"/>
    </row>
    <row r="2190" spans="1:26" s="751" customFormat="1" ht="24.75" customHeight="1" x14ac:dyDescent="0.15">
      <c r="A2190" s="8">
        <v>24</v>
      </c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14"/>
      <c r="U2190" s="20"/>
      <c r="V2190" s="1"/>
      <c r="W2190" s="1"/>
      <c r="X2190" s="1"/>
      <c r="Y2190" s="1"/>
      <c r="Z2190" s="13"/>
    </row>
    <row r="2191" spans="1:26" s="751" customFormat="1" ht="24.75" customHeight="1" x14ac:dyDescent="0.15">
      <c r="A2191" s="8">
        <v>25</v>
      </c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14"/>
      <c r="U2191" s="20"/>
      <c r="V2191" s="1"/>
      <c r="W2191" s="1"/>
      <c r="X2191" s="1"/>
      <c r="Y2191" s="1"/>
      <c r="Z2191" s="13"/>
    </row>
    <row r="2192" spans="1:26" s="751" customFormat="1" ht="24.75" customHeight="1" x14ac:dyDescent="0.15">
      <c r="A2192" s="8">
        <v>26</v>
      </c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14"/>
      <c r="U2192" s="20"/>
      <c r="V2192" s="1"/>
      <c r="W2192" s="1"/>
      <c r="X2192" s="1"/>
      <c r="Y2192" s="1"/>
      <c r="Z2192" s="13"/>
    </row>
    <row r="2193" spans="1:26" s="751" customFormat="1" ht="24.75" customHeight="1" x14ac:dyDescent="0.15">
      <c r="A2193" s="8">
        <v>27</v>
      </c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14"/>
      <c r="U2193" s="20"/>
      <c r="V2193" s="1"/>
      <c r="W2193" s="1"/>
      <c r="X2193" s="1"/>
      <c r="Y2193" s="1"/>
      <c r="Z2193" s="13"/>
    </row>
    <row r="2194" spans="1:26" s="751" customFormat="1" ht="24.75" customHeight="1" x14ac:dyDescent="0.15">
      <c r="A2194" s="8">
        <v>28</v>
      </c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14"/>
      <c r="U2194" s="20"/>
      <c r="V2194" s="1"/>
      <c r="W2194" s="1"/>
      <c r="X2194" s="1"/>
      <c r="Y2194" s="1"/>
      <c r="Z2194" s="13"/>
    </row>
    <row r="2195" spans="1:26" s="751" customFormat="1" ht="24.75" customHeight="1" x14ac:dyDescent="0.15">
      <c r="A2195" s="8">
        <v>29</v>
      </c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14"/>
      <c r="U2195" s="20"/>
      <c r="V2195" s="1"/>
      <c r="W2195" s="1"/>
      <c r="X2195" s="1"/>
      <c r="Y2195" s="1"/>
      <c r="Z2195" s="13"/>
    </row>
    <row r="2196" spans="1:26" s="751" customFormat="1" ht="24.75" customHeight="1" x14ac:dyDescent="0.15">
      <c r="A2196" s="44">
        <v>30</v>
      </c>
      <c r="B2196" s="45"/>
      <c r="C2196" s="45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6"/>
      <c r="U2196" s="47"/>
      <c r="V2196" s="1"/>
      <c r="W2196" s="1"/>
      <c r="X2196" s="1"/>
      <c r="Y2196" s="1"/>
      <c r="Z2196" s="13"/>
    </row>
    <row r="2197" spans="1:26" s="751" customFormat="1" ht="24.75" customHeight="1" x14ac:dyDescent="0.15">
      <c r="A2197" s="44">
        <v>31</v>
      </c>
      <c r="B2197" s="45"/>
      <c r="C2197" s="45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6"/>
      <c r="U2197" s="47"/>
      <c r="V2197" s="1"/>
      <c r="W2197" s="1"/>
      <c r="X2197" s="1"/>
      <c r="Y2197" s="1"/>
      <c r="Z2197" s="13"/>
    </row>
    <row r="2198" spans="1:26" s="751" customFormat="1" ht="24.75" customHeight="1" x14ac:dyDescent="0.15">
      <c r="A2198" s="44">
        <v>32</v>
      </c>
      <c r="B2198" s="45"/>
      <c r="C2198" s="45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6"/>
      <c r="U2198" s="47"/>
      <c r="V2198" s="1"/>
      <c r="W2198" s="1"/>
      <c r="X2198" s="1"/>
      <c r="Y2198" s="1"/>
      <c r="Z2198" s="13"/>
    </row>
    <row r="2199" spans="1:26" s="751" customFormat="1" ht="24.75" customHeight="1" thickBot="1" x14ac:dyDescent="0.2">
      <c r="A2199" s="44">
        <v>33</v>
      </c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31"/>
      <c r="U2199" s="32"/>
      <c r="V2199" s="1"/>
      <c r="W2199" s="1"/>
      <c r="X2199" s="1"/>
      <c r="Y2199" s="1"/>
      <c r="Z2199" s="13"/>
    </row>
    <row r="2200" spans="1:26" s="751" customFormat="1" ht="24.75" customHeight="1" thickBot="1" x14ac:dyDescent="0.2">
      <c r="A2200" s="1489" t="s">
        <v>1148</v>
      </c>
      <c r="B2200" s="1490"/>
      <c r="C2200" s="1448" t="s">
        <v>1149</v>
      </c>
      <c r="D2200" s="1448"/>
      <c r="E2200" s="1448"/>
      <c r="F2200" s="1449"/>
      <c r="G2200" s="13"/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467"/>
      <c r="U2200" s="467"/>
      <c r="V2200" s="1"/>
      <c r="W2200" s="1"/>
      <c r="X2200" s="1"/>
      <c r="Y2200" s="1"/>
      <c r="Z2200" s="13"/>
    </row>
    <row r="2201" spans="1:26" s="751" customFormat="1" ht="31.5" customHeight="1" thickBot="1" x14ac:dyDescent="0.2">
      <c r="A2201" s="1476" t="s">
        <v>917</v>
      </c>
      <c r="B2201" s="1477"/>
      <c r="C2201" s="1477"/>
      <c r="D2201" s="1477"/>
      <c r="E2201" s="1478"/>
      <c r="F2201" s="602" t="s">
        <v>1766</v>
      </c>
      <c r="G2201" s="1"/>
      <c r="H2201" s="1479" t="s">
        <v>1150</v>
      </c>
      <c r="I2201" s="1480"/>
      <c r="J2201" s="1480"/>
      <c r="K2201" s="5" t="s">
        <v>1151</v>
      </c>
      <c r="L2201" s="1688" t="s">
        <v>1152</v>
      </c>
      <c r="M2201" s="1688"/>
      <c r="N2201" s="1649"/>
      <c r="O2201" s="1"/>
      <c r="P2201" s="6"/>
      <c r="Q2201" s="6"/>
      <c r="R2201" s="6"/>
      <c r="S2201" s="1"/>
      <c r="T2201" s="1648" t="s">
        <v>1153</v>
      </c>
      <c r="U2201" s="1649"/>
      <c r="V2201" s="34">
        <f>V2203/V2208</f>
        <v>1.7984330484336227E-2</v>
      </c>
      <c r="W2201" s="34">
        <f>W2203/W2208</f>
        <v>1.7447916666666723E-2</v>
      </c>
      <c r="X2201" s="678">
        <f>AVERAGE(V2201,W2201)</f>
        <v>1.7716123575501473E-2</v>
      </c>
      <c r="Y2201" s="380" t="s">
        <v>1154</v>
      </c>
      <c r="Z2201" s="381">
        <f>ROUND(X2201*1440,0)/1440</f>
        <v>1.8055555555555554E-2</v>
      </c>
    </row>
    <row r="2202" spans="1:26" s="751" customFormat="1" ht="12.75" thickBot="1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534"/>
      <c r="U2202" s="534"/>
      <c r="V2202" s="34">
        <f>B2212</f>
        <v>0.23611111111111113</v>
      </c>
      <c r="W2202" s="34">
        <f>C2209</f>
        <v>0.23611111111111113</v>
      </c>
      <c r="Y2202" s="1"/>
      <c r="Z2202" s="13"/>
    </row>
    <row r="2203" spans="1:26" s="751" customFormat="1" ht="20.100000000000001" customHeight="1" thickBot="1" x14ac:dyDescent="0.2">
      <c r="A2203" s="1481" t="s">
        <v>1033</v>
      </c>
      <c r="B2203" s="1482"/>
      <c r="C2203" s="1450" t="s">
        <v>1140</v>
      </c>
      <c r="D2203" s="1451"/>
      <c r="E2203" s="1452"/>
      <c r="F2203" s="1453"/>
      <c r="G2203" s="1454"/>
      <c r="H2203" s="1454"/>
      <c r="I2203" s="1454"/>
      <c r="J2203" s="1454"/>
      <c r="K2203" s="1"/>
      <c r="L2203" s="1"/>
      <c r="M2203" s="1"/>
      <c r="N2203" s="1463" t="s">
        <v>1022</v>
      </c>
      <c r="O2203" s="1464"/>
      <c r="P2203" s="1465">
        <f>MINUTE(Z2201)</f>
        <v>26</v>
      </c>
      <c r="Q2203" s="1466"/>
      <c r="R2203" s="1"/>
      <c r="S2203" s="7" t="s">
        <v>1007</v>
      </c>
      <c r="T2203" s="1459">
        <v>6.7361111111111108E-2</v>
      </c>
      <c r="U2203" s="1460"/>
      <c r="V2203" s="34">
        <f>V2204-V2202</f>
        <v>0.70138888888911288</v>
      </c>
      <c r="W2203" s="34">
        <f>W2204-W2202</f>
        <v>0.69791666666666885</v>
      </c>
      <c r="Y2203" s="1"/>
      <c r="Z2203" s="13"/>
    </row>
    <row r="2204" spans="1:26" s="751" customFormat="1" ht="12.75" thickBot="1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534"/>
      <c r="U2204" s="534"/>
      <c r="V2204" s="34">
        <f>J2214</f>
        <v>0.93750000000022404</v>
      </c>
      <c r="W2204" s="34">
        <f>K2210</f>
        <v>0.93402777777778001</v>
      </c>
      <c r="Y2204" s="1"/>
      <c r="Z2204" s="13"/>
    </row>
    <row r="2205" spans="1:26" s="751" customFormat="1" ht="24.75" customHeight="1" x14ac:dyDescent="0.15">
      <c r="A2205" s="1572" t="s">
        <v>1008</v>
      </c>
      <c r="B2205" s="1461">
        <v>1</v>
      </c>
      <c r="C2205" s="1540"/>
      <c r="D2205" s="1461">
        <v>2</v>
      </c>
      <c r="E2205" s="1540"/>
      <c r="F2205" s="1461">
        <v>3</v>
      </c>
      <c r="G2205" s="1540"/>
      <c r="H2205" s="1461">
        <v>4</v>
      </c>
      <c r="I2205" s="1540"/>
      <c r="J2205" s="1461">
        <v>5</v>
      </c>
      <c r="K2205" s="1540"/>
      <c r="L2205" s="1461">
        <v>6</v>
      </c>
      <c r="M2205" s="1540"/>
      <c r="N2205" s="1461">
        <v>7</v>
      </c>
      <c r="O2205" s="1540"/>
      <c r="P2205" s="1461">
        <v>8</v>
      </c>
      <c r="Q2205" s="1540"/>
      <c r="R2205" s="1461">
        <v>9</v>
      </c>
      <c r="S2205" s="1540"/>
      <c r="T2205" s="1570">
        <v>10</v>
      </c>
      <c r="U2205" s="1571"/>
      <c r="V2205" s="534"/>
      <c r="W2205" s="534"/>
      <c r="Y2205" s="1"/>
      <c r="Z2205" s="13"/>
    </row>
    <row r="2206" spans="1:26" s="751" customFormat="1" ht="24.75" customHeight="1" x14ac:dyDescent="0.15">
      <c r="A2206" s="1573"/>
      <c r="B2206" s="9" t="s">
        <v>36</v>
      </c>
      <c r="C2206" s="9" t="s">
        <v>90</v>
      </c>
      <c r="D2206" s="9" t="s">
        <v>36</v>
      </c>
      <c r="E2206" s="9" t="s">
        <v>90</v>
      </c>
      <c r="F2206" s="9" t="s">
        <v>36</v>
      </c>
      <c r="G2206" s="9" t="s">
        <v>90</v>
      </c>
      <c r="H2206" s="9" t="s">
        <v>36</v>
      </c>
      <c r="I2206" s="9" t="s">
        <v>90</v>
      </c>
      <c r="J2206" s="9" t="s">
        <v>36</v>
      </c>
      <c r="K2206" s="9" t="s">
        <v>90</v>
      </c>
      <c r="L2206" s="9" t="s">
        <v>36</v>
      </c>
      <c r="M2206" s="9" t="s">
        <v>90</v>
      </c>
      <c r="N2206" s="9"/>
      <c r="O2206" s="9"/>
      <c r="P2206" s="9"/>
      <c r="Q2206" s="9"/>
      <c r="R2206" s="9"/>
      <c r="S2206" s="9"/>
      <c r="T2206" s="10"/>
      <c r="U2206" s="16"/>
      <c r="V2206" s="534"/>
      <c r="W2206" s="534"/>
      <c r="Y2206" s="1"/>
      <c r="Z2206" s="13"/>
    </row>
    <row r="2207" spans="1:26" s="751" customFormat="1" ht="24.75" customHeight="1" x14ac:dyDescent="0.15">
      <c r="A2207" s="57">
        <v>1</v>
      </c>
      <c r="B2207" s="3"/>
      <c r="C2207" s="39" t="s">
        <v>1145</v>
      </c>
      <c r="D2207" s="3">
        <v>0.30138888888888798</v>
      </c>
      <c r="E2207" s="3">
        <v>0.374999999999999</v>
      </c>
      <c r="F2207" s="3">
        <v>0.47083333333333499</v>
      </c>
      <c r="G2207" s="3">
        <v>0.54305555555555496</v>
      </c>
      <c r="H2207" s="3">
        <v>0.64583333333334003</v>
      </c>
      <c r="I2207" s="3">
        <v>0.71805555555555101</v>
      </c>
      <c r="J2207" s="3">
        <v>0.81111111111119305</v>
      </c>
      <c r="K2207" s="3">
        <v>0.88263888888888886</v>
      </c>
      <c r="L2207" s="3"/>
      <c r="M2207" s="453"/>
      <c r="N2207" s="202"/>
      <c r="O2207" s="92"/>
      <c r="P2207" s="3"/>
      <c r="Q2207" s="3"/>
      <c r="R2207" s="68"/>
      <c r="S2207" s="69"/>
      <c r="T2207" s="14"/>
      <c r="U2207" s="20"/>
      <c r="V2207" s="21">
        <f>COUNTA(B2207:U2239)</f>
        <v>79</v>
      </c>
      <c r="W2207" s="22">
        <f>V2207/7/2</f>
        <v>5.6428571428571432</v>
      </c>
      <c r="Y2207" s="1"/>
      <c r="Z2207" s="385"/>
    </row>
    <row r="2208" spans="1:26" s="751" customFormat="1" ht="24.75" customHeight="1" x14ac:dyDescent="0.15">
      <c r="A2208" s="728">
        <v>2</v>
      </c>
      <c r="B2208" s="39"/>
      <c r="C2208" s="3" t="s">
        <v>1155</v>
      </c>
      <c r="D2208" s="3">
        <v>0.31805555555555498</v>
      </c>
      <c r="E2208" s="3">
        <v>0.39305555555555555</v>
      </c>
      <c r="F2208" s="3">
        <v>0.49027777777777998</v>
      </c>
      <c r="G2208" s="3">
        <v>0.562499999999999</v>
      </c>
      <c r="H2208" s="3">
        <v>0.6645833333333333</v>
      </c>
      <c r="I2208" s="3">
        <v>0.7368055555555556</v>
      </c>
      <c r="J2208" s="3">
        <v>0.82916666666676897</v>
      </c>
      <c r="K2208" s="3">
        <v>0.9</v>
      </c>
      <c r="L2208" s="3"/>
      <c r="M2208" s="453"/>
      <c r="N2208" s="202"/>
      <c r="O2208" s="92"/>
      <c r="P2208" s="3"/>
      <c r="Q2208" s="3"/>
      <c r="R2208" s="68"/>
      <c r="S2208" s="69"/>
      <c r="T2208" s="14"/>
      <c r="U2208" s="20"/>
      <c r="V2208" s="23">
        <f>COUNTA(B2207:B2239,D2207:D2239,F2207:F2239,H2207:H2239,J2207:J2239,L2207:L2239,N2207:N2239,P2207:P2239,R2207:R2239,T2207:T2239)</f>
        <v>39</v>
      </c>
      <c r="W2208" s="23">
        <f>COUNTA(C2207:C2239,E2207:E2239,G2207:G2239,I2207:I2239,K2207:K2239,M2207:M2239,O2207:O2239,Q2207:Q2239,S2207:S2239,U2207:U2239)</f>
        <v>40</v>
      </c>
      <c r="Y2208" s="1">
        <f>(V2208+W2208)/2</f>
        <v>39.5</v>
      </c>
      <c r="Z2208" s="385"/>
    </row>
    <row r="2209" spans="1:26" s="751" customFormat="1" ht="24.75" customHeight="1" x14ac:dyDescent="0.15">
      <c r="A2209" s="57">
        <v>3</v>
      </c>
      <c r="B2209" s="3"/>
      <c r="C2209" s="3">
        <v>0.23611111111111113</v>
      </c>
      <c r="D2209" s="3">
        <v>0.33472222222222198</v>
      </c>
      <c r="E2209" s="3">
        <v>0.40972222222222227</v>
      </c>
      <c r="F2209" s="3">
        <v>0.50972222222222496</v>
      </c>
      <c r="G2209" s="3">
        <v>0.58194444444444304</v>
      </c>
      <c r="H2209" s="3">
        <v>0.68333333333332702</v>
      </c>
      <c r="I2209" s="3">
        <v>0.75555555555555998</v>
      </c>
      <c r="J2209" s="3">
        <v>0.847222222222345</v>
      </c>
      <c r="K2209" s="3">
        <v>0.91666666666666796</v>
      </c>
      <c r="L2209" s="3"/>
      <c r="M2209" s="453"/>
      <c r="N2209" s="202"/>
      <c r="O2209" s="3"/>
      <c r="P2209" s="3"/>
      <c r="Q2209" s="3"/>
      <c r="R2209" s="68"/>
      <c r="S2209" s="69"/>
      <c r="T2209" s="14"/>
      <c r="U2209" s="20"/>
      <c r="V2209" s="534"/>
      <c r="W2209" s="534"/>
      <c r="Y2209" s="1" t="s">
        <v>1028</v>
      </c>
      <c r="Z2209" s="385"/>
    </row>
    <row r="2210" spans="1:26" s="751" customFormat="1" ht="24.75" customHeight="1" x14ac:dyDescent="0.15">
      <c r="A2210" s="728">
        <v>4</v>
      </c>
      <c r="B2210" s="3"/>
      <c r="C2210" s="3">
        <v>0.25694444444444448</v>
      </c>
      <c r="D2210" s="3">
        <v>0.35416666666666669</v>
      </c>
      <c r="E2210" s="3">
        <v>0.42638888888888898</v>
      </c>
      <c r="F2210" s="3">
        <v>0.52916666666667</v>
      </c>
      <c r="G2210" s="3">
        <v>0.60138888888888697</v>
      </c>
      <c r="H2210" s="3">
        <v>0.70208333333331996</v>
      </c>
      <c r="I2210" s="3">
        <v>0.77430555555556502</v>
      </c>
      <c r="J2210" s="3">
        <v>0.86527777777792103</v>
      </c>
      <c r="K2210" s="3">
        <v>0.93402777777778001</v>
      </c>
      <c r="L2210" s="3"/>
      <c r="M2210" s="453"/>
      <c r="N2210" s="202"/>
      <c r="O2210" s="3"/>
      <c r="P2210" s="3"/>
      <c r="Q2210" s="3"/>
      <c r="R2210" s="68"/>
      <c r="S2210" s="69"/>
      <c r="T2210" s="14"/>
      <c r="U2210" s="20"/>
      <c r="V2210" s="461"/>
      <c r="W2210" s="461"/>
      <c r="Y2210" s="1"/>
      <c r="Z2210" s="385"/>
    </row>
    <row r="2211" spans="1:26" s="751" customFormat="1" ht="24.75" customHeight="1" x14ac:dyDescent="0.15">
      <c r="A2211" s="57">
        <v>5</v>
      </c>
      <c r="B2211" s="3"/>
      <c r="C2211" s="3">
        <v>0.27777777777777801</v>
      </c>
      <c r="D2211" s="3">
        <v>0.37361111111111101</v>
      </c>
      <c r="E2211" s="3">
        <v>0.4458333333333333</v>
      </c>
      <c r="F2211" s="3">
        <v>0.54861111111111505</v>
      </c>
      <c r="G2211" s="3">
        <v>0.62083333333333102</v>
      </c>
      <c r="H2211" s="3">
        <v>0.72083333333331301</v>
      </c>
      <c r="I2211" s="3">
        <v>0.79305555555556895</v>
      </c>
      <c r="J2211" s="3">
        <v>0.88333333333349695</v>
      </c>
      <c r="K2211" s="3"/>
      <c r="L2211" s="3"/>
      <c r="M2211" s="977"/>
      <c r="N2211" s="202"/>
      <c r="O2211" s="3"/>
      <c r="P2211" s="3"/>
      <c r="Q2211" s="3"/>
      <c r="R2211" s="68"/>
      <c r="S2211" s="69"/>
      <c r="T2211" s="14"/>
      <c r="U2211" s="20"/>
      <c r="V2211" s="115"/>
      <c r="W2211" s="115"/>
      <c r="Y2211" s="1"/>
      <c r="Z2211" s="385"/>
    </row>
    <row r="2212" spans="1:26" s="751" customFormat="1" ht="24.75" customHeight="1" x14ac:dyDescent="0.15">
      <c r="A2212" s="728">
        <v>6</v>
      </c>
      <c r="B2212" s="3">
        <v>0.23611111111111113</v>
      </c>
      <c r="C2212" s="3">
        <v>0.29722222222222222</v>
      </c>
      <c r="D2212" s="3">
        <v>0.39305555555555599</v>
      </c>
      <c r="E2212" s="3">
        <v>0.46527777777777801</v>
      </c>
      <c r="F2212" s="3">
        <v>0.56805555555555998</v>
      </c>
      <c r="G2212" s="3">
        <v>0.64027777777777495</v>
      </c>
      <c r="H2212" s="3">
        <v>0.73888888888888893</v>
      </c>
      <c r="I2212" s="3">
        <v>0.81111111111111101</v>
      </c>
      <c r="J2212" s="3">
        <v>0.90138888888907298</v>
      </c>
      <c r="K2212" s="3"/>
      <c r="L2212" s="3"/>
      <c r="M2212" s="977"/>
      <c r="N2212" s="202"/>
      <c r="O2212" s="3"/>
      <c r="P2212" s="3"/>
      <c r="Q2212" s="3"/>
      <c r="R2212" s="68"/>
      <c r="S2212" s="69"/>
      <c r="T2212" s="14"/>
      <c r="U2212" s="20"/>
      <c r="V2212" s="115">
        <f>N2209-N2208</f>
        <v>0</v>
      </c>
      <c r="W2212" s="115">
        <f>M2213-M2212</f>
        <v>0</v>
      </c>
      <c r="Y2212" s="1"/>
      <c r="Z2212" s="385"/>
    </row>
    <row r="2213" spans="1:26" s="751" customFormat="1" ht="24.75" customHeight="1" x14ac:dyDescent="0.15">
      <c r="A2213" s="57">
        <v>7</v>
      </c>
      <c r="B2213" s="3">
        <v>0.25208333333333333</v>
      </c>
      <c r="C2213" s="3">
        <v>0.31666666666666599</v>
      </c>
      <c r="D2213" s="3">
        <v>0.41250000000000098</v>
      </c>
      <c r="E2213" s="3">
        <v>0.484722222222222</v>
      </c>
      <c r="F2213" s="3">
        <v>0.58750000000000502</v>
      </c>
      <c r="G2213" s="3">
        <v>0.65972222222221899</v>
      </c>
      <c r="H2213" s="3">
        <v>0.75694444444446496</v>
      </c>
      <c r="I2213" s="3">
        <v>0.82916666666665295</v>
      </c>
      <c r="J2213" s="3">
        <v>0.91944444444464901</v>
      </c>
      <c r="K2213" s="3"/>
      <c r="L2213" s="3"/>
      <c r="M2213" s="977"/>
      <c r="N2213" s="202"/>
      <c r="O2213" s="3"/>
      <c r="P2213" s="3"/>
      <c r="Q2213" s="3"/>
      <c r="R2213" s="68"/>
      <c r="S2213" s="69"/>
      <c r="T2213" s="14"/>
      <c r="U2213" s="20"/>
      <c r="V2213" s="115">
        <f>N2210-N2209</f>
        <v>0</v>
      </c>
      <c r="W2213" s="115">
        <f>O2207-M2213</f>
        <v>0</v>
      </c>
      <c r="Y2213" s="1"/>
      <c r="Z2213" s="13"/>
    </row>
    <row r="2214" spans="1:26" s="751" customFormat="1" ht="24.75" customHeight="1" x14ac:dyDescent="0.15">
      <c r="A2214" s="728">
        <v>8</v>
      </c>
      <c r="B2214" s="3">
        <v>0.26805555555555599</v>
      </c>
      <c r="C2214" s="3">
        <v>0.33611111111111103</v>
      </c>
      <c r="D2214" s="3">
        <v>0.43194444444444502</v>
      </c>
      <c r="E2214" s="3">
        <v>0.50416666666666599</v>
      </c>
      <c r="F2214" s="3">
        <v>0.60694444444444995</v>
      </c>
      <c r="G2214" s="3">
        <v>0.67916666666666303</v>
      </c>
      <c r="H2214" s="3">
        <v>0.77500000000004099</v>
      </c>
      <c r="I2214" s="3">
        <v>0.84722222222219501</v>
      </c>
      <c r="J2214" s="3">
        <v>0.93750000000022404</v>
      </c>
      <c r="K2214" s="3"/>
      <c r="L2214" s="3"/>
      <c r="M2214" s="977"/>
      <c r="N2214" s="202"/>
      <c r="O2214" s="3"/>
      <c r="P2214" s="3"/>
      <c r="Q2214" s="3"/>
      <c r="R2214" s="68"/>
      <c r="S2214" s="69"/>
      <c r="T2214" s="14"/>
      <c r="U2214" s="20"/>
      <c r="V2214" s="115">
        <f>N2211-N2210</f>
        <v>0</v>
      </c>
      <c r="W2214" s="115">
        <f>O2208-O2207</f>
        <v>0</v>
      </c>
      <c r="Y2214" s="1"/>
      <c r="Z2214" s="385"/>
    </row>
    <row r="2215" spans="1:26" s="751" customFormat="1" ht="24.75" customHeight="1" x14ac:dyDescent="0.15">
      <c r="A2215" s="57">
        <v>9</v>
      </c>
      <c r="B2215" s="3">
        <v>0.28472222222222221</v>
      </c>
      <c r="C2215" s="3">
        <v>0.35555555555555501</v>
      </c>
      <c r="D2215" s="3">
        <v>0.45138888888889001</v>
      </c>
      <c r="E2215" s="3">
        <v>0.52361111111111103</v>
      </c>
      <c r="F2215" s="3">
        <v>0.62638888888889499</v>
      </c>
      <c r="G2215" s="3">
        <v>0.69861111111110696</v>
      </c>
      <c r="H2215" s="3">
        <v>0.79305555555561702</v>
      </c>
      <c r="I2215" s="3">
        <v>0.86527777777773696</v>
      </c>
      <c r="J2215" s="3"/>
      <c r="K2215" s="3"/>
      <c r="L2215" s="3"/>
      <c r="M2215" s="453"/>
      <c r="N2215" s="40"/>
      <c r="O2215" s="3"/>
      <c r="P2215" s="3"/>
      <c r="Q2215" s="3"/>
      <c r="R2215" s="68"/>
      <c r="S2215" s="69"/>
      <c r="T2215" s="14"/>
      <c r="U2215" s="20"/>
      <c r="V2215" s="115">
        <f>N2212-N2211</f>
        <v>0</v>
      </c>
      <c r="W2215" s="115">
        <f>O2209-O2208</f>
        <v>0</v>
      </c>
      <c r="Y2215" s="1"/>
      <c r="Z2215" s="385"/>
    </row>
    <row r="2216" spans="1:26" s="751" customFormat="1" ht="24.75" customHeight="1" x14ac:dyDescent="0.15">
      <c r="A2216" s="728">
        <v>10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453"/>
      <c r="N2216" s="40"/>
      <c r="O2216" s="3"/>
      <c r="P2216" s="3"/>
      <c r="Q2216" s="3"/>
      <c r="R2216" s="68"/>
      <c r="S2216" s="69"/>
      <c r="T2216" s="14"/>
      <c r="U2216" s="20"/>
      <c r="V2216" s="115">
        <f>N2213-N2212</f>
        <v>0</v>
      </c>
      <c r="W2216" s="115">
        <f>O2210-O2209</f>
        <v>0</v>
      </c>
      <c r="X2216" s="1"/>
      <c r="Y2216" s="1"/>
      <c r="Z2216" s="385"/>
    </row>
    <row r="2217" spans="1:26" s="751" customFormat="1" ht="24.75" customHeight="1" x14ac:dyDescent="0.15">
      <c r="A2217" s="57">
        <v>11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231"/>
      <c r="L2217" s="92"/>
      <c r="M2217" s="974"/>
      <c r="N2217" s="40"/>
      <c r="O2217" s="3"/>
      <c r="P2217" s="3"/>
      <c r="Q2217" s="3"/>
      <c r="R2217" s="68"/>
      <c r="S2217" s="69"/>
      <c r="T2217" s="14"/>
      <c r="U2217" s="20"/>
      <c r="V2217" s="115"/>
      <c r="W2217" s="115"/>
      <c r="X2217" s="1"/>
      <c r="Y2217" s="1"/>
      <c r="Z2217" s="385"/>
    </row>
    <row r="2218" spans="1:26" s="751" customFormat="1" ht="24.75" customHeight="1" x14ac:dyDescent="0.15">
      <c r="A2218" s="728">
        <v>12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92"/>
      <c r="M2218" s="974"/>
      <c r="N2218" s="40"/>
      <c r="O2218" s="3"/>
      <c r="P2218" s="3"/>
      <c r="Q2218" s="3"/>
      <c r="R2218" s="68"/>
      <c r="S2218" s="69"/>
      <c r="T2218" s="14"/>
      <c r="U2218" s="20"/>
      <c r="V2218" s="61"/>
      <c r="W2218" s="115"/>
      <c r="X2218" s="1"/>
      <c r="Y2218" s="1"/>
      <c r="Z2218" s="385"/>
    </row>
    <row r="2219" spans="1:26" s="751" customFormat="1" ht="24.75" customHeight="1" x14ac:dyDescent="0.15">
      <c r="A2219" s="57">
        <v>13</v>
      </c>
      <c r="B2219" s="3"/>
      <c r="C2219" s="3"/>
      <c r="D2219" s="3"/>
      <c r="E2219" s="3"/>
      <c r="F2219" s="49"/>
      <c r="G2219" s="3"/>
      <c r="H2219" s="3"/>
      <c r="I2219" s="3"/>
      <c r="J2219" s="3"/>
      <c r="K2219" s="3"/>
      <c r="L2219" s="40"/>
      <c r="M2219" s="3"/>
      <c r="N2219" s="40"/>
      <c r="O2219" s="3"/>
      <c r="P2219" s="3"/>
      <c r="Q2219" s="3"/>
      <c r="R2219" s="68"/>
      <c r="S2219" s="14"/>
      <c r="T2219" s="14"/>
      <c r="U2219" s="20"/>
      <c r="V2219" s="390"/>
      <c r="W2219" s="390"/>
      <c r="X2219" s="1"/>
      <c r="Y2219" s="1"/>
      <c r="Z2219" s="385"/>
    </row>
    <row r="2220" spans="1:26" s="751" customFormat="1" ht="24.75" customHeight="1" x14ac:dyDescent="0.15">
      <c r="A2220" s="57">
        <v>14</v>
      </c>
      <c r="B2220" s="3"/>
      <c r="C2220" s="3"/>
      <c r="D2220" s="3"/>
      <c r="E2220" s="3"/>
      <c r="F2220" s="49"/>
      <c r="G2220" s="3"/>
      <c r="H2220" s="3"/>
      <c r="I2220" s="3"/>
      <c r="J2220" s="3"/>
      <c r="K2220" s="3"/>
      <c r="L2220" s="40"/>
      <c r="M2220" s="3"/>
      <c r="N2220" s="40"/>
      <c r="O2220" s="3"/>
      <c r="P2220" s="3"/>
      <c r="Q2220" s="3"/>
      <c r="R2220" s="68"/>
      <c r="S2220" s="14"/>
      <c r="T2220" s="14"/>
      <c r="U2220" s="20"/>
      <c r="V2220" s="390"/>
      <c r="W2220" s="390"/>
      <c r="X2220" s="1"/>
      <c r="Y2220" s="1"/>
      <c r="Z2220" s="385"/>
    </row>
    <row r="2221" spans="1:26" s="751" customFormat="1" ht="24.75" customHeight="1" x14ac:dyDescent="0.15">
      <c r="A2221" s="57">
        <v>15</v>
      </c>
      <c r="B2221" s="3"/>
      <c r="C2221" s="3"/>
      <c r="D2221" s="3"/>
      <c r="E2221" s="3"/>
      <c r="F2221" s="49"/>
      <c r="G2221" s="3"/>
      <c r="H2221" s="3"/>
      <c r="I2221" s="3"/>
      <c r="J2221" s="3"/>
      <c r="K2221" s="3"/>
      <c r="L2221" s="40"/>
      <c r="M2221" s="3"/>
      <c r="N2221" s="40"/>
      <c r="O2221" s="3"/>
      <c r="P2221" s="3"/>
      <c r="Q2221" s="3"/>
      <c r="R2221" s="68"/>
      <c r="S2221" s="14"/>
      <c r="T2221" s="14"/>
      <c r="U2221" s="20"/>
      <c r="V2221" s="390"/>
      <c r="W2221" s="390"/>
      <c r="X2221" s="1"/>
      <c r="Y2221" s="1"/>
      <c r="Z2221" s="385"/>
    </row>
    <row r="2222" spans="1:26" s="751" customFormat="1" ht="24.75" customHeight="1" x14ac:dyDescent="0.15">
      <c r="A2222" s="57">
        <v>16</v>
      </c>
      <c r="B2222" s="3"/>
      <c r="C2222" s="3"/>
      <c r="D2222" s="3"/>
      <c r="E2222" s="3"/>
      <c r="F2222" s="49"/>
      <c r="G2222" s="3"/>
      <c r="H2222" s="3"/>
      <c r="I2222" s="3"/>
      <c r="J2222" s="3"/>
      <c r="K2222" s="3"/>
      <c r="L2222" s="40"/>
      <c r="M2222" s="3"/>
      <c r="N2222" s="40"/>
      <c r="O2222" s="3"/>
      <c r="P2222" s="3"/>
      <c r="Q2222" s="3"/>
      <c r="R2222" s="68"/>
      <c r="S2222" s="14"/>
      <c r="T2222" s="14"/>
      <c r="U2222" s="20"/>
      <c r="V2222" s="390"/>
      <c r="W2222" s="390"/>
      <c r="X2222" s="1"/>
      <c r="Y2222" s="1"/>
      <c r="Z2222" s="385"/>
    </row>
    <row r="2223" spans="1:26" s="751" customFormat="1" ht="24.75" customHeight="1" x14ac:dyDescent="0.15">
      <c r="A2223" s="57">
        <v>17</v>
      </c>
      <c r="B2223" s="3"/>
      <c r="C2223" s="3"/>
      <c r="D2223" s="3"/>
      <c r="E2223" s="3"/>
      <c r="F2223" s="49"/>
      <c r="G2223" s="3"/>
      <c r="H2223" s="3"/>
      <c r="I2223" s="3"/>
      <c r="J2223" s="3"/>
      <c r="K2223" s="3"/>
      <c r="L2223" s="40"/>
      <c r="M2223" s="3"/>
      <c r="N2223" s="40"/>
      <c r="O2223" s="3"/>
      <c r="P2223" s="3"/>
      <c r="Q2223" s="3"/>
      <c r="R2223" s="68"/>
      <c r="S2223" s="14"/>
      <c r="T2223" s="14"/>
      <c r="U2223" s="20"/>
      <c r="V2223" s="388"/>
      <c r="W2223" s="1"/>
      <c r="X2223" s="1"/>
      <c r="Y2223" s="1"/>
      <c r="Z2223" s="385"/>
    </row>
    <row r="2224" spans="1:26" s="751" customFormat="1" ht="24.75" customHeight="1" x14ac:dyDescent="0.15">
      <c r="A2224" s="57">
        <v>18</v>
      </c>
      <c r="B2224" s="3"/>
      <c r="C2224" s="3"/>
      <c r="D2224" s="3"/>
      <c r="E2224" s="3"/>
      <c r="F2224" s="49"/>
      <c r="G2224" s="3"/>
      <c r="H2224" s="3"/>
      <c r="I2224" s="3"/>
      <c r="J2224" s="3"/>
      <c r="K2224" s="3"/>
      <c r="L2224" s="40"/>
      <c r="M2224" s="3"/>
      <c r="N2224" s="40"/>
      <c r="O2224" s="3"/>
      <c r="P2224" s="3"/>
      <c r="Q2224" s="3"/>
      <c r="R2224" s="68"/>
      <c r="S2224" s="14"/>
      <c r="T2224" s="14"/>
      <c r="U2224" s="20"/>
      <c r="V2224" s="1"/>
      <c r="W2224" s="1"/>
      <c r="X2224" s="1"/>
      <c r="Y2224" s="1"/>
      <c r="Z2224" s="385"/>
    </row>
    <row r="2225" spans="1:26" s="751" customFormat="1" ht="24.75" customHeight="1" x14ac:dyDescent="0.15">
      <c r="A2225" s="57">
        <v>19</v>
      </c>
      <c r="B2225" s="3"/>
      <c r="C2225" s="3"/>
      <c r="D2225" s="3"/>
      <c r="E2225" s="3"/>
      <c r="F2225" s="3"/>
      <c r="G2225" s="40"/>
      <c r="H2225" s="40"/>
      <c r="I2225" s="40"/>
      <c r="J2225" s="40"/>
      <c r="K2225" s="40"/>
      <c r="L2225" s="40"/>
      <c r="M2225" s="40"/>
      <c r="N2225" s="40"/>
      <c r="O2225" s="40"/>
      <c r="P2225" s="40"/>
      <c r="Q2225" s="40"/>
      <c r="R2225" s="10"/>
      <c r="S2225" s="14"/>
      <c r="T2225" s="14"/>
      <c r="U2225" s="20"/>
      <c r="V2225" s="1"/>
      <c r="W2225" s="1"/>
      <c r="X2225" s="1"/>
      <c r="Y2225" s="1"/>
      <c r="Z2225" s="385"/>
    </row>
    <row r="2226" spans="1:26" s="751" customFormat="1" ht="24.75" customHeight="1" x14ac:dyDescent="0.15">
      <c r="A2226" s="57">
        <v>20</v>
      </c>
      <c r="B2226" s="3"/>
      <c r="C2226" s="3"/>
      <c r="D2226" s="49"/>
      <c r="E2226" s="3"/>
      <c r="F2226" s="49"/>
      <c r="G2226" s="40"/>
      <c r="H2226" s="40"/>
      <c r="I2226" s="40"/>
      <c r="J2226" s="40"/>
      <c r="K2226" s="40"/>
      <c r="L2226" s="40"/>
      <c r="M2226" s="3"/>
      <c r="N2226" s="3"/>
      <c r="O2226" s="3"/>
      <c r="P2226" s="3"/>
      <c r="Q2226" s="3"/>
      <c r="R2226" s="9"/>
      <c r="S2226" s="4"/>
      <c r="T2226" s="14"/>
      <c r="U2226" s="20"/>
      <c r="V2226" s="1"/>
      <c r="W2226" s="1"/>
      <c r="X2226" s="1"/>
      <c r="Y2226" s="1"/>
      <c r="Z2226" s="13"/>
    </row>
    <row r="2227" spans="1:26" s="751" customFormat="1" ht="24.75" customHeight="1" x14ac:dyDescent="0.15">
      <c r="A2227" s="57">
        <v>21</v>
      </c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14"/>
      <c r="U2227" s="20"/>
      <c r="V2227" s="1"/>
      <c r="W2227" s="1"/>
      <c r="X2227" s="1"/>
      <c r="Y2227" s="1"/>
      <c r="Z2227" s="13"/>
    </row>
    <row r="2228" spans="1:26" s="751" customFormat="1" ht="24.75" customHeight="1" x14ac:dyDescent="0.15">
      <c r="A2228" s="57">
        <v>22</v>
      </c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14"/>
      <c r="U2228" s="20"/>
      <c r="V2228" s="1"/>
      <c r="W2228" s="1"/>
      <c r="X2228" s="1"/>
      <c r="Y2228" s="1"/>
      <c r="Z2228" s="13"/>
    </row>
    <row r="2229" spans="1:26" s="751" customFormat="1" ht="24.75" customHeight="1" x14ac:dyDescent="0.15">
      <c r="A2229" s="57">
        <v>23</v>
      </c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14"/>
      <c r="U2229" s="20"/>
      <c r="V2229" s="1"/>
      <c r="W2229" s="1"/>
      <c r="X2229" s="1"/>
      <c r="Y2229" s="1"/>
      <c r="Z2229" s="13"/>
    </row>
    <row r="2230" spans="1:26" s="751" customFormat="1" ht="24.75" customHeight="1" x14ac:dyDescent="0.15">
      <c r="A2230" s="57">
        <v>24</v>
      </c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14"/>
      <c r="U2230" s="20"/>
      <c r="V2230" s="1"/>
      <c r="W2230" s="1"/>
      <c r="X2230" s="1"/>
      <c r="Y2230" s="1"/>
      <c r="Z2230" s="13"/>
    </row>
    <row r="2231" spans="1:26" s="751" customFormat="1" ht="24.75" customHeight="1" x14ac:dyDescent="0.15">
      <c r="A2231" s="8">
        <v>25</v>
      </c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14"/>
      <c r="U2231" s="20"/>
      <c r="V2231" s="1"/>
      <c r="W2231" s="1"/>
      <c r="X2231" s="1"/>
      <c r="Y2231" s="1"/>
      <c r="Z2231" s="13"/>
    </row>
    <row r="2232" spans="1:26" s="751" customFormat="1" ht="24.75" customHeight="1" x14ac:dyDescent="0.15">
      <c r="A2232" s="8">
        <v>26</v>
      </c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14"/>
      <c r="U2232" s="20"/>
      <c r="V2232" s="1"/>
      <c r="W2232" s="1"/>
      <c r="X2232" s="1"/>
      <c r="Y2232" s="1"/>
      <c r="Z2232" s="13"/>
    </row>
    <row r="2233" spans="1:26" s="751" customFormat="1" ht="24.75" customHeight="1" x14ac:dyDescent="0.15">
      <c r="A2233" s="8">
        <v>27</v>
      </c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14"/>
      <c r="U2233" s="20"/>
      <c r="V2233" s="1"/>
      <c r="W2233" s="1"/>
      <c r="X2233" s="1"/>
      <c r="Y2233" s="1"/>
      <c r="Z2233" s="13"/>
    </row>
    <row r="2234" spans="1:26" s="751" customFormat="1" ht="24.75" customHeight="1" x14ac:dyDescent="0.15">
      <c r="A2234" s="8">
        <v>28</v>
      </c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14"/>
      <c r="U2234" s="20"/>
      <c r="V2234" s="1"/>
      <c r="W2234" s="1"/>
      <c r="X2234" s="1"/>
      <c r="Y2234" s="1"/>
      <c r="Z2234" s="13"/>
    </row>
    <row r="2235" spans="1:26" s="751" customFormat="1" ht="24.75" customHeight="1" x14ac:dyDescent="0.15">
      <c r="A2235" s="8">
        <v>29</v>
      </c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14"/>
      <c r="U2235" s="20"/>
      <c r="V2235" s="1"/>
      <c r="W2235" s="1"/>
      <c r="X2235" s="1"/>
      <c r="Y2235" s="1"/>
      <c r="Z2235" s="13"/>
    </row>
    <row r="2236" spans="1:26" s="751" customFormat="1" ht="24.75" customHeight="1" x14ac:dyDescent="0.15">
      <c r="A2236" s="8">
        <v>30</v>
      </c>
      <c r="B2236" s="45"/>
      <c r="C2236" s="45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6"/>
      <c r="U2236" s="47"/>
      <c r="V2236" s="1"/>
      <c r="W2236" s="1"/>
      <c r="X2236" s="1"/>
      <c r="Y2236" s="1"/>
      <c r="Z2236" s="13"/>
    </row>
    <row r="2237" spans="1:26" s="751" customFormat="1" ht="24.75" customHeight="1" x14ac:dyDescent="0.15">
      <c r="A2237" s="8">
        <v>31</v>
      </c>
      <c r="B2237" s="45"/>
      <c r="C2237" s="45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6"/>
      <c r="U2237" s="47"/>
      <c r="V2237" s="1"/>
      <c r="W2237" s="1"/>
      <c r="X2237" s="1"/>
      <c r="Y2237" s="1"/>
      <c r="Z2237" s="13"/>
    </row>
    <row r="2238" spans="1:26" s="751" customFormat="1" ht="24.75" customHeight="1" x14ac:dyDescent="0.15">
      <c r="A2238" s="8">
        <v>32</v>
      </c>
      <c r="B2238" s="45"/>
      <c r="C2238" s="45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6"/>
      <c r="U2238" s="47"/>
      <c r="V2238" s="1"/>
      <c r="W2238" s="1"/>
      <c r="X2238" s="1"/>
      <c r="Y2238" s="1"/>
      <c r="Z2238" s="13"/>
    </row>
    <row r="2239" spans="1:26" s="751" customFormat="1" ht="24.75" customHeight="1" thickBot="1" x14ac:dyDescent="0.2">
      <c r="A2239" s="779">
        <v>33</v>
      </c>
      <c r="B2239" s="45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31"/>
      <c r="U2239" s="32"/>
      <c r="V2239" s="1"/>
      <c r="W2239" s="1"/>
      <c r="X2239" s="1"/>
      <c r="Y2239" s="1"/>
      <c r="Z2239" s="13"/>
    </row>
    <row r="2240" spans="1:26" s="751" customFormat="1" ht="24.75" customHeight="1" thickBot="1" x14ac:dyDescent="0.2">
      <c r="A2240" s="1469" t="s">
        <v>1017</v>
      </c>
      <c r="B2240" s="1470"/>
      <c r="C2240" s="1448" t="s">
        <v>1054</v>
      </c>
      <c r="D2240" s="1448"/>
      <c r="E2240" s="1448"/>
      <c r="F2240" s="1449"/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467"/>
      <c r="U2240" s="467"/>
      <c r="V2240" s="1"/>
      <c r="W2240" s="1"/>
      <c r="X2240" s="1"/>
      <c r="Y2240" s="1"/>
      <c r="Z2240" s="13"/>
    </row>
    <row r="2241" spans="1:26" s="751" customFormat="1" ht="31.5" customHeight="1" thickBot="1" x14ac:dyDescent="0.2">
      <c r="A2241" s="1476" t="s">
        <v>1156</v>
      </c>
      <c r="B2241" s="1477"/>
      <c r="C2241" s="1477"/>
      <c r="D2241" s="1477"/>
      <c r="E2241" s="1478"/>
      <c r="F2241" s="602" t="s">
        <v>1766</v>
      </c>
      <c r="G2241" s="1"/>
      <c r="H2241" s="1479" t="s">
        <v>1112</v>
      </c>
      <c r="I2241" s="1480"/>
      <c r="J2241" s="1480"/>
      <c r="K2241" s="5" t="s">
        <v>1020</v>
      </c>
      <c r="L2241" s="1688" t="s">
        <v>236</v>
      </c>
      <c r="M2241" s="1688"/>
      <c r="N2241" s="1649"/>
      <c r="O2241" s="1"/>
      <c r="P2241" s="6"/>
      <c r="Q2241" s="6"/>
      <c r="R2241" s="6"/>
      <c r="S2241" s="1"/>
      <c r="T2241" s="1648" t="s">
        <v>1157</v>
      </c>
      <c r="U2241" s="1649"/>
      <c r="V2241" s="379">
        <f>V2243/V2248</f>
        <v>1.6311369509043949E-2</v>
      </c>
      <c r="W2241" s="379">
        <f>W2243/W2248</f>
        <v>1.5509259259259263E-2</v>
      </c>
      <c r="X2241" s="379">
        <f>AVERAGE(V2241,W2241)</f>
        <v>1.5910314384151605E-2</v>
      </c>
      <c r="Y2241" s="380" t="s">
        <v>1003</v>
      </c>
      <c r="Z2241" s="381">
        <f>ROUND(X2241*1440,0)/1440</f>
        <v>1.5972222222222221E-2</v>
      </c>
    </row>
    <row r="2242" spans="1:26" s="751" customFormat="1" ht="12.75" thickBot="1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534"/>
      <c r="U2242" s="534"/>
      <c r="V2242" s="379">
        <f>B2253</f>
        <v>0.23611111111111113</v>
      </c>
      <c r="W2242" s="379">
        <v>0.23611111111111113</v>
      </c>
      <c r="X2242" s="1"/>
      <c r="Y2242" s="1"/>
      <c r="Z2242" s="13"/>
    </row>
    <row r="2243" spans="1:26" s="751" customFormat="1" ht="20.100000000000001" customHeight="1" thickBot="1" x14ac:dyDescent="0.2">
      <c r="A2243" s="1481" t="s">
        <v>1033</v>
      </c>
      <c r="B2243" s="1482"/>
      <c r="C2243" s="1450" t="s">
        <v>1140</v>
      </c>
      <c r="D2243" s="1451"/>
      <c r="E2243" s="1452"/>
      <c r="F2243" s="1453"/>
      <c r="G2243" s="1454"/>
      <c r="H2243" s="1454"/>
      <c r="I2243" s="1454"/>
      <c r="J2243" s="1454"/>
      <c r="K2243" s="1"/>
      <c r="L2243" s="1"/>
      <c r="M2243" s="1"/>
      <c r="N2243" s="1463" t="s">
        <v>1022</v>
      </c>
      <c r="O2243" s="1464"/>
      <c r="P2243" s="1465">
        <f>MINUTE(Z2241)</f>
        <v>23</v>
      </c>
      <c r="Q2243" s="1466"/>
      <c r="R2243" s="1"/>
      <c r="S2243" s="7" t="s">
        <v>1007</v>
      </c>
      <c r="T2243" s="1459">
        <v>6.7361111111111108E-2</v>
      </c>
      <c r="U2243" s="1460"/>
      <c r="V2243" s="379">
        <f>V2244-V2242</f>
        <v>0.70138888888888984</v>
      </c>
      <c r="W2243" s="379">
        <f>W2244-W2242</f>
        <v>0.69791666666666685</v>
      </c>
      <c r="X2243" s="1"/>
      <c r="Y2243" s="1"/>
      <c r="Z2243" s="13"/>
    </row>
    <row r="2244" spans="1:26" s="751" customFormat="1" ht="12.75" thickBot="1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534"/>
      <c r="U2244" s="534"/>
      <c r="V2244" s="379">
        <f>J2255</f>
        <v>0.937500000000001</v>
      </c>
      <c r="W2244" s="379">
        <f>K2251</f>
        <v>0.93402777777777801</v>
      </c>
      <c r="X2244" s="1"/>
      <c r="Y2244" s="1"/>
      <c r="Z2244" s="13"/>
    </row>
    <row r="2245" spans="1:26" s="751" customFormat="1" ht="24.75" customHeight="1" x14ac:dyDescent="0.15">
      <c r="A2245" s="1572" t="s">
        <v>1008</v>
      </c>
      <c r="B2245" s="1461">
        <v>1</v>
      </c>
      <c r="C2245" s="1540"/>
      <c r="D2245" s="1461">
        <v>2</v>
      </c>
      <c r="E2245" s="1540"/>
      <c r="F2245" s="1461">
        <v>3</v>
      </c>
      <c r="G2245" s="1540"/>
      <c r="H2245" s="1461">
        <v>4</v>
      </c>
      <c r="I2245" s="1540"/>
      <c r="J2245" s="1461">
        <v>5</v>
      </c>
      <c r="K2245" s="1540"/>
      <c r="L2245" s="1461">
        <v>6</v>
      </c>
      <c r="M2245" s="1540"/>
      <c r="N2245" s="1461">
        <v>7</v>
      </c>
      <c r="O2245" s="1540"/>
      <c r="P2245" s="1461">
        <v>8</v>
      </c>
      <c r="Q2245" s="1540"/>
      <c r="R2245" s="1461">
        <v>9</v>
      </c>
      <c r="S2245" s="1540"/>
      <c r="T2245" s="1570">
        <v>10</v>
      </c>
      <c r="U2245" s="1571"/>
      <c r="V2245" s="1"/>
      <c r="W2245" s="1"/>
      <c r="X2245" s="1"/>
      <c r="Y2245" s="1"/>
      <c r="Z2245" s="13"/>
    </row>
    <row r="2246" spans="1:26" s="751" customFormat="1" ht="24.75" customHeight="1" x14ac:dyDescent="0.15">
      <c r="A2246" s="1573"/>
      <c r="B2246" s="9" t="s">
        <v>36</v>
      </c>
      <c r="C2246" s="9" t="s">
        <v>90</v>
      </c>
      <c r="D2246" s="9" t="s">
        <v>36</v>
      </c>
      <c r="E2246" s="9" t="s">
        <v>90</v>
      </c>
      <c r="F2246" s="9" t="s">
        <v>36</v>
      </c>
      <c r="G2246" s="9" t="s">
        <v>90</v>
      </c>
      <c r="H2246" s="9" t="s">
        <v>36</v>
      </c>
      <c r="I2246" s="9" t="s">
        <v>90</v>
      </c>
      <c r="J2246" s="9" t="s">
        <v>36</v>
      </c>
      <c r="K2246" s="9" t="s">
        <v>90</v>
      </c>
      <c r="L2246" s="9" t="s">
        <v>36</v>
      </c>
      <c r="M2246" s="9" t="s">
        <v>90</v>
      </c>
      <c r="N2246" s="9"/>
      <c r="O2246" s="9"/>
      <c r="P2246" s="9"/>
      <c r="Q2246" s="9"/>
      <c r="R2246" s="9"/>
      <c r="S2246" s="9"/>
      <c r="T2246" s="10"/>
      <c r="U2246" s="16"/>
      <c r="V2246" s="1"/>
      <c r="W2246" s="1"/>
      <c r="X2246" s="1"/>
      <c r="Y2246" s="1"/>
      <c r="Z2246" s="13"/>
    </row>
    <row r="2247" spans="1:26" s="751" customFormat="1" ht="24.75" customHeight="1" x14ac:dyDescent="0.15">
      <c r="A2247" s="728">
        <v>1</v>
      </c>
      <c r="B2247" s="3"/>
      <c r="C2247" s="39" t="s">
        <v>1145</v>
      </c>
      <c r="D2247" s="3">
        <v>0.297222222222222</v>
      </c>
      <c r="E2247" s="3">
        <v>0.36944444444444402</v>
      </c>
      <c r="F2247" s="3">
        <v>0.46458333333333302</v>
      </c>
      <c r="G2247" s="3">
        <v>0.53611111111111398</v>
      </c>
      <c r="H2247" s="3">
        <v>0.63125000000000298</v>
      </c>
      <c r="I2247" s="3">
        <v>0.70277777777778505</v>
      </c>
      <c r="J2247" s="3">
        <v>0.7993055555555556</v>
      </c>
      <c r="K2247" s="3">
        <v>0.86944444444445401</v>
      </c>
      <c r="L2247" s="3"/>
      <c r="M2247" s="453"/>
      <c r="N2247" s="202"/>
      <c r="O2247" s="92"/>
      <c r="P2247" s="3"/>
      <c r="Q2247" s="3"/>
      <c r="R2247" s="68"/>
      <c r="S2247" s="69"/>
      <c r="T2247" s="14"/>
      <c r="U2247" s="20"/>
      <c r="V2247" s="383">
        <f>COUNTA(B2247:U2279)</f>
        <v>88</v>
      </c>
      <c r="W2247" s="389">
        <f>V2247/10/2</f>
        <v>4.4000000000000004</v>
      </c>
      <c r="X2247" s="1"/>
      <c r="Y2247" s="1"/>
      <c r="Z2247" s="385"/>
    </row>
    <row r="2248" spans="1:26" s="751" customFormat="1" ht="24.75" customHeight="1" x14ac:dyDescent="0.15">
      <c r="A2248" s="728">
        <v>2</v>
      </c>
      <c r="B2248" s="39"/>
      <c r="C2248" s="3" t="s">
        <v>1155</v>
      </c>
      <c r="D2248" s="3">
        <v>0.3125</v>
      </c>
      <c r="E2248" s="3">
        <v>0.38611111111111102</v>
      </c>
      <c r="F2248" s="3">
        <v>0.48125000000000001</v>
      </c>
      <c r="G2248" s="3">
        <v>0.55277777777778103</v>
      </c>
      <c r="H2248" s="3">
        <v>0.64791666666667003</v>
      </c>
      <c r="I2248" s="3">
        <v>0.71944444444445199</v>
      </c>
      <c r="J2248" s="3">
        <v>0.81736111111111109</v>
      </c>
      <c r="K2248" s="3">
        <v>0.88611111111111107</v>
      </c>
      <c r="L2248" s="3"/>
      <c r="M2248" s="453"/>
      <c r="N2248" s="202"/>
      <c r="O2248" s="92"/>
      <c r="P2248" s="3"/>
      <c r="Q2248" s="3"/>
      <c r="R2248" s="68"/>
      <c r="S2248" s="69"/>
      <c r="T2248" s="14"/>
      <c r="U2248" s="20"/>
      <c r="V2248" s="386">
        <f>COUNTA(B2247:B2279,D2247:D2279,F2247:F2279,H2247:H2279,J2247:J2279,L2247:L2279,N2247:N2279,P2247:P2279,R2247:R2279,T2247:T2279)</f>
        <v>43</v>
      </c>
      <c r="W2248" s="386">
        <f>COUNTA(C2247:C2279,E2247:E2279,G2247:G2279,I2247:I2279,K2247:K2279,M2247:M2279,O2247:O2279,Q2247:Q2279,S2247:S2279,U2247:U2279)</f>
        <v>45</v>
      </c>
      <c r="X2248" s="1"/>
      <c r="Y2248" s="1">
        <f>(V2248+W2248)/2</f>
        <v>44</v>
      </c>
      <c r="Z2248" s="385"/>
    </row>
    <row r="2249" spans="1:26" s="751" customFormat="1" ht="24.75" customHeight="1" x14ac:dyDescent="0.15">
      <c r="A2249" s="728">
        <v>3</v>
      </c>
      <c r="B2249" s="3"/>
      <c r="C2249" s="3">
        <v>0.23611111111111113</v>
      </c>
      <c r="D2249" s="3">
        <v>0.32847222222222222</v>
      </c>
      <c r="E2249" s="3">
        <v>0.40277777777777801</v>
      </c>
      <c r="F2249" s="3">
        <v>0.49791666666666701</v>
      </c>
      <c r="G2249" s="3">
        <v>0.56944444444444797</v>
      </c>
      <c r="H2249" s="3">
        <v>0.66458333333333697</v>
      </c>
      <c r="I2249" s="3">
        <v>0.73611111111111904</v>
      </c>
      <c r="J2249" s="3">
        <v>0.83541666666666703</v>
      </c>
      <c r="K2249" s="3">
        <v>0.90208333333333324</v>
      </c>
      <c r="L2249" s="3"/>
      <c r="M2249" s="453"/>
      <c r="N2249" s="202"/>
      <c r="O2249" s="3"/>
      <c r="P2249" s="3"/>
      <c r="Q2249" s="3"/>
      <c r="R2249" s="68"/>
      <c r="S2249" s="69"/>
      <c r="T2249" s="14"/>
      <c r="U2249" s="20"/>
      <c r="V2249" s="1"/>
      <c r="W2249" s="1"/>
      <c r="X2249" s="1"/>
      <c r="Y2249" s="1" t="s">
        <v>1028</v>
      </c>
      <c r="Z2249" s="385"/>
    </row>
    <row r="2250" spans="1:26" s="751" customFormat="1" ht="24.75" customHeight="1" x14ac:dyDescent="0.15">
      <c r="A2250" s="728">
        <v>4</v>
      </c>
      <c r="B2250" s="3"/>
      <c r="C2250" s="3">
        <v>0.25277777777777777</v>
      </c>
      <c r="D2250" s="3">
        <v>0.3444444444444445</v>
      </c>
      <c r="E2250" s="3">
        <v>0.41944444444444501</v>
      </c>
      <c r="F2250" s="3">
        <v>0.51458333333333395</v>
      </c>
      <c r="G2250" s="3">
        <v>0.58611111111111502</v>
      </c>
      <c r="H2250" s="3">
        <v>0.68125000000000402</v>
      </c>
      <c r="I2250" s="3">
        <v>0.75277777777778598</v>
      </c>
      <c r="J2250" s="3">
        <v>0.8520833333333333</v>
      </c>
      <c r="K2250" s="3">
        <v>0.91805555555555496</v>
      </c>
      <c r="L2250" s="3"/>
      <c r="M2250" s="453"/>
      <c r="N2250" s="202"/>
      <c r="O2250" s="3"/>
      <c r="P2250" s="3"/>
      <c r="Q2250" s="3"/>
      <c r="R2250" s="68"/>
      <c r="S2250" s="69"/>
      <c r="T2250" s="14"/>
      <c r="U2250" s="20"/>
      <c r="V2250" s="1"/>
      <c r="W2250" s="1"/>
      <c r="X2250" s="1"/>
      <c r="Y2250" s="1"/>
      <c r="Z2250" s="385"/>
    </row>
    <row r="2251" spans="1:26" s="751" customFormat="1" ht="24.75" customHeight="1" x14ac:dyDescent="0.15">
      <c r="A2251" s="728">
        <v>5</v>
      </c>
      <c r="B2251" s="3"/>
      <c r="C2251" s="3">
        <v>0.26944444444444399</v>
      </c>
      <c r="D2251" s="3">
        <v>0.36180555555555555</v>
      </c>
      <c r="E2251" s="3">
        <v>0.436111111111112</v>
      </c>
      <c r="F2251" s="3">
        <v>0.531250000000001</v>
      </c>
      <c r="G2251" s="3">
        <v>0.60277777777778196</v>
      </c>
      <c r="H2251" s="3">
        <v>0.69791666666667096</v>
      </c>
      <c r="I2251" s="3">
        <v>0.76944444444445304</v>
      </c>
      <c r="J2251" s="3">
        <v>0.86875000000000002</v>
      </c>
      <c r="K2251" s="3">
        <v>0.93402777777777801</v>
      </c>
      <c r="L2251" s="3"/>
      <c r="M2251" s="977"/>
      <c r="N2251" s="202"/>
      <c r="O2251" s="3"/>
      <c r="P2251" s="3"/>
      <c r="Q2251" s="3"/>
      <c r="R2251" s="68"/>
      <c r="S2251" s="69"/>
      <c r="T2251" s="14"/>
      <c r="U2251" s="20"/>
      <c r="V2251" s="390"/>
      <c r="W2251" s="390"/>
      <c r="X2251" s="1"/>
      <c r="Y2251" s="1"/>
      <c r="Z2251" s="385"/>
    </row>
    <row r="2252" spans="1:26" s="751" customFormat="1" ht="24.75" customHeight="1" x14ac:dyDescent="0.15">
      <c r="A2252" s="728">
        <v>6</v>
      </c>
      <c r="B2252" s="3"/>
      <c r="C2252" s="3">
        <v>0.28611111111111098</v>
      </c>
      <c r="D2252" s="3">
        <v>0.37916666666666698</v>
      </c>
      <c r="E2252" s="3">
        <v>0.452777777777779</v>
      </c>
      <c r="F2252" s="3">
        <v>0.54791666666666805</v>
      </c>
      <c r="G2252" s="3">
        <v>0.61944444444444902</v>
      </c>
      <c r="H2252" s="3">
        <v>0.71527777777777779</v>
      </c>
      <c r="I2252" s="3">
        <v>0.78611111111111998</v>
      </c>
      <c r="J2252" s="3">
        <v>0.88541666666666596</v>
      </c>
      <c r="K2252" s="3"/>
      <c r="L2252" s="3"/>
      <c r="M2252" s="977"/>
      <c r="N2252" s="202"/>
      <c r="O2252" s="3"/>
      <c r="P2252" s="3"/>
      <c r="Q2252" s="3"/>
      <c r="R2252" s="68"/>
      <c r="S2252" s="69"/>
      <c r="T2252" s="14"/>
      <c r="U2252" s="20"/>
      <c r="V2252" s="390"/>
      <c r="W2252" s="390"/>
      <c r="X2252" s="1"/>
      <c r="Y2252" s="1"/>
      <c r="Z2252" s="385"/>
    </row>
    <row r="2253" spans="1:26" s="751" customFormat="1" ht="24.75" customHeight="1" x14ac:dyDescent="0.15">
      <c r="A2253" s="728">
        <v>7</v>
      </c>
      <c r="B2253" s="3">
        <v>0.23611111111111113</v>
      </c>
      <c r="C2253" s="3">
        <v>0.30277777777777798</v>
      </c>
      <c r="D2253" s="3">
        <v>0.39652777777777798</v>
      </c>
      <c r="E2253" s="3">
        <v>0.469444444444446</v>
      </c>
      <c r="F2253" s="3">
        <v>0.56458333333333499</v>
      </c>
      <c r="G2253" s="3">
        <v>0.63611111111111596</v>
      </c>
      <c r="H2253" s="3">
        <v>0.7319444444444444</v>
      </c>
      <c r="I2253" s="3">
        <v>0.80277777777778703</v>
      </c>
      <c r="J2253" s="3">
        <v>0.90277777777777779</v>
      </c>
      <c r="K2253" s="3"/>
      <c r="L2253" s="3"/>
      <c r="M2253" s="977"/>
      <c r="N2253" s="202"/>
      <c r="O2253" s="3"/>
      <c r="P2253" s="3"/>
      <c r="Q2253" s="3"/>
      <c r="R2253" s="68"/>
      <c r="S2253" s="69"/>
      <c r="T2253" s="14"/>
      <c r="U2253" s="20"/>
      <c r="V2253" s="390"/>
      <c r="W2253" s="390"/>
      <c r="X2253" s="1"/>
      <c r="Y2253" s="1"/>
      <c r="Z2253" s="385"/>
    </row>
    <row r="2254" spans="1:26" s="751" customFormat="1" ht="24.75" customHeight="1" x14ac:dyDescent="0.15">
      <c r="A2254" s="728">
        <v>8</v>
      </c>
      <c r="B2254" s="3">
        <v>0.25138888888888888</v>
      </c>
      <c r="C2254" s="3">
        <v>0.31944444444444398</v>
      </c>
      <c r="D2254" s="3">
        <v>0.41388888888888897</v>
      </c>
      <c r="E2254" s="3">
        <v>0.48611111111111299</v>
      </c>
      <c r="F2254" s="3">
        <v>0.58125000000000204</v>
      </c>
      <c r="G2254" s="3">
        <v>0.65277777777778301</v>
      </c>
      <c r="H2254" s="3">
        <v>0.74861111111111101</v>
      </c>
      <c r="I2254" s="3">
        <v>0.81944444444445397</v>
      </c>
      <c r="J2254" s="3">
        <v>0.92013888888888995</v>
      </c>
      <c r="K2254" s="3"/>
      <c r="L2254" s="3"/>
      <c r="M2254" s="977"/>
      <c r="N2254" s="202"/>
      <c r="O2254" s="3"/>
      <c r="P2254" s="3"/>
      <c r="Q2254" s="3"/>
      <c r="R2254" s="68"/>
      <c r="S2254" s="69"/>
      <c r="T2254" s="14"/>
      <c r="U2254" s="20"/>
      <c r="V2254" s="390"/>
      <c r="W2254" s="390"/>
      <c r="X2254" s="1"/>
      <c r="Y2254" s="1"/>
      <c r="Z2254" s="385"/>
    </row>
    <row r="2255" spans="1:26" s="751" customFormat="1" ht="24.75" customHeight="1" x14ac:dyDescent="0.15">
      <c r="A2255" s="728">
        <v>9</v>
      </c>
      <c r="B2255" s="3">
        <v>0.266666666666667</v>
      </c>
      <c r="C2255" s="3">
        <v>0.33611111111111103</v>
      </c>
      <c r="D2255" s="3">
        <v>0.43125000000000002</v>
      </c>
      <c r="E2255" s="3">
        <v>0.50277777777777999</v>
      </c>
      <c r="F2255" s="3">
        <v>0.59791666666666898</v>
      </c>
      <c r="G2255" s="3">
        <v>0.66944444444444995</v>
      </c>
      <c r="H2255" s="3">
        <v>0.76527777777777795</v>
      </c>
      <c r="I2255" s="3">
        <v>0.83611111111112102</v>
      </c>
      <c r="J2255" s="3">
        <v>0.937500000000001</v>
      </c>
      <c r="K2255" s="3"/>
      <c r="L2255" s="3"/>
      <c r="M2255" s="453"/>
      <c r="N2255" s="40"/>
      <c r="O2255" s="3"/>
      <c r="P2255" s="3"/>
      <c r="Q2255" s="3"/>
      <c r="R2255" s="68"/>
      <c r="S2255" s="69"/>
      <c r="T2255" s="14"/>
      <c r="U2255" s="20"/>
      <c r="V2255" s="390"/>
      <c r="W2255" s="390"/>
      <c r="X2255" s="1"/>
      <c r="Y2255" s="1"/>
      <c r="Z2255" s="385"/>
    </row>
    <row r="2256" spans="1:26" s="751" customFormat="1" ht="24.75" customHeight="1" x14ac:dyDescent="0.15">
      <c r="A2256" s="728">
        <v>10</v>
      </c>
      <c r="B2256" s="3">
        <v>0.281944444444444</v>
      </c>
      <c r="C2256" s="3">
        <v>0.35277777777777702</v>
      </c>
      <c r="D2256" s="3">
        <v>0.44791666666666669</v>
      </c>
      <c r="E2256" s="3">
        <v>0.51944444444444704</v>
      </c>
      <c r="F2256" s="3">
        <v>0.61458333333333603</v>
      </c>
      <c r="G2256" s="3">
        <v>0.686111111111117</v>
      </c>
      <c r="H2256" s="3">
        <v>0.781944444444444</v>
      </c>
      <c r="I2256" s="3">
        <v>0.85277777777778696</v>
      </c>
      <c r="J2256" s="3"/>
      <c r="K2256" s="3"/>
      <c r="L2256" s="3"/>
      <c r="M2256" s="453"/>
      <c r="N2256" s="40"/>
      <c r="O2256" s="3"/>
      <c r="P2256" s="3"/>
      <c r="Q2256" s="3"/>
      <c r="R2256" s="68"/>
      <c r="S2256" s="69"/>
      <c r="T2256" s="14"/>
      <c r="U2256" s="20"/>
      <c r="V2256" s="390"/>
      <c r="W2256" s="390"/>
      <c r="X2256" s="1"/>
      <c r="Y2256" s="1"/>
      <c r="Z2256" s="385"/>
    </row>
    <row r="2257" spans="1:26" s="751" customFormat="1" ht="24.75" customHeight="1" x14ac:dyDescent="0.15">
      <c r="A2257" s="728">
        <v>11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231"/>
      <c r="L2257" s="92"/>
      <c r="M2257" s="974"/>
      <c r="N2257" s="40"/>
      <c r="O2257" s="3"/>
      <c r="P2257" s="3"/>
      <c r="Q2257" s="3"/>
      <c r="R2257" s="68"/>
      <c r="S2257" s="69"/>
      <c r="T2257" s="14"/>
      <c r="U2257" s="20"/>
      <c r="V2257" s="390"/>
      <c r="W2257" s="390"/>
      <c r="X2257" s="1"/>
      <c r="Y2257" s="1"/>
      <c r="Z2257" s="385"/>
    </row>
    <row r="2258" spans="1:26" s="751" customFormat="1" ht="24.75" customHeight="1" x14ac:dyDescent="0.15">
      <c r="A2258" s="728">
        <v>12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92"/>
      <c r="M2258" s="974"/>
      <c r="N2258" s="40"/>
      <c r="O2258" s="3"/>
      <c r="P2258" s="3"/>
      <c r="Q2258" s="3"/>
      <c r="R2258" s="68"/>
      <c r="S2258" s="69"/>
      <c r="T2258" s="14"/>
      <c r="U2258" s="20"/>
      <c r="V2258" s="390"/>
      <c r="W2258" s="390"/>
      <c r="X2258" s="1"/>
      <c r="Y2258" s="1"/>
      <c r="Z2258" s="385"/>
    </row>
    <row r="2259" spans="1:26" s="751" customFormat="1" ht="24.75" customHeight="1" x14ac:dyDescent="0.15">
      <c r="A2259" s="728">
        <v>13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231"/>
      <c r="L2259" s="3"/>
      <c r="M2259" s="453"/>
      <c r="N2259" s="40"/>
      <c r="O2259" s="3"/>
      <c r="P2259" s="3"/>
      <c r="Q2259" s="3"/>
      <c r="R2259" s="68"/>
      <c r="S2259" s="69"/>
      <c r="T2259" s="14"/>
      <c r="U2259" s="20"/>
      <c r="V2259" s="390"/>
      <c r="W2259" s="390"/>
      <c r="X2259" s="1"/>
      <c r="Y2259" s="1"/>
      <c r="Z2259" s="385"/>
    </row>
    <row r="2260" spans="1:26" s="751" customFormat="1" ht="24.75" customHeight="1" x14ac:dyDescent="0.15">
      <c r="A2260" s="728">
        <v>14</v>
      </c>
      <c r="B2260" s="3"/>
      <c r="C2260" s="231"/>
      <c r="D2260" s="3"/>
      <c r="E2260" s="92"/>
      <c r="F2260" s="231"/>
      <c r="G2260" s="231"/>
      <c r="H2260" s="231"/>
      <c r="I2260" s="231"/>
      <c r="J2260" s="231"/>
      <c r="K2260" s="231"/>
      <c r="L2260" s="3"/>
      <c r="M2260" s="975"/>
      <c r="N2260" s="40"/>
      <c r="O2260" s="3"/>
      <c r="P2260" s="3"/>
      <c r="Q2260" s="3"/>
      <c r="R2260" s="68"/>
      <c r="S2260" s="69"/>
      <c r="T2260" s="14"/>
      <c r="U2260" s="20"/>
      <c r="V2260" s="390"/>
      <c r="W2260" s="390"/>
      <c r="X2260" s="1"/>
      <c r="Y2260" s="1"/>
      <c r="Z2260" s="385"/>
    </row>
    <row r="2261" spans="1:26" s="751" customFormat="1" ht="24.75" customHeight="1" x14ac:dyDescent="0.15">
      <c r="A2261" s="728">
        <v>15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40"/>
      <c r="M2261" s="453"/>
      <c r="N2261" s="40"/>
      <c r="O2261" s="3"/>
      <c r="P2261" s="3"/>
      <c r="Q2261" s="3"/>
      <c r="R2261" s="68"/>
      <c r="S2261" s="69"/>
      <c r="T2261" s="14"/>
      <c r="U2261" s="20"/>
      <c r="V2261" s="390"/>
      <c r="W2261" s="390"/>
      <c r="X2261" s="1"/>
      <c r="Y2261" s="1"/>
      <c r="Z2261" s="385"/>
    </row>
    <row r="2262" spans="1:26" s="751" customFormat="1" ht="24.75" customHeight="1" x14ac:dyDescent="0.15">
      <c r="A2262" s="728">
        <v>16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40"/>
      <c r="M2262" s="72"/>
      <c r="N2262" s="40"/>
      <c r="O2262" s="40"/>
      <c r="P2262" s="40"/>
      <c r="Q2262" s="40"/>
      <c r="R2262" s="68"/>
      <c r="S2262" s="69"/>
      <c r="T2262" s="14"/>
      <c r="U2262" s="20"/>
      <c r="V2262" s="390"/>
      <c r="W2262" s="390"/>
      <c r="X2262" s="1"/>
      <c r="Y2262" s="1"/>
      <c r="Z2262" s="385"/>
    </row>
    <row r="2263" spans="1:26" s="751" customFormat="1" ht="24.75" customHeight="1" x14ac:dyDescent="0.15">
      <c r="A2263" s="728">
        <v>17</v>
      </c>
      <c r="B2263" s="40"/>
      <c r="C2263" s="40"/>
      <c r="D2263" s="40"/>
      <c r="E2263" s="40"/>
      <c r="F2263" s="40"/>
      <c r="G2263" s="40"/>
      <c r="H2263" s="40"/>
      <c r="I2263" s="40"/>
      <c r="J2263" s="40"/>
      <c r="K2263" s="40"/>
      <c r="L2263" s="40"/>
      <c r="M2263" s="40"/>
      <c r="N2263" s="40"/>
      <c r="O2263" s="40"/>
      <c r="P2263" s="40"/>
      <c r="Q2263" s="40"/>
      <c r="R2263" s="68"/>
      <c r="S2263" s="69"/>
      <c r="T2263" s="14"/>
      <c r="U2263" s="20"/>
      <c r="V2263" s="390"/>
      <c r="W2263" s="390"/>
      <c r="X2263" s="1"/>
      <c r="Y2263" s="1"/>
      <c r="Z2263" s="13"/>
    </row>
    <row r="2264" spans="1:26" s="751" customFormat="1" ht="24.75" customHeight="1" x14ac:dyDescent="0.15">
      <c r="A2264" s="728">
        <v>18</v>
      </c>
      <c r="B2264" s="40"/>
      <c r="C2264" s="40"/>
      <c r="D2264" s="40"/>
      <c r="E2264" s="40"/>
      <c r="F2264" s="40"/>
      <c r="G2264" s="40"/>
      <c r="H2264" s="40"/>
      <c r="I2264" s="40"/>
      <c r="J2264" s="40"/>
      <c r="K2264" s="40"/>
      <c r="L2264" s="40"/>
      <c r="M2264" s="40"/>
      <c r="N2264" s="40"/>
      <c r="O2264" s="40"/>
      <c r="P2264" s="40"/>
      <c r="Q2264" s="40"/>
      <c r="R2264" s="68"/>
      <c r="S2264" s="69"/>
      <c r="T2264" s="14"/>
      <c r="U2264" s="20"/>
      <c r="V2264" s="1"/>
      <c r="W2264" s="390"/>
      <c r="X2264" s="1"/>
      <c r="Y2264" s="1"/>
      <c r="Z2264" s="13"/>
    </row>
    <row r="2265" spans="1:26" s="751" customFormat="1" ht="24.75" customHeight="1" x14ac:dyDescent="0.15">
      <c r="A2265" s="8">
        <v>19</v>
      </c>
      <c r="B2265" s="40"/>
      <c r="C2265" s="40"/>
      <c r="D2265" s="40"/>
      <c r="E2265" s="40"/>
      <c r="F2265" s="40"/>
      <c r="G2265" s="40"/>
      <c r="H2265" s="40"/>
      <c r="I2265" s="40"/>
      <c r="J2265" s="40"/>
      <c r="K2265" s="40"/>
      <c r="L2265" s="40"/>
      <c r="M2265" s="40"/>
      <c r="N2265" s="40"/>
      <c r="O2265" s="40"/>
      <c r="P2265" s="40"/>
      <c r="Q2265" s="40"/>
      <c r="R2265" s="10"/>
      <c r="S2265" s="69"/>
      <c r="T2265" s="14"/>
      <c r="U2265" s="20"/>
      <c r="V2265" s="1"/>
      <c r="W2265" s="390"/>
      <c r="X2265" s="1"/>
      <c r="Y2265" s="1"/>
      <c r="Z2265" s="13"/>
    </row>
    <row r="2266" spans="1:26" s="751" customFormat="1" ht="24.75" customHeight="1" x14ac:dyDescent="0.15">
      <c r="A2266" s="8">
        <v>20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9"/>
      <c r="S2266" s="4"/>
      <c r="T2266" s="14"/>
      <c r="U2266" s="20"/>
      <c r="V2266" s="1"/>
      <c r="W2266" s="1"/>
      <c r="X2266" s="1"/>
      <c r="Y2266" s="1"/>
      <c r="Z2266" s="13"/>
    </row>
    <row r="2267" spans="1:26" s="751" customFormat="1" ht="24.75" customHeight="1" x14ac:dyDescent="0.15">
      <c r="A2267" s="8">
        <v>21</v>
      </c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14"/>
      <c r="U2267" s="20"/>
      <c r="V2267" s="1"/>
      <c r="W2267" s="1"/>
      <c r="X2267" s="1"/>
      <c r="Y2267" s="1"/>
      <c r="Z2267" s="13"/>
    </row>
    <row r="2268" spans="1:26" s="751" customFormat="1" ht="24.75" customHeight="1" x14ac:dyDescent="0.15">
      <c r="A2268" s="8">
        <v>22</v>
      </c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14"/>
      <c r="U2268" s="20"/>
      <c r="V2268" s="1"/>
      <c r="W2268" s="1"/>
      <c r="X2268" s="1"/>
      <c r="Y2268" s="1"/>
      <c r="Z2268" s="13"/>
    </row>
    <row r="2269" spans="1:26" s="751" customFormat="1" ht="24.75" customHeight="1" x14ac:dyDescent="0.15">
      <c r="A2269" s="8">
        <v>23</v>
      </c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14"/>
      <c r="U2269" s="20"/>
      <c r="V2269" s="1"/>
      <c r="W2269" s="1"/>
      <c r="X2269" s="1"/>
      <c r="Y2269" s="1"/>
      <c r="Z2269" s="13"/>
    </row>
    <row r="2270" spans="1:26" s="751" customFormat="1" ht="24.75" customHeight="1" x14ac:dyDescent="0.15">
      <c r="A2270" s="8">
        <v>24</v>
      </c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14"/>
      <c r="U2270" s="20"/>
      <c r="V2270" s="1"/>
      <c r="W2270" s="1"/>
      <c r="X2270" s="1"/>
      <c r="Y2270" s="1"/>
      <c r="Z2270" s="13"/>
    </row>
    <row r="2271" spans="1:26" s="751" customFormat="1" ht="24.75" customHeight="1" x14ac:dyDescent="0.15">
      <c r="A2271" s="8">
        <v>25</v>
      </c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14"/>
      <c r="U2271" s="20"/>
      <c r="V2271" s="1"/>
      <c r="W2271" s="1"/>
      <c r="X2271" s="1"/>
      <c r="Y2271" s="1"/>
      <c r="Z2271" s="13"/>
    </row>
    <row r="2272" spans="1:26" s="751" customFormat="1" ht="24.75" customHeight="1" x14ac:dyDescent="0.15">
      <c r="A2272" s="8">
        <v>26</v>
      </c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14"/>
      <c r="U2272" s="20"/>
      <c r="V2272" s="1"/>
      <c r="W2272" s="1"/>
      <c r="X2272" s="1"/>
      <c r="Y2272" s="1"/>
      <c r="Z2272" s="13"/>
    </row>
    <row r="2273" spans="1:26" s="751" customFormat="1" ht="24.75" customHeight="1" x14ac:dyDescent="0.15">
      <c r="A2273" s="8">
        <v>27</v>
      </c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14"/>
      <c r="U2273" s="20"/>
      <c r="V2273" s="1"/>
      <c r="W2273" s="1"/>
      <c r="X2273" s="1"/>
      <c r="Y2273" s="1"/>
      <c r="Z2273" s="13"/>
    </row>
    <row r="2274" spans="1:26" s="751" customFormat="1" ht="24.75" customHeight="1" x14ac:dyDescent="0.15">
      <c r="A2274" s="8">
        <v>28</v>
      </c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14"/>
      <c r="U2274" s="20"/>
      <c r="V2274" s="1"/>
      <c r="W2274" s="1"/>
      <c r="X2274" s="1"/>
      <c r="Y2274" s="1"/>
      <c r="Z2274" s="13"/>
    </row>
    <row r="2275" spans="1:26" s="751" customFormat="1" ht="24.75" customHeight="1" x14ac:dyDescent="0.15">
      <c r="A2275" s="8">
        <v>29</v>
      </c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14"/>
      <c r="U2275" s="20"/>
      <c r="V2275" s="1"/>
      <c r="W2275" s="1"/>
      <c r="X2275" s="1"/>
      <c r="Y2275" s="1"/>
      <c r="Z2275" s="13"/>
    </row>
    <row r="2276" spans="1:26" s="751" customFormat="1" ht="24.75" customHeight="1" x14ac:dyDescent="0.15">
      <c r="A2276" s="44">
        <v>30</v>
      </c>
      <c r="B2276" s="45"/>
      <c r="C2276" s="45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6"/>
      <c r="U2276" s="47"/>
      <c r="V2276" s="1"/>
      <c r="W2276" s="1"/>
      <c r="X2276" s="1"/>
      <c r="Y2276" s="1"/>
      <c r="Z2276" s="13"/>
    </row>
    <row r="2277" spans="1:26" s="751" customFormat="1" ht="24.75" customHeight="1" x14ac:dyDescent="0.15">
      <c r="A2277" s="44">
        <v>31</v>
      </c>
      <c r="B2277" s="45"/>
      <c r="C2277" s="45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6"/>
      <c r="U2277" s="47"/>
      <c r="V2277" s="1"/>
      <c r="W2277" s="1"/>
      <c r="X2277" s="1"/>
      <c r="Y2277" s="1"/>
      <c r="Z2277" s="13"/>
    </row>
    <row r="2278" spans="1:26" s="751" customFormat="1" ht="24.75" customHeight="1" x14ac:dyDescent="0.15">
      <c r="A2278" s="44">
        <v>32</v>
      </c>
      <c r="B2278" s="45"/>
      <c r="C2278" s="45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6"/>
      <c r="U2278" s="47"/>
      <c r="V2278" s="1"/>
      <c r="W2278" s="1"/>
      <c r="X2278" s="1"/>
      <c r="Y2278" s="1"/>
      <c r="Z2278" s="13"/>
    </row>
    <row r="2279" spans="1:26" s="751" customFormat="1" ht="24.75" customHeight="1" thickBot="1" x14ac:dyDescent="0.2">
      <c r="A2279" s="44">
        <v>33</v>
      </c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31"/>
      <c r="U2279" s="32"/>
      <c r="V2279" s="1"/>
      <c r="W2279" s="1"/>
      <c r="X2279" s="1"/>
      <c r="Y2279" s="1"/>
      <c r="Z2279" s="13"/>
    </row>
    <row r="2280" spans="1:26" s="751" customFormat="1" ht="24.75" customHeight="1" thickBot="1" x14ac:dyDescent="0.2">
      <c r="A2280" s="1489" t="s">
        <v>1017</v>
      </c>
      <c r="B2280" s="1490"/>
      <c r="C2280" s="1448" t="s">
        <v>1054</v>
      </c>
      <c r="D2280" s="1448"/>
      <c r="E2280" s="1448"/>
      <c r="F2280" s="1449"/>
      <c r="G2280" s="13"/>
      <c r="H2280" s="13"/>
      <c r="I2280" s="13"/>
      <c r="J2280" s="13"/>
      <c r="K2280" s="13"/>
      <c r="L2280" s="13"/>
      <c r="M2280" s="13"/>
      <c r="N2280" s="13"/>
      <c r="O2280" s="13"/>
      <c r="P2280" s="13"/>
      <c r="Q2280" s="13"/>
      <c r="R2280" s="13"/>
      <c r="S2280" s="13"/>
      <c r="T2280" s="467"/>
      <c r="U2280" s="467"/>
      <c r="V2280" s="1"/>
      <c r="W2280" s="1"/>
      <c r="X2280" s="1"/>
      <c r="Y2280" s="1"/>
      <c r="Z2280" s="13"/>
    </row>
    <row r="2281" spans="1:26" s="1425" customFormat="1" ht="31.5" customHeight="1" thickBot="1" x14ac:dyDescent="0.2">
      <c r="A2281" s="1476" t="s">
        <v>573</v>
      </c>
      <c r="B2281" s="1477"/>
      <c r="C2281" s="1477"/>
      <c r="D2281" s="1477"/>
      <c r="E2281" s="1478"/>
      <c r="F2281" s="1411" t="s">
        <v>1766</v>
      </c>
      <c r="G2281" s="1366"/>
      <c r="H2281" s="1479" t="s">
        <v>2068</v>
      </c>
      <c r="I2281" s="1480"/>
      <c r="J2281" s="1480"/>
      <c r="K2281" s="1370" t="s">
        <v>135</v>
      </c>
      <c r="L2281" s="1457" t="s">
        <v>2069</v>
      </c>
      <c r="M2281" s="1457"/>
      <c r="N2281" s="1458"/>
      <c r="O2281" s="1366"/>
      <c r="P2281" s="6"/>
      <c r="Q2281" s="6"/>
      <c r="R2281" s="6"/>
      <c r="S2281" s="1366"/>
      <c r="T2281" s="1648" t="s">
        <v>1</v>
      </c>
      <c r="U2281" s="1649"/>
      <c r="V2281" s="1385">
        <f>V2283/V2288</f>
        <v>1.2924382716049383E-2</v>
      </c>
      <c r="W2281" s="1385">
        <f>W2283/W2288</f>
        <v>1.2924382716049364E-2</v>
      </c>
      <c r="X2281" s="1422">
        <f>AVERAGE(V2281,W2281)</f>
        <v>1.2924382716049374E-2</v>
      </c>
      <c r="Y2281" s="1398" t="s">
        <v>2070</v>
      </c>
      <c r="Z2281" s="1399">
        <f>ROUND(X2281*1440,0)/1440</f>
        <v>1.3194444444444444E-2</v>
      </c>
    </row>
    <row r="2282" spans="1:26" s="1425" customFormat="1" ht="12.75" thickBot="1" x14ac:dyDescent="0.2">
      <c r="A2282" s="1366"/>
      <c r="B2282" s="1366"/>
      <c r="C2282" s="1366"/>
      <c r="D2282" s="1366"/>
      <c r="E2282" s="1366"/>
      <c r="F2282" s="1366"/>
      <c r="G2282" s="1366"/>
      <c r="H2282" s="1366"/>
      <c r="I2282" s="1366"/>
      <c r="J2282" s="1366"/>
      <c r="K2282" s="1366"/>
      <c r="L2282" s="1366"/>
      <c r="M2282" s="1366"/>
      <c r="N2282" s="1366"/>
      <c r="O2282" s="1366"/>
      <c r="P2282" s="1366"/>
      <c r="Q2282" s="1366"/>
      <c r="R2282" s="1366"/>
      <c r="S2282" s="1366"/>
      <c r="T2282" s="1406"/>
      <c r="U2282" s="1406"/>
      <c r="V2282" s="1385">
        <f>B2292</f>
        <v>0.23958333333333334</v>
      </c>
      <c r="W2282" s="1385">
        <f>C2287</f>
        <v>0.23958333333333334</v>
      </c>
      <c r="X2282" s="1367"/>
      <c r="Y2282" s="1366"/>
      <c r="Z2282" s="1375"/>
    </row>
    <row r="2283" spans="1:26" s="1425" customFormat="1" ht="20.100000000000001" customHeight="1" thickBot="1" x14ac:dyDescent="0.2">
      <c r="A2283" s="1495" t="s">
        <v>137</v>
      </c>
      <c r="B2283" s="1483"/>
      <c r="C2283" s="1450" t="s">
        <v>231</v>
      </c>
      <c r="D2283" s="1451"/>
      <c r="E2283" s="1452"/>
      <c r="F2283" s="1453"/>
      <c r="G2283" s="1454"/>
      <c r="H2283" s="1454"/>
      <c r="I2283" s="1454"/>
      <c r="J2283" s="1454"/>
      <c r="K2283" s="1366"/>
      <c r="L2283" s="1366"/>
      <c r="M2283" s="1366"/>
      <c r="N2283" s="1463" t="s">
        <v>3</v>
      </c>
      <c r="O2283" s="1464"/>
      <c r="P2283" s="1536">
        <f>MINUTE(Z2281)</f>
        <v>19</v>
      </c>
      <c r="Q2283" s="1537"/>
      <c r="R2283" s="1366"/>
      <c r="S2283" s="1371" t="s">
        <v>139</v>
      </c>
      <c r="T2283" s="1526">
        <v>4.583333333333333E-2</v>
      </c>
      <c r="U2283" s="1527"/>
      <c r="V2283" s="1385">
        <f>V2284-V2282</f>
        <v>0.69791666666666663</v>
      </c>
      <c r="W2283" s="1385">
        <f>W2284-W2282</f>
        <v>0.69791666666666563</v>
      </c>
      <c r="X2283" s="1367"/>
      <c r="Y2283" s="1366"/>
      <c r="Z2283" s="1375"/>
    </row>
    <row r="2284" spans="1:26" s="1425" customFormat="1" ht="12.75" thickBot="1" x14ac:dyDescent="0.2">
      <c r="A2284" s="1366"/>
      <c r="B2284" s="1366"/>
      <c r="C2284" s="1366"/>
      <c r="D2284" s="1366"/>
      <c r="E2284" s="1366"/>
      <c r="F2284" s="1366"/>
      <c r="G2284" s="1366"/>
      <c r="H2284" s="1366"/>
      <c r="I2284" s="1366"/>
      <c r="J2284" s="1366"/>
      <c r="K2284" s="1366"/>
      <c r="L2284" s="1366"/>
      <c r="M2284" s="1366"/>
      <c r="N2284" s="1366"/>
      <c r="O2284" s="1366"/>
      <c r="P2284" s="1366"/>
      <c r="Q2284" s="1366"/>
      <c r="R2284" s="1366"/>
      <c r="S2284" s="1366"/>
      <c r="T2284" s="1406"/>
      <c r="U2284" s="1406"/>
      <c r="V2284" s="1385">
        <f>N2290</f>
        <v>0.9375</v>
      </c>
      <c r="W2284" s="1385">
        <f>M2295</f>
        <v>0.937499999999999</v>
      </c>
      <c r="X2284" s="1367"/>
      <c r="Y2284" s="1366"/>
      <c r="Z2284" s="1375"/>
    </row>
    <row r="2285" spans="1:26" s="1425" customFormat="1" ht="24.75" customHeight="1" x14ac:dyDescent="0.15">
      <c r="A2285" s="1499" t="s">
        <v>140</v>
      </c>
      <c r="B2285" s="1494">
        <v>1</v>
      </c>
      <c r="C2285" s="1494"/>
      <c r="D2285" s="1494">
        <v>2</v>
      </c>
      <c r="E2285" s="1494"/>
      <c r="F2285" s="1494">
        <v>3</v>
      </c>
      <c r="G2285" s="1494"/>
      <c r="H2285" s="1494">
        <v>4</v>
      </c>
      <c r="I2285" s="1494"/>
      <c r="J2285" s="1494">
        <v>5</v>
      </c>
      <c r="K2285" s="1494"/>
      <c r="L2285" s="1494">
        <v>6</v>
      </c>
      <c r="M2285" s="1494"/>
      <c r="N2285" s="1494">
        <v>7</v>
      </c>
      <c r="O2285" s="1494"/>
      <c r="P2285" s="1494">
        <v>8</v>
      </c>
      <c r="Q2285" s="1494"/>
      <c r="R2285" s="1494">
        <v>9</v>
      </c>
      <c r="S2285" s="1494"/>
      <c r="T2285" s="1501">
        <v>10</v>
      </c>
      <c r="U2285" s="1502"/>
      <c r="V2285" s="1406"/>
      <c r="W2285" s="1406"/>
      <c r="X2285" s="1367"/>
      <c r="Y2285" s="1366"/>
      <c r="Z2285" s="1375"/>
    </row>
    <row r="2286" spans="1:26" s="1425" customFormat="1" ht="24.75" customHeight="1" x14ac:dyDescent="0.15">
      <c r="A2286" s="1500"/>
      <c r="B2286" s="179" t="s">
        <v>474</v>
      </c>
      <c r="C2286" s="1372" t="s">
        <v>476</v>
      </c>
      <c r="D2286" s="179" t="s">
        <v>474</v>
      </c>
      <c r="E2286" s="1372" t="s">
        <v>476</v>
      </c>
      <c r="F2286" s="179" t="s">
        <v>474</v>
      </c>
      <c r="G2286" s="1372" t="s">
        <v>476</v>
      </c>
      <c r="H2286" s="179" t="s">
        <v>474</v>
      </c>
      <c r="I2286" s="1372" t="s">
        <v>476</v>
      </c>
      <c r="J2286" s="179" t="s">
        <v>474</v>
      </c>
      <c r="K2286" s="1372" t="s">
        <v>476</v>
      </c>
      <c r="L2286" s="179" t="s">
        <v>474</v>
      </c>
      <c r="M2286" s="1372" t="s">
        <v>476</v>
      </c>
      <c r="N2286" s="179" t="s">
        <v>474</v>
      </c>
      <c r="O2286" s="1372" t="s">
        <v>476</v>
      </c>
      <c r="P2286" s="1372"/>
      <c r="Q2286" s="1372"/>
      <c r="R2286" s="1372"/>
      <c r="S2286" s="1372"/>
      <c r="T2286" s="1373"/>
      <c r="U2286" s="1377"/>
      <c r="V2286" s="1406"/>
      <c r="W2286" s="1406"/>
      <c r="X2286" s="1367"/>
      <c r="Y2286" s="1366"/>
      <c r="Z2286" s="1375"/>
    </row>
    <row r="2287" spans="1:26" s="1425" customFormat="1" ht="24.75" customHeight="1" x14ac:dyDescent="0.15">
      <c r="A2287" s="57">
        <v>1</v>
      </c>
      <c r="B2287" s="180"/>
      <c r="C2287" s="1345">
        <v>0.23958333333333334</v>
      </c>
      <c r="D2287" s="1368">
        <v>0.28749999999999998</v>
      </c>
      <c r="E2287" s="43">
        <v>0.33333333333333331</v>
      </c>
      <c r="F2287" s="49">
        <v>0.41805555555555557</v>
      </c>
      <c r="G2287" s="1368">
        <v>0.46388888888888891</v>
      </c>
      <c r="H2287" s="1368">
        <v>0.54305555555555551</v>
      </c>
      <c r="I2287" s="1368">
        <v>0.58888888888888891</v>
      </c>
      <c r="J2287" s="1368">
        <v>0.66388888888888886</v>
      </c>
      <c r="K2287" s="1368">
        <v>0.70833333333333337</v>
      </c>
      <c r="L2287" s="1368">
        <v>0.77430555555555558</v>
      </c>
      <c r="M2287" s="1368">
        <v>0.83194444444444449</v>
      </c>
      <c r="N2287" s="1386">
        <v>0.90208333333333324</v>
      </c>
      <c r="O2287" s="1368"/>
      <c r="P2287" s="1368"/>
      <c r="Q2287" s="1368"/>
      <c r="R2287" s="1378"/>
      <c r="S2287" s="1376"/>
      <c r="T2287" s="1376"/>
      <c r="U2287" s="1380"/>
      <c r="V2287" s="21">
        <f>COUNTA(B2287:U2319)</f>
        <v>108</v>
      </c>
      <c r="W2287" s="22">
        <f>V2287/9/2</f>
        <v>6</v>
      </c>
      <c r="X2287" s="1367"/>
      <c r="Y2287" s="1366"/>
      <c r="Z2287" s="1120"/>
    </row>
    <row r="2288" spans="1:26" s="1425" customFormat="1" ht="24.75" customHeight="1" x14ac:dyDescent="0.15">
      <c r="A2288" s="57">
        <v>2</v>
      </c>
      <c r="B2288" s="1345"/>
      <c r="C2288" s="1345">
        <v>0.25</v>
      </c>
      <c r="D2288" s="1368">
        <v>0.30208333333333331</v>
      </c>
      <c r="E2288" s="1368">
        <v>0.34791666666666665</v>
      </c>
      <c r="F2288" s="49">
        <v>0.43194444444444446</v>
      </c>
      <c r="G2288" s="1368">
        <v>0.4777777777777778</v>
      </c>
      <c r="H2288" s="1368">
        <v>0.55694444444444446</v>
      </c>
      <c r="I2288" s="1368">
        <v>0.60277777777777775</v>
      </c>
      <c r="J2288" s="1368">
        <v>0.67777777777777781</v>
      </c>
      <c r="K2288" s="1368">
        <v>0.72291666666666665</v>
      </c>
      <c r="L2288" s="1368">
        <v>0.78819444444444453</v>
      </c>
      <c r="M2288" s="1368">
        <v>0.84513888888888888</v>
      </c>
      <c r="N2288" s="1386">
        <v>0.91388888888888897</v>
      </c>
      <c r="O2288" s="1368"/>
      <c r="P2288" s="1368"/>
      <c r="Q2288" s="1368"/>
      <c r="R2288" s="1378"/>
      <c r="S2288" s="1376"/>
      <c r="T2288" s="1376"/>
      <c r="U2288" s="1380"/>
      <c r="V2288" s="1381">
        <f>COUNTA(B2287:B2319,D2287:D2319,F2287:F2319,H2287:H2319,J2287:J2319,L2287:L2319,N2287:N2319,P2287:P2319,R2287:R2319,T2287:T2319)</f>
        <v>54</v>
      </c>
      <c r="W2288" s="1381">
        <f>COUNTA(C2287:C2319,E2287:E2319,G2287:G2319,I2287:I2319,K2287:K2319,M2287:M2319,O2287:O2319,Q2287:Q2319,S2287:S2319,U2287:U2319)</f>
        <v>54</v>
      </c>
      <c r="X2288" s="1367"/>
      <c r="Y2288" s="1366">
        <f>(V2288+W2288)/2</f>
        <v>54</v>
      </c>
      <c r="Z2288" s="1120"/>
    </row>
    <row r="2289" spans="1:26" s="1425" customFormat="1" ht="24.75" customHeight="1" x14ac:dyDescent="0.15">
      <c r="A2289" s="57">
        <v>3</v>
      </c>
      <c r="B2289" s="1368"/>
      <c r="C2289" s="1368">
        <v>0.26041666666666702</v>
      </c>
      <c r="D2289" s="1368">
        <v>0.31666666666666698</v>
      </c>
      <c r="E2289" s="1368">
        <v>0.36249999999999999</v>
      </c>
      <c r="F2289" s="49">
        <v>0.44583333333333303</v>
      </c>
      <c r="G2289" s="1368">
        <v>0.49166666666666697</v>
      </c>
      <c r="H2289" s="1368">
        <v>0.57083333333333297</v>
      </c>
      <c r="I2289" s="1368">
        <v>0.61666666666666703</v>
      </c>
      <c r="J2289" s="1368">
        <v>0.69166666666666698</v>
      </c>
      <c r="K2289" s="1368">
        <v>0.73750000000000004</v>
      </c>
      <c r="L2289" s="1368">
        <v>0.80277777777777803</v>
      </c>
      <c r="M2289" s="1368">
        <v>0.85833333333333295</v>
      </c>
      <c r="N2289" s="1386">
        <v>0.92569444444444449</v>
      </c>
      <c r="O2289" s="1368"/>
      <c r="P2289" s="1368"/>
      <c r="Q2289" s="1368"/>
      <c r="R2289" s="1378"/>
      <c r="S2289" s="1376"/>
      <c r="T2289" s="1376"/>
      <c r="U2289" s="1380"/>
      <c r="V2289" s="1406"/>
      <c r="W2289" s="1406"/>
      <c r="X2289" s="1367"/>
      <c r="Y2289" s="1366" t="s">
        <v>145</v>
      </c>
      <c r="Z2289" s="1120"/>
    </row>
    <row r="2290" spans="1:26" s="1425" customFormat="1" ht="24.75" customHeight="1" x14ac:dyDescent="0.15">
      <c r="A2290" s="57">
        <v>4</v>
      </c>
      <c r="B2290" s="693"/>
      <c r="C2290" s="1368">
        <v>0.27083333333333298</v>
      </c>
      <c r="D2290" s="1368">
        <v>0.33124999999999999</v>
      </c>
      <c r="E2290" s="1368">
        <v>0.37708333333333299</v>
      </c>
      <c r="F2290" s="49">
        <v>0.45972222222222198</v>
      </c>
      <c r="G2290" s="1368">
        <v>0.50555555555555598</v>
      </c>
      <c r="H2290" s="1368">
        <v>0.58472222222222203</v>
      </c>
      <c r="I2290" s="1368">
        <v>0.63055555555555498</v>
      </c>
      <c r="J2290" s="43">
        <v>0.70416666666666661</v>
      </c>
      <c r="K2290" s="1368">
        <v>0.75208333333333299</v>
      </c>
      <c r="L2290" s="1368">
        <v>0.81736111111111098</v>
      </c>
      <c r="M2290" s="1368">
        <v>0.87152777777777801</v>
      </c>
      <c r="N2290" s="1386">
        <v>0.9375</v>
      </c>
      <c r="O2290" s="1368"/>
      <c r="P2290" s="1368"/>
      <c r="Q2290" s="1368"/>
      <c r="R2290" s="1378"/>
      <c r="S2290" s="1376"/>
      <c r="T2290" s="1376"/>
      <c r="U2290" s="1380"/>
      <c r="V2290" s="1400"/>
      <c r="W2290" s="1400"/>
      <c r="X2290" s="1367"/>
      <c r="Y2290" s="1366"/>
      <c r="Z2290" s="1120"/>
    </row>
    <row r="2291" spans="1:26" s="1425" customFormat="1" ht="24.75" customHeight="1" x14ac:dyDescent="0.15">
      <c r="A2291" s="57">
        <v>5</v>
      </c>
      <c r="B2291" s="812" t="s">
        <v>1160</v>
      </c>
      <c r="C2291" s="1368">
        <v>0.28125</v>
      </c>
      <c r="D2291" s="1368">
        <v>0.34583333333333299</v>
      </c>
      <c r="E2291" s="1368">
        <v>0.391666666666667</v>
      </c>
      <c r="F2291" s="49">
        <v>0.47361111111111098</v>
      </c>
      <c r="G2291" s="1368">
        <v>0.51944444444444404</v>
      </c>
      <c r="H2291" s="1368">
        <v>0.59861111111111098</v>
      </c>
      <c r="I2291" s="1368">
        <v>0.64444444444444404</v>
      </c>
      <c r="J2291" s="43">
        <v>0.71458333333333302</v>
      </c>
      <c r="K2291" s="1368">
        <v>0.76597222222222205</v>
      </c>
      <c r="L2291" s="1368">
        <v>0.83194444444444504</v>
      </c>
      <c r="M2291" s="1368">
        <v>0.88472222222222197</v>
      </c>
      <c r="N2291" s="1386"/>
      <c r="O2291" s="1368"/>
      <c r="P2291" s="1368"/>
      <c r="Q2291" s="1368"/>
      <c r="R2291" s="1378"/>
      <c r="S2291" s="1376"/>
      <c r="T2291" s="1376"/>
      <c r="U2291" s="1380"/>
      <c r="V2291" s="115"/>
      <c r="W2291" s="115"/>
      <c r="X2291" s="1367"/>
      <c r="Y2291" s="1366"/>
      <c r="Z2291" s="1120"/>
    </row>
    <row r="2292" spans="1:26" s="1425" customFormat="1" ht="24.75" customHeight="1" x14ac:dyDescent="0.15">
      <c r="A2292" s="57">
        <v>6</v>
      </c>
      <c r="B2292" s="1368">
        <v>0.23958333333333334</v>
      </c>
      <c r="C2292" s="43">
        <v>0.29166666666666702</v>
      </c>
      <c r="D2292" s="1368">
        <v>0.360416666666667</v>
      </c>
      <c r="E2292" s="1368">
        <v>0.40625</v>
      </c>
      <c r="F2292" s="49">
        <v>0.48749999999999999</v>
      </c>
      <c r="G2292" s="1368">
        <v>0.53333333333333299</v>
      </c>
      <c r="H2292" s="1368">
        <v>0.61250000000000004</v>
      </c>
      <c r="I2292" s="1368">
        <v>0.65833333333333299</v>
      </c>
      <c r="J2292" s="43">
        <v>0.72499999999999998</v>
      </c>
      <c r="K2292" s="1368">
        <v>0.77916666666666601</v>
      </c>
      <c r="L2292" s="1368">
        <v>0.84652777777777799</v>
      </c>
      <c r="M2292" s="1368">
        <v>0.89791666666666603</v>
      </c>
      <c r="N2292" s="1386"/>
      <c r="O2292" s="1368"/>
      <c r="P2292" s="1368"/>
      <c r="Q2292" s="1368"/>
      <c r="R2292" s="1378"/>
      <c r="S2292" s="1376"/>
      <c r="T2292" s="1376"/>
      <c r="U2292" s="1380"/>
      <c r="V2292" s="115">
        <f>L2294-L2293</f>
        <v>1.4583333333333948E-2</v>
      </c>
      <c r="W2292" s="115">
        <f>M2291-M2290</f>
        <v>1.3194444444443953E-2</v>
      </c>
      <c r="X2292" s="1367"/>
      <c r="Y2292" s="1366"/>
      <c r="Z2292" s="1120"/>
    </row>
    <row r="2293" spans="1:26" s="1425" customFormat="1" ht="24.75" customHeight="1" x14ac:dyDescent="0.15">
      <c r="A2293" s="57">
        <v>7</v>
      </c>
      <c r="B2293" s="1368">
        <v>0.25138888888888888</v>
      </c>
      <c r="C2293" s="43">
        <v>0.30208333333333298</v>
      </c>
      <c r="D2293" s="1368">
        <v>0.375</v>
      </c>
      <c r="E2293" s="1368">
        <v>0.420833333333333</v>
      </c>
      <c r="F2293" s="49">
        <v>0.50138888888888899</v>
      </c>
      <c r="G2293" s="1368">
        <v>0.54722222222222205</v>
      </c>
      <c r="H2293" s="1368">
        <v>0.62638888888888899</v>
      </c>
      <c r="I2293" s="1368">
        <v>0.67013888888888884</v>
      </c>
      <c r="J2293" s="43">
        <v>0.73541666666666605</v>
      </c>
      <c r="K2293" s="1368">
        <v>0.79236111111111096</v>
      </c>
      <c r="L2293" s="1368">
        <v>0.86111111111111105</v>
      </c>
      <c r="M2293" s="1368">
        <v>0.91111111111111098</v>
      </c>
      <c r="N2293" s="1386"/>
      <c r="O2293" s="1368"/>
      <c r="P2293" s="1368"/>
      <c r="Q2293" s="1368"/>
      <c r="R2293" s="1378"/>
      <c r="S2293" s="1376"/>
      <c r="T2293" s="1376"/>
      <c r="U2293" s="1380"/>
      <c r="V2293" s="115">
        <f>L2295-L2294</f>
        <v>1.4583333333332948E-2</v>
      </c>
      <c r="W2293" s="115">
        <f>M2292-M2291</f>
        <v>1.3194444444444065E-2</v>
      </c>
      <c r="X2293" s="1367"/>
      <c r="Y2293" s="1366"/>
      <c r="Z2293" s="1375"/>
    </row>
    <row r="2294" spans="1:26" s="1425" customFormat="1" ht="24.75" customHeight="1" x14ac:dyDescent="0.15">
      <c r="A2294" s="57">
        <v>8</v>
      </c>
      <c r="B2294" s="1368">
        <v>0.26319444444444401</v>
      </c>
      <c r="C2294" s="43">
        <v>0.3125</v>
      </c>
      <c r="D2294" s="1368">
        <v>0.389583333333333</v>
      </c>
      <c r="E2294" s="1368">
        <v>0.43541666666666701</v>
      </c>
      <c r="F2294" s="49">
        <v>0.51527777777777795</v>
      </c>
      <c r="G2294" s="1368">
        <v>0.56111111111111101</v>
      </c>
      <c r="H2294" s="1368">
        <v>0.63888888888888884</v>
      </c>
      <c r="I2294" s="1368">
        <v>0.68194444444444502</v>
      </c>
      <c r="J2294" s="43">
        <v>0.74583333333333302</v>
      </c>
      <c r="K2294" s="1368">
        <v>0.80555555555555503</v>
      </c>
      <c r="L2294" s="1368">
        <v>0.875694444444445</v>
      </c>
      <c r="M2294" s="1368">
        <v>0.92430555555555505</v>
      </c>
      <c r="N2294" s="1386"/>
      <c r="O2294" s="1368"/>
      <c r="P2294" s="1368"/>
      <c r="Q2294" s="1368"/>
      <c r="R2294" s="1378"/>
      <c r="S2294" s="1376"/>
      <c r="T2294" s="1376"/>
      <c r="U2294" s="1380"/>
      <c r="V2294" s="115">
        <f>N2287-L2295</f>
        <v>1.1805555555555292E-2</v>
      </c>
      <c r="W2294" s="115">
        <f>M2293-M2292</f>
        <v>1.3194444444444953E-2</v>
      </c>
      <c r="X2294" s="1367"/>
      <c r="Y2294" s="1366"/>
      <c r="Z2294" s="1120"/>
    </row>
    <row r="2295" spans="1:26" s="1425" customFormat="1" ht="24.75" customHeight="1" x14ac:dyDescent="0.15">
      <c r="A2295" s="57">
        <v>9</v>
      </c>
      <c r="B2295" s="1368">
        <v>0.27500000000000002</v>
      </c>
      <c r="C2295" s="43">
        <v>0.32291666666666702</v>
      </c>
      <c r="D2295" s="1368">
        <v>0.40416666666666701</v>
      </c>
      <c r="E2295" s="1368">
        <v>0.45</v>
      </c>
      <c r="F2295" s="49">
        <v>0.52916666666666701</v>
      </c>
      <c r="G2295" s="1368">
        <v>0.57499999999999996</v>
      </c>
      <c r="H2295" s="1368">
        <v>0.64930555555555558</v>
      </c>
      <c r="I2295" s="1368">
        <v>0.69375000000000098</v>
      </c>
      <c r="J2295" s="1368">
        <v>0.76041666666666663</v>
      </c>
      <c r="K2295" s="1368">
        <v>0.81874999999999898</v>
      </c>
      <c r="L2295" s="1368">
        <v>0.89027777777777795</v>
      </c>
      <c r="M2295" s="1368">
        <v>0.937499999999999</v>
      </c>
      <c r="N2295" s="1386"/>
      <c r="O2295" s="1368"/>
      <c r="P2295" s="1368"/>
      <c r="Q2295" s="1368"/>
      <c r="R2295" s="1378"/>
      <c r="S2295" s="1376"/>
      <c r="T2295" s="1376"/>
      <c r="U2295" s="1380"/>
      <c r="V2295" s="115">
        <f>N2288-N2287</f>
        <v>1.1805555555555736E-2</v>
      </c>
      <c r="W2295" s="115">
        <f>M2294-M2293</f>
        <v>1.3194444444444065E-2</v>
      </c>
      <c r="X2295" s="1367"/>
      <c r="Y2295" s="1366"/>
      <c r="Z2295" s="1120"/>
    </row>
    <row r="2296" spans="1:26" s="1425" customFormat="1" ht="24.75" customHeight="1" x14ac:dyDescent="0.15">
      <c r="A2296" s="57">
        <v>10</v>
      </c>
      <c r="B2296" s="1368"/>
      <c r="C2296" s="1368"/>
      <c r="D2296" s="1368"/>
      <c r="E2296" s="1368"/>
      <c r="F2296" s="49"/>
      <c r="G2296" s="1368"/>
      <c r="H2296" s="1368"/>
      <c r="I2296" s="1368"/>
      <c r="J2296" s="1368"/>
      <c r="K2296" s="1368"/>
      <c r="L2296" s="1368"/>
      <c r="M2296" s="1368"/>
      <c r="N2296" s="1386"/>
      <c r="O2296" s="1368"/>
      <c r="P2296" s="1368"/>
      <c r="Q2296" s="1368"/>
      <c r="R2296" s="1378"/>
      <c r="S2296" s="1376"/>
      <c r="T2296" s="1376"/>
      <c r="U2296" s="1380"/>
      <c r="V2296" s="115">
        <f>N2289-N2288</f>
        <v>1.1805555555555514E-2</v>
      </c>
      <c r="W2296" s="115">
        <f>M2295-M2294</f>
        <v>1.3194444444443953E-2</v>
      </c>
      <c r="X2296" s="1366"/>
      <c r="Y2296" s="1366"/>
      <c r="Z2296" s="1120"/>
    </row>
    <row r="2297" spans="1:26" s="1425" customFormat="1" ht="24.75" customHeight="1" x14ac:dyDescent="0.15">
      <c r="A2297" s="57">
        <v>11</v>
      </c>
      <c r="B2297" s="1368"/>
      <c r="C2297" s="1368"/>
      <c r="D2297" s="1368"/>
      <c r="E2297" s="1368"/>
      <c r="F2297" s="49"/>
      <c r="G2297" s="1368"/>
      <c r="H2297" s="1368"/>
      <c r="I2297" s="1368"/>
      <c r="J2297" s="1368"/>
      <c r="K2297" s="1368"/>
      <c r="L2297" s="1386"/>
      <c r="M2297" s="1368"/>
      <c r="N2297" s="1386"/>
      <c r="O2297" s="1368"/>
      <c r="P2297" s="1368"/>
      <c r="Q2297" s="1368"/>
      <c r="R2297" s="1378"/>
      <c r="S2297" s="1376"/>
      <c r="T2297" s="1376"/>
      <c r="U2297" s="1380"/>
      <c r="V2297" s="115">
        <f>N2290-N2289</f>
        <v>1.1805555555555514E-2</v>
      </c>
      <c r="W2297" s="115"/>
      <c r="X2297" s="1366"/>
      <c r="Y2297" s="1366"/>
      <c r="Z2297" s="1120"/>
    </row>
    <row r="2298" spans="1:26" s="1425" customFormat="1" ht="24.75" customHeight="1" x14ac:dyDescent="0.15">
      <c r="A2298" s="57">
        <v>12</v>
      </c>
      <c r="B2298" s="1368"/>
      <c r="C2298" s="1368"/>
      <c r="D2298" s="1368"/>
      <c r="E2298" s="1368"/>
      <c r="F2298" s="49"/>
      <c r="G2298" s="1368"/>
      <c r="H2298" s="1368"/>
      <c r="I2298" s="1368"/>
      <c r="J2298" s="1368"/>
      <c r="K2298" s="1368"/>
      <c r="L2298" s="1386"/>
      <c r="M2298" s="1368"/>
      <c r="N2298" s="1386"/>
      <c r="O2298" s="1368"/>
      <c r="P2298" s="1368"/>
      <c r="Q2298" s="1368"/>
      <c r="R2298" s="1378"/>
      <c r="S2298" s="1376"/>
      <c r="T2298" s="1376"/>
      <c r="U2298" s="1380"/>
      <c r="V2298" s="115"/>
      <c r="W2298" s="115"/>
      <c r="X2298" s="1366"/>
      <c r="Y2298" s="1366"/>
      <c r="Z2298" s="1120"/>
    </row>
    <row r="2299" spans="1:26" s="1425" customFormat="1" ht="24.75" customHeight="1" x14ac:dyDescent="0.15">
      <c r="A2299" s="57">
        <v>13</v>
      </c>
      <c r="B2299" s="1368"/>
      <c r="C2299" s="1368"/>
      <c r="D2299" s="1368"/>
      <c r="E2299" s="1368"/>
      <c r="F2299" s="49"/>
      <c r="G2299" s="1368"/>
      <c r="H2299" s="1368"/>
      <c r="I2299" s="1368"/>
      <c r="J2299" s="1368"/>
      <c r="K2299" s="1368"/>
      <c r="L2299" s="1386"/>
      <c r="M2299" s="1368"/>
      <c r="N2299" s="1386"/>
      <c r="O2299" s="1368"/>
      <c r="P2299" s="1368"/>
      <c r="Q2299" s="1368"/>
      <c r="R2299" s="1378"/>
      <c r="S2299" s="1376"/>
      <c r="T2299" s="1376"/>
      <c r="U2299" s="1380"/>
      <c r="V2299" s="115"/>
      <c r="W2299" s="1125"/>
      <c r="X2299" s="1366"/>
      <c r="Y2299" s="1366"/>
      <c r="Z2299" s="1120"/>
    </row>
    <row r="2300" spans="1:26" s="1425" customFormat="1" ht="24.75" customHeight="1" x14ac:dyDescent="0.15">
      <c r="A2300" s="57">
        <v>14</v>
      </c>
      <c r="B2300" s="1368"/>
      <c r="C2300" s="1368"/>
      <c r="D2300" s="1368"/>
      <c r="E2300" s="1368"/>
      <c r="F2300" s="49"/>
      <c r="G2300" s="1368"/>
      <c r="H2300" s="1368"/>
      <c r="I2300" s="1368"/>
      <c r="J2300" s="1368"/>
      <c r="K2300" s="1368"/>
      <c r="L2300" s="1386"/>
      <c r="M2300" s="1368"/>
      <c r="N2300" s="1386"/>
      <c r="O2300" s="1368"/>
      <c r="P2300" s="1368"/>
      <c r="Q2300" s="1368"/>
      <c r="R2300" s="1378"/>
      <c r="S2300" s="1376"/>
      <c r="T2300" s="1376"/>
      <c r="U2300" s="1380"/>
      <c r="V2300" s="1125"/>
      <c r="W2300" s="1125"/>
      <c r="X2300" s="1366"/>
      <c r="Y2300" s="1366"/>
      <c r="Z2300" s="1120"/>
    </row>
    <row r="2301" spans="1:26" s="1425" customFormat="1" ht="24.75" customHeight="1" x14ac:dyDescent="0.15">
      <c r="A2301" s="57">
        <v>15</v>
      </c>
      <c r="B2301" s="1368"/>
      <c r="C2301" s="1368"/>
      <c r="D2301" s="1368"/>
      <c r="E2301" s="1368"/>
      <c r="F2301" s="49"/>
      <c r="G2301" s="1368"/>
      <c r="H2301" s="1368"/>
      <c r="I2301" s="1368"/>
      <c r="J2301" s="1368"/>
      <c r="K2301" s="1368"/>
      <c r="L2301" s="1386"/>
      <c r="M2301" s="1368"/>
      <c r="N2301" s="1386"/>
      <c r="O2301" s="1368"/>
      <c r="P2301" s="1368"/>
      <c r="Q2301" s="1368"/>
      <c r="R2301" s="1378"/>
      <c r="S2301" s="1376"/>
      <c r="T2301" s="1376"/>
      <c r="U2301" s="1380"/>
      <c r="V2301" s="1125"/>
      <c r="W2301" s="1125"/>
      <c r="X2301" s="1366"/>
      <c r="Y2301" s="1366"/>
      <c r="Z2301" s="1120"/>
    </row>
    <row r="2302" spans="1:26" s="1425" customFormat="1" ht="24.75" customHeight="1" x14ac:dyDescent="0.15">
      <c r="A2302" s="57">
        <v>16</v>
      </c>
      <c r="B2302" s="1368"/>
      <c r="C2302" s="1368"/>
      <c r="D2302" s="1368"/>
      <c r="E2302" s="1368"/>
      <c r="F2302" s="49"/>
      <c r="G2302" s="1368"/>
      <c r="H2302" s="1368"/>
      <c r="I2302" s="1368"/>
      <c r="J2302" s="1368"/>
      <c r="K2302" s="1368"/>
      <c r="L2302" s="1386"/>
      <c r="M2302" s="1368"/>
      <c r="N2302" s="1386"/>
      <c r="O2302" s="1368"/>
      <c r="P2302" s="1368"/>
      <c r="Q2302" s="1368"/>
      <c r="R2302" s="1378"/>
      <c r="S2302" s="1376"/>
      <c r="T2302" s="1376"/>
      <c r="U2302" s="1380"/>
      <c r="V2302" s="1125"/>
      <c r="W2302" s="1125"/>
      <c r="X2302" s="1366"/>
      <c r="Y2302" s="1366"/>
      <c r="Z2302" s="1120"/>
    </row>
    <row r="2303" spans="1:26" s="1425" customFormat="1" ht="24.75" customHeight="1" x14ac:dyDescent="0.15">
      <c r="A2303" s="57">
        <v>17</v>
      </c>
      <c r="B2303" s="1368"/>
      <c r="C2303" s="1368"/>
      <c r="D2303" s="1368"/>
      <c r="E2303" s="1368"/>
      <c r="F2303" s="49"/>
      <c r="G2303" s="1368"/>
      <c r="H2303" s="1368"/>
      <c r="I2303" s="1368"/>
      <c r="J2303" s="1368"/>
      <c r="K2303" s="1368"/>
      <c r="L2303" s="1386"/>
      <c r="M2303" s="1368"/>
      <c r="N2303" s="1386"/>
      <c r="O2303" s="1368"/>
      <c r="P2303" s="1368"/>
      <c r="Q2303" s="1368"/>
      <c r="R2303" s="1378"/>
      <c r="S2303" s="1376"/>
      <c r="T2303" s="1376"/>
      <c r="U2303" s="1380"/>
      <c r="V2303" s="388"/>
      <c r="W2303" s="1366"/>
      <c r="X2303" s="1366"/>
      <c r="Y2303" s="1366"/>
      <c r="Z2303" s="1120"/>
    </row>
    <row r="2304" spans="1:26" s="1425" customFormat="1" ht="24.75" customHeight="1" x14ac:dyDescent="0.15">
      <c r="A2304" s="57">
        <v>18</v>
      </c>
      <c r="B2304" s="1368"/>
      <c r="C2304" s="1368"/>
      <c r="D2304" s="1368"/>
      <c r="E2304" s="1368"/>
      <c r="F2304" s="49"/>
      <c r="G2304" s="1368"/>
      <c r="H2304" s="1368"/>
      <c r="I2304" s="1368"/>
      <c r="J2304" s="1368"/>
      <c r="K2304" s="1368"/>
      <c r="L2304" s="1386"/>
      <c r="M2304" s="1368"/>
      <c r="N2304" s="1386"/>
      <c r="O2304" s="1368"/>
      <c r="P2304" s="1368"/>
      <c r="Q2304" s="1368"/>
      <c r="R2304" s="1378"/>
      <c r="S2304" s="1376"/>
      <c r="T2304" s="1376"/>
      <c r="U2304" s="1380"/>
      <c r="V2304" s="1366"/>
      <c r="W2304" s="1366"/>
      <c r="X2304" s="1366"/>
      <c r="Y2304" s="1366"/>
      <c r="Z2304" s="1120"/>
    </row>
    <row r="2305" spans="1:26" s="1425" customFormat="1" ht="24.75" customHeight="1" x14ac:dyDescent="0.15">
      <c r="A2305" s="57">
        <v>19</v>
      </c>
      <c r="B2305" s="1368"/>
      <c r="C2305" s="1368"/>
      <c r="D2305" s="1368"/>
      <c r="E2305" s="1368"/>
      <c r="F2305" s="1368"/>
      <c r="G2305" s="1386"/>
      <c r="H2305" s="1386"/>
      <c r="I2305" s="1386"/>
      <c r="J2305" s="1386"/>
      <c r="K2305" s="1386"/>
      <c r="L2305" s="1386"/>
      <c r="M2305" s="1386"/>
      <c r="N2305" s="1386"/>
      <c r="O2305" s="1386"/>
      <c r="P2305" s="1386"/>
      <c r="Q2305" s="1386"/>
      <c r="R2305" s="1373"/>
      <c r="S2305" s="1376"/>
      <c r="T2305" s="1376"/>
      <c r="U2305" s="1380"/>
      <c r="V2305" s="1366"/>
      <c r="W2305" s="1366"/>
      <c r="X2305" s="1366"/>
      <c r="Y2305" s="1366"/>
      <c r="Z2305" s="1120"/>
    </row>
    <row r="2306" spans="1:26" s="1425" customFormat="1" ht="24.75" customHeight="1" x14ac:dyDescent="0.15">
      <c r="A2306" s="57">
        <v>20</v>
      </c>
      <c r="B2306" s="1368"/>
      <c r="C2306" s="1368"/>
      <c r="D2306" s="49"/>
      <c r="E2306" s="1368"/>
      <c r="F2306" s="49"/>
      <c r="G2306" s="1386"/>
      <c r="H2306" s="1386"/>
      <c r="I2306" s="1386"/>
      <c r="J2306" s="1386"/>
      <c r="K2306" s="1386"/>
      <c r="L2306" s="1386"/>
      <c r="M2306" s="1368"/>
      <c r="N2306" s="1368"/>
      <c r="O2306" s="1368"/>
      <c r="P2306" s="1368"/>
      <c r="Q2306" s="1368"/>
      <c r="R2306" s="1372"/>
      <c r="S2306" s="1369"/>
      <c r="T2306" s="1376"/>
      <c r="U2306" s="1380"/>
      <c r="V2306" s="1366"/>
      <c r="W2306" s="1366"/>
      <c r="X2306" s="1366"/>
      <c r="Y2306" s="1366"/>
      <c r="Z2306" s="1375"/>
    </row>
    <row r="2307" spans="1:26" s="1425" customFormat="1" ht="24.75" customHeight="1" x14ac:dyDescent="0.15">
      <c r="A2307" s="57">
        <v>21</v>
      </c>
      <c r="B2307" s="1369"/>
      <c r="C2307" s="1369"/>
      <c r="D2307" s="1369"/>
      <c r="E2307" s="1369"/>
      <c r="F2307" s="1369"/>
      <c r="G2307" s="1369"/>
      <c r="H2307" s="1369"/>
      <c r="I2307" s="1369"/>
      <c r="J2307" s="1369"/>
      <c r="K2307" s="1369"/>
      <c r="L2307" s="1369"/>
      <c r="M2307" s="1369"/>
      <c r="N2307" s="1369"/>
      <c r="O2307" s="1369"/>
      <c r="P2307" s="1369"/>
      <c r="Q2307" s="1369"/>
      <c r="R2307" s="1369"/>
      <c r="S2307" s="1369"/>
      <c r="T2307" s="1376"/>
      <c r="U2307" s="1380"/>
      <c r="V2307" s="1366"/>
      <c r="W2307" s="1366"/>
      <c r="X2307" s="1366"/>
      <c r="Y2307" s="1366"/>
      <c r="Z2307" s="1375"/>
    </row>
    <row r="2308" spans="1:26" s="1425" customFormat="1" ht="24.75" customHeight="1" x14ac:dyDescent="0.15">
      <c r="A2308" s="57">
        <v>22</v>
      </c>
      <c r="B2308" s="1369"/>
      <c r="C2308" s="1369"/>
      <c r="D2308" s="1369"/>
      <c r="E2308" s="1369"/>
      <c r="F2308" s="1369"/>
      <c r="G2308" s="1369"/>
      <c r="H2308" s="1369"/>
      <c r="I2308" s="1369"/>
      <c r="J2308" s="1369"/>
      <c r="K2308" s="1369"/>
      <c r="L2308" s="1369"/>
      <c r="M2308" s="1369"/>
      <c r="N2308" s="1369"/>
      <c r="O2308" s="1369"/>
      <c r="P2308" s="1369"/>
      <c r="Q2308" s="1369"/>
      <c r="R2308" s="1369"/>
      <c r="S2308" s="1369"/>
      <c r="T2308" s="1376"/>
      <c r="U2308" s="1380"/>
      <c r="V2308" s="1366"/>
      <c r="W2308" s="1366"/>
      <c r="X2308" s="1366"/>
      <c r="Y2308" s="1366"/>
      <c r="Z2308" s="1375"/>
    </row>
    <row r="2309" spans="1:26" s="1425" customFormat="1" ht="24.75" customHeight="1" x14ac:dyDescent="0.15">
      <c r="A2309" s="57">
        <v>23</v>
      </c>
      <c r="B2309" s="1369"/>
      <c r="C2309" s="1369"/>
      <c r="D2309" s="1369"/>
      <c r="E2309" s="1369"/>
      <c r="F2309" s="1369"/>
      <c r="G2309" s="1369"/>
      <c r="H2309" s="1369"/>
      <c r="I2309" s="1369"/>
      <c r="J2309" s="1369"/>
      <c r="K2309" s="1369"/>
      <c r="L2309" s="1369"/>
      <c r="M2309" s="1369"/>
      <c r="N2309" s="1369"/>
      <c r="O2309" s="1369"/>
      <c r="P2309" s="1369"/>
      <c r="Q2309" s="1369"/>
      <c r="R2309" s="1369"/>
      <c r="S2309" s="1369"/>
      <c r="T2309" s="1376"/>
      <c r="U2309" s="1380"/>
      <c r="V2309" s="1366"/>
      <c r="W2309" s="1366"/>
      <c r="X2309" s="1366"/>
      <c r="Y2309" s="1366"/>
      <c r="Z2309" s="1375"/>
    </row>
    <row r="2310" spans="1:26" s="1425" customFormat="1" ht="24.75" customHeight="1" x14ac:dyDescent="0.15">
      <c r="A2310" s="57">
        <v>24</v>
      </c>
      <c r="B2310" s="1369"/>
      <c r="C2310" s="1369"/>
      <c r="D2310" s="1369"/>
      <c r="E2310" s="1369"/>
      <c r="F2310" s="1369"/>
      <c r="G2310" s="1369"/>
      <c r="H2310" s="1369"/>
      <c r="I2310" s="1369"/>
      <c r="J2310" s="1369"/>
      <c r="K2310" s="1369"/>
      <c r="L2310" s="1369"/>
      <c r="M2310" s="1369"/>
      <c r="N2310" s="1369"/>
      <c r="O2310" s="1369"/>
      <c r="P2310" s="1369"/>
      <c r="Q2310" s="1369"/>
      <c r="R2310" s="1369"/>
      <c r="S2310" s="1369"/>
      <c r="T2310" s="1376"/>
      <c r="U2310" s="1380"/>
      <c r="V2310" s="1366"/>
      <c r="W2310" s="1366"/>
      <c r="X2310" s="1366"/>
      <c r="Y2310" s="1366"/>
      <c r="Z2310" s="1375"/>
    </row>
    <row r="2311" spans="1:26" s="1425" customFormat="1" ht="24.75" customHeight="1" x14ac:dyDescent="0.15">
      <c r="A2311" s="1447">
        <v>25</v>
      </c>
      <c r="B2311" s="1369"/>
      <c r="C2311" s="1369"/>
      <c r="D2311" s="1369"/>
      <c r="E2311" s="1369"/>
      <c r="F2311" s="1369"/>
      <c r="G2311" s="1369"/>
      <c r="H2311" s="1369"/>
      <c r="I2311" s="1369"/>
      <c r="J2311" s="1369"/>
      <c r="K2311" s="1369"/>
      <c r="L2311" s="1369"/>
      <c r="M2311" s="1369"/>
      <c r="N2311" s="1369"/>
      <c r="O2311" s="1369"/>
      <c r="P2311" s="1369"/>
      <c r="Q2311" s="1369"/>
      <c r="R2311" s="1369"/>
      <c r="S2311" s="1369"/>
      <c r="T2311" s="1376"/>
      <c r="U2311" s="1380"/>
      <c r="V2311" s="1366"/>
      <c r="W2311" s="1366"/>
      <c r="X2311" s="1366"/>
      <c r="Y2311" s="1366"/>
      <c r="Z2311" s="1375"/>
    </row>
    <row r="2312" spans="1:26" s="1425" customFormat="1" ht="24.75" customHeight="1" x14ac:dyDescent="0.15">
      <c r="A2312" s="1447">
        <v>26</v>
      </c>
      <c r="B2312" s="1369"/>
      <c r="C2312" s="1369"/>
      <c r="D2312" s="1369"/>
      <c r="E2312" s="1369"/>
      <c r="F2312" s="1369"/>
      <c r="G2312" s="1369"/>
      <c r="H2312" s="1369"/>
      <c r="I2312" s="1369"/>
      <c r="J2312" s="1369"/>
      <c r="K2312" s="1369"/>
      <c r="L2312" s="1369"/>
      <c r="M2312" s="1369"/>
      <c r="N2312" s="1369"/>
      <c r="O2312" s="1369"/>
      <c r="P2312" s="1369"/>
      <c r="Q2312" s="1369"/>
      <c r="R2312" s="1369"/>
      <c r="S2312" s="1369"/>
      <c r="T2312" s="1376"/>
      <c r="U2312" s="1380"/>
      <c r="V2312" s="1366"/>
      <c r="W2312" s="1366"/>
      <c r="X2312" s="1366"/>
      <c r="Y2312" s="1366"/>
      <c r="Z2312" s="1375"/>
    </row>
    <row r="2313" spans="1:26" s="1425" customFormat="1" ht="24.75" customHeight="1" x14ac:dyDescent="0.15">
      <c r="A2313" s="1447">
        <v>27</v>
      </c>
      <c r="B2313" s="1369"/>
      <c r="C2313" s="1369"/>
      <c r="D2313" s="1369"/>
      <c r="E2313" s="1369"/>
      <c r="F2313" s="1369"/>
      <c r="G2313" s="1369"/>
      <c r="H2313" s="1369"/>
      <c r="I2313" s="1369"/>
      <c r="J2313" s="1369"/>
      <c r="K2313" s="1369"/>
      <c r="L2313" s="1369"/>
      <c r="M2313" s="1369"/>
      <c r="N2313" s="1369"/>
      <c r="O2313" s="1369"/>
      <c r="P2313" s="1369"/>
      <c r="Q2313" s="1369"/>
      <c r="R2313" s="1369"/>
      <c r="S2313" s="1369"/>
      <c r="T2313" s="1376"/>
      <c r="U2313" s="1380"/>
      <c r="V2313" s="1366"/>
      <c r="W2313" s="1366"/>
      <c r="X2313" s="1366"/>
      <c r="Y2313" s="1366"/>
      <c r="Z2313" s="1375"/>
    </row>
    <row r="2314" spans="1:26" s="1425" customFormat="1" ht="24.75" customHeight="1" x14ac:dyDescent="0.15">
      <c r="A2314" s="1447">
        <v>28</v>
      </c>
      <c r="B2314" s="1369"/>
      <c r="C2314" s="1369"/>
      <c r="D2314" s="1369"/>
      <c r="E2314" s="1369"/>
      <c r="F2314" s="1369"/>
      <c r="G2314" s="1369"/>
      <c r="H2314" s="1369"/>
      <c r="I2314" s="1369"/>
      <c r="J2314" s="1369"/>
      <c r="K2314" s="1369"/>
      <c r="L2314" s="1369"/>
      <c r="M2314" s="1369"/>
      <c r="N2314" s="1369"/>
      <c r="O2314" s="1369"/>
      <c r="P2314" s="1369"/>
      <c r="Q2314" s="1369"/>
      <c r="R2314" s="1369"/>
      <c r="S2314" s="1369"/>
      <c r="T2314" s="1376"/>
      <c r="U2314" s="1380"/>
      <c r="V2314" s="1366"/>
      <c r="W2314" s="1366"/>
      <c r="X2314" s="1366"/>
      <c r="Y2314" s="1366"/>
      <c r="Z2314" s="1375"/>
    </row>
    <row r="2315" spans="1:26" s="1425" customFormat="1" ht="24.75" customHeight="1" x14ac:dyDescent="0.15">
      <c r="A2315" s="1447">
        <v>29</v>
      </c>
      <c r="B2315" s="1369"/>
      <c r="C2315" s="1369"/>
      <c r="D2315" s="1369"/>
      <c r="E2315" s="1369"/>
      <c r="F2315" s="1369"/>
      <c r="G2315" s="1369"/>
      <c r="H2315" s="1369"/>
      <c r="I2315" s="1369"/>
      <c r="J2315" s="1369"/>
      <c r="K2315" s="1369"/>
      <c r="L2315" s="1369"/>
      <c r="M2315" s="1369"/>
      <c r="N2315" s="1369"/>
      <c r="O2315" s="1369"/>
      <c r="P2315" s="1369"/>
      <c r="Q2315" s="1369"/>
      <c r="R2315" s="1369"/>
      <c r="S2315" s="1369"/>
      <c r="T2315" s="1376"/>
      <c r="U2315" s="1380"/>
      <c r="V2315" s="1366"/>
      <c r="W2315" s="1366"/>
      <c r="X2315" s="1366"/>
      <c r="Y2315" s="1366"/>
      <c r="Z2315" s="1375"/>
    </row>
    <row r="2316" spans="1:26" s="1425" customFormat="1" ht="24.75" customHeight="1" x14ac:dyDescent="0.15">
      <c r="A2316" s="1447">
        <v>30</v>
      </c>
      <c r="B2316" s="1387"/>
      <c r="C2316" s="1387"/>
      <c r="D2316" s="1387"/>
      <c r="E2316" s="1387"/>
      <c r="F2316" s="1387"/>
      <c r="G2316" s="1387"/>
      <c r="H2316" s="1387"/>
      <c r="I2316" s="1387"/>
      <c r="J2316" s="1387"/>
      <c r="K2316" s="1387"/>
      <c r="L2316" s="1387"/>
      <c r="M2316" s="1387"/>
      <c r="N2316" s="1387"/>
      <c r="O2316" s="1387"/>
      <c r="P2316" s="1387"/>
      <c r="Q2316" s="1387"/>
      <c r="R2316" s="1387"/>
      <c r="S2316" s="1387"/>
      <c r="T2316" s="1388"/>
      <c r="U2316" s="1389"/>
      <c r="V2316" s="1366"/>
      <c r="W2316" s="1366"/>
      <c r="X2316" s="1366"/>
      <c r="Y2316" s="1366"/>
      <c r="Z2316" s="1375"/>
    </row>
    <row r="2317" spans="1:26" s="1425" customFormat="1" ht="24.75" customHeight="1" x14ac:dyDescent="0.15">
      <c r="A2317" s="1447">
        <v>31</v>
      </c>
      <c r="B2317" s="1387"/>
      <c r="C2317" s="1387"/>
      <c r="D2317" s="1387"/>
      <c r="E2317" s="1387"/>
      <c r="F2317" s="1387"/>
      <c r="G2317" s="1387"/>
      <c r="H2317" s="1387"/>
      <c r="I2317" s="1387"/>
      <c r="J2317" s="1387"/>
      <c r="K2317" s="1387"/>
      <c r="L2317" s="1387"/>
      <c r="M2317" s="1387"/>
      <c r="N2317" s="1387"/>
      <c r="O2317" s="1387"/>
      <c r="P2317" s="1387"/>
      <c r="Q2317" s="1387"/>
      <c r="R2317" s="1387"/>
      <c r="S2317" s="1387"/>
      <c r="T2317" s="1388"/>
      <c r="U2317" s="1389"/>
      <c r="V2317" s="1366"/>
      <c r="W2317" s="1366"/>
      <c r="X2317" s="1366"/>
      <c r="Y2317" s="1366"/>
      <c r="Z2317" s="1375"/>
    </row>
    <row r="2318" spans="1:26" s="1425" customFormat="1" ht="24.75" customHeight="1" x14ac:dyDescent="0.15">
      <c r="A2318" s="1447">
        <v>32</v>
      </c>
      <c r="B2318" s="1387"/>
      <c r="C2318" s="1387"/>
      <c r="D2318" s="1387"/>
      <c r="E2318" s="1387"/>
      <c r="F2318" s="1387"/>
      <c r="G2318" s="1387"/>
      <c r="H2318" s="1387"/>
      <c r="I2318" s="1387"/>
      <c r="J2318" s="1387"/>
      <c r="K2318" s="1387"/>
      <c r="L2318" s="1387"/>
      <c r="M2318" s="1387"/>
      <c r="N2318" s="1387"/>
      <c r="O2318" s="1387"/>
      <c r="P2318" s="1387"/>
      <c r="Q2318" s="1387"/>
      <c r="R2318" s="1387"/>
      <c r="S2318" s="1387"/>
      <c r="T2318" s="1388"/>
      <c r="U2318" s="1389"/>
      <c r="V2318" s="1366"/>
      <c r="W2318" s="1366"/>
      <c r="X2318" s="1366"/>
      <c r="Y2318" s="1366"/>
      <c r="Z2318" s="1375"/>
    </row>
    <row r="2319" spans="1:26" s="1425" customFormat="1" ht="24.75" customHeight="1" thickBot="1" x14ac:dyDescent="0.2">
      <c r="A2319" s="779">
        <v>33</v>
      </c>
      <c r="B2319" s="1387"/>
      <c r="C2319" s="1387"/>
      <c r="D2319" s="1387"/>
      <c r="E2319" s="1387"/>
      <c r="F2319" s="1387"/>
      <c r="G2319" s="1374"/>
      <c r="H2319" s="1374"/>
      <c r="I2319" s="1374"/>
      <c r="J2319" s="1374"/>
      <c r="K2319" s="1374"/>
      <c r="L2319" s="1374"/>
      <c r="M2319" s="1374"/>
      <c r="N2319" s="1374"/>
      <c r="O2319" s="1374"/>
      <c r="P2319" s="1374"/>
      <c r="Q2319" s="1374"/>
      <c r="R2319" s="1374"/>
      <c r="S2319" s="1374"/>
      <c r="T2319" s="1382"/>
      <c r="U2319" s="1383"/>
      <c r="V2319" s="1366"/>
      <c r="W2319" s="1366"/>
      <c r="X2319" s="1366"/>
      <c r="Y2319" s="1366"/>
      <c r="Z2319" s="1375"/>
    </row>
    <row r="2320" spans="1:26" s="1425" customFormat="1" ht="24.75" customHeight="1" thickBot="1" x14ac:dyDescent="0.2">
      <c r="A2320" s="1469" t="s">
        <v>4</v>
      </c>
      <c r="B2320" s="1470"/>
      <c r="C2320" s="1564" t="s">
        <v>1533</v>
      </c>
      <c r="D2320" s="1564"/>
      <c r="E2320" s="1564"/>
      <c r="F2320" s="1565"/>
      <c r="G2320" s="1375"/>
      <c r="H2320" s="1375"/>
      <c r="I2320" s="1375"/>
      <c r="J2320" s="1375"/>
      <c r="K2320" s="1375"/>
      <c r="L2320" s="1375"/>
      <c r="M2320" s="1375"/>
      <c r="N2320" s="1375"/>
      <c r="O2320" s="1375"/>
      <c r="P2320" s="1375"/>
      <c r="Q2320" s="1375"/>
      <c r="R2320" s="1375"/>
      <c r="S2320" s="1375"/>
      <c r="T2320" s="1401"/>
      <c r="U2320" s="1401"/>
      <c r="V2320" s="1366"/>
      <c r="W2320" s="1366"/>
      <c r="X2320" s="1366"/>
      <c r="Y2320" s="1366"/>
      <c r="Z2320" s="1375"/>
    </row>
    <row r="2321" spans="1:26" s="751" customFormat="1" ht="31.5" customHeight="1" thickBot="1" x14ac:dyDescent="0.2">
      <c r="A2321" s="1476" t="s">
        <v>573</v>
      </c>
      <c r="B2321" s="1477"/>
      <c r="C2321" s="1477"/>
      <c r="D2321" s="1477"/>
      <c r="E2321" s="1478"/>
      <c r="F2321" s="602" t="s">
        <v>1766</v>
      </c>
      <c r="G2321" s="1"/>
      <c r="H2321" s="1479" t="s">
        <v>1112</v>
      </c>
      <c r="I2321" s="1480"/>
      <c r="J2321" s="1480"/>
      <c r="K2321" s="5" t="s">
        <v>1020</v>
      </c>
      <c r="L2321" s="1457" t="s">
        <v>1139</v>
      </c>
      <c r="M2321" s="1457"/>
      <c r="N2321" s="1458"/>
      <c r="O2321" s="1"/>
      <c r="P2321" s="6"/>
      <c r="Q2321" s="6"/>
      <c r="R2321" s="6"/>
      <c r="S2321" s="1"/>
      <c r="T2321" s="1648" t="s">
        <v>134</v>
      </c>
      <c r="U2321" s="1649"/>
      <c r="V2321" s="34">
        <f>V2323/V2328</f>
        <v>1.6617063492063492E-2</v>
      </c>
      <c r="W2321" s="34">
        <f>W2323/W2328</f>
        <v>1.6617063492063492E-2</v>
      </c>
      <c r="X2321" s="678">
        <f>AVERAGE(V2321,W2321)</f>
        <v>1.6617063492063492E-2</v>
      </c>
      <c r="Y2321" s="380" t="s">
        <v>136</v>
      </c>
      <c r="Z2321" s="381">
        <f>ROUND(X2321*1440,0)/1440</f>
        <v>1.6666666666666666E-2</v>
      </c>
    </row>
    <row r="2322" spans="1:26" s="751" customFormat="1" ht="12.75" thickBot="1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534"/>
      <c r="U2322" s="534"/>
      <c r="V2322" s="34">
        <f>B2331</f>
        <v>0.23958333333333334</v>
      </c>
      <c r="W2322" s="34">
        <f>C2327</f>
        <v>0.23958333333333334</v>
      </c>
      <c r="Y2322" s="1"/>
      <c r="Z2322" s="13"/>
    </row>
    <row r="2323" spans="1:26" s="751" customFormat="1" ht="20.100000000000001" customHeight="1" thickBot="1" x14ac:dyDescent="0.2">
      <c r="A2323" s="1495" t="s">
        <v>1087</v>
      </c>
      <c r="B2323" s="1483"/>
      <c r="C2323" s="1450" t="s">
        <v>231</v>
      </c>
      <c r="D2323" s="1451"/>
      <c r="E2323" s="1452"/>
      <c r="F2323" s="1453"/>
      <c r="G2323" s="1454"/>
      <c r="H2323" s="1454"/>
      <c r="I2323" s="1454"/>
      <c r="J2323" s="1454"/>
      <c r="K2323" s="1"/>
      <c r="L2323" s="1"/>
      <c r="M2323" s="1"/>
      <c r="N2323" s="1463" t="s">
        <v>1022</v>
      </c>
      <c r="O2323" s="1464"/>
      <c r="P2323" s="1536">
        <f>MINUTE(Z2321)</f>
        <v>24</v>
      </c>
      <c r="Q2323" s="1537"/>
      <c r="R2323" s="1"/>
      <c r="S2323" s="7" t="s">
        <v>1088</v>
      </c>
      <c r="T2323" s="1526">
        <v>4.583333333333333E-2</v>
      </c>
      <c r="U2323" s="1527"/>
      <c r="V2323" s="34">
        <f>V2324-V2322</f>
        <v>0.69791666666666663</v>
      </c>
      <c r="W2323" s="34">
        <f>W2324-W2322</f>
        <v>0.69791666666666663</v>
      </c>
      <c r="Y2323" s="1"/>
      <c r="Z2323" s="13"/>
    </row>
    <row r="2324" spans="1:26" s="751" customFormat="1" ht="12.75" thickBot="1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534"/>
      <c r="U2324" s="534"/>
      <c r="V2324" s="34">
        <f>N2329</f>
        <v>0.9375</v>
      </c>
      <c r="W2324" s="34">
        <f>M2333</f>
        <v>0.9375</v>
      </c>
      <c r="Y2324" s="1"/>
      <c r="Z2324" s="13"/>
    </row>
    <row r="2325" spans="1:26" s="751" customFormat="1" ht="24.75" customHeight="1" x14ac:dyDescent="0.15">
      <c r="A2325" s="1499" t="s">
        <v>140</v>
      </c>
      <c r="B2325" s="1494">
        <v>1</v>
      </c>
      <c r="C2325" s="1494"/>
      <c r="D2325" s="1494">
        <v>2</v>
      </c>
      <c r="E2325" s="1494"/>
      <c r="F2325" s="1494">
        <v>3</v>
      </c>
      <c r="G2325" s="1494"/>
      <c r="H2325" s="1494">
        <v>4</v>
      </c>
      <c r="I2325" s="1494"/>
      <c r="J2325" s="1494">
        <v>5</v>
      </c>
      <c r="K2325" s="1494"/>
      <c r="L2325" s="1494">
        <v>6</v>
      </c>
      <c r="M2325" s="1494"/>
      <c r="N2325" s="1494">
        <v>7</v>
      </c>
      <c r="O2325" s="1494"/>
      <c r="P2325" s="1494">
        <v>8</v>
      </c>
      <c r="Q2325" s="1494"/>
      <c r="R2325" s="1494">
        <v>9</v>
      </c>
      <c r="S2325" s="1494"/>
      <c r="T2325" s="1501">
        <v>10</v>
      </c>
      <c r="U2325" s="1502"/>
      <c r="V2325" s="534"/>
      <c r="W2325" s="534"/>
      <c r="Y2325" s="1"/>
      <c r="Z2325" s="13"/>
    </row>
    <row r="2326" spans="1:26" s="751" customFormat="1" ht="24.75" customHeight="1" x14ac:dyDescent="0.15">
      <c r="A2326" s="1500"/>
      <c r="B2326" s="179" t="s">
        <v>474</v>
      </c>
      <c r="C2326" s="9" t="s">
        <v>476</v>
      </c>
      <c r="D2326" s="179" t="s">
        <v>474</v>
      </c>
      <c r="E2326" s="9" t="s">
        <v>476</v>
      </c>
      <c r="F2326" s="179" t="s">
        <v>1161</v>
      </c>
      <c r="G2326" s="9" t="s">
        <v>1162</v>
      </c>
      <c r="H2326" s="179" t="s">
        <v>1161</v>
      </c>
      <c r="I2326" s="9" t="s">
        <v>1162</v>
      </c>
      <c r="J2326" s="179" t="s">
        <v>474</v>
      </c>
      <c r="K2326" s="9" t="s">
        <v>476</v>
      </c>
      <c r="L2326" s="179" t="s">
        <v>1161</v>
      </c>
      <c r="M2326" s="9" t="s">
        <v>476</v>
      </c>
      <c r="N2326" s="179" t="s">
        <v>474</v>
      </c>
      <c r="O2326" s="9" t="s">
        <v>476</v>
      </c>
      <c r="P2326" s="9"/>
      <c r="Q2326" s="9"/>
      <c r="R2326" s="9"/>
      <c r="S2326" s="9"/>
      <c r="T2326" s="10"/>
      <c r="U2326" s="16"/>
      <c r="V2326" s="534"/>
      <c r="W2326" s="534"/>
      <c r="Y2326" s="1"/>
      <c r="Z2326" s="13"/>
    </row>
    <row r="2327" spans="1:26" s="751" customFormat="1" ht="24.75" customHeight="1" x14ac:dyDescent="0.15">
      <c r="A2327" s="57">
        <v>1</v>
      </c>
      <c r="B2327" s="180"/>
      <c r="C2327" s="39">
        <v>0.23958333333333334</v>
      </c>
      <c r="D2327" s="3">
        <v>0.29166666666666669</v>
      </c>
      <c r="E2327" s="3">
        <v>0.33750000000000002</v>
      </c>
      <c r="F2327" s="49">
        <v>0.41319444444444442</v>
      </c>
      <c r="G2327" s="3">
        <v>0.45902777777777776</v>
      </c>
      <c r="H2327" s="3">
        <v>0.53611111111111109</v>
      </c>
      <c r="I2327" s="3">
        <v>0.58194444444444449</v>
      </c>
      <c r="J2327" s="3">
        <v>0.66666666666666663</v>
      </c>
      <c r="K2327" s="3">
        <v>0.71250000000000002</v>
      </c>
      <c r="L2327" s="3">
        <v>0.79166666666666663</v>
      </c>
      <c r="M2327" s="3">
        <v>0.83750000000000002</v>
      </c>
      <c r="N2327" s="40">
        <v>0.90694444444444444</v>
      </c>
      <c r="O2327" s="3"/>
      <c r="P2327" s="3"/>
      <c r="Q2327" s="3"/>
      <c r="R2327" s="68"/>
      <c r="S2327" s="14"/>
      <c r="T2327" s="14"/>
      <c r="U2327" s="20"/>
      <c r="V2327" s="21">
        <f>COUNTA(B2327:U2359)</f>
        <v>84</v>
      </c>
      <c r="W2327" s="22">
        <f>V2327/7/2</f>
        <v>6</v>
      </c>
      <c r="Y2327" s="1"/>
      <c r="Z2327" s="385"/>
    </row>
    <row r="2328" spans="1:26" s="751" customFormat="1" ht="24.75" customHeight="1" x14ac:dyDescent="0.15">
      <c r="A2328" s="57">
        <v>2</v>
      </c>
      <c r="B2328" s="39"/>
      <c r="C2328" s="39">
        <v>0.25277777777777777</v>
      </c>
      <c r="D2328" s="3">
        <v>0.30902777777777779</v>
      </c>
      <c r="E2328" s="3">
        <v>0.35486111111111113</v>
      </c>
      <c r="F2328" s="49">
        <v>0.43055555555555558</v>
      </c>
      <c r="G2328" s="3">
        <v>0.47638888888888886</v>
      </c>
      <c r="H2328" s="3">
        <v>0.55486111111111114</v>
      </c>
      <c r="I2328" s="3">
        <v>0.60069444444444442</v>
      </c>
      <c r="J2328" s="3">
        <v>0.68472222222222223</v>
      </c>
      <c r="K2328" s="3">
        <v>0.73055555555555551</v>
      </c>
      <c r="L2328" s="3">
        <v>0.80833333333333335</v>
      </c>
      <c r="M2328" s="3">
        <v>0.85416666666666663</v>
      </c>
      <c r="N2328" s="40">
        <v>0.92222222222222228</v>
      </c>
      <c r="O2328" s="3"/>
      <c r="P2328" s="3"/>
      <c r="Q2328" s="3"/>
      <c r="R2328" s="68"/>
      <c r="S2328" s="14"/>
      <c r="T2328" s="14"/>
      <c r="U2328" s="20"/>
      <c r="V2328" s="23">
        <f>COUNTA(B2327:B2359,D2327:D2359,F2327:F2359,H2327:H2359,J2327:J2359,L2327:L2359,N2327:N2359,P2327:P2359,R2327:R2359,T2327:T2359)</f>
        <v>42</v>
      </c>
      <c r="W2328" s="23">
        <f>COUNTA(C2327:C2359,E2327:E2359,G2327:G2359,I2327:I2359,K2327:K2359,M2327:M2359,O2327:O2359,Q2327:Q2359,S2327:S2359,U2327:U2359)</f>
        <v>42</v>
      </c>
      <c r="Y2328" s="1">
        <f>(V2328+W2328)/2</f>
        <v>42</v>
      </c>
      <c r="Z2328" s="385"/>
    </row>
    <row r="2329" spans="1:26" s="751" customFormat="1" ht="24.75" customHeight="1" x14ac:dyDescent="0.15">
      <c r="A2329" s="57">
        <v>3</v>
      </c>
      <c r="B2329" s="812"/>
      <c r="C2329" s="3">
        <v>0.265972222222222</v>
      </c>
      <c r="D2329" s="3">
        <v>0.32638888888888901</v>
      </c>
      <c r="E2329" s="3">
        <v>0.37222222222222201</v>
      </c>
      <c r="F2329" s="49">
        <v>0.44791666666666702</v>
      </c>
      <c r="G2329" s="3">
        <v>0.49375000000000002</v>
      </c>
      <c r="H2329" s="3">
        <v>0.57361111111111096</v>
      </c>
      <c r="I2329" s="3">
        <v>0.61944444444444402</v>
      </c>
      <c r="J2329" s="3">
        <v>0.70277777777777795</v>
      </c>
      <c r="K2329" s="3">
        <v>0.74861111111111101</v>
      </c>
      <c r="L2329" s="3">
        <v>0.82499999999999996</v>
      </c>
      <c r="M2329" s="3">
        <v>0.87083333333333302</v>
      </c>
      <c r="N2329" s="40">
        <v>0.9375</v>
      </c>
      <c r="O2329" s="3"/>
      <c r="P2329" s="3"/>
      <c r="Q2329" s="3"/>
      <c r="R2329" s="68"/>
      <c r="S2329" s="14"/>
      <c r="T2329" s="14"/>
      <c r="U2329" s="20"/>
      <c r="V2329" s="534"/>
      <c r="W2329" s="534"/>
      <c r="Y2329" s="1" t="s">
        <v>1028</v>
      </c>
      <c r="Z2329" s="385"/>
    </row>
    <row r="2330" spans="1:26" s="751" customFormat="1" ht="24.75" customHeight="1" x14ac:dyDescent="0.15">
      <c r="A2330" s="57">
        <v>4</v>
      </c>
      <c r="B2330" s="812" t="s">
        <v>1163</v>
      </c>
      <c r="C2330" s="3">
        <v>0.27916666666666701</v>
      </c>
      <c r="D2330" s="3">
        <v>0.34375</v>
      </c>
      <c r="E2330" s="3">
        <v>0.389583333333333</v>
      </c>
      <c r="F2330" s="49">
        <v>0.46527777777777801</v>
      </c>
      <c r="G2330" s="3">
        <v>0.51111111111111096</v>
      </c>
      <c r="H2330" s="3">
        <v>0.59236111111111101</v>
      </c>
      <c r="I2330" s="3">
        <v>0.63819444444444395</v>
      </c>
      <c r="J2330" s="3">
        <v>0.72083333333333299</v>
      </c>
      <c r="K2330" s="3">
        <v>0.76666666666666605</v>
      </c>
      <c r="L2330" s="3">
        <v>0.84166666666666701</v>
      </c>
      <c r="M2330" s="3">
        <v>0.88749999999999996</v>
      </c>
      <c r="N2330" s="40"/>
      <c r="O2330" s="3"/>
      <c r="P2330" s="3"/>
      <c r="Q2330" s="3"/>
      <c r="R2330" s="68"/>
      <c r="S2330" s="14"/>
      <c r="T2330" s="14"/>
      <c r="U2330" s="20"/>
      <c r="V2330" s="461"/>
      <c r="W2330" s="461"/>
      <c r="Y2330" s="1"/>
      <c r="Z2330" s="385"/>
    </row>
    <row r="2331" spans="1:26" s="751" customFormat="1" ht="24.75" customHeight="1" x14ac:dyDescent="0.15">
      <c r="A2331" s="57">
        <v>5</v>
      </c>
      <c r="B2331" s="39">
        <v>0.23958333333333334</v>
      </c>
      <c r="C2331" s="3">
        <v>0.29236111111111102</v>
      </c>
      <c r="D2331" s="3">
        <v>0.36111111111111099</v>
      </c>
      <c r="E2331" s="3">
        <v>0.406944444444444</v>
      </c>
      <c r="F2331" s="49">
        <v>0.48263888888888901</v>
      </c>
      <c r="G2331" s="3">
        <v>0.52847222222222201</v>
      </c>
      <c r="H2331" s="3">
        <v>0.61111111111111105</v>
      </c>
      <c r="I2331" s="3">
        <v>0.656944444444444</v>
      </c>
      <c r="J2331" s="3">
        <v>0.73888888888888904</v>
      </c>
      <c r="K2331" s="3">
        <v>0.78472222222222199</v>
      </c>
      <c r="L2331" s="3">
        <v>0.85833333333333395</v>
      </c>
      <c r="M2331" s="3">
        <v>0.90416666666666601</v>
      </c>
      <c r="N2331" s="40"/>
      <c r="O2331" s="3"/>
      <c r="P2331" s="3"/>
      <c r="Q2331" s="3"/>
      <c r="R2331" s="68"/>
      <c r="S2331" s="14"/>
      <c r="T2331" s="14"/>
      <c r="U2331" s="20"/>
      <c r="V2331" s="115">
        <f>L2332-L2331</f>
        <v>1.6666666666666052E-2</v>
      </c>
      <c r="W2331" s="115">
        <f>M2330-M2329</f>
        <v>1.6666666666666941E-2</v>
      </c>
      <c r="Y2331" s="1"/>
      <c r="Z2331" s="385"/>
    </row>
    <row r="2332" spans="1:26" s="751" customFormat="1" ht="24.75" customHeight="1" x14ac:dyDescent="0.15">
      <c r="A2332" s="57">
        <v>6</v>
      </c>
      <c r="B2332" s="3">
        <v>0.25694444444444442</v>
      </c>
      <c r="C2332" s="3">
        <v>0.30555555555555503</v>
      </c>
      <c r="D2332" s="3">
        <v>0.37847222222222199</v>
      </c>
      <c r="E2332" s="3">
        <v>0.42430555555555499</v>
      </c>
      <c r="F2332" s="49">
        <v>0.5</v>
      </c>
      <c r="G2332" s="3">
        <v>0.54583333333333295</v>
      </c>
      <c r="H2332" s="3">
        <v>0.62986111111111098</v>
      </c>
      <c r="I2332" s="3">
        <v>0.67569444444444404</v>
      </c>
      <c r="J2332" s="3">
        <v>0.75694444444444497</v>
      </c>
      <c r="K2332" s="3">
        <v>0.80277777777777704</v>
      </c>
      <c r="L2332" s="3">
        <v>0.875</v>
      </c>
      <c r="M2332" s="3">
        <v>0.92083333333333295</v>
      </c>
      <c r="N2332" s="40"/>
      <c r="O2332" s="3"/>
      <c r="P2332" s="3"/>
      <c r="Q2332" s="3"/>
      <c r="R2332" s="68"/>
      <c r="S2332" s="14"/>
      <c r="T2332" s="14"/>
      <c r="U2332" s="20"/>
      <c r="V2332" s="115">
        <f>L2333-L2332</f>
        <v>1.6666666666667052E-2</v>
      </c>
      <c r="W2332" s="115">
        <f>M2331-M2330</f>
        <v>1.6666666666666052E-2</v>
      </c>
      <c r="Y2332" s="1"/>
      <c r="Z2332" s="385"/>
    </row>
    <row r="2333" spans="1:26" s="751" customFormat="1" ht="24.75" customHeight="1" x14ac:dyDescent="0.15">
      <c r="A2333" s="57">
        <v>7</v>
      </c>
      <c r="B2333" s="3">
        <v>0.27430555555555602</v>
      </c>
      <c r="C2333" s="3">
        <v>0.31874999999999998</v>
      </c>
      <c r="D2333" s="3">
        <v>0.39583333333333398</v>
      </c>
      <c r="E2333" s="3">
        <v>0.44166666666666698</v>
      </c>
      <c r="F2333" s="49">
        <v>0.51736111111111105</v>
      </c>
      <c r="G2333" s="3">
        <v>0.563194444444445</v>
      </c>
      <c r="H2333" s="3">
        <v>0.64861111111111103</v>
      </c>
      <c r="I2333" s="3">
        <v>0.69444444444444497</v>
      </c>
      <c r="J2333" s="3">
        <v>0.77500000000000102</v>
      </c>
      <c r="K2333" s="3">
        <v>0.82083333333333297</v>
      </c>
      <c r="L2333" s="3">
        <v>0.89166666666666705</v>
      </c>
      <c r="M2333" s="3">
        <v>0.9375</v>
      </c>
      <c r="N2333" s="40"/>
      <c r="O2333" s="3"/>
      <c r="P2333" s="3"/>
      <c r="Q2333" s="3"/>
      <c r="R2333" s="68"/>
      <c r="S2333" s="14"/>
      <c r="T2333" s="14"/>
      <c r="U2333" s="20"/>
      <c r="V2333" s="115">
        <f>N2327-L2333</f>
        <v>1.527777777777739E-2</v>
      </c>
      <c r="W2333" s="115">
        <f>M2332-M2331</f>
        <v>1.6666666666666941E-2</v>
      </c>
      <c r="Y2333" s="1"/>
      <c r="Z2333" s="13"/>
    </row>
    <row r="2334" spans="1:26" s="751" customFormat="1" ht="24.75" customHeight="1" x14ac:dyDescent="0.15">
      <c r="A2334" s="57">
        <v>8</v>
      </c>
      <c r="B2334" s="3"/>
      <c r="C2334" s="3"/>
      <c r="D2334" s="3"/>
      <c r="E2334" s="3"/>
      <c r="F2334" s="49"/>
      <c r="G2334" s="3"/>
      <c r="H2334" s="3"/>
      <c r="I2334" s="3"/>
      <c r="J2334" s="3"/>
      <c r="K2334" s="3"/>
      <c r="L2334" s="3"/>
      <c r="M2334" s="3"/>
      <c r="N2334" s="40"/>
      <c r="O2334" s="3"/>
      <c r="P2334" s="3"/>
      <c r="Q2334" s="3"/>
      <c r="R2334" s="68"/>
      <c r="S2334" s="14"/>
      <c r="T2334" s="14"/>
      <c r="U2334" s="20"/>
      <c r="V2334" s="115">
        <f>N2328-N2327</f>
        <v>1.5277777777777835E-2</v>
      </c>
      <c r="W2334" s="115">
        <f>M2333-M2332</f>
        <v>1.6666666666667052E-2</v>
      </c>
      <c r="Y2334" s="1"/>
      <c r="Z2334" s="385"/>
    </row>
    <row r="2335" spans="1:26" s="751" customFormat="1" ht="24.75" customHeight="1" x14ac:dyDescent="0.15">
      <c r="A2335" s="57">
        <v>9</v>
      </c>
      <c r="B2335" s="3"/>
      <c r="C2335" s="3"/>
      <c r="D2335" s="3"/>
      <c r="E2335" s="3"/>
      <c r="F2335" s="49"/>
      <c r="G2335" s="3"/>
      <c r="H2335" s="3"/>
      <c r="I2335" s="3"/>
      <c r="J2335" s="3"/>
      <c r="K2335" s="3"/>
      <c r="L2335" s="3"/>
      <c r="M2335" s="3"/>
      <c r="N2335" s="40"/>
      <c r="O2335" s="3"/>
      <c r="P2335" s="3"/>
      <c r="Q2335" s="3"/>
      <c r="R2335" s="68"/>
      <c r="S2335" s="14"/>
      <c r="T2335" s="14"/>
      <c r="U2335" s="20"/>
      <c r="V2335" s="115">
        <f>N2329-N2328</f>
        <v>1.5277777777777724E-2</v>
      </c>
      <c r="W2335" s="115"/>
      <c r="Y2335" s="1"/>
      <c r="Z2335" s="385"/>
    </row>
    <row r="2336" spans="1:26" s="751" customFormat="1" ht="24.75" customHeight="1" x14ac:dyDescent="0.15">
      <c r="A2336" s="57">
        <v>10</v>
      </c>
      <c r="B2336" s="3"/>
      <c r="C2336" s="3"/>
      <c r="D2336" s="3"/>
      <c r="E2336" s="3"/>
      <c r="F2336" s="49"/>
      <c r="G2336" s="3"/>
      <c r="H2336" s="3"/>
      <c r="I2336" s="3"/>
      <c r="J2336" s="3"/>
      <c r="K2336" s="3"/>
      <c r="L2336" s="3"/>
      <c r="M2336" s="3"/>
      <c r="N2336" s="40"/>
      <c r="O2336" s="3"/>
      <c r="P2336" s="3"/>
      <c r="Q2336" s="3"/>
      <c r="R2336" s="68"/>
      <c r="S2336" s="14"/>
      <c r="T2336" s="14"/>
      <c r="U2336" s="20"/>
      <c r="V2336" s="115"/>
      <c r="W2336" s="115"/>
      <c r="X2336" s="1"/>
      <c r="Y2336" s="1"/>
      <c r="Z2336" s="385"/>
    </row>
    <row r="2337" spans="1:26" s="751" customFormat="1" ht="24.75" customHeight="1" x14ac:dyDescent="0.15">
      <c r="A2337" s="57">
        <v>11</v>
      </c>
      <c r="B2337" s="3"/>
      <c r="C2337" s="3"/>
      <c r="D2337" s="3"/>
      <c r="E2337" s="3"/>
      <c r="F2337" s="49"/>
      <c r="G2337" s="3"/>
      <c r="H2337" s="3"/>
      <c r="I2337" s="3"/>
      <c r="J2337" s="3"/>
      <c r="K2337" s="3"/>
      <c r="L2337" s="40"/>
      <c r="M2337" s="3"/>
      <c r="N2337" s="40"/>
      <c r="O2337" s="3"/>
      <c r="P2337" s="3"/>
      <c r="Q2337" s="3"/>
      <c r="R2337" s="68"/>
      <c r="S2337" s="14"/>
      <c r="T2337" s="14"/>
      <c r="U2337" s="20"/>
      <c r="V2337" s="61"/>
      <c r="W2337" s="61"/>
      <c r="X2337" s="1"/>
      <c r="Y2337" s="1"/>
      <c r="Z2337" s="385"/>
    </row>
    <row r="2338" spans="1:26" s="751" customFormat="1" ht="24.75" customHeight="1" x14ac:dyDescent="0.15">
      <c r="A2338" s="57">
        <v>12</v>
      </c>
      <c r="B2338" s="3"/>
      <c r="C2338" s="3"/>
      <c r="D2338" s="3"/>
      <c r="E2338" s="3"/>
      <c r="F2338" s="49"/>
      <c r="G2338" s="3"/>
      <c r="H2338" s="3"/>
      <c r="I2338" s="3"/>
      <c r="J2338" s="3"/>
      <c r="K2338" s="3"/>
      <c r="L2338" s="40"/>
      <c r="M2338" s="3"/>
      <c r="N2338" s="40"/>
      <c r="O2338" s="3"/>
      <c r="P2338" s="3"/>
      <c r="Q2338" s="3"/>
      <c r="R2338" s="68"/>
      <c r="S2338" s="14"/>
      <c r="T2338" s="14"/>
      <c r="U2338" s="20"/>
      <c r="V2338" s="61"/>
      <c r="W2338" s="61"/>
      <c r="X2338" s="1"/>
      <c r="Y2338" s="1"/>
      <c r="Z2338" s="385"/>
    </row>
    <row r="2339" spans="1:26" s="751" customFormat="1" ht="24.75" customHeight="1" x14ac:dyDescent="0.15">
      <c r="A2339" s="57">
        <v>13</v>
      </c>
      <c r="B2339" s="3"/>
      <c r="C2339" s="3"/>
      <c r="D2339" s="3"/>
      <c r="E2339" s="3"/>
      <c r="F2339" s="49"/>
      <c r="G2339" s="3"/>
      <c r="H2339" s="3"/>
      <c r="I2339" s="3"/>
      <c r="J2339" s="3"/>
      <c r="K2339" s="3"/>
      <c r="L2339" s="40"/>
      <c r="M2339" s="3"/>
      <c r="N2339" s="40"/>
      <c r="O2339" s="3"/>
      <c r="P2339" s="3"/>
      <c r="Q2339" s="3"/>
      <c r="R2339" s="68"/>
      <c r="S2339" s="14"/>
      <c r="T2339" s="14"/>
      <c r="U2339" s="20"/>
      <c r="V2339" s="390"/>
      <c r="W2339" s="390"/>
      <c r="X2339" s="1"/>
      <c r="Y2339" s="1"/>
      <c r="Z2339" s="385"/>
    </row>
    <row r="2340" spans="1:26" s="751" customFormat="1" ht="24.75" customHeight="1" x14ac:dyDescent="0.15">
      <c r="A2340" s="57">
        <v>14</v>
      </c>
      <c r="B2340" s="3"/>
      <c r="C2340" s="3"/>
      <c r="D2340" s="3"/>
      <c r="E2340" s="3"/>
      <c r="F2340" s="49"/>
      <c r="G2340" s="3"/>
      <c r="H2340" s="3"/>
      <c r="I2340" s="3"/>
      <c r="J2340" s="3"/>
      <c r="K2340" s="3"/>
      <c r="L2340" s="40"/>
      <c r="M2340" s="3"/>
      <c r="N2340" s="40"/>
      <c r="O2340" s="3"/>
      <c r="P2340" s="3"/>
      <c r="Q2340" s="3"/>
      <c r="R2340" s="68"/>
      <c r="S2340" s="14"/>
      <c r="T2340" s="14"/>
      <c r="U2340" s="20"/>
      <c r="V2340" s="390"/>
      <c r="W2340" s="390"/>
      <c r="X2340" s="1"/>
      <c r="Y2340" s="1"/>
      <c r="Z2340" s="385"/>
    </row>
    <row r="2341" spans="1:26" s="751" customFormat="1" ht="24.75" customHeight="1" x14ac:dyDescent="0.15">
      <c r="A2341" s="57">
        <v>15</v>
      </c>
      <c r="B2341" s="3"/>
      <c r="C2341" s="3"/>
      <c r="D2341" s="3"/>
      <c r="E2341" s="3"/>
      <c r="F2341" s="49"/>
      <c r="G2341" s="3"/>
      <c r="H2341" s="3"/>
      <c r="I2341" s="3"/>
      <c r="J2341" s="3"/>
      <c r="K2341" s="3"/>
      <c r="L2341" s="40"/>
      <c r="M2341" s="3"/>
      <c r="N2341" s="40"/>
      <c r="O2341" s="3"/>
      <c r="P2341" s="3"/>
      <c r="Q2341" s="3"/>
      <c r="R2341" s="68"/>
      <c r="S2341" s="14"/>
      <c r="T2341" s="14"/>
      <c r="U2341" s="20"/>
      <c r="V2341" s="390"/>
      <c r="W2341" s="390"/>
      <c r="X2341" s="1"/>
      <c r="Y2341" s="1"/>
      <c r="Z2341" s="385"/>
    </row>
    <row r="2342" spans="1:26" s="751" customFormat="1" ht="24.75" customHeight="1" x14ac:dyDescent="0.15">
      <c r="A2342" s="57">
        <v>16</v>
      </c>
      <c r="B2342" s="3"/>
      <c r="C2342" s="3"/>
      <c r="D2342" s="3"/>
      <c r="E2342" s="3"/>
      <c r="F2342" s="49"/>
      <c r="G2342" s="3"/>
      <c r="H2342" s="3"/>
      <c r="I2342" s="3"/>
      <c r="J2342" s="3"/>
      <c r="K2342" s="3"/>
      <c r="L2342" s="40"/>
      <c r="M2342" s="3"/>
      <c r="N2342" s="40"/>
      <c r="O2342" s="3"/>
      <c r="P2342" s="3"/>
      <c r="Q2342" s="3"/>
      <c r="R2342" s="68"/>
      <c r="S2342" s="14"/>
      <c r="T2342" s="14"/>
      <c r="U2342" s="20"/>
      <c r="V2342" s="390"/>
      <c r="W2342" s="390"/>
      <c r="X2342" s="1"/>
      <c r="Y2342" s="1"/>
      <c r="Z2342" s="385"/>
    </row>
    <row r="2343" spans="1:26" s="751" customFormat="1" ht="24.75" customHeight="1" x14ac:dyDescent="0.15">
      <c r="A2343" s="57">
        <v>17</v>
      </c>
      <c r="B2343" s="3"/>
      <c r="C2343" s="3"/>
      <c r="D2343" s="3"/>
      <c r="E2343" s="3"/>
      <c r="F2343" s="49"/>
      <c r="G2343" s="3"/>
      <c r="H2343" s="3"/>
      <c r="I2343" s="3"/>
      <c r="J2343" s="3"/>
      <c r="K2343" s="3"/>
      <c r="L2343" s="40"/>
      <c r="M2343" s="3"/>
      <c r="N2343" s="40"/>
      <c r="O2343" s="3"/>
      <c r="P2343" s="3"/>
      <c r="Q2343" s="3"/>
      <c r="R2343" s="68"/>
      <c r="S2343" s="14"/>
      <c r="T2343" s="14"/>
      <c r="U2343" s="20"/>
      <c r="V2343" s="388"/>
      <c r="W2343" s="1"/>
      <c r="X2343" s="1"/>
      <c r="Y2343" s="1"/>
      <c r="Z2343" s="385"/>
    </row>
    <row r="2344" spans="1:26" s="751" customFormat="1" ht="24.75" customHeight="1" x14ac:dyDescent="0.15">
      <c r="A2344" s="57">
        <v>18</v>
      </c>
      <c r="B2344" s="3"/>
      <c r="C2344" s="3"/>
      <c r="D2344" s="3"/>
      <c r="E2344" s="3"/>
      <c r="F2344" s="49"/>
      <c r="G2344" s="3"/>
      <c r="H2344" s="3"/>
      <c r="I2344" s="3"/>
      <c r="J2344" s="3"/>
      <c r="K2344" s="3"/>
      <c r="L2344" s="40"/>
      <c r="M2344" s="3"/>
      <c r="N2344" s="40"/>
      <c r="O2344" s="3"/>
      <c r="P2344" s="3"/>
      <c r="Q2344" s="3"/>
      <c r="R2344" s="68"/>
      <c r="S2344" s="14"/>
      <c r="T2344" s="14"/>
      <c r="U2344" s="20"/>
      <c r="V2344" s="1"/>
      <c r="W2344" s="1"/>
      <c r="X2344" s="1"/>
      <c r="Y2344" s="1"/>
      <c r="Z2344" s="385"/>
    </row>
    <row r="2345" spans="1:26" s="751" customFormat="1" ht="24.75" customHeight="1" x14ac:dyDescent="0.15">
      <c r="A2345" s="57">
        <v>19</v>
      </c>
      <c r="B2345" s="3"/>
      <c r="C2345" s="3"/>
      <c r="D2345" s="3"/>
      <c r="E2345" s="3"/>
      <c r="F2345" s="3"/>
      <c r="G2345" s="40"/>
      <c r="H2345" s="40"/>
      <c r="I2345" s="40"/>
      <c r="J2345" s="40"/>
      <c r="K2345" s="40"/>
      <c r="L2345" s="40"/>
      <c r="M2345" s="40"/>
      <c r="N2345" s="40"/>
      <c r="O2345" s="40"/>
      <c r="P2345" s="40"/>
      <c r="Q2345" s="40"/>
      <c r="R2345" s="10"/>
      <c r="S2345" s="14"/>
      <c r="T2345" s="14"/>
      <c r="U2345" s="20"/>
      <c r="V2345" s="1"/>
      <c r="W2345" s="1"/>
      <c r="X2345" s="1"/>
      <c r="Y2345" s="1"/>
      <c r="Z2345" s="385"/>
    </row>
    <row r="2346" spans="1:26" s="751" customFormat="1" ht="24.75" customHeight="1" x14ac:dyDescent="0.15">
      <c r="A2346" s="57">
        <v>20</v>
      </c>
      <c r="B2346" s="3"/>
      <c r="C2346" s="3"/>
      <c r="D2346" s="49"/>
      <c r="E2346" s="3"/>
      <c r="F2346" s="49"/>
      <c r="G2346" s="40"/>
      <c r="H2346" s="40"/>
      <c r="I2346" s="40"/>
      <c r="J2346" s="40"/>
      <c r="K2346" s="40"/>
      <c r="L2346" s="40"/>
      <c r="M2346" s="3"/>
      <c r="N2346" s="3"/>
      <c r="O2346" s="3"/>
      <c r="P2346" s="3"/>
      <c r="Q2346" s="3"/>
      <c r="R2346" s="9"/>
      <c r="S2346" s="4"/>
      <c r="T2346" s="14"/>
      <c r="U2346" s="20"/>
      <c r="V2346" s="1"/>
      <c r="W2346" s="1"/>
      <c r="X2346" s="1"/>
      <c r="Y2346" s="1"/>
      <c r="Z2346" s="13"/>
    </row>
    <row r="2347" spans="1:26" s="751" customFormat="1" ht="24.75" customHeight="1" x14ac:dyDescent="0.15">
      <c r="A2347" s="57">
        <v>21</v>
      </c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14"/>
      <c r="U2347" s="20"/>
      <c r="V2347" s="1"/>
      <c r="W2347" s="1"/>
      <c r="X2347" s="1"/>
      <c r="Y2347" s="1"/>
      <c r="Z2347" s="13"/>
    </row>
    <row r="2348" spans="1:26" s="751" customFormat="1" ht="24.75" customHeight="1" x14ac:dyDescent="0.15">
      <c r="A2348" s="57">
        <v>22</v>
      </c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14"/>
      <c r="U2348" s="20"/>
      <c r="V2348" s="1"/>
      <c r="W2348" s="1"/>
      <c r="X2348" s="1"/>
      <c r="Y2348" s="1"/>
      <c r="Z2348" s="13"/>
    </row>
    <row r="2349" spans="1:26" s="751" customFormat="1" ht="24.75" customHeight="1" x14ac:dyDescent="0.15">
      <c r="A2349" s="57">
        <v>23</v>
      </c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14"/>
      <c r="U2349" s="20"/>
      <c r="V2349" s="1"/>
      <c r="W2349" s="1"/>
      <c r="X2349" s="1"/>
      <c r="Y2349" s="1"/>
      <c r="Z2349" s="13"/>
    </row>
    <row r="2350" spans="1:26" s="751" customFormat="1" ht="24.75" customHeight="1" x14ac:dyDescent="0.15">
      <c r="A2350" s="57">
        <v>24</v>
      </c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14"/>
      <c r="U2350" s="20"/>
      <c r="V2350" s="1"/>
      <c r="W2350" s="1"/>
      <c r="X2350" s="1"/>
      <c r="Y2350" s="1"/>
      <c r="Z2350" s="13"/>
    </row>
    <row r="2351" spans="1:26" s="751" customFormat="1" ht="24.75" customHeight="1" x14ac:dyDescent="0.15">
      <c r="A2351" s="8">
        <v>25</v>
      </c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14"/>
      <c r="U2351" s="20"/>
      <c r="V2351" s="1"/>
      <c r="W2351" s="1"/>
      <c r="X2351" s="1"/>
      <c r="Y2351" s="1"/>
      <c r="Z2351" s="13"/>
    </row>
    <row r="2352" spans="1:26" s="751" customFormat="1" ht="24.75" customHeight="1" x14ac:dyDescent="0.15">
      <c r="A2352" s="8">
        <v>26</v>
      </c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14"/>
      <c r="U2352" s="20"/>
      <c r="V2352" s="1"/>
      <c r="W2352" s="1"/>
      <c r="X2352" s="1"/>
      <c r="Y2352" s="1"/>
      <c r="Z2352" s="13"/>
    </row>
    <row r="2353" spans="1:27" s="751" customFormat="1" ht="24.75" customHeight="1" x14ac:dyDescent="0.15">
      <c r="A2353" s="8">
        <v>27</v>
      </c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14"/>
      <c r="U2353" s="20"/>
      <c r="V2353" s="1"/>
      <c r="W2353" s="1"/>
      <c r="X2353" s="1"/>
      <c r="Y2353" s="1"/>
      <c r="Z2353" s="13"/>
    </row>
    <row r="2354" spans="1:27" s="751" customFormat="1" ht="24.75" customHeight="1" x14ac:dyDescent="0.15">
      <c r="A2354" s="8">
        <v>28</v>
      </c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14"/>
      <c r="U2354" s="20"/>
      <c r="V2354" s="1"/>
      <c r="W2354" s="1"/>
      <c r="X2354" s="1"/>
      <c r="Y2354" s="1"/>
      <c r="Z2354" s="13"/>
    </row>
    <row r="2355" spans="1:27" s="751" customFormat="1" ht="24.75" customHeight="1" x14ac:dyDescent="0.15">
      <c r="A2355" s="8">
        <v>29</v>
      </c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14"/>
      <c r="U2355" s="20"/>
      <c r="V2355" s="1"/>
      <c r="W2355" s="1"/>
      <c r="X2355" s="1"/>
      <c r="Y2355" s="1"/>
      <c r="Z2355" s="13"/>
    </row>
    <row r="2356" spans="1:27" s="751" customFormat="1" ht="24.75" customHeight="1" x14ac:dyDescent="0.15">
      <c r="A2356" s="8">
        <v>30</v>
      </c>
      <c r="B2356" s="45"/>
      <c r="C2356" s="45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6"/>
      <c r="U2356" s="47"/>
      <c r="V2356" s="1"/>
      <c r="W2356" s="1"/>
      <c r="X2356" s="1"/>
      <c r="Y2356" s="1"/>
      <c r="Z2356" s="13"/>
    </row>
    <row r="2357" spans="1:27" s="751" customFormat="1" ht="24.75" customHeight="1" x14ac:dyDescent="0.15">
      <c r="A2357" s="8">
        <v>31</v>
      </c>
      <c r="B2357" s="45"/>
      <c r="C2357" s="45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6"/>
      <c r="U2357" s="47"/>
      <c r="V2357" s="1"/>
      <c r="W2357" s="1"/>
      <c r="X2357" s="1"/>
      <c r="Y2357" s="1"/>
      <c r="Z2357" s="13"/>
    </row>
    <row r="2358" spans="1:27" s="751" customFormat="1" ht="24.75" customHeight="1" x14ac:dyDescent="0.15">
      <c r="A2358" s="8">
        <v>32</v>
      </c>
      <c r="B2358" s="45"/>
      <c r="C2358" s="45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6"/>
      <c r="U2358" s="47"/>
      <c r="V2358" s="1"/>
      <c r="W2358" s="1"/>
      <c r="X2358" s="1"/>
      <c r="Y2358" s="1"/>
      <c r="Z2358" s="13"/>
    </row>
    <row r="2359" spans="1:27" s="751" customFormat="1" ht="24.75" customHeight="1" thickBot="1" x14ac:dyDescent="0.2">
      <c r="A2359" s="779">
        <v>33</v>
      </c>
      <c r="B2359" s="45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31"/>
      <c r="U2359" s="32"/>
      <c r="V2359" s="1"/>
      <c r="W2359" s="1"/>
      <c r="X2359" s="1"/>
      <c r="Y2359" s="1"/>
      <c r="Z2359" s="13"/>
    </row>
    <row r="2360" spans="1:27" s="751" customFormat="1" ht="24.75" customHeight="1" thickBot="1" x14ac:dyDescent="0.2">
      <c r="A2360" s="1469" t="s">
        <v>1017</v>
      </c>
      <c r="B2360" s="1470"/>
      <c r="C2360" s="1448" t="s">
        <v>1054</v>
      </c>
      <c r="D2360" s="1448"/>
      <c r="E2360" s="1448"/>
      <c r="F2360" s="1449"/>
      <c r="G2360" s="13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467"/>
      <c r="U2360" s="467"/>
      <c r="V2360" s="1"/>
      <c r="W2360" s="1"/>
      <c r="X2360" s="1"/>
      <c r="Y2360" s="1"/>
      <c r="Z2360" s="13"/>
    </row>
    <row r="2361" spans="1:27" s="1367" customFormat="1" ht="31.5" customHeight="1" thickBot="1" x14ac:dyDescent="0.2">
      <c r="A2361" s="1476" t="s">
        <v>2071</v>
      </c>
      <c r="B2361" s="1477"/>
      <c r="C2361" s="1477"/>
      <c r="D2361" s="1477"/>
      <c r="E2361" s="1478"/>
      <c r="F2361" s="1411" t="s">
        <v>1766</v>
      </c>
      <c r="G2361" s="1366"/>
      <c r="H2361" s="1479" t="s">
        <v>42</v>
      </c>
      <c r="I2361" s="1480"/>
      <c r="J2361" s="1480"/>
      <c r="K2361" s="1370" t="s">
        <v>9</v>
      </c>
      <c r="L2361" s="1457" t="s">
        <v>47</v>
      </c>
      <c r="M2361" s="1457"/>
      <c r="N2361" s="1458"/>
      <c r="O2361" s="1366"/>
      <c r="P2361" s="6"/>
      <c r="Q2361" s="6"/>
      <c r="R2361" s="6"/>
      <c r="S2361" s="1366"/>
      <c r="T2361" s="1524" t="s">
        <v>2016</v>
      </c>
      <c r="U2361" s="1525"/>
      <c r="V2361" s="1114">
        <f>V2363/V2368</f>
        <v>5.3940568475452002E-3</v>
      </c>
      <c r="W2361" s="1114">
        <f>W2363/W2368</f>
        <v>5.3117048346055795E-3</v>
      </c>
      <c r="X2361" s="1114">
        <f>AVERAGE(V2361,W2361)</f>
        <v>5.3528808410753899E-3</v>
      </c>
      <c r="Y2361" s="1398" t="s">
        <v>1935</v>
      </c>
      <c r="Z2361" s="1399">
        <f>ROUND(X2361*1440,0)/1440</f>
        <v>5.5555555555555558E-3</v>
      </c>
    </row>
    <row r="2362" spans="1:27" s="1367" customFormat="1" ht="9" customHeight="1" thickBot="1" x14ac:dyDescent="0.2">
      <c r="A2362" s="1366"/>
      <c r="B2362" s="1366"/>
      <c r="C2362" s="1366"/>
      <c r="D2362" s="1366"/>
      <c r="E2362" s="1366"/>
      <c r="F2362" s="1366"/>
      <c r="G2362" s="1366"/>
      <c r="H2362" s="1366"/>
      <c r="I2362" s="1366"/>
      <c r="J2362" s="1366"/>
      <c r="K2362" s="1366"/>
      <c r="L2362" s="1366"/>
      <c r="M2362" s="1366"/>
      <c r="N2362" s="1366"/>
      <c r="O2362" s="1366"/>
      <c r="P2362" s="1366"/>
      <c r="Q2362" s="1366"/>
      <c r="R2362" s="1366"/>
      <c r="S2362" s="1366"/>
      <c r="T2362" s="1406"/>
      <c r="U2362" s="1406"/>
      <c r="V2362" s="1114">
        <f>B2378</f>
        <v>0.23611111111111113</v>
      </c>
      <c r="W2362" s="1114">
        <f>C2368</f>
        <v>0.23611111111111113</v>
      </c>
      <c r="X2362" s="1366"/>
      <c r="Y2362" s="1366"/>
      <c r="Z2362" s="1375"/>
    </row>
    <row r="2363" spans="1:27" s="1425" customFormat="1" ht="20.100000000000001" customHeight="1" thickBot="1" x14ac:dyDescent="0.2">
      <c r="A2363" s="1495" t="s">
        <v>12</v>
      </c>
      <c r="B2363" s="1483"/>
      <c r="C2363" s="1782" t="s">
        <v>2072</v>
      </c>
      <c r="D2363" s="1782"/>
      <c r="E2363" s="1783"/>
      <c r="F2363" s="1487" t="s">
        <v>2073</v>
      </c>
      <c r="G2363" s="1488"/>
      <c r="H2363" s="1488"/>
      <c r="I2363" s="1488"/>
      <c r="J2363" s="1488"/>
      <c r="K2363" s="1366"/>
      <c r="L2363" s="1366"/>
      <c r="M2363" s="1366"/>
      <c r="N2363" s="1463" t="s">
        <v>13</v>
      </c>
      <c r="O2363" s="1464"/>
      <c r="P2363" s="1503">
        <f>Z2361</f>
        <v>5.5555555555555558E-3</v>
      </c>
      <c r="Q2363" s="1504"/>
      <c r="R2363" s="1366"/>
      <c r="S2363" s="1371" t="s">
        <v>14</v>
      </c>
      <c r="T2363" s="1690">
        <v>5.8333333333333327E-2</v>
      </c>
      <c r="U2363" s="1466"/>
      <c r="V2363" s="1114">
        <f>V2364-V2362</f>
        <v>0.69583333333333086</v>
      </c>
      <c r="W2363" s="1114">
        <f>W2364-W2362</f>
        <v>0.69583333333333097</v>
      </c>
      <c r="X2363" s="1366"/>
      <c r="Y2363" s="1366"/>
      <c r="Z2363" s="1375"/>
      <c r="AA2363" s="1367"/>
    </row>
    <row r="2364" spans="1:27" s="1367" customFormat="1" ht="9" customHeight="1" thickBot="1" x14ac:dyDescent="0.2">
      <c r="A2364" s="1366"/>
      <c r="B2364" s="1366"/>
      <c r="C2364" s="1366"/>
      <c r="D2364" s="1366"/>
      <c r="E2364" s="1366"/>
      <c r="F2364" s="1366"/>
      <c r="G2364" s="1366"/>
      <c r="H2364" s="1366"/>
      <c r="I2364" s="1366"/>
      <c r="J2364" s="1366"/>
      <c r="K2364" s="1366"/>
      <c r="L2364" s="1366"/>
      <c r="M2364" s="1366"/>
      <c r="N2364" s="1366"/>
      <c r="O2364" s="1366"/>
      <c r="P2364" s="1366"/>
      <c r="Q2364" s="1366"/>
      <c r="R2364" s="1366"/>
      <c r="S2364" s="1366"/>
      <c r="T2364" s="1406"/>
      <c r="U2364" s="1406"/>
      <c r="V2364" s="1114">
        <f>K2390</f>
        <v>0.93194444444444202</v>
      </c>
      <c r="W2364" s="1114">
        <f>L2376</f>
        <v>0.93194444444444213</v>
      </c>
      <c r="X2364" s="1366"/>
      <c r="Y2364" s="1366"/>
      <c r="Z2364" s="1375"/>
    </row>
    <row r="2365" spans="1:27" s="1367" customFormat="1" ht="20.100000000000001" customHeight="1" x14ac:dyDescent="0.15">
      <c r="A2365" s="1499" t="s">
        <v>15</v>
      </c>
      <c r="B2365" s="1494">
        <v>1</v>
      </c>
      <c r="C2365" s="1494"/>
      <c r="D2365" s="1494">
        <v>2</v>
      </c>
      <c r="E2365" s="1494"/>
      <c r="F2365" s="1494">
        <v>3</v>
      </c>
      <c r="G2365" s="1494"/>
      <c r="H2365" s="1494">
        <v>4</v>
      </c>
      <c r="I2365" s="1494"/>
      <c r="J2365" s="1494">
        <v>5</v>
      </c>
      <c r="K2365" s="1494"/>
      <c r="L2365" s="1494">
        <v>6</v>
      </c>
      <c r="M2365" s="1494"/>
      <c r="N2365" s="1494">
        <v>7</v>
      </c>
      <c r="O2365" s="1494"/>
      <c r="P2365" s="1494">
        <v>8</v>
      </c>
      <c r="Q2365" s="1494"/>
      <c r="R2365" s="1494">
        <v>9</v>
      </c>
      <c r="S2365" s="1494"/>
      <c r="T2365" s="1501">
        <v>10</v>
      </c>
      <c r="U2365" s="1502"/>
      <c r="V2365" s="1366"/>
      <c r="W2365" s="1366"/>
      <c r="X2365" s="1366"/>
      <c r="Y2365" s="1375"/>
      <c r="Z2365" s="1366"/>
    </row>
    <row r="2366" spans="1:27" s="1367" customFormat="1" ht="20.100000000000001" customHeight="1" x14ac:dyDescent="0.15">
      <c r="A2366" s="1500"/>
      <c r="B2366" s="1372" t="s">
        <v>42</v>
      </c>
      <c r="C2366" s="1372" t="s">
        <v>47</v>
      </c>
      <c r="D2366" s="1372" t="s">
        <v>42</v>
      </c>
      <c r="E2366" s="1372" t="s">
        <v>47</v>
      </c>
      <c r="F2366" s="1372" t="s">
        <v>42</v>
      </c>
      <c r="G2366" s="1372" t="s">
        <v>47</v>
      </c>
      <c r="H2366" s="1372" t="s">
        <v>42</v>
      </c>
      <c r="I2366" s="1372" t="s">
        <v>47</v>
      </c>
      <c r="J2366" s="1372" t="s">
        <v>42</v>
      </c>
      <c r="K2366" s="1372" t="s">
        <v>47</v>
      </c>
      <c r="L2366" s="1372" t="s">
        <v>42</v>
      </c>
      <c r="M2366" s="1372" t="s">
        <v>47</v>
      </c>
      <c r="N2366" s="1372"/>
      <c r="O2366" s="1372"/>
      <c r="P2366" s="1372"/>
      <c r="Q2366" s="1372"/>
      <c r="R2366" s="1372"/>
      <c r="S2366" s="1372"/>
      <c r="T2366" s="1373"/>
      <c r="U2366" s="1377"/>
      <c r="V2366" s="1366" t="s">
        <v>1946</v>
      </c>
      <c r="W2366" s="382" t="s">
        <v>1950</v>
      </c>
      <c r="X2366" s="1366"/>
      <c r="Y2366" s="1375"/>
      <c r="Z2366" s="1366"/>
      <c r="AA2366" s="1393"/>
    </row>
    <row r="2367" spans="1:27" s="1367" customFormat="1" ht="23.85" customHeight="1" x14ac:dyDescent="0.15">
      <c r="A2367" s="1447">
        <v>1</v>
      </c>
      <c r="B2367" s="1345"/>
      <c r="C2367" s="775" t="s">
        <v>446</v>
      </c>
      <c r="D2367" s="1368">
        <v>0.31180555555555539</v>
      </c>
      <c r="E2367" s="1368">
        <v>0.38055555555555509</v>
      </c>
      <c r="F2367" s="1368">
        <v>0.46111111111111042</v>
      </c>
      <c r="G2367" s="1368">
        <v>0.52222222222222126</v>
      </c>
      <c r="H2367" s="1368"/>
      <c r="I2367" s="1368"/>
      <c r="J2367" s="1368"/>
      <c r="K2367" s="1368"/>
      <c r="L2367" s="1368"/>
      <c r="M2367" s="1368"/>
      <c r="N2367" s="776"/>
      <c r="O2367" s="775"/>
      <c r="P2367" s="1368"/>
      <c r="Q2367" s="775"/>
      <c r="R2367" s="1372"/>
      <c r="S2367" s="775"/>
      <c r="T2367" s="665"/>
      <c r="U2367" s="1380"/>
      <c r="V2367" s="1117">
        <f>COUNTA(B2367:U2395)</f>
        <v>260</v>
      </c>
      <c r="W2367" s="816">
        <f>V2367/26.5/2</f>
        <v>4.9056603773584904</v>
      </c>
      <c r="X2367" s="1366"/>
      <c r="Y2367" s="1375"/>
      <c r="Z2367" s="1366"/>
      <c r="AA2367" s="1393" t="s">
        <v>2074</v>
      </c>
    </row>
    <row r="2368" spans="1:27" s="1367" customFormat="1" ht="23.85" customHeight="1" x14ac:dyDescent="0.15">
      <c r="A2368" s="1447">
        <v>2</v>
      </c>
      <c r="B2368" s="1345"/>
      <c r="C2368" s="1368">
        <v>0.23611111111111113</v>
      </c>
      <c r="D2368" s="1368">
        <v>0.31666666666666649</v>
      </c>
      <c r="E2368" s="1368">
        <v>0.38541666666666619</v>
      </c>
      <c r="F2368" s="1368">
        <v>0.46597222222222151</v>
      </c>
      <c r="G2368" s="1368">
        <v>0.52708333333333235</v>
      </c>
      <c r="H2368" s="1368"/>
      <c r="I2368" s="1368"/>
      <c r="J2368" s="1368"/>
      <c r="K2368" s="1368"/>
      <c r="L2368" s="1368"/>
      <c r="M2368" s="1368"/>
      <c r="N2368" s="776"/>
      <c r="O2368" s="274"/>
      <c r="P2368" s="1368"/>
      <c r="Q2368" s="1368"/>
      <c r="R2368" s="1372"/>
      <c r="S2368" s="775"/>
      <c r="T2368" s="1376"/>
      <c r="U2368" s="1380"/>
      <c r="V2368" s="1119">
        <f>COUNTA(B2367:B2396,D2367:D2396,F2367:F2396,H2367:H2396,J2367:J2396,L2367:L2396,N2367:N2396,P2367:P2396,R2367:R2396,T2367:T2396)</f>
        <v>129</v>
      </c>
      <c r="W2368" s="1119">
        <f>COUNTA(C2367:C2396,E2367:E2396,G2367:G2396,I2367:I2396,K2367:K2396,M2367:M2396,O2367:O2396,Q2367:Q2396,S2367:S2396,U2367:U2396)</f>
        <v>131</v>
      </c>
      <c r="X2368" s="1366"/>
      <c r="Y2368" s="1366">
        <f>(V2368+W2368)/2</f>
        <v>130</v>
      </c>
      <c r="Z2368" s="1366"/>
      <c r="AA2368" s="1393" t="s">
        <v>2074</v>
      </c>
    </row>
    <row r="2369" spans="1:27" s="1367" customFormat="1" ht="23.85" customHeight="1" x14ac:dyDescent="0.15">
      <c r="A2369" s="1447">
        <v>3</v>
      </c>
      <c r="B2369" s="1368"/>
      <c r="C2369" s="1368">
        <v>0.24305555555555558</v>
      </c>
      <c r="D2369" s="1368">
        <v>0.32291666666666646</v>
      </c>
      <c r="E2369" s="1368">
        <v>0.39166666666666616</v>
      </c>
      <c r="F2369" s="1368">
        <v>0.4708333333333326</v>
      </c>
      <c r="G2369" s="1368">
        <v>0.53194444444444344</v>
      </c>
      <c r="H2369" s="1368"/>
      <c r="I2369" s="1368"/>
      <c r="J2369" s="1368"/>
      <c r="K2369" s="1368"/>
      <c r="L2369" s="1368"/>
      <c r="M2369" s="777"/>
      <c r="N2369" s="1368"/>
      <c r="O2369" s="274"/>
      <c r="P2369" s="1368"/>
      <c r="Q2369" s="1368"/>
      <c r="R2369" s="1372"/>
      <c r="S2369" s="775"/>
      <c r="T2369" s="1376"/>
      <c r="U2369" s="1380"/>
      <c r="V2369" s="1366" t="s">
        <v>1992</v>
      </c>
      <c r="W2369" s="1366" t="s">
        <v>1948</v>
      </c>
      <c r="X2369" s="1366"/>
      <c r="Y2369" s="1366" t="s">
        <v>1938</v>
      </c>
      <c r="Z2369" s="1366"/>
      <c r="AA2369" s="1393" t="s">
        <v>2074</v>
      </c>
    </row>
    <row r="2370" spans="1:27" s="1367" customFormat="1" ht="23.85" customHeight="1" x14ac:dyDescent="0.15">
      <c r="A2370" s="1447">
        <v>4</v>
      </c>
      <c r="B2370" s="1368"/>
      <c r="C2370" s="1345">
        <v>0.25</v>
      </c>
      <c r="D2370" s="1368">
        <v>0.32916666666666644</v>
      </c>
      <c r="E2370" s="274">
        <v>0.39791666666666614</v>
      </c>
      <c r="F2370" s="1368">
        <v>0.4756944444444437</v>
      </c>
      <c r="G2370" s="1368">
        <v>0.53680555555555454</v>
      </c>
      <c r="H2370" s="1368">
        <v>0.60833333333333217</v>
      </c>
      <c r="I2370" s="1368">
        <v>0.67152777777777628</v>
      </c>
      <c r="J2370" s="1368">
        <v>0.7576388888888872</v>
      </c>
      <c r="K2370" s="1368">
        <v>0.82708333333333128</v>
      </c>
      <c r="L2370" s="1368"/>
      <c r="M2370" s="777"/>
      <c r="N2370" s="1368"/>
      <c r="O2370" s="274"/>
      <c r="P2370" s="1368"/>
      <c r="Q2370" s="1368"/>
      <c r="R2370" s="1372"/>
      <c r="S2370" s="775"/>
      <c r="T2370" s="1376"/>
      <c r="U2370" s="1380"/>
      <c r="V2370" s="1375"/>
      <c r="W2370" s="1375"/>
      <c r="X2370" s="1366"/>
      <c r="Y2370" s="1366"/>
      <c r="Z2370" s="1366"/>
      <c r="AA2370" s="1393" t="s">
        <v>45</v>
      </c>
    </row>
    <row r="2371" spans="1:27" s="1367" customFormat="1" ht="23.85" customHeight="1" x14ac:dyDescent="0.15">
      <c r="A2371" s="1447">
        <v>5</v>
      </c>
      <c r="B2371" s="1368"/>
      <c r="C2371" s="1345">
        <v>0.25694444444444442</v>
      </c>
      <c r="D2371" s="1368">
        <v>0.33541666666666642</v>
      </c>
      <c r="E2371" s="274">
        <v>0.40416666666666612</v>
      </c>
      <c r="F2371" s="1368">
        <v>0.48055555555555479</v>
      </c>
      <c r="G2371" s="1368">
        <v>0.54166666666666563</v>
      </c>
      <c r="H2371" s="1368">
        <v>0.61388888888888771</v>
      </c>
      <c r="I2371" s="1368">
        <v>0.67777777777777626</v>
      </c>
      <c r="J2371" s="1368">
        <v>0.76319444444444273</v>
      </c>
      <c r="K2371" s="1368">
        <v>0.83124999999999793</v>
      </c>
      <c r="L2371" s="1368"/>
      <c r="M2371" s="777"/>
      <c r="N2371" s="1368"/>
      <c r="O2371" s="274"/>
      <c r="P2371" s="1368"/>
      <c r="Q2371" s="1368"/>
      <c r="R2371" s="1372"/>
      <c r="S2371" s="775"/>
      <c r="T2371" s="1376"/>
      <c r="U2371" s="1380"/>
      <c r="V2371" s="1375"/>
      <c r="W2371" s="1375"/>
      <c r="X2371" s="1366"/>
      <c r="Y2371" s="1366"/>
      <c r="Z2371" s="1366"/>
      <c r="AA2371" s="1393" t="s">
        <v>45</v>
      </c>
    </row>
    <row r="2372" spans="1:27" s="1367" customFormat="1" ht="23.85" customHeight="1" x14ac:dyDescent="0.15">
      <c r="A2372" s="928" t="s">
        <v>2075</v>
      </c>
      <c r="B2372" s="1368"/>
      <c r="C2372" s="1345">
        <v>0.26388888888888884</v>
      </c>
      <c r="D2372" s="1368">
        <v>0.3416666666666664</v>
      </c>
      <c r="E2372" s="274">
        <v>0.4104166666666661</v>
      </c>
      <c r="F2372" s="1368">
        <v>0.48541666666666589</v>
      </c>
      <c r="G2372" s="1368">
        <v>0.54652777777777672</v>
      </c>
      <c r="H2372" s="1368">
        <v>0.61944444444444324</v>
      </c>
      <c r="I2372" s="1368">
        <v>0.68402777777777624</v>
      </c>
      <c r="J2372" s="1368">
        <v>0.76944444444444271</v>
      </c>
      <c r="K2372" s="1368">
        <v>0.83541666666666459</v>
      </c>
      <c r="L2372" s="1368">
        <v>0.90972222222221999</v>
      </c>
      <c r="M2372" s="777"/>
      <c r="N2372" s="1368"/>
      <c r="O2372" s="274"/>
      <c r="P2372" s="1368"/>
      <c r="Q2372" s="1368"/>
      <c r="R2372" s="1372"/>
      <c r="S2372" s="249"/>
      <c r="T2372" s="1376"/>
      <c r="U2372" s="1380"/>
      <c r="V2372" s="1120">
        <f>J2391-J2390</f>
        <v>6.2499999999999778E-3</v>
      </c>
      <c r="W2372" s="1120">
        <f>K2381-K2380</f>
        <v>5.5555555555555358E-3</v>
      </c>
      <c r="X2372" s="1366"/>
      <c r="Y2372" s="1366"/>
      <c r="Z2372" s="1366"/>
      <c r="AA2372" s="1393"/>
    </row>
    <row r="2373" spans="1:27" s="1367" customFormat="1" ht="23.85" customHeight="1" x14ac:dyDescent="0.15">
      <c r="A2373" s="1447">
        <v>7</v>
      </c>
      <c r="B2373" s="1368"/>
      <c r="C2373" s="1345">
        <v>0.27083333333333326</v>
      </c>
      <c r="D2373" s="821">
        <v>0.34791666666666637</v>
      </c>
      <c r="E2373" s="274">
        <v>0.41527777777777719</v>
      </c>
      <c r="F2373" s="821">
        <v>0.49027777777777698</v>
      </c>
      <c r="G2373" s="1368">
        <v>0.55138888888888782</v>
      </c>
      <c r="H2373" s="821">
        <v>0.62499999999999878</v>
      </c>
      <c r="I2373" s="1368">
        <v>0.69027777777777621</v>
      </c>
      <c r="J2373" s="821">
        <v>0.77569444444444269</v>
      </c>
      <c r="K2373" s="1368">
        <v>0.83958333333333124</v>
      </c>
      <c r="L2373" s="821">
        <v>0.91527777777777553</v>
      </c>
      <c r="M2373" s="777"/>
      <c r="N2373" s="1368"/>
      <c r="O2373" s="274"/>
      <c r="P2373" s="1368"/>
      <c r="Q2373" s="1368"/>
      <c r="R2373" s="1372"/>
      <c r="S2373" s="249"/>
      <c r="T2373" s="1376"/>
      <c r="U2373" s="1380"/>
      <c r="V2373" s="1120">
        <f>J2392-J2391</f>
        <v>6.2499999999999778E-3</v>
      </c>
      <c r="W2373" s="1120">
        <f t="shared" ref="W2373:W2383" si="37">K2382-K2381</f>
        <v>5.5555555555555358E-3</v>
      </c>
      <c r="X2373" s="1366"/>
      <c r="Y2373" s="1366"/>
      <c r="Z2373" s="1366"/>
      <c r="AA2373" s="1393"/>
    </row>
    <row r="2374" spans="1:27" s="1367" customFormat="1" ht="23.85" customHeight="1" x14ac:dyDescent="0.15">
      <c r="A2374" s="1447">
        <v>8</v>
      </c>
      <c r="B2374" s="1368"/>
      <c r="C2374" s="1345">
        <v>0.27777777777777768</v>
      </c>
      <c r="D2374" s="1368">
        <v>0.35416666666666635</v>
      </c>
      <c r="E2374" s="274">
        <v>0.42013888888888828</v>
      </c>
      <c r="F2374" s="1368">
        <v>0.49513888888888807</v>
      </c>
      <c r="G2374" s="1368">
        <v>0.55624999999999891</v>
      </c>
      <c r="H2374" s="1368">
        <v>0.63055555555555431</v>
      </c>
      <c r="I2374" s="1368">
        <v>0.69652777777777619</v>
      </c>
      <c r="J2374" s="1368">
        <v>0.78194444444444267</v>
      </c>
      <c r="K2374" s="1368">
        <v>0.84513888888888677</v>
      </c>
      <c r="L2374" s="1368">
        <v>0.92083333333333106</v>
      </c>
      <c r="M2374" s="777"/>
      <c r="N2374" s="1368"/>
      <c r="O2374" s="274"/>
      <c r="P2374" s="1368"/>
      <c r="Q2374" s="1368"/>
      <c r="R2374" s="1372"/>
      <c r="S2374" s="249"/>
      <c r="T2374" s="107"/>
      <c r="U2374" s="1380"/>
      <c r="V2374" s="1120">
        <f>J2393-J2392</f>
        <v>6.2499999999999778E-3</v>
      </c>
      <c r="W2374" s="1120">
        <f t="shared" si="37"/>
        <v>5.5555555555555358E-3</v>
      </c>
      <c r="X2374" s="1366"/>
      <c r="Y2374" s="1366"/>
      <c r="Z2374" s="1366"/>
      <c r="AA2374" s="1393"/>
    </row>
    <row r="2375" spans="1:27" s="1367" customFormat="1" ht="23.85" customHeight="1" x14ac:dyDescent="0.15">
      <c r="A2375" s="1447">
        <v>9</v>
      </c>
      <c r="B2375" s="1368"/>
      <c r="C2375" s="1345">
        <v>0.2847222222222221</v>
      </c>
      <c r="D2375" s="1368">
        <v>0.36041666666666633</v>
      </c>
      <c r="E2375" s="1368">
        <v>0.42499999999999938</v>
      </c>
      <c r="F2375" s="1368">
        <v>0.49999999999999917</v>
      </c>
      <c r="G2375" s="1368">
        <v>0.56111111111111001</v>
      </c>
      <c r="H2375" s="1368">
        <v>0.63611111111110985</v>
      </c>
      <c r="I2375" s="1368">
        <v>0.70277777777777617</v>
      </c>
      <c r="J2375" s="1368">
        <v>0.78888888888888709</v>
      </c>
      <c r="K2375" s="1368">
        <v>0.85069444444444231</v>
      </c>
      <c r="L2375" s="1368">
        <v>0.9263888888888866</v>
      </c>
      <c r="M2375" s="777"/>
      <c r="N2375" s="1368"/>
      <c r="O2375" s="274"/>
      <c r="P2375" s="1368"/>
      <c r="Q2375" s="1368"/>
      <c r="R2375" s="1372"/>
      <c r="S2375" s="249"/>
      <c r="T2375" s="1376"/>
      <c r="U2375" s="1380"/>
      <c r="V2375" s="1120">
        <f>J2394-J2393</f>
        <v>6.2499999999999778E-3</v>
      </c>
      <c r="W2375" s="1120">
        <f t="shared" si="37"/>
        <v>5.5555555555555358E-3</v>
      </c>
      <c r="X2375" s="1366"/>
      <c r="Y2375" s="1366"/>
      <c r="Z2375" s="1366"/>
      <c r="AA2375" s="1393"/>
    </row>
    <row r="2376" spans="1:27" s="1367" customFormat="1" ht="23.85" customHeight="1" x14ac:dyDescent="0.15">
      <c r="A2376" s="1447">
        <v>10</v>
      </c>
      <c r="B2376" s="1368"/>
      <c r="C2376" s="1368">
        <v>0.29027777777777763</v>
      </c>
      <c r="D2376" s="1368">
        <v>0.36666666666666631</v>
      </c>
      <c r="E2376" s="1368">
        <v>0.42986111111111047</v>
      </c>
      <c r="F2376" s="1368">
        <v>0.50486111111111032</v>
      </c>
      <c r="G2376" s="1368">
        <v>0.5659722222222211</v>
      </c>
      <c r="H2376" s="1368">
        <v>0.64166666666666539</v>
      </c>
      <c r="I2376" s="1368">
        <v>0.70902777777777615</v>
      </c>
      <c r="J2376" s="1368">
        <v>0.79583333333333151</v>
      </c>
      <c r="K2376" s="1368">
        <v>0.85624999999999785</v>
      </c>
      <c r="L2376" s="1368">
        <v>0.93194444444444213</v>
      </c>
      <c r="M2376" s="777"/>
      <c r="N2376" s="1368"/>
      <c r="O2376" s="274"/>
      <c r="P2376" s="1368"/>
      <c r="Q2376" s="1368"/>
      <c r="R2376" s="1372"/>
      <c r="S2376" s="249"/>
      <c r="T2376" s="1376"/>
      <c r="U2376" s="1380"/>
      <c r="V2376" s="1120">
        <f>L2372-J2394</f>
        <v>5.5555555555555358E-3</v>
      </c>
      <c r="W2376" s="1120">
        <f t="shared" si="37"/>
        <v>5.5555555555555358E-3</v>
      </c>
      <c r="X2376" s="1366"/>
      <c r="Y2376" s="1366"/>
      <c r="Z2376" s="1366"/>
      <c r="AA2376" s="1393"/>
    </row>
    <row r="2377" spans="1:27" s="1367" customFormat="1" ht="23.85" customHeight="1" x14ac:dyDescent="0.15">
      <c r="A2377" s="1447">
        <v>11</v>
      </c>
      <c r="B2377" s="1368"/>
      <c r="C2377" s="43">
        <v>0.29444444444444429</v>
      </c>
      <c r="D2377" s="1368">
        <v>0.37291666666666629</v>
      </c>
      <c r="E2377" s="1368">
        <v>0.43472222222222157</v>
      </c>
      <c r="F2377" s="1368">
        <v>0.50972222222222141</v>
      </c>
      <c r="G2377" s="1368">
        <v>0.57083333333333219</v>
      </c>
      <c r="H2377" s="1368">
        <v>0.64722222222222092</v>
      </c>
      <c r="I2377" s="1345">
        <v>0.71527777777777612</v>
      </c>
      <c r="J2377" s="1368">
        <v>0.80277777777777592</v>
      </c>
      <c r="K2377" s="274">
        <v>0.86111111111110894</v>
      </c>
      <c r="L2377" s="1368">
        <v>0.93749999999999767</v>
      </c>
      <c r="M2377" s="777"/>
      <c r="N2377" s="1368"/>
      <c r="O2377" s="274"/>
      <c r="P2377" s="1368"/>
      <c r="Q2377" s="1368"/>
      <c r="R2377" s="1372"/>
      <c r="S2377" s="249"/>
      <c r="T2377" s="1376"/>
      <c r="U2377" s="1380"/>
      <c r="V2377" s="1120">
        <f t="shared" ref="V2377:V2382" si="38">L2373-L2372</f>
        <v>5.5555555555555358E-3</v>
      </c>
      <c r="W2377" s="1120">
        <f t="shared" si="37"/>
        <v>5.5555555555555358E-3</v>
      </c>
      <c r="X2377" s="1366"/>
      <c r="Y2377" s="1366"/>
      <c r="Z2377" s="1366"/>
      <c r="AA2377" s="1393"/>
    </row>
    <row r="2378" spans="1:27" s="1367" customFormat="1" ht="23.85" customHeight="1" x14ac:dyDescent="0.15">
      <c r="A2378" s="1447">
        <v>12</v>
      </c>
      <c r="B2378" s="821">
        <v>0.23611111111111113</v>
      </c>
      <c r="C2378" s="43">
        <v>0.29861111111111094</v>
      </c>
      <c r="D2378" s="821">
        <v>0.37847222222222182</v>
      </c>
      <c r="E2378" s="1368">
        <v>0.43958333333333266</v>
      </c>
      <c r="F2378" s="821">
        <v>0.51527777777777695</v>
      </c>
      <c r="G2378" s="1368">
        <v>0.57638888888888773</v>
      </c>
      <c r="H2378" s="821">
        <v>0.65277777777777646</v>
      </c>
      <c r="I2378" s="1368">
        <v>0.7215277777777761</v>
      </c>
      <c r="J2378" s="821">
        <v>0.80972222222222034</v>
      </c>
      <c r="K2378" s="1368">
        <v>0.86597222222222003</v>
      </c>
      <c r="L2378" s="1368"/>
      <c r="M2378" s="777"/>
      <c r="N2378" s="1368"/>
      <c r="O2378" s="274"/>
      <c r="P2378" s="1368"/>
      <c r="Q2378" s="1368"/>
      <c r="R2378" s="1372"/>
      <c r="S2378" s="249"/>
      <c r="T2378" s="1376"/>
      <c r="U2378" s="1380"/>
      <c r="V2378" s="1120">
        <f t="shared" si="38"/>
        <v>5.5555555555555358E-3</v>
      </c>
      <c r="W2378" s="1120">
        <f t="shared" si="37"/>
        <v>5.5555555555555358E-3</v>
      </c>
      <c r="X2378" s="1366"/>
      <c r="Y2378" s="1366"/>
      <c r="Z2378" s="1366"/>
      <c r="AA2378" s="1393" t="s">
        <v>45</v>
      </c>
    </row>
    <row r="2379" spans="1:27" s="1367" customFormat="1" ht="23.85" customHeight="1" x14ac:dyDescent="0.15">
      <c r="A2379" s="1447">
        <v>13</v>
      </c>
      <c r="B2379" s="1368">
        <v>0.2416666666666667</v>
      </c>
      <c r="C2379" s="43">
        <v>0.30277777777777759</v>
      </c>
      <c r="D2379" s="1368">
        <v>0.38333333333333292</v>
      </c>
      <c r="E2379" s="1368">
        <v>0.44444444444444375</v>
      </c>
      <c r="F2379" s="1368">
        <v>0.52083333333333248</v>
      </c>
      <c r="G2379" s="1368">
        <v>0.58194444444444327</v>
      </c>
      <c r="H2379" s="1368">
        <v>0.65833333333333199</v>
      </c>
      <c r="I2379" s="1368">
        <v>0.72777777777777608</v>
      </c>
      <c r="J2379" s="1368">
        <v>0.81527777777777588</v>
      </c>
      <c r="K2379" s="1368">
        <v>0.87083333333333113</v>
      </c>
      <c r="L2379" s="1368"/>
      <c r="M2379" s="777"/>
      <c r="N2379" s="1368"/>
      <c r="O2379" s="274"/>
      <c r="P2379" s="1368"/>
      <c r="Q2379" s="1368"/>
      <c r="R2379" s="1372"/>
      <c r="S2379" s="249"/>
      <c r="T2379" s="1376"/>
      <c r="U2379" s="1380"/>
      <c r="V2379" s="1120">
        <f t="shared" si="38"/>
        <v>5.5555555555555358E-3</v>
      </c>
      <c r="W2379" s="1120">
        <f t="shared" si="37"/>
        <v>5.5555555555555358E-3</v>
      </c>
      <c r="X2379" s="1366"/>
      <c r="Y2379" s="1366"/>
      <c r="Z2379" s="1366"/>
      <c r="AA2379" s="1393" t="s">
        <v>45</v>
      </c>
    </row>
    <row r="2380" spans="1:27" s="1367" customFormat="1" ht="23.85" customHeight="1" x14ac:dyDescent="0.15">
      <c r="A2380" s="1447">
        <v>14</v>
      </c>
      <c r="B2380" s="1368">
        <v>0.24722222222222226</v>
      </c>
      <c r="C2380" s="43">
        <v>0.30694444444444424</v>
      </c>
      <c r="D2380" s="1368">
        <v>0.38819444444444401</v>
      </c>
      <c r="E2380" s="1368">
        <v>0.44930555555555485</v>
      </c>
      <c r="F2380" s="1368">
        <v>0.52638888888888802</v>
      </c>
      <c r="G2380" s="1368">
        <v>0.5874999999999988</v>
      </c>
      <c r="H2380" s="1368">
        <v>0.66458333333333197</v>
      </c>
      <c r="I2380" s="1345">
        <v>0.73402777777777606</v>
      </c>
      <c r="J2380" s="1368">
        <v>0.82083333333333142</v>
      </c>
      <c r="K2380" s="1368">
        <v>0.87638888888888666</v>
      </c>
      <c r="L2380" s="1368"/>
      <c r="M2380" s="777"/>
      <c r="N2380" s="1368"/>
      <c r="O2380" s="274"/>
      <c r="P2380" s="1368"/>
      <c r="Q2380" s="1368"/>
      <c r="R2380" s="1372"/>
      <c r="S2380" s="249"/>
      <c r="T2380" s="1376"/>
      <c r="U2380" s="1380"/>
      <c r="V2380" s="1120">
        <f t="shared" si="38"/>
        <v>5.5555555555555358E-3</v>
      </c>
      <c r="W2380" s="1120">
        <f t="shared" si="37"/>
        <v>5.5555555555555358E-3</v>
      </c>
      <c r="X2380" s="1366"/>
      <c r="Y2380" s="1366"/>
      <c r="Z2380" s="1366"/>
      <c r="AA2380" s="1393" t="s">
        <v>45</v>
      </c>
    </row>
    <row r="2381" spans="1:27" s="1367" customFormat="1" ht="23.85" customHeight="1" x14ac:dyDescent="0.15">
      <c r="A2381" s="1447">
        <v>15</v>
      </c>
      <c r="B2381" s="1368">
        <v>0.25138888888888894</v>
      </c>
      <c r="C2381" s="43">
        <v>0.31111111111111089</v>
      </c>
      <c r="D2381" s="1368">
        <v>0.3930555555555551</v>
      </c>
      <c r="E2381" s="1368">
        <v>0.45416666666666594</v>
      </c>
      <c r="F2381" s="1368">
        <v>0.53194444444444355</v>
      </c>
      <c r="G2381" s="1368">
        <v>0.59305555555555434</v>
      </c>
      <c r="H2381" s="1368">
        <v>0.67083333333333195</v>
      </c>
      <c r="I2381" s="1368">
        <v>0.74027777777777604</v>
      </c>
      <c r="J2381" s="1368">
        <v>0.82638888888888695</v>
      </c>
      <c r="K2381" s="1368">
        <v>0.8819444444444422</v>
      </c>
      <c r="L2381" s="1368"/>
      <c r="M2381" s="777"/>
      <c r="N2381" s="1368"/>
      <c r="O2381" s="274"/>
      <c r="P2381" s="1368"/>
      <c r="Q2381" s="1368"/>
      <c r="R2381" s="1372"/>
      <c r="S2381" s="249"/>
      <c r="T2381" s="1376"/>
      <c r="U2381" s="1380"/>
      <c r="V2381" s="1120">
        <f t="shared" si="38"/>
        <v>5.5555555555555358E-3</v>
      </c>
      <c r="W2381" s="1120">
        <f t="shared" si="37"/>
        <v>5.5555555555555358E-3</v>
      </c>
      <c r="X2381" s="1366"/>
      <c r="Y2381" s="1366"/>
      <c r="Z2381" s="1366"/>
      <c r="AA2381" s="1393" t="s">
        <v>45</v>
      </c>
    </row>
    <row r="2382" spans="1:27" s="1367" customFormat="1" ht="23.85" customHeight="1" x14ac:dyDescent="0.15">
      <c r="A2382" s="1447">
        <v>16</v>
      </c>
      <c r="B2382" s="1368">
        <v>0.25555555555555559</v>
      </c>
      <c r="C2382" s="43">
        <v>0.31527777777777755</v>
      </c>
      <c r="D2382" s="1368">
        <v>0.3979166666666662</v>
      </c>
      <c r="E2382" s="1368">
        <v>0.45902777777777704</v>
      </c>
      <c r="F2382" s="1368">
        <v>0.53680555555555465</v>
      </c>
      <c r="G2382" s="1368">
        <v>0.59861111111110987</v>
      </c>
      <c r="H2382" s="1368">
        <v>0.67708333333333193</v>
      </c>
      <c r="I2382" s="1368">
        <v>0.74722222222222046</v>
      </c>
      <c r="J2382" s="1368">
        <v>0.83194444444444249</v>
      </c>
      <c r="K2382" s="1368">
        <v>0.88749999999999774</v>
      </c>
      <c r="L2382" s="1368"/>
      <c r="M2382" s="778"/>
      <c r="N2382" s="1368"/>
      <c r="O2382" s="249"/>
      <c r="P2382" s="1368"/>
      <c r="Q2382" s="274"/>
      <c r="R2382" s="1372"/>
      <c r="S2382" s="273"/>
      <c r="T2382" s="1376"/>
      <c r="U2382" s="1380"/>
      <c r="V2382" s="1120">
        <f t="shared" si="38"/>
        <v>-0.93749999999999767</v>
      </c>
      <c r="W2382" s="1120">
        <f t="shared" si="37"/>
        <v>5.5555555555555358E-3</v>
      </c>
      <c r="X2382" s="1366"/>
      <c r="Y2382" s="1366"/>
      <c r="Z2382" s="1366"/>
      <c r="AA2382" s="1393" t="s">
        <v>45</v>
      </c>
    </row>
    <row r="2383" spans="1:27" s="1367" customFormat="1" ht="23.85" customHeight="1" x14ac:dyDescent="0.15">
      <c r="A2383" s="1447">
        <v>17</v>
      </c>
      <c r="B2383" s="821">
        <v>0.25972222222222224</v>
      </c>
      <c r="C2383" s="43">
        <v>0.3194444444444442</v>
      </c>
      <c r="D2383" s="821">
        <v>0.40277777777777729</v>
      </c>
      <c r="E2383" s="1368">
        <v>0.46388888888888813</v>
      </c>
      <c r="F2383" s="821">
        <v>0.54236111111111018</v>
      </c>
      <c r="G2383" s="1368">
        <v>0.60416666666666541</v>
      </c>
      <c r="H2383" s="821">
        <v>0.6833333333333319</v>
      </c>
      <c r="I2383" s="1368">
        <v>0.75416666666666488</v>
      </c>
      <c r="J2383" s="821">
        <v>0.83888888888888691</v>
      </c>
      <c r="K2383" s="1368">
        <v>0.89305555555555327</v>
      </c>
      <c r="L2383" s="1368"/>
      <c r="M2383" s="778"/>
      <c r="N2383" s="1368"/>
      <c r="O2383" s="249"/>
      <c r="P2383" s="1368"/>
      <c r="Q2383" s="1368"/>
      <c r="R2383" s="1372"/>
      <c r="S2383" s="273"/>
      <c r="T2383" s="1376"/>
      <c r="U2383" s="1380"/>
      <c r="V2383" s="1120"/>
      <c r="W2383" s="1120">
        <f t="shared" si="37"/>
        <v>-0.93749999999999756</v>
      </c>
      <c r="X2383" s="1366"/>
      <c r="Y2383" s="1366"/>
      <c r="Z2383" s="1366"/>
      <c r="AA2383" s="1393" t="s">
        <v>45</v>
      </c>
    </row>
    <row r="2384" spans="1:27" s="1367" customFormat="1" ht="23.85" customHeight="1" x14ac:dyDescent="0.15">
      <c r="A2384" s="1447">
        <v>18</v>
      </c>
      <c r="B2384" s="1368">
        <v>0.2638888888888889</v>
      </c>
      <c r="C2384" s="43">
        <v>0.32361111111111085</v>
      </c>
      <c r="D2384" s="1368">
        <v>0.40763888888888838</v>
      </c>
      <c r="E2384" s="1368">
        <v>0.46874999999999922</v>
      </c>
      <c r="F2384" s="1368">
        <v>0.54791666666666572</v>
      </c>
      <c r="G2384" s="1368">
        <v>0.60972222222222094</v>
      </c>
      <c r="H2384" s="1368">
        <v>0.68958333333333188</v>
      </c>
      <c r="I2384" s="1368">
        <v>0.7611111111111093</v>
      </c>
      <c r="J2384" s="1368">
        <v>0.84444444444444244</v>
      </c>
      <c r="K2384" s="1368">
        <v>0.89861111111110881</v>
      </c>
      <c r="L2384" s="1368"/>
      <c r="M2384" s="105"/>
      <c r="N2384" s="1368"/>
      <c r="O2384" s="249"/>
      <c r="P2384" s="1368"/>
      <c r="Q2384" s="1368"/>
      <c r="R2384" s="1372"/>
      <c r="S2384" s="273"/>
      <c r="T2384" s="1376"/>
      <c r="U2384" s="1380"/>
      <c r="V2384" s="1120"/>
      <c r="W2384" s="1120"/>
      <c r="X2384" s="1366"/>
      <c r="Y2384" s="1366"/>
      <c r="Z2384" s="1366"/>
      <c r="AA2384" s="1393" t="s">
        <v>45</v>
      </c>
    </row>
    <row r="2385" spans="1:27" s="1367" customFormat="1" ht="23.85" customHeight="1" x14ac:dyDescent="0.15">
      <c r="A2385" s="1447">
        <v>19</v>
      </c>
      <c r="B2385" s="1368">
        <v>0.26805555555555555</v>
      </c>
      <c r="C2385" s="43">
        <v>0.3277777777777775</v>
      </c>
      <c r="D2385" s="1368">
        <v>0.41249999999999948</v>
      </c>
      <c r="E2385" s="1368">
        <v>0.47361111111111032</v>
      </c>
      <c r="F2385" s="1368">
        <v>0.55347222222222126</v>
      </c>
      <c r="G2385" s="1368">
        <v>0.61527777777777648</v>
      </c>
      <c r="H2385" s="1368">
        <v>0.69583333333333186</v>
      </c>
      <c r="I2385" s="1368">
        <v>0.76805555555555372</v>
      </c>
      <c r="J2385" s="1368">
        <v>0.84999999999999798</v>
      </c>
      <c r="K2385" s="1368">
        <v>0.90416666666666434</v>
      </c>
      <c r="L2385" s="1368"/>
      <c r="M2385" s="105"/>
      <c r="N2385" s="1368"/>
      <c r="O2385" s="249"/>
      <c r="P2385" s="1368"/>
      <c r="Q2385" s="1368"/>
      <c r="R2385" s="1372"/>
      <c r="S2385" s="273"/>
      <c r="T2385" s="1376"/>
      <c r="U2385" s="1380"/>
      <c r="V2385" s="1120"/>
      <c r="W2385" s="1120"/>
      <c r="X2385" s="1366"/>
      <c r="Y2385" s="1366"/>
      <c r="Z2385" s="1366"/>
      <c r="AA2385" s="1393" t="s">
        <v>45</v>
      </c>
    </row>
    <row r="2386" spans="1:27" s="1367" customFormat="1" ht="23.85" customHeight="1" x14ac:dyDescent="0.15">
      <c r="A2386" s="1447">
        <v>20</v>
      </c>
      <c r="B2386" s="1368">
        <v>0.2722222222222222</v>
      </c>
      <c r="C2386" s="43">
        <v>0.33194444444444415</v>
      </c>
      <c r="D2386" s="1368">
        <v>0.41736111111111057</v>
      </c>
      <c r="E2386" s="1368">
        <v>0.47847222222222141</v>
      </c>
      <c r="F2386" s="1368">
        <v>0.55902777777777679</v>
      </c>
      <c r="G2386" s="1368">
        <v>0.62083333333333202</v>
      </c>
      <c r="H2386" s="1368">
        <v>0.70208333333333184</v>
      </c>
      <c r="I2386" s="1368">
        <v>0.77499999999999813</v>
      </c>
      <c r="J2386" s="1368">
        <v>0.85555555555555352</v>
      </c>
      <c r="K2386" s="1368">
        <v>0.90972222222221988</v>
      </c>
      <c r="L2386" s="1368"/>
      <c r="M2386" s="105"/>
      <c r="N2386" s="1368"/>
      <c r="O2386" s="249"/>
      <c r="P2386" s="1368"/>
      <c r="Q2386" s="1368"/>
      <c r="R2386" s="1372"/>
      <c r="S2386" s="273"/>
      <c r="T2386" s="1376"/>
      <c r="U2386" s="1380"/>
      <c r="V2386" s="1120"/>
      <c r="W2386" s="1366"/>
      <c r="X2386" s="1366"/>
      <c r="Y2386" s="1366"/>
      <c r="Z2386" s="1366"/>
      <c r="AA2386" s="1393" t="s">
        <v>45</v>
      </c>
    </row>
    <row r="2387" spans="1:27" s="1367" customFormat="1" ht="23.85" customHeight="1" x14ac:dyDescent="0.15">
      <c r="A2387" s="1447">
        <v>21</v>
      </c>
      <c r="B2387" s="1368">
        <v>0.27638888888888885</v>
      </c>
      <c r="C2387" s="43">
        <v>0.33611111111111081</v>
      </c>
      <c r="D2387" s="1368">
        <v>0.42222222222222167</v>
      </c>
      <c r="E2387" s="1368">
        <v>0.4833333333333325</v>
      </c>
      <c r="F2387" s="1368">
        <v>0.56458333333333233</v>
      </c>
      <c r="G2387" s="1368">
        <v>0.62638888888888755</v>
      </c>
      <c r="H2387" s="1368">
        <v>0.70833333333333182</v>
      </c>
      <c r="I2387" s="1368">
        <v>0.78124999999999811</v>
      </c>
      <c r="J2387" s="1368">
        <v>0.86111111111110905</v>
      </c>
      <c r="K2387" s="1368">
        <v>0.91527777777777541</v>
      </c>
      <c r="L2387" s="1368"/>
      <c r="M2387" s="105"/>
      <c r="N2387" s="246"/>
      <c r="O2387" s="249"/>
      <c r="P2387" s="1368"/>
      <c r="Q2387" s="1368"/>
      <c r="R2387" s="1372"/>
      <c r="S2387" s="273"/>
      <c r="T2387" s="1376"/>
      <c r="U2387" s="1380"/>
      <c r="V2387" s="1366"/>
      <c r="W2387" s="1366"/>
      <c r="X2387" s="1366"/>
      <c r="Y2387" s="1366"/>
      <c r="Z2387" s="1366"/>
      <c r="AA2387" s="1393" t="s">
        <v>45</v>
      </c>
    </row>
    <row r="2388" spans="1:27" s="1367" customFormat="1" ht="23.85" customHeight="1" x14ac:dyDescent="0.15">
      <c r="A2388" s="1447">
        <v>22</v>
      </c>
      <c r="B2388" s="821">
        <v>0.2805555555555555</v>
      </c>
      <c r="C2388" s="1368">
        <v>0.34027777777777746</v>
      </c>
      <c r="D2388" s="821">
        <v>0.42708333333333276</v>
      </c>
      <c r="E2388" s="1368">
        <v>0.4881944444444436</v>
      </c>
      <c r="F2388" s="821">
        <v>0.57013888888888786</v>
      </c>
      <c r="G2388" s="1368">
        <v>0.63194444444444309</v>
      </c>
      <c r="H2388" s="821">
        <v>0.71458333333333179</v>
      </c>
      <c r="I2388" s="1368">
        <v>0.78749999999999809</v>
      </c>
      <c r="J2388" s="821">
        <v>0.86666666666666459</v>
      </c>
      <c r="K2388" s="1368">
        <v>0.92083333333333095</v>
      </c>
      <c r="L2388" s="1368"/>
      <c r="M2388" s="105"/>
      <c r="N2388" s="246"/>
      <c r="O2388" s="249"/>
      <c r="P2388" s="1368"/>
      <c r="Q2388" s="1368"/>
      <c r="R2388" s="1372"/>
      <c r="S2388" s="273"/>
      <c r="T2388" s="1376"/>
      <c r="U2388" s="1380"/>
      <c r="V2388" s="1366"/>
      <c r="W2388" s="1366"/>
      <c r="X2388" s="1366"/>
      <c r="Y2388" s="1366"/>
      <c r="Z2388" s="1366"/>
      <c r="AA2388" s="1393" t="s">
        <v>45</v>
      </c>
    </row>
    <row r="2389" spans="1:27" s="1367" customFormat="1" ht="23.85" customHeight="1" x14ac:dyDescent="0.15">
      <c r="A2389" s="1447">
        <v>23</v>
      </c>
      <c r="B2389" s="1368">
        <v>0.28472222222222215</v>
      </c>
      <c r="C2389" s="1368">
        <v>0.34583333333333299</v>
      </c>
      <c r="D2389" s="1368">
        <v>0.43194444444444385</v>
      </c>
      <c r="E2389" s="1368">
        <v>0.49305555555555469</v>
      </c>
      <c r="F2389" s="1368">
        <v>0.5756944444444434</v>
      </c>
      <c r="G2389" s="1368">
        <v>0.63749999999999862</v>
      </c>
      <c r="H2389" s="1368">
        <v>0.72083333333333177</v>
      </c>
      <c r="I2389" s="1368">
        <v>0.79374999999999807</v>
      </c>
      <c r="J2389" s="1368">
        <v>0.87291666666666456</v>
      </c>
      <c r="K2389" s="1368">
        <v>0.92638888888888649</v>
      </c>
      <c r="L2389" s="1361"/>
      <c r="M2389" s="246"/>
      <c r="N2389" s="249"/>
      <c r="O2389" s="1368"/>
      <c r="P2389" s="1368"/>
      <c r="Q2389" s="249"/>
      <c r="R2389" s="1372"/>
      <c r="S2389" s="1369"/>
      <c r="T2389" s="1376"/>
      <c r="U2389" s="1380"/>
      <c r="V2389" s="1366"/>
      <c r="W2389" s="1366"/>
      <c r="X2389" s="1366"/>
      <c r="Y2389" s="1366"/>
      <c r="Z2389" s="1366"/>
      <c r="AA2389" s="1393" t="s">
        <v>45</v>
      </c>
    </row>
    <row r="2390" spans="1:27" s="1367" customFormat="1" ht="23.85" customHeight="1" x14ac:dyDescent="0.15">
      <c r="A2390" s="1447">
        <v>24</v>
      </c>
      <c r="B2390" s="1369">
        <v>0.28888888888888881</v>
      </c>
      <c r="C2390" s="1369">
        <v>0.35208333333333297</v>
      </c>
      <c r="D2390" s="1369">
        <v>0.43680555555555495</v>
      </c>
      <c r="E2390" s="1369">
        <v>0.49791666666666579</v>
      </c>
      <c r="F2390" s="1369">
        <v>0.58124999999999893</v>
      </c>
      <c r="G2390" s="1369">
        <v>0.64305555555555416</v>
      </c>
      <c r="H2390" s="1369">
        <v>0.72708333333333175</v>
      </c>
      <c r="I2390" s="1369">
        <v>0.79999999999999805</v>
      </c>
      <c r="J2390" s="1369">
        <v>0.87916666666666454</v>
      </c>
      <c r="K2390" s="1369">
        <v>0.93194444444444202</v>
      </c>
      <c r="L2390" s="1369"/>
      <c r="M2390" s="1369"/>
      <c r="N2390" s="1369"/>
      <c r="O2390" s="1369"/>
      <c r="P2390" s="1369"/>
      <c r="Q2390" s="1369"/>
      <c r="R2390" s="1372"/>
      <c r="S2390" s="1369"/>
      <c r="T2390" s="1376"/>
      <c r="U2390" s="1380"/>
      <c r="V2390" s="1366"/>
      <c r="W2390" s="1366"/>
      <c r="X2390" s="1366"/>
      <c r="Y2390" s="1366"/>
      <c r="Z2390" s="1366"/>
      <c r="AA2390" s="1393" t="s">
        <v>45</v>
      </c>
    </row>
    <row r="2391" spans="1:27" s="1367" customFormat="1" ht="23.85" customHeight="1" x14ac:dyDescent="0.15">
      <c r="A2391" s="1447">
        <v>25</v>
      </c>
      <c r="B2391" s="1369">
        <v>0.29305555555555546</v>
      </c>
      <c r="C2391" s="1369">
        <v>0.35833333333333295</v>
      </c>
      <c r="D2391" s="1369">
        <v>0.44166666666666604</v>
      </c>
      <c r="E2391" s="1369">
        <v>0.50277777777777688</v>
      </c>
      <c r="F2391" s="1369">
        <v>0.58611111111111003</v>
      </c>
      <c r="G2391" s="1369">
        <v>0.64861111111110969</v>
      </c>
      <c r="H2391" s="1369">
        <v>0.73333333333333173</v>
      </c>
      <c r="I2391" s="1369">
        <v>0.80624999999999802</v>
      </c>
      <c r="J2391" s="1369">
        <v>0.88541666666666452</v>
      </c>
      <c r="K2391" s="1369">
        <v>0.93749999999999756</v>
      </c>
      <c r="L2391" s="1369"/>
      <c r="M2391" s="1369"/>
      <c r="N2391" s="1369"/>
      <c r="O2391" s="1369"/>
      <c r="P2391" s="1369"/>
      <c r="Q2391" s="1369"/>
      <c r="R2391" s="1372"/>
      <c r="S2391" s="1369"/>
      <c r="T2391" s="1376"/>
      <c r="U2391" s="1380"/>
      <c r="V2391" s="1366"/>
      <c r="W2391" s="1366"/>
      <c r="X2391" s="1366"/>
      <c r="Y2391" s="1366"/>
      <c r="Z2391" s="1366"/>
      <c r="AA2391" s="1393" t="s">
        <v>45</v>
      </c>
    </row>
    <row r="2392" spans="1:27" s="1367" customFormat="1" ht="23.85" customHeight="1" x14ac:dyDescent="0.15">
      <c r="A2392" s="1447">
        <v>26</v>
      </c>
      <c r="B2392" s="1369">
        <v>0.29722222222222211</v>
      </c>
      <c r="C2392" s="1369">
        <v>0.36458333333333293</v>
      </c>
      <c r="D2392" s="1369">
        <v>0.44652777777777714</v>
      </c>
      <c r="E2392" s="1369">
        <v>0.50763888888888797</v>
      </c>
      <c r="F2392" s="1369">
        <v>0.59097222222222112</v>
      </c>
      <c r="G2392" s="1369">
        <v>0.65347222222222079</v>
      </c>
      <c r="H2392" s="1369">
        <v>0.73958333333333171</v>
      </c>
      <c r="I2392" s="1369">
        <v>0.812499999999998</v>
      </c>
      <c r="J2392" s="1369">
        <v>0.8916666666666645</v>
      </c>
      <c r="K2392" s="1369"/>
      <c r="L2392" s="1369"/>
      <c r="M2392" s="1369"/>
      <c r="N2392" s="1369"/>
      <c r="O2392" s="1369"/>
      <c r="P2392" s="1369"/>
      <c r="Q2392" s="1369"/>
      <c r="R2392" s="1369"/>
      <c r="S2392" s="1369"/>
      <c r="T2392" s="1376"/>
      <c r="U2392" s="1380"/>
      <c r="V2392" s="1366"/>
      <c r="W2392" s="1366"/>
      <c r="X2392" s="1366"/>
      <c r="Y2392" s="1366"/>
      <c r="Z2392" s="1366"/>
      <c r="AA2392" s="1393"/>
    </row>
    <row r="2393" spans="1:27" s="1367" customFormat="1" ht="23.85" customHeight="1" x14ac:dyDescent="0.15">
      <c r="A2393" s="1447">
        <v>27</v>
      </c>
      <c r="B2393" s="1426">
        <v>0.3020833333333332</v>
      </c>
      <c r="C2393" s="1369">
        <v>0.3708333333333329</v>
      </c>
      <c r="D2393" s="1426">
        <v>0.45138888888888823</v>
      </c>
      <c r="E2393" s="1369">
        <v>0.51249999999999907</v>
      </c>
      <c r="F2393" s="1426">
        <v>0.59652777777777666</v>
      </c>
      <c r="G2393" s="1369">
        <v>0.65902777777777632</v>
      </c>
      <c r="H2393" s="1426">
        <v>0.74583333333333168</v>
      </c>
      <c r="I2393" s="1369">
        <v>0.81874999999999798</v>
      </c>
      <c r="J2393" s="1426">
        <v>0.89791666666666448</v>
      </c>
      <c r="K2393" s="1369"/>
      <c r="L2393" s="1369"/>
      <c r="M2393" s="1369"/>
      <c r="N2393" s="1369"/>
      <c r="O2393" s="1369"/>
      <c r="P2393" s="1369"/>
      <c r="Q2393" s="1369"/>
      <c r="R2393" s="1369"/>
      <c r="S2393" s="1369"/>
      <c r="T2393" s="1376"/>
      <c r="U2393" s="1380"/>
      <c r="V2393" s="1366"/>
      <c r="W2393" s="1366"/>
      <c r="X2393" s="1366"/>
      <c r="Y2393" s="1366"/>
      <c r="Z2393" s="1366"/>
      <c r="AA2393" s="1393"/>
    </row>
    <row r="2394" spans="1:27" s="1367" customFormat="1" ht="23.85" customHeight="1" x14ac:dyDescent="0.15">
      <c r="A2394" s="1447">
        <v>28</v>
      </c>
      <c r="B2394" s="1369">
        <v>0.3069444444444443</v>
      </c>
      <c r="C2394" s="1369">
        <v>0.375694444444444</v>
      </c>
      <c r="D2394" s="1369">
        <v>0.45624999999999932</v>
      </c>
      <c r="E2394" s="1369">
        <v>0.51736111111111016</v>
      </c>
      <c r="F2394" s="1369">
        <v>0.60277777777777664</v>
      </c>
      <c r="G2394" s="1369">
        <v>0.6652777777777763</v>
      </c>
      <c r="H2394" s="1369">
        <v>0.75208333333333166</v>
      </c>
      <c r="I2394" s="1369">
        <v>0.82291666666666463</v>
      </c>
      <c r="J2394" s="1369">
        <v>0.90416666666666445</v>
      </c>
      <c r="K2394" s="1369"/>
      <c r="L2394" s="1369"/>
      <c r="M2394" s="1369"/>
      <c r="N2394" s="1369"/>
      <c r="O2394" s="1369"/>
      <c r="P2394" s="1369"/>
      <c r="Q2394" s="1369"/>
      <c r="R2394" s="1369"/>
      <c r="S2394" s="1369"/>
      <c r="T2394" s="1376"/>
      <c r="U2394" s="1380"/>
      <c r="V2394" s="1366"/>
      <c r="W2394" s="1366"/>
      <c r="X2394" s="1366"/>
      <c r="Y2394" s="1366"/>
      <c r="Z2394" s="1366"/>
      <c r="AA2394" s="1393"/>
    </row>
    <row r="2395" spans="1:27" s="1367" customFormat="1" ht="23.85" customHeight="1" x14ac:dyDescent="0.15">
      <c r="A2395" s="1447">
        <v>29</v>
      </c>
      <c r="B2395" s="1369"/>
      <c r="C2395" s="1369"/>
      <c r="D2395" s="1369"/>
      <c r="E2395" s="1369"/>
      <c r="F2395" s="1369"/>
      <c r="G2395" s="1369"/>
      <c r="H2395" s="1369"/>
      <c r="I2395" s="1369"/>
      <c r="J2395" s="1369"/>
      <c r="K2395" s="1369"/>
      <c r="L2395" s="1369"/>
      <c r="M2395" s="1369"/>
      <c r="N2395" s="1369"/>
      <c r="O2395" s="1369"/>
      <c r="P2395" s="1369"/>
      <c r="Q2395" s="1369"/>
      <c r="R2395" s="1369"/>
      <c r="S2395" s="1369"/>
      <c r="T2395" s="1376"/>
      <c r="U2395" s="1380"/>
      <c r="V2395" s="1366"/>
      <c r="W2395" s="1366"/>
      <c r="X2395" s="1366"/>
      <c r="Y2395" s="1366"/>
      <c r="Z2395" s="1366"/>
      <c r="AA2395" s="1393"/>
    </row>
    <row r="2396" spans="1:27" s="1367" customFormat="1" ht="23.85" customHeight="1" x14ac:dyDescent="0.15">
      <c r="A2396" s="1447">
        <v>30</v>
      </c>
      <c r="B2396" s="1369"/>
      <c r="C2396" s="1369"/>
      <c r="D2396" s="1369"/>
      <c r="E2396" s="1369"/>
      <c r="F2396" s="1369"/>
      <c r="G2396" s="1369"/>
      <c r="H2396" s="1369"/>
      <c r="I2396" s="1369"/>
      <c r="J2396" s="1369"/>
      <c r="K2396" s="1369"/>
      <c r="L2396" s="1369"/>
      <c r="M2396" s="1369"/>
      <c r="N2396" s="1369"/>
      <c r="O2396" s="1369"/>
      <c r="P2396" s="1369"/>
      <c r="Q2396" s="1369"/>
      <c r="R2396" s="1369"/>
      <c r="S2396" s="1369"/>
      <c r="T2396" s="1376"/>
      <c r="U2396" s="1380"/>
      <c r="V2396" s="1366"/>
      <c r="W2396" s="1366"/>
      <c r="X2396" s="1366"/>
      <c r="Y2396" s="1366"/>
      <c r="Z2396" s="1366"/>
      <c r="AA2396" s="1393"/>
    </row>
    <row r="2397" spans="1:27" s="1367" customFormat="1" ht="23.85" customHeight="1" x14ac:dyDescent="0.15">
      <c r="A2397" s="1447">
        <v>31</v>
      </c>
      <c r="B2397" s="1496" t="s">
        <v>2076</v>
      </c>
      <c r="C2397" s="1497"/>
      <c r="D2397" s="1497"/>
      <c r="E2397" s="1497"/>
      <c r="F2397" s="1497"/>
      <c r="G2397" s="1497"/>
      <c r="H2397" s="1497"/>
      <c r="I2397" s="1497"/>
      <c r="J2397" s="1497"/>
      <c r="K2397" s="1497"/>
      <c r="L2397" s="1498"/>
      <c r="M2397" s="1369"/>
      <c r="N2397" s="1369"/>
      <c r="O2397" s="1369"/>
      <c r="P2397" s="1369"/>
      <c r="Q2397" s="1369"/>
      <c r="R2397" s="1369"/>
      <c r="S2397" s="1369"/>
      <c r="T2397" s="1376"/>
      <c r="U2397" s="1380"/>
      <c r="V2397" s="1366"/>
      <c r="W2397" s="1366"/>
      <c r="X2397" s="1366"/>
      <c r="Y2397" s="1366"/>
      <c r="Z2397" s="1366"/>
      <c r="AA2397" s="1393"/>
    </row>
    <row r="2398" spans="1:27" s="1367" customFormat="1" ht="23.85" customHeight="1" x14ac:dyDescent="0.15">
      <c r="A2398" s="1447">
        <v>32</v>
      </c>
      <c r="B2398" s="1369"/>
      <c r="C2398" s="1369"/>
      <c r="D2398" s="1369"/>
      <c r="E2398" s="1369"/>
      <c r="F2398" s="1369"/>
      <c r="G2398" s="1369"/>
      <c r="H2398" s="1369"/>
      <c r="I2398" s="1369"/>
      <c r="J2398" s="1369"/>
      <c r="K2398" s="1369"/>
      <c r="L2398" s="1369"/>
      <c r="M2398" s="1369"/>
      <c r="N2398" s="1369"/>
      <c r="O2398" s="1369"/>
      <c r="P2398" s="1369"/>
      <c r="Q2398" s="1369"/>
      <c r="R2398" s="1369"/>
      <c r="S2398" s="1369"/>
      <c r="T2398" s="1376"/>
      <c r="U2398" s="1380"/>
      <c r="V2398" s="1366"/>
      <c r="W2398" s="1366"/>
      <c r="X2398" s="1366"/>
      <c r="Y2398" s="1366"/>
      <c r="Z2398" s="1366"/>
      <c r="AA2398" s="1393"/>
    </row>
    <row r="2399" spans="1:27" s="1367" customFormat="1" ht="23.85" customHeight="1" thickBot="1" x14ac:dyDescent="0.2">
      <c r="A2399" s="11">
        <v>33</v>
      </c>
      <c r="B2399" s="1374"/>
      <c r="C2399" s="1374"/>
      <c r="D2399" s="1374"/>
      <c r="E2399" s="1374"/>
      <c r="F2399" s="1374"/>
      <c r="G2399" s="1374"/>
      <c r="H2399" s="1374"/>
      <c r="I2399" s="1374"/>
      <c r="J2399" s="1374"/>
      <c r="K2399" s="1374"/>
      <c r="L2399" s="1374"/>
      <c r="M2399" s="1374"/>
      <c r="N2399" s="1374"/>
      <c r="O2399" s="1374"/>
      <c r="P2399" s="1374"/>
      <c r="Q2399" s="1374"/>
      <c r="R2399" s="1374"/>
      <c r="S2399" s="1374"/>
      <c r="T2399" s="1382"/>
      <c r="U2399" s="1383"/>
      <c r="V2399" s="1366"/>
      <c r="W2399" s="1366"/>
      <c r="X2399" s="1366"/>
      <c r="Y2399" s="1375"/>
      <c r="Z2399" s="1366"/>
    </row>
    <row r="2400" spans="1:27" s="1367" customFormat="1" ht="20.100000000000001" customHeight="1" thickBot="1" x14ac:dyDescent="0.2">
      <c r="A2400" s="1522" t="s">
        <v>20</v>
      </c>
      <c r="B2400" s="1523"/>
      <c r="C2400" s="1491" t="s">
        <v>2077</v>
      </c>
      <c r="D2400" s="1492"/>
      <c r="E2400" s="1492"/>
      <c r="F2400" s="1493"/>
      <c r="G2400" s="1375"/>
      <c r="H2400" s="1375"/>
      <c r="I2400" s="1375"/>
      <c r="J2400" s="1375"/>
      <c r="K2400" s="1375"/>
      <c r="L2400" s="1375"/>
      <c r="M2400" s="1375"/>
      <c r="N2400" s="1375"/>
      <c r="O2400" s="1375"/>
      <c r="P2400" s="1375"/>
      <c r="Q2400" s="1375"/>
      <c r="R2400" s="1375"/>
      <c r="S2400" s="1375"/>
      <c r="T2400" s="1401"/>
      <c r="U2400" s="1401"/>
      <c r="V2400" s="1366"/>
      <c r="W2400" s="1366"/>
      <c r="X2400" s="1366"/>
      <c r="Y2400" s="1375"/>
      <c r="Z2400" s="1366"/>
    </row>
    <row r="2401" spans="1:27" s="2" customFormat="1" ht="31.5" customHeight="1" thickBot="1" x14ac:dyDescent="0.2">
      <c r="A2401" s="1476" t="s">
        <v>1662</v>
      </c>
      <c r="B2401" s="1477"/>
      <c r="C2401" s="1477"/>
      <c r="D2401" s="1477"/>
      <c r="E2401" s="1478"/>
      <c r="F2401" s="602" t="s">
        <v>1766</v>
      </c>
      <c r="G2401" s="1"/>
      <c r="H2401" s="1479" t="s">
        <v>42</v>
      </c>
      <c r="I2401" s="1480"/>
      <c r="J2401" s="1480"/>
      <c r="K2401" s="5" t="s">
        <v>9</v>
      </c>
      <c r="L2401" s="1457" t="s">
        <v>47</v>
      </c>
      <c r="M2401" s="1457"/>
      <c r="N2401" s="1458"/>
      <c r="O2401" s="1"/>
      <c r="P2401" s="6"/>
      <c r="Q2401" s="6"/>
      <c r="R2401" s="6"/>
      <c r="S2401" s="1"/>
      <c r="T2401" s="1524" t="s">
        <v>1663</v>
      </c>
      <c r="U2401" s="1525"/>
      <c r="V2401" s="379">
        <f>V2403/V2408</f>
        <v>1.113315696649028E-2</v>
      </c>
      <c r="W2401" s="379">
        <f>W2403/W2408</f>
        <v>1.0959201388888869E-2</v>
      </c>
      <c r="X2401" s="379">
        <f>AVERAGE(V2401,W2401)</f>
        <v>1.1046179177689575E-2</v>
      </c>
      <c r="Y2401" s="380" t="s">
        <v>1604</v>
      </c>
      <c r="Z2401" s="381">
        <f>ROUND(X2401*1440,0)/1440</f>
        <v>1.1111111111111112E-2</v>
      </c>
    </row>
    <row r="2402" spans="1:27" s="2" customFormat="1" ht="9" customHeight="1" thickBot="1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534"/>
      <c r="U2402" s="534"/>
      <c r="V2402" s="379">
        <f>B2413</f>
        <v>0.23611111111111113</v>
      </c>
      <c r="W2402" s="379">
        <f>C2408</f>
        <v>0.23611111111111113</v>
      </c>
      <c r="X2402" s="1"/>
      <c r="Y2402" s="1"/>
      <c r="Z2402" s="13"/>
    </row>
    <row r="2403" spans="1:27" s="751" customFormat="1" ht="20.100000000000001" customHeight="1" thickBot="1" x14ac:dyDescent="0.2">
      <c r="A2403" s="1495" t="s">
        <v>12</v>
      </c>
      <c r="B2403" s="1483"/>
      <c r="C2403" s="1782" t="s">
        <v>1664</v>
      </c>
      <c r="D2403" s="1782"/>
      <c r="E2403" s="1783"/>
      <c r="F2403" s="1487" t="s">
        <v>1665</v>
      </c>
      <c r="G2403" s="1488"/>
      <c r="H2403" s="1488"/>
      <c r="I2403" s="1488"/>
      <c r="J2403" s="1488"/>
      <c r="K2403" s="1"/>
      <c r="L2403" s="1"/>
      <c r="M2403" s="1"/>
      <c r="N2403" s="1463" t="s">
        <v>13</v>
      </c>
      <c r="O2403" s="1464"/>
      <c r="P2403" s="1503">
        <f>Z2401</f>
        <v>1.1111111111111112E-2</v>
      </c>
      <c r="Q2403" s="1504"/>
      <c r="R2403" s="1"/>
      <c r="S2403" s="7" t="s">
        <v>14</v>
      </c>
      <c r="T2403" s="1690">
        <v>5.8333333333333327E-2</v>
      </c>
      <c r="U2403" s="1466"/>
      <c r="V2403" s="379">
        <f>V2404-V2402</f>
        <v>0.70138888888888762</v>
      </c>
      <c r="W2403" s="379">
        <f>W2404-W2402</f>
        <v>0.70138888888888762</v>
      </c>
      <c r="X2403" s="1"/>
      <c r="Y2403" s="1"/>
      <c r="Z2403" s="13"/>
      <c r="AA2403" s="2"/>
    </row>
    <row r="2404" spans="1:27" s="2" customFormat="1" ht="9" customHeight="1" thickBot="1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534"/>
      <c r="U2404" s="534"/>
      <c r="V2404" s="379">
        <f>L2411</f>
        <v>0.93749999999999878</v>
      </c>
      <c r="W2404" s="379">
        <f>K2418</f>
        <v>0.93749999999999878</v>
      </c>
      <c r="X2404" s="1"/>
      <c r="Y2404" s="1"/>
      <c r="Z2404" s="13"/>
    </row>
    <row r="2405" spans="1:27" s="2" customFormat="1" ht="20.100000000000001" customHeight="1" x14ac:dyDescent="0.15">
      <c r="A2405" s="1499" t="s">
        <v>15</v>
      </c>
      <c r="B2405" s="1494">
        <v>1</v>
      </c>
      <c r="C2405" s="1494"/>
      <c r="D2405" s="1494">
        <v>2</v>
      </c>
      <c r="E2405" s="1494"/>
      <c r="F2405" s="1494">
        <v>3</v>
      </c>
      <c r="G2405" s="1494"/>
      <c r="H2405" s="1494">
        <v>4</v>
      </c>
      <c r="I2405" s="1494"/>
      <c r="J2405" s="1494">
        <v>5</v>
      </c>
      <c r="K2405" s="1494"/>
      <c r="L2405" s="1494">
        <v>6</v>
      </c>
      <c r="M2405" s="1494"/>
      <c r="N2405" s="1494">
        <v>7</v>
      </c>
      <c r="O2405" s="1494"/>
      <c r="P2405" s="1494">
        <v>8</v>
      </c>
      <c r="Q2405" s="1494"/>
      <c r="R2405" s="1494">
        <v>9</v>
      </c>
      <c r="S2405" s="1494"/>
      <c r="T2405" s="1501">
        <v>10</v>
      </c>
      <c r="U2405" s="1502"/>
      <c r="V2405" s="1"/>
      <c r="W2405" s="1"/>
      <c r="X2405" s="1"/>
      <c r="Y2405" s="13"/>
      <c r="Z2405" s="1"/>
    </row>
    <row r="2406" spans="1:27" s="2" customFormat="1" ht="20.100000000000001" customHeight="1" x14ac:dyDescent="0.15">
      <c r="A2406" s="1500"/>
      <c r="B2406" s="9" t="s">
        <v>42</v>
      </c>
      <c r="C2406" s="9" t="s">
        <v>47</v>
      </c>
      <c r="D2406" s="9" t="s">
        <v>42</v>
      </c>
      <c r="E2406" s="9" t="s">
        <v>47</v>
      </c>
      <c r="F2406" s="9" t="s">
        <v>42</v>
      </c>
      <c r="G2406" s="9" t="s">
        <v>47</v>
      </c>
      <c r="H2406" s="9" t="s">
        <v>42</v>
      </c>
      <c r="I2406" s="9" t="s">
        <v>47</v>
      </c>
      <c r="J2406" s="9" t="s">
        <v>42</v>
      </c>
      <c r="K2406" s="9" t="s">
        <v>47</v>
      </c>
      <c r="L2406" s="9" t="s">
        <v>42</v>
      </c>
      <c r="M2406" s="9" t="s">
        <v>47</v>
      </c>
      <c r="N2406" s="9"/>
      <c r="O2406" s="9"/>
      <c r="P2406" s="9"/>
      <c r="Q2406" s="9"/>
      <c r="R2406" s="9"/>
      <c r="S2406" s="9"/>
      <c r="T2406" s="10"/>
      <c r="U2406" s="16"/>
      <c r="V2406" s="1" t="s">
        <v>1588</v>
      </c>
      <c r="W2406" s="382" t="s">
        <v>1589</v>
      </c>
      <c r="X2406" s="1"/>
      <c r="Y2406" s="13"/>
      <c r="Z2406" s="1"/>
      <c r="AA2406" s="104"/>
    </row>
    <row r="2407" spans="1:27" s="2" customFormat="1" ht="23.85" customHeight="1" x14ac:dyDescent="0.15">
      <c r="A2407" s="8">
        <v>1</v>
      </c>
      <c r="B2407" s="39"/>
      <c r="C2407" s="775" t="s">
        <v>446</v>
      </c>
      <c r="D2407" s="821">
        <v>0.31805555555555565</v>
      </c>
      <c r="E2407" s="3">
        <v>0.37430555555555572</v>
      </c>
      <c r="F2407" s="821">
        <v>0.4625000000000003</v>
      </c>
      <c r="G2407" s="3">
        <v>0.52291666666666692</v>
      </c>
      <c r="H2407" s="821">
        <v>0.6069444444444444</v>
      </c>
      <c r="I2407" s="3">
        <v>0.66736111111111085</v>
      </c>
      <c r="J2407" s="821">
        <v>0.75347222222222165</v>
      </c>
      <c r="K2407" s="3">
        <v>0.81180555555555478</v>
      </c>
      <c r="L2407" s="3"/>
      <c r="M2407" s="3"/>
      <c r="N2407" s="776"/>
      <c r="O2407" s="775"/>
      <c r="P2407" s="3"/>
      <c r="Q2407" s="775"/>
      <c r="R2407" s="9"/>
      <c r="S2407" s="775"/>
      <c r="T2407" s="665"/>
      <c r="U2407" s="20"/>
      <c r="V2407" s="815">
        <f>COUNTA(B2407:U2435)</f>
        <v>127</v>
      </c>
      <c r="W2407" s="816">
        <f>V2407/26.5/2</f>
        <v>2.3962264150943398</v>
      </c>
      <c r="X2407" s="1"/>
      <c r="Y2407" s="13"/>
      <c r="Z2407" s="1"/>
      <c r="AA2407" s="104" t="s">
        <v>1666</v>
      </c>
    </row>
    <row r="2408" spans="1:27" s="2" customFormat="1" ht="23.85" customHeight="1" x14ac:dyDescent="0.15">
      <c r="A2408" s="8">
        <v>2</v>
      </c>
      <c r="B2408" s="39"/>
      <c r="C2408" s="3">
        <v>0.23611111111111113</v>
      </c>
      <c r="D2408" s="3">
        <v>0.32916666666666677</v>
      </c>
      <c r="E2408" s="3">
        <v>0.38611111111111129</v>
      </c>
      <c r="F2408" s="3">
        <v>0.47361111111111143</v>
      </c>
      <c r="G2408" s="3">
        <v>0.53402777777777799</v>
      </c>
      <c r="H2408" s="3">
        <v>0.61805555555555547</v>
      </c>
      <c r="I2408" s="3">
        <v>0.67847222222222192</v>
      </c>
      <c r="J2408" s="3">
        <v>0.76458333333333273</v>
      </c>
      <c r="K2408" s="3">
        <v>0.82291666666666585</v>
      </c>
      <c r="L2408" s="3">
        <v>0.90416666666666556</v>
      </c>
      <c r="M2408" s="3"/>
      <c r="N2408" s="776"/>
      <c r="O2408" s="274"/>
      <c r="P2408" s="3"/>
      <c r="Q2408" s="3"/>
      <c r="R2408" s="9"/>
      <c r="S2408" s="775"/>
      <c r="T2408" s="14"/>
      <c r="U2408" s="20"/>
      <c r="V2408" s="386">
        <f>COUNTA(B2407:B2436,D2407:D2436,F2407:F2436,H2407:H2436,J2407:J2436,L2407:L2436,N2407:N2436,P2407:P2436,R2407:R2436,T2407:T2436)</f>
        <v>63</v>
      </c>
      <c r="W2408" s="386">
        <f>COUNTA(C2407:C2436,E2407:E2436,G2407:G2436,I2407:I2436,K2407:K2436,M2407:M2436,O2407:O2436,Q2407:Q2436,S2407:S2436,U2407:U2436)</f>
        <v>64</v>
      </c>
      <c r="X2408" s="1"/>
      <c r="Y2408" s="1">
        <f>(V2408+W2408)/2</f>
        <v>63.5</v>
      </c>
      <c r="Z2408" s="1"/>
      <c r="AA2408" s="104"/>
    </row>
    <row r="2409" spans="1:27" s="2" customFormat="1" ht="23.85" customHeight="1" x14ac:dyDescent="0.15">
      <c r="A2409" s="8">
        <v>3</v>
      </c>
      <c r="B2409" s="3"/>
      <c r="C2409" s="3">
        <v>0.24722222222222223</v>
      </c>
      <c r="D2409" s="3">
        <v>0.3402777777777779</v>
      </c>
      <c r="E2409" s="3">
        <v>0.39791666666666686</v>
      </c>
      <c r="F2409" s="3">
        <v>0.48472222222222255</v>
      </c>
      <c r="G2409" s="3">
        <v>0.54513888888888906</v>
      </c>
      <c r="H2409" s="3">
        <v>0.62916666666666654</v>
      </c>
      <c r="I2409" s="3">
        <v>0.68958333333333299</v>
      </c>
      <c r="J2409" s="3">
        <v>0.7756944444444438</v>
      </c>
      <c r="K2409" s="3">
        <v>0.83402777777777692</v>
      </c>
      <c r="L2409" s="3">
        <v>0.91527777777777664</v>
      </c>
      <c r="M2409" s="777"/>
      <c r="N2409" s="3"/>
      <c r="O2409" s="274"/>
      <c r="P2409" s="3"/>
      <c r="Q2409" s="3"/>
      <c r="R2409" s="9"/>
      <c r="S2409" s="775"/>
      <c r="T2409" s="14"/>
      <c r="U2409" s="20"/>
      <c r="V2409" s="1" t="s">
        <v>1592</v>
      </c>
      <c r="W2409" s="1" t="s">
        <v>1593</v>
      </c>
      <c r="X2409" s="1"/>
      <c r="Y2409" s="1" t="s">
        <v>1594</v>
      </c>
      <c r="Z2409" s="1"/>
      <c r="AA2409" s="104"/>
    </row>
    <row r="2410" spans="1:27" s="2" customFormat="1" ht="23.85" customHeight="1" x14ac:dyDescent="0.15">
      <c r="A2410" s="8">
        <v>4</v>
      </c>
      <c r="B2410" s="3"/>
      <c r="C2410" s="39">
        <v>0.25833333333333336</v>
      </c>
      <c r="D2410" s="3">
        <v>0.35138888888888903</v>
      </c>
      <c r="E2410" s="274">
        <v>0.40972222222222243</v>
      </c>
      <c r="F2410" s="3">
        <v>0.49583333333333368</v>
      </c>
      <c r="G2410" s="3">
        <v>0.55625000000000013</v>
      </c>
      <c r="H2410" s="3">
        <v>0.64027777777777761</v>
      </c>
      <c r="I2410" s="3">
        <v>0.70069444444444406</v>
      </c>
      <c r="J2410" s="3">
        <v>0.78749999999999931</v>
      </c>
      <c r="K2410" s="3">
        <v>0.84583333333333244</v>
      </c>
      <c r="L2410" s="3">
        <v>0.92638888888888771</v>
      </c>
      <c r="M2410" s="777"/>
      <c r="N2410" s="3"/>
      <c r="O2410" s="274"/>
      <c r="P2410" s="3"/>
      <c r="Q2410" s="3"/>
      <c r="R2410" s="9"/>
      <c r="S2410" s="775"/>
      <c r="T2410" s="14"/>
      <c r="U2410" s="20"/>
      <c r="V2410" s="13"/>
      <c r="W2410" s="13"/>
      <c r="X2410" s="1"/>
      <c r="Y2410" s="1"/>
      <c r="Z2410" s="1"/>
      <c r="AA2410" s="104"/>
    </row>
    <row r="2411" spans="1:27" s="2" customFormat="1" ht="23.85" customHeight="1" x14ac:dyDescent="0.15">
      <c r="A2411" s="8">
        <v>5</v>
      </c>
      <c r="B2411" s="3"/>
      <c r="C2411" s="39">
        <v>0.26944444444444449</v>
      </c>
      <c r="D2411" s="3">
        <v>0.36250000000000016</v>
      </c>
      <c r="E2411" s="274">
        <v>0.42083333333333356</v>
      </c>
      <c r="F2411" s="3">
        <v>0.50694444444444475</v>
      </c>
      <c r="G2411" s="3">
        <v>0.5673611111111112</v>
      </c>
      <c r="H2411" s="3">
        <v>0.65138888888888868</v>
      </c>
      <c r="I2411" s="3">
        <v>0.71180555555555514</v>
      </c>
      <c r="J2411" s="3">
        <v>0.79930555555555483</v>
      </c>
      <c r="K2411" s="3">
        <v>0.85763888888888795</v>
      </c>
      <c r="L2411" s="3">
        <v>0.93749999999999878</v>
      </c>
      <c r="M2411" s="777"/>
      <c r="N2411" s="3"/>
      <c r="O2411" s="274"/>
      <c r="P2411" s="3"/>
      <c r="Q2411" s="3"/>
      <c r="R2411" s="9"/>
      <c r="S2411" s="775"/>
      <c r="T2411" s="14"/>
      <c r="U2411" s="20"/>
      <c r="V2411" s="13"/>
      <c r="W2411" s="13"/>
      <c r="X2411" s="1"/>
      <c r="Y2411" s="1"/>
      <c r="Z2411" s="1"/>
      <c r="AA2411" s="104"/>
    </row>
    <row r="2412" spans="1:27" s="2" customFormat="1" ht="23.85" customHeight="1" x14ac:dyDescent="0.15">
      <c r="A2412" s="928" t="s">
        <v>1667</v>
      </c>
      <c r="B2412" s="3"/>
      <c r="C2412" s="39">
        <v>0.28055555555555561</v>
      </c>
      <c r="D2412" s="3">
        <v>0.37361111111111128</v>
      </c>
      <c r="E2412" s="274">
        <v>0.43194444444444469</v>
      </c>
      <c r="F2412" s="3">
        <v>0.51805555555555582</v>
      </c>
      <c r="G2412" s="3">
        <v>0.57847222222222228</v>
      </c>
      <c r="H2412" s="3">
        <v>0.6631944444444442</v>
      </c>
      <c r="I2412" s="3">
        <v>0.72291666666666621</v>
      </c>
      <c r="J2412" s="3">
        <v>0.81111111111111034</v>
      </c>
      <c r="K2412" s="3">
        <v>0.86944444444444346</v>
      </c>
      <c r="L2412" s="3"/>
      <c r="M2412" s="777"/>
      <c r="N2412" s="3"/>
      <c r="O2412" s="274"/>
      <c r="P2412" s="3"/>
      <c r="Q2412" s="3"/>
      <c r="R2412" s="9"/>
      <c r="S2412" s="249"/>
      <c r="T2412" s="14"/>
      <c r="U2412" s="20"/>
      <c r="V2412" s="385">
        <f>J2419-J2418</f>
        <v>1.1111111111111072E-2</v>
      </c>
      <c r="W2412" s="385">
        <f t="shared" ref="W2412:W2417" si="39">K2414-K2413</f>
        <v>1.1805555555555514E-2</v>
      </c>
      <c r="X2412" s="1"/>
      <c r="Y2412" s="1"/>
      <c r="Z2412" s="1"/>
      <c r="AA2412" s="104" t="s">
        <v>45</v>
      </c>
    </row>
    <row r="2413" spans="1:27" s="2" customFormat="1" ht="23.85" customHeight="1" x14ac:dyDescent="0.15">
      <c r="A2413" s="8">
        <v>7</v>
      </c>
      <c r="B2413" s="821">
        <v>0.23611111111111113</v>
      </c>
      <c r="C2413" s="39">
        <v>0.29166666666666674</v>
      </c>
      <c r="D2413" s="821">
        <v>0.38472222222222241</v>
      </c>
      <c r="E2413" s="274">
        <v>0.44305555555555581</v>
      </c>
      <c r="F2413" s="821">
        <v>0.5291666666666669</v>
      </c>
      <c r="G2413" s="3">
        <v>0.58958333333333335</v>
      </c>
      <c r="H2413" s="821">
        <v>0.67499999999999971</v>
      </c>
      <c r="I2413" s="3">
        <v>0.73402777777777728</v>
      </c>
      <c r="J2413" s="821">
        <v>0.82291666666666585</v>
      </c>
      <c r="K2413" s="3">
        <v>0.88124999999999898</v>
      </c>
      <c r="L2413" s="3"/>
      <c r="M2413" s="777"/>
      <c r="N2413" s="3"/>
      <c r="O2413" s="274"/>
      <c r="P2413" s="3"/>
      <c r="Q2413" s="3"/>
      <c r="R2413" s="9"/>
      <c r="S2413" s="249"/>
      <c r="T2413" s="14"/>
      <c r="U2413" s="20"/>
      <c r="V2413" s="385">
        <f>L2408-J2419</f>
        <v>1.1111111111111072E-2</v>
      </c>
      <c r="W2413" s="385">
        <f t="shared" si="39"/>
        <v>1.1111111111111072E-2</v>
      </c>
      <c r="X2413" s="1"/>
      <c r="Y2413" s="1"/>
      <c r="Z2413" s="1"/>
      <c r="AA2413" s="104" t="s">
        <v>45</v>
      </c>
    </row>
    <row r="2414" spans="1:27" s="2" customFormat="1" ht="23.85" customHeight="1" x14ac:dyDescent="0.15">
      <c r="A2414" s="8">
        <v>8</v>
      </c>
      <c r="B2414" s="3">
        <v>0.24791666666666667</v>
      </c>
      <c r="C2414" s="39">
        <v>0.30347222222222231</v>
      </c>
      <c r="D2414" s="3">
        <v>0.39583333333333354</v>
      </c>
      <c r="E2414" s="274">
        <v>0.45486111111111138</v>
      </c>
      <c r="F2414" s="3">
        <v>0.54027777777777797</v>
      </c>
      <c r="G2414" s="3">
        <v>0.60069444444444442</v>
      </c>
      <c r="H2414" s="3">
        <v>0.68680555555555522</v>
      </c>
      <c r="I2414" s="3">
        <v>0.74513888888888835</v>
      </c>
      <c r="J2414" s="3">
        <v>0.83472222222222137</v>
      </c>
      <c r="K2414" s="3">
        <v>0.89305555555555449</v>
      </c>
      <c r="L2414" s="3"/>
      <c r="M2414" s="777"/>
      <c r="N2414" s="3"/>
      <c r="O2414" s="274"/>
      <c r="P2414" s="3"/>
      <c r="Q2414" s="3"/>
      <c r="R2414" s="9"/>
      <c r="S2414" s="249"/>
      <c r="T2414" s="107"/>
      <c r="U2414" s="20"/>
      <c r="V2414" s="385">
        <f>L2409-L2408</f>
        <v>1.1111111111111072E-2</v>
      </c>
      <c r="W2414" s="385">
        <f t="shared" si="39"/>
        <v>1.1111111111111072E-2</v>
      </c>
      <c r="X2414" s="1"/>
      <c r="Y2414" s="1"/>
      <c r="Z2414" s="1"/>
      <c r="AA2414" s="104" t="s">
        <v>45</v>
      </c>
    </row>
    <row r="2415" spans="1:27" s="2" customFormat="1" ht="23.85" customHeight="1" x14ac:dyDescent="0.15">
      <c r="A2415" s="8">
        <v>9</v>
      </c>
      <c r="B2415" s="3">
        <v>0.25972222222222224</v>
      </c>
      <c r="C2415" s="39">
        <v>0.31527777777777788</v>
      </c>
      <c r="D2415" s="3">
        <v>0.40694444444444466</v>
      </c>
      <c r="E2415" s="3">
        <v>0.46666666666666695</v>
      </c>
      <c r="F2415" s="3">
        <v>0.55138888888888904</v>
      </c>
      <c r="G2415" s="3">
        <v>0.61180555555555549</v>
      </c>
      <c r="H2415" s="3">
        <v>0.6979166666666663</v>
      </c>
      <c r="I2415" s="3">
        <v>0.75624999999999942</v>
      </c>
      <c r="J2415" s="3">
        <v>0.84652777777777688</v>
      </c>
      <c r="K2415" s="3">
        <v>0.90416666666666556</v>
      </c>
      <c r="L2415" s="3"/>
      <c r="M2415" s="777"/>
      <c r="N2415" s="3"/>
      <c r="O2415" s="274"/>
      <c r="P2415" s="3"/>
      <c r="Q2415" s="3"/>
      <c r="R2415" s="9"/>
      <c r="S2415" s="249"/>
      <c r="T2415" s="14"/>
      <c r="U2415" s="20"/>
      <c r="V2415" s="385">
        <f>L2410-L2409</f>
        <v>1.1111111111111072E-2</v>
      </c>
      <c r="W2415" s="385">
        <f t="shared" si="39"/>
        <v>1.1111111111111072E-2</v>
      </c>
      <c r="X2415" s="1"/>
      <c r="Y2415" s="1"/>
      <c r="Z2415" s="1"/>
      <c r="AA2415" s="104" t="s">
        <v>45</v>
      </c>
    </row>
    <row r="2416" spans="1:27" s="2" customFormat="1" ht="23.85" customHeight="1" x14ac:dyDescent="0.15">
      <c r="A2416" s="8">
        <v>10</v>
      </c>
      <c r="B2416" s="3">
        <v>0.27152777777777781</v>
      </c>
      <c r="C2416" s="3">
        <v>0.32708333333333345</v>
      </c>
      <c r="D2416" s="3">
        <v>0.41805555555555579</v>
      </c>
      <c r="E2416" s="3">
        <v>0.47847222222222252</v>
      </c>
      <c r="F2416" s="3">
        <v>0.56250000000000011</v>
      </c>
      <c r="G2416" s="3">
        <v>0.62291666666666656</v>
      </c>
      <c r="H2416" s="3">
        <v>0.70902777777777737</v>
      </c>
      <c r="I2416" s="3">
        <v>0.76736111111111049</v>
      </c>
      <c r="J2416" s="3">
        <v>0.85833333333333239</v>
      </c>
      <c r="K2416" s="3">
        <v>0.91527777777777664</v>
      </c>
      <c r="L2416" s="3"/>
      <c r="M2416" s="777"/>
      <c r="N2416" s="3"/>
      <c r="O2416" s="274"/>
      <c r="P2416" s="3"/>
      <c r="Q2416" s="3"/>
      <c r="R2416" s="9"/>
      <c r="S2416" s="249"/>
      <c r="T2416" s="14"/>
      <c r="U2416" s="20"/>
      <c r="V2416" s="385">
        <f>L2411-L2410</f>
        <v>1.1111111111111072E-2</v>
      </c>
      <c r="W2416" s="385">
        <f t="shared" si="39"/>
        <v>1.1111111111111072E-2</v>
      </c>
      <c r="X2416" s="1"/>
      <c r="Y2416" s="1"/>
      <c r="Z2416" s="1"/>
      <c r="AA2416" s="104" t="s">
        <v>45</v>
      </c>
    </row>
    <row r="2417" spans="1:27" s="2" customFormat="1" ht="23.85" customHeight="1" x14ac:dyDescent="0.15">
      <c r="A2417" s="8">
        <v>11</v>
      </c>
      <c r="B2417" s="3">
        <v>0.28333333333333338</v>
      </c>
      <c r="C2417" s="3">
        <v>0.33888888888888902</v>
      </c>
      <c r="D2417" s="3">
        <v>0.42916666666666692</v>
      </c>
      <c r="E2417" s="3">
        <v>0.48958333333333365</v>
      </c>
      <c r="F2417" s="3">
        <v>0.57361111111111118</v>
      </c>
      <c r="G2417" s="3">
        <v>0.63402777777777763</v>
      </c>
      <c r="H2417" s="3">
        <v>0.72013888888888844</v>
      </c>
      <c r="I2417" s="39">
        <v>0.77847222222222157</v>
      </c>
      <c r="J2417" s="3">
        <v>0.87013888888888791</v>
      </c>
      <c r="K2417" s="274">
        <v>0.92638888888888771</v>
      </c>
      <c r="L2417" s="3"/>
      <c r="M2417" s="777"/>
      <c r="N2417" s="3"/>
      <c r="O2417" s="274"/>
      <c r="P2417" s="3"/>
      <c r="Q2417" s="3"/>
      <c r="R2417" s="9"/>
      <c r="S2417" s="249"/>
      <c r="T2417" s="14"/>
      <c r="U2417" s="20"/>
      <c r="V2417" s="385">
        <f>L2412-L2411</f>
        <v>-0.93749999999999878</v>
      </c>
      <c r="W2417" s="385">
        <f t="shared" si="39"/>
        <v>-0.93749999999999878</v>
      </c>
      <c r="X2417" s="1"/>
      <c r="Y2417" s="1"/>
      <c r="Z2417" s="1"/>
      <c r="AA2417" s="104" t="s">
        <v>45</v>
      </c>
    </row>
    <row r="2418" spans="1:27" s="2" customFormat="1" ht="23.85" customHeight="1" x14ac:dyDescent="0.15">
      <c r="A2418" s="8">
        <v>12</v>
      </c>
      <c r="B2418" s="821">
        <v>0.29513888888888895</v>
      </c>
      <c r="C2418" s="3">
        <v>0.35069444444444459</v>
      </c>
      <c r="D2418" s="821">
        <v>0.44027777777777805</v>
      </c>
      <c r="E2418" s="3">
        <v>0.50069444444444478</v>
      </c>
      <c r="F2418" s="821">
        <v>0.58472222222222225</v>
      </c>
      <c r="G2418" s="3">
        <v>0.64513888888888871</v>
      </c>
      <c r="H2418" s="821">
        <v>0.73124999999999951</v>
      </c>
      <c r="I2418" s="3">
        <v>0.78958333333333264</v>
      </c>
      <c r="J2418" s="821">
        <v>0.88194444444444342</v>
      </c>
      <c r="K2418" s="3">
        <v>0.93749999999999878</v>
      </c>
      <c r="L2418" s="3"/>
      <c r="M2418" s="777"/>
      <c r="N2418" s="3"/>
      <c r="O2418" s="274"/>
      <c r="P2418" s="3"/>
      <c r="Q2418" s="3"/>
      <c r="R2418" s="9"/>
      <c r="S2418" s="249"/>
      <c r="T2418" s="14"/>
      <c r="U2418" s="20"/>
      <c r="V2418" s="385"/>
      <c r="W2418" s="385"/>
      <c r="X2418" s="1"/>
      <c r="Y2418" s="1"/>
      <c r="Z2418" s="1"/>
      <c r="AA2418" s="104" t="s">
        <v>45</v>
      </c>
    </row>
    <row r="2419" spans="1:27" s="2" customFormat="1" ht="23.85" customHeight="1" x14ac:dyDescent="0.15">
      <c r="A2419" s="8">
        <v>13</v>
      </c>
      <c r="B2419" s="3">
        <v>0.30694444444444452</v>
      </c>
      <c r="C2419" s="3">
        <v>0.36250000000000016</v>
      </c>
      <c r="D2419" s="3">
        <v>0.45138888888888917</v>
      </c>
      <c r="E2419" s="3">
        <v>0.51180555555555585</v>
      </c>
      <c r="F2419" s="3">
        <v>0.59583333333333333</v>
      </c>
      <c r="G2419" s="3">
        <v>0.65624999999999978</v>
      </c>
      <c r="H2419" s="3">
        <v>0.74236111111111058</v>
      </c>
      <c r="I2419" s="3">
        <v>0.80069444444444371</v>
      </c>
      <c r="J2419" s="3">
        <v>0.89305555555555449</v>
      </c>
      <c r="K2419" s="3"/>
      <c r="L2419" s="3"/>
      <c r="M2419" s="777"/>
      <c r="N2419" s="3"/>
      <c r="O2419" s="274"/>
      <c r="P2419" s="3"/>
      <c r="Q2419" s="3"/>
      <c r="R2419" s="9"/>
      <c r="S2419" s="249"/>
      <c r="T2419" s="14"/>
      <c r="U2419" s="20"/>
      <c r="V2419" s="385"/>
      <c r="W2419" s="385"/>
      <c r="X2419" s="1"/>
      <c r="Y2419" s="1"/>
      <c r="Z2419" s="1"/>
      <c r="AA2419" s="104"/>
    </row>
    <row r="2420" spans="1:27" s="2" customFormat="1" ht="23.85" customHeight="1" x14ac:dyDescent="0.15">
      <c r="A2420" s="8">
        <v>14</v>
      </c>
      <c r="B2420" s="3"/>
      <c r="C2420" s="3"/>
      <c r="D2420" s="3"/>
      <c r="E2420" s="3"/>
      <c r="F2420" s="3"/>
      <c r="G2420" s="3"/>
      <c r="H2420" s="3"/>
      <c r="I2420" s="39"/>
      <c r="J2420" s="3"/>
      <c r="K2420" s="3"/>
      <c r="L2420" s="3"/>
      <c r="M2420" s="777"/>
      <c r="N2420" s="3"/>
      <c r="O2420" s="274"/>
      <c r="P2420" s="3"/>
      <c r="Q2420" s="3"/>
      <c r="R2420" s="9"/>
      <c r="S2420" s="249"/>
      <c r="T2420" s="14"/>
      <c r="U2420" s="20"/>
      <c r="V2420" s="385"/>
      <c r="W2420" s="385"/>
      <c r="X2420" s="1"/>
      <c r="Y2420" s="1"/>
      <c r="Z2420" s="1"/>
      <c r="AA2420" s="104"/>
    </row>
    <row r="2421" spans="1:27" s="2" customFormat="1" ht="23.85" customHeight="1" x14ac:dyDescent="0.15">
      <c r="A2421" s="8">
        <v>15</v>
      </c>
      <c r="B2421" s="3"/>
      <c r="C2421" s="747"/>
      <c r="D2421" s="3"/>
      <c r="E2421" s="3"/>
      <c r="F2421" s="3"/>
      <c r="G2421" s="3"/>
      <c r="H2421" s="3"/>
      <c r="I2421" s="3"/>
      <c r="J2421" s="3"/>
      <c r="K2421" s="3"/>
      <c r="L2421" s="3"/>
      <c r="M2421" s="777"/>
      <c r="N2421" s="3"/>
      <c r="O2421" s="274"/>
      <c r="P2421" s="3"/>
      <c r="Q2421" s="3"/>
      <c r="R2421" s="9"/>
      <c r="S2421" s="249"/>
      <c r="T2421" s="14"/>
      <c r="U2421" s="20"/>
      <c r="V2421" s="385"/>
      <c r="W2421" s="385"/>
      <c r="X2421" s="1"/>
      <c r="Y2421" s="1"/>
      <c r="Z2421" s="1"/>
      <c r="AA2421" s="104"/>
    </row>
    <row r="2422" spans="1:27" s="2" customFormat="1" ht="23.85" customHeight="1" x14ac:dyDescent="0.15">
      <c r="A2422" s="8">
        <v>16</v>
      </c>
      <c r="B2422" s="3"/>
      <c r="C2422" s="747"/>
      <c r="D2422" s="3"/>
      <c r="E2422" s="3"/>
      <c r="F2422" s="3"/>
      <c r="G2422" s="3"/>
      <c r="H2422" s="3"/>
      <c r="I2422" s="39"/>
      <c r="J2422" s="3"/>
      <c r="K2422" s="3"/>
      <c r="L2422" s="3"/>
      <c r="M2422" s="778"/>
      <c r="N2422" s="3"/>
      <c r="O2422" s="249"/>
      <c r="P2422" s="3"/>
      <c r="Q2422" s="274"/>
      <c r="R2422" s="9"/>
      <c r="S2422" s="273"/>
      <c r="T2422" s="14"/>
      <c r="U2422" s="20"/>
      <c r="V2422" s="385"/>
      <c r="W2422" s="385"/>
      <c r="X2422" s="1"/>
      <c r="Y2422" s="1"/>
      <c r="Z2422" s="1"/>
      <c r="AA2422" s="104"/>
    </row>
    <row r="2423" spans="1:27" s="2" customFormat="1" ht="23.85" customHeight="1" x14ac:dyDescent="0.15">
      <c r="A2423" s="8">
        <v>17</v>
      </c>
      <c r="B2423" s="3"/>
      <c r="C2423" s="747"/>
      <c r="D2423" s="3"/>
      <c r="E2423" s="3"/>
      <c r="F2423" s="3"/>
      <c r="G2423" s="3"/>
      <c r="H2423" s="3"/>
      <c r="I2423" s="3"/>
      <c r="J2423" s="3"/>
      <c r="K2423" s="3"/>
      <c r="L2423" s="3"/>
      <c r="M2423" s="778"/>
      <c r="N2423" s="3"/>
      <c r="O2423" s="249"/>
      <c r="P2423" s="3"/>
      <c r="Q2423" s="3"/>
      <c r="R2423" s="9"/>
      <c r="S2423" s="273"/>
      <c r="T2423" s="14"/>
      <c r="U2423" s="20"/>
      <c r="V2423" s="385"/>
      <c r="W2423" s="385"/>
      <c r="X2423" s="1"/>
      <c r="Y2423" s="1"/>
      <c r="Z2423" s="1"/>
      <c r="AA2423" s="104"/>
    </row>
    <row r="2424" spans="1:27" s="2" customFormat="1" ht="23.85" customHeight="1" x14ac:dyDescent="0.15">
      <c r="A2424" s="8">
        <v>18</v>
      </c>
      <c r="B2424" s="3"/>
      <c r="C2424" s="747"/>
      <c r="D2424" s="3"/>
      <c r="E2424" s="3"/>
      <c r="F2424" s="3"/>
      <c r="G2424" s="3"/>
      <c r="H2424" s="3"/>
      <c r="I2424" s="39"/>
      <c r="J2424" s="3"/>
      <c r="K2424" s="3"/>
      <c r="L2424" s="3"/>
      <c r="M2424" s="105"/>
      <c r="N2424" s="3"/>
      <c r="O2424" s="249"/>
      <c r="P2424" s="3"/>
      <c r="Q2424" s="3"/>
      <c r="R2424" s="9"/>
      <c r="S2424" s="273"/>
      <c r="T2424" s="14"/>
      <c r="U2424" s="20"/>
      <c r="V2424" s="385"/>
      <c r="W2424" s="385"/>
      <c r="X2424" s="1"/>
      <c r="Y2424" s="1"/>
      <c r="Z2424" s="1"/>
      <c r="AA2424" s="104"/>
    </row>
    <row r="2425" spans="1:27" s="2" customFormat="1" ht="23.85" customHeight="1" x14ac:dyDescent="0.15">
      <c r="A2425" s="8">
        <v>19</v>
      </c>
      <c r="B2425" s="3"/>
      <c r="C2425" s="747"/>
      <c r="D2425" s="3"/>
      <c r="E2425" s="3"/>
      <c r="F2425" s="3"/>
      <c r="G2425" s="3"/>
      <c r="H2425" s="3"/>
      <c r="I2425" s="3"/>
      <c r="J2425" s="3"/>
      <c r="K2425" s="3"/>
      <c r="L2425" s="3"/>
      <c r="M2425" s="105"/>
      <c r="N2425" s="3"/>
      <c r="O2425" s="249"/>
      <c r="P2425" s="3"/>
      <c r="Q2425" s="3"/>
      <c r="R2425" s="9"/>
      <c r="S2425" s="273"/>
      <c r="T2425" s="14"/>
      <c r="U2425" s="20"/>
      <c r="V2425" s="385"/>
      <c r="W2425" s="385"/>
      <c r="X2425" s="1"/>
      <c r="Y2425" s="1"/>
      <c r="Z2425" s="1"/>
      <c r="AA2425" s="104"/>
    </row>
    <row r="2426" spans="1:27" s="2" customFormat="1" ht="23.85" customHeight="1" x14ac:dyDescent="0.15">
      <c r="A2426" s="8">
        <v>20</v>
      </c>
      <c r="B2426" s="3"/>
      <c r="C2426" s="747"/>
      <c r="D2426" s="3"/>
      <c r="E2426" s="3"/>
      <c r="F2426" s="3"/>
      <c r="G2426" s="3"/>
      <c r="H2426" s="3"/>
      <c r="I2426" s="39"/>
      <c r="J2426" s="3"/>
      <c r="K2426" s="3"/>
      <c r="L2426" s="3"/>
      <c r="M2426" s="105"/>
      <c r="N2426" s="3"/>
      <c r="O2426" s="249"/>
      <c r="P2426" s="3"/>
      <c r="Q2426" s="3"/>
      <c r="R2426" s="9"/>
      <c r="S2426" s="273"/>
      <c r="T2426" s="14"/>
      <c r="U2426" s="20"/>
      <c r="V2426" s="385"/>
      <c r="W2426" s="1"/>
      <c r="X2426" s="1"/>
      <c r="Y2426" s="1"/>
      <c r="Z2426" s="1"/>
      <c r="AA2426" s="104"/>
    </row>
    <row r="2427" spans="1:27" s="2" customFormat="1" ht="23.85" customHeight="1" x14ac:dyDescent="0.15">
      <c r="A2427" s="8">
        <v>21</v>
      </c>
      <c r="B2427" s="3"/>
      <c r="C2427" s="747"/>
      <c r="D2427" s="3"/>
      <c r="E2427" s="3"/>
      <c r="F2427" s="3"/>
      <c r="G2427" s="3"/>
      <c r="H2427" s="3"/>
      <c r="I2427" s="3"/>
      <c r="J2427" s="3"/>
      <c r="K2427" s="3"/>
      <c r="L2427" s="3"/>
      <c r="M2427" s="105"/>
      <c r="N2427" s="246"/>
      <c r="O2427" s="249"/>
      <c r="P2427" s="3"/>
      <c r="Q2427" s="3"/>
      <c r="R2427" s="9"/>
      <c r="S2427" s="273"/>
      <c r="T2427" s="14"/>
      <c r="U2427" s="20"/>
      <c r="V2427" s="1"/>
      <c r="W2427" s="1"/>
      <c r="X2427" s="1"/>
      <c r="Y2427" s="1"/>
      <c r="Z2427" s="1"/>
      <c r="AA2427" s="104"/>
    </row>
    <row r="2428" spans="1:27" s="2" customFormat="1" ht="23.85" customHeight="1" x14ac:dyDescent="0.15">
      <c r="A2428" s="8">
        <v>22</v>
      </c>
      <c r="B2428" s="3"/>
      <c r="C2428" s="747"/>
      <c r="D2428" s="3"/>
      <c r="E2428" s="3"/>
      <c r="F2428" s="3"/>
      <c r="G2428" s="3"/>
      <c r="H2428" s="3"/>
      <c r="I2428" s="39"/>
      <c r="J2428" s="3"/>
      <c r="K2428" s="3"/>
      <c r="L2428" s="3"/>
      <c r="M2428" s="105"/>
      <c r="N2428" s="246"/>
      <c r="O2428" s="249"/>
      <c r="P2428" s="3"/>
      <c r="Q2428" s="3"/>
      <c r="R2428" s="9"/>
      <c r="S2428" s="273"/>
      <c r="T2428" s="14"/>
      <c r="U2428" s="20"/>
      <c r="V2428" s="1"/>
      <c r="W2428" s="1"/>
      <c r="X2428" s="1"/>
      <c r="Y2428" s="1"/>
      <c r="Z2428" s="1"/>
      <c r="AA2428" s="104"/>
    </row>
    <row r="2429" spans="1:27" s="2" customFormat="1" ht="23.85" customHeight="1" x14ac:dyDescent="0.15">
      <c r="A2429" s="8">
        <v>23</v>
      </c>
      <c r="B2429" s="3"/>
      <c r="C2429" s="747"/>
      <c r="D2429" s="3"/>
      <c r="E2429" s="3"/>
      <c r="F2429" s="3"/>
      <c r="G2429" s="3"/>
      <c r="H2429" s="3"/>
      <c r="I2429" s="3"/>
      <c r="J2429" s="3"/>
      <c r="K2429" s="3"/>
      <c r="L2429" s="3"/>
      <c r="M2429" s="246"/>
      <c r="N2429" s="274"/>
      <c r="O2429" s="3"/>
      <c r="P2429" s="3"/>
      <c r="Q2429" s="249"/>
      <c r="R2429" s="9"/>
      <c r="S2429" s="4"/>
      <c r="T2429" s="14"/>
      <c r="U2429" s="20"/>
      <c r="V2429" s="1"/>
      <c r="W2429" s="1"/>
      <c r="X2429" s="1"/>
      <c r="Y2429" s="1"/>
      <c r="Z2429" s="1"/>
      <c r="AA2429" s="104"/>
    </row>
    <row r="2430" spans="1:27" s="2" customFormat="1" ht="23.85" customHeight="1" x14ac:dyDescent="0.15">
      <c r="A2430" s="8">
        <v>24</v>
      </c>
      <c r="B2430" s="3"/>
      <c r="C2430" s="747"/>
      <c r="D2430" s="3"/>
      <c r="E2430" s="3"/>
      <c r="F2430" s="3"/>
      <c r="G2430" s="3"/>
      <c r="H2430" s="3"/>
      <c r="I2430" s="39"/>
      <c r="J2430" s="3"/>
      <c r="K2430" s="3"/>
      <c r="L2430" s="3"/>
      <c r="M2430" s="4"/>
      <c r="N2430" s="4"/>
      <c r="O2430" s="4"/>
      <c r="P2430" s="4"/>
      <c r="Q2430" s="4"/>
      <c r="R2430" s="9"/>
      <c r="S2430" s="4"/>
      <c r="T2430" s="14"/>
      <c r="U2430" s="20"/>
      <c r="V2430" s="1"/>
      <c r="W2430" s="1"/>
      <c r="X2430" s="1"/>
      <c r="Y2430" s="1"/>
      <c r="Z2430" s="1"/>
      <c r="AA2430" s="104"/>
    </row>
    <row r="2431" spans="1:27" s="2" customFormat="1" ht="23.85" customHeight="1" x14ac:dyDescent="0.15">
      <c r="A2431" s="8">
        <v>25</v>
      </c>
      <c r="B2431" s="3"/>
      <c r="C2431" s="747"/>
      <c r="D2431" s="3"/>
      <c r="E2431" s="3"/>
      <c r="F2431" s="3"/>
      <c r="G2431" s="3"/>
      <c r="H2431" s="3"/>
      <c r="I2431" s="3"/>
      <c r="J2431" s="3"/>
      <c r="K2431" s="3"/>
      <c r="L2431" s="3"/>
      <c r="M2431" s="4"/>
      <c r="N2431" s="4"/>
      <c r="O2431" s="4"/>
      <c r="P2431" s="4"/>
      <c r="Q2431" s="4"/>
      <c r="R2431" s="9"/>
      <c r="S2431" s="4"/>
      <c r="T2431" s="14"/>
      <c r="U2431" s="20"/>
      <c r="V2431" s="1"/>
      <c r="W2431" s="1"/>
      <c r="X2431" s="1"/>
      <c r="Y2431" s="1"/>
      <c r="Z2431" s="1"/>
      <c r="AA2431" s="104"/>
    </row>
    <row r="2432" spans="1:27" s="2" customFormat="1" ht="23.85" customHeight="1" x14ac:dyDescent="0.15">
      <c r="A2432" s="8">
        <v>26</v>
      </c>
      <c r="B2432" s="3"/>
      <c r="C2432" s="747"/>
      <c r="D2432" s="3"/>
      <c r="E2432" s="3"/>
      <c r="F2432" s="3"/>
      <c r="G2432" s="3"/>
      <c r="H2432" s="3"/>
      <c r="I2432" s="39"/>
      <c r="J2432" s="3"/>
      <c r="K2432" s="3"/>
      <c r="L2432" s="3"/>
      <c r="M2432" s="4"/>
      <c r="N2432" s="4"/>
      <c r="O2432" s="4"/>
      <c r="P2432" s="4"/>
      <c r="Q2432" s="4"/>
      <c r="R2432" s="4"/>
      <c r="S2432" s="4"/>
      <c r="T2432" s="14"/>
      <c r="U2432" s="20"/>
      <c r="V2432" s="1"/>
      <c r="W2432" s="1"/>
      <c r="X2432" s="1"/>
      <c r="Y2432" s="1"/>
      <c r="Z2432" s="1"/>
      <c r="AA2432" s="104"/>
    </row>
    <row r="2433" spans="1:27" s="2" customFormat="1" ht="23.85" customHeight="1" x14ac:dyDescent="0.15">
      <c r="A2433" s="8">
        <v>27</v>
      </c>
      <c r="B2433" s="3"/>
      <c r="C2433" s="747"/>
      <c r="D2433" s="3"/>
      <c r="E2433" s="3"/>
      <c r="F2433" s="3"/>
      <c r="G2433" s="3"/>
      <c r="H2433" s="3"/>
      <c r="I2433" s="3"/>
      <c r="J2433" s="3"/>
      <c r="K2433" s="3"/>
      <c r="L2433" s="3"/>
      <c r="M2433" s="4"/>
      <c r="N2433" s="4"/>
      <c r="O2433" s="4"/>
      <c r="P2433" s="4"/>
      <c r="Q2433" s="4"/>
      <c r="R2433" s="4"/>
      <c r="S2433" s="4"/>
      <c r="T2433" s="14"/>
      <c r="U2433" s="20"/>
      <c r="V2433" s="1"/>
      <c r="W2433" s="1"/>
      <c r="X2433" s="1"/>
      <c r="Y2433" s="1"/>
      <c r="Z2433" s="1"/>
      <c r="AA2433" s="104"/>
    </row>
    <row r="2434" spans="1:27" s="2" customFormat="1" ht="23.85" customHeight="1" x14ac:dyDescent="0.15">
      <c r="A2434" s="8">
        <v>28</v>
      </c>
      <c r="B2434" s="3"/>
      <c r="C2434" s="747"/>
      <c r="D2434" s="3"/>
      <c r="E2434" s="3"/>
      <c r="F2434" s="3"/>
      <c r="G2434" s="3"/>
      <c r="H2434" s="3"/>
      <c r="I2434" s="39"/>
      <c r="J2434" s="3"/>
      <c r="K2434" s="3"/>
      <c r="L2434" s="3"/>
      <c r="M2434" s="4"/>
      <c r="N2434" s="4"/>
      <c r="O2434" s="4"/>
      <c r="P2434" s="4"/>
      <c r="Q2434" s="4"/>
      <c r="R2434" s="4"/>
      <c r="S2434" s="4"/>
      <c r="T2434" s="14"/>
      <c r="U2434" s="20"/>
      <c r="V2434" s="1"/>
      <c r="W2434" s="1"/>
      <c r="X2434" s="1"/>
      <c r="Y2434" s="1"/>
      <c r="Z2434" s="1"/>
      <c r="AA2434" s="104"/>
    </row>
    <row r="2435" spans="1:27" s="2" customFormat="1" ht="23.85" customHeight="1" x14ac:dyDescent="0.15">
      <c r="A2435" s="8">
        <v>29</v>
      </c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14"/>
      <c r="U2435" s="20"/>
      <c r="V2435" s="1"/>
      <c r="W2435" s="1"/>
      <c r="X2435" s="1"/>
      <c r="Y2435" s="1"/>
      <c r="Z2435" s="1"/>
      <c r="AA2435" s="104"/>
    </row>
    <row r="2436" spans="1:27" s="2" customFormat="1" ht="23.85" customHeight="1" x14ac:dyDescent="0.15">
      <c r="A2436" s="8">
        <v>30</v>
      </c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14"/>
      <c r="U2436" s="20"/>
      <c r="V2436" s="1"/>
      <c r="W2436" s="1"/>
      <c r="X2436" s="1"/>
      <c r="Y2436" s="1"/>
      <c r="Z2436" s="1"/>
      <c r="AA2436" s="104"/>
    </row>
    <row r="2437" spans="1:27" s="2" customFormat="1" ht="23.85" customHeight="1" x14ac:dyDescent="0.15">
      <c r="A2437" s="8">
        <v>31</v>
      </c>
      <c r="B2437" s="1496" t="s">
        <v>1661</v>
      </c>
      <c r="C2437" s="1497"/>
      <c r="D2437" s="1497"/>
      <c r="E2437" s="1497"/>
      <c r="F2437" s="1497"/>
      <c r="G2437" s="1497"/>
      <c r="H2437" s="1497"/>
      <c r="I2437" s="1497"/>
      <c r="J2437" s="1497"/>
      <c r="K2437" s="1497"/>
      <c r="L2437" s="1498"/>
      <c r="M2437" s="4"/>
      <c r="N2437" s="4"/>
      <c r="O2437" s="4"/>
      <c r="P2437" s="4"/>
      <c r="Q2437" s="4"/>
      <c r="R2437" s="4"/>
      <c r="S2437" s="4"/>
      <c r="T2437" s="14"/>
      <c r="U2437" s="20"/>
      <c r="V2437" s="1"/>
      <c r="W2437" s="1"/>
      <c r="X2437" s="1"/>
      <c r="Y2437" s="1"/>
      <c r="Z2437" s="1"/>
      <c r="AA2437" s="104"/>
    </row>
    <row r="2438" spans="1:27" s="2" customFormat="1" ht="23.85" customHeight="1" x14ac:dyDescent="0.15">
      <c r="A2438" s="8">
        <v>32</v>
      </c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14"/>
      <c r="U2438" s="20"/>
      <c r="V2438" s="1"/>
      <c r="W2438" s="1"/>
      <c r="X2438" s="1"/>
      <c r="Y2438" s="1"/>
      <c r="Z2438" s="1"/>
      <c r="AA2438" s="104"/>
    </row>
    <row r="2439" spans="1:27" s="2" customFormat="1" ht="23.85" customHeight="1" thickBot="1" x14ac:dyDescent="0.2">
      <c r="A2439" s="11">
        <v>33</v>
      </c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31"/>
      <c r="U2439" s="32"/>
      <c r="V2439" s="1"/>
      <c r="W2439" s="1"/>
      <c r="X2439" s="1"/>
      <c r="Y2439" s="13"/>
      <c r="Z2439" s="1"/>
    </row>
    <row r="2440" spans="1:27" s="2" customFormat="1" ht="20.100000000000001" customHeight="1" thickBot="1" x14ac:dyDescent="0.2">
      <c r="A2440" s="1522" t="s">
        <v>20</v>
      </c>
      <c r="B2440" s="1523"/>
      <c r="C2440" s="1491" t="s">
        <v>1657</v>
      </c>
      <c r="D2440" s="1492"/>
      <c r="E2440" s="1492"/>
      <c r="F2440" s="149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3"/>
      <c r="Q2440" s="13"/>
      <c r="R2440" s="13"/>
      <c r="S2440" s="13"/>
      <c r="T2440" s="467"/>
      <c r="U2440" s="467"/>
      <c r="V2440" s="1"/>
      <c r="W2440" s="1"/>
      <c r="X2440" s="1"/>
      <c r="Y2440" s="13"/>
      <c r="Z2440" s="1"/>
    </row>
    <row r="2441" spans="1:27" s="2" customFormat="1" ht="31.5" customHeight="1" thickBot="1" x14ac:dyDescent="0.2">
      <c r="A2441" s="1476" t="s">
        <v>1658</v>
      </c>
      <c r="B2441" s="1477"/>
      <c r="C2441" s="1477"/>
      <c r="D2441" s="1477"/>
      <c r="E2441" s="1478"/>
      <c r="F2441" s="1" t="s">
        <v>1775</v>
      </c>
      <c r="G2441" s="1"/>
      <c r="H2441" s="1479" t="s">
        <v>42</v>
      </c>
      <c r="I2441" s="1480"/>
      <c r="J2441" s="1480"/>
      <c r="K2441" s="5" t="s">
        <v>9</v>
      </c>
      <c r="L2441" s="1457" t="s">
        <v>47</v>
      </c>
      <c r="M2441" s="1457"/>
      <c r="N2441" s="1458"/>
      <c r="O2441" s="1"/>
      <c r="P2441" s="6"/>
      <c r="Q2441" s="6"/>
      <c r="R2441" s="6"/>
      <c r="S2441" s="1"/>
      <c r="T2441" s="1524" t="s">
        <v>23</v>
      </c>
      <c r="U2441" s="1525"/>
      <c r="V2441" s="379">
        <f>V2443/V2448</f>
        <v>7.9703282828282578E-3</v>
      </c>
      <c r="W2441" s="379">
        <f>W2443/W2448</f>
        <v>7.9703282828282665E-3</v>
      </c>
      <c r="X2441" s="379">
        <f>AVERAGE(V2441,W2441)</f>
        <v>7.970328282828263E-3</v>
      </c>
      <c r="Y2441" s="380" t="s">
        <v>136</v>
      </c>
      <c r="Z2441" s="381">
        <f>ROUND(X2441*1440,0)/1440</f>
        <v>7.6388888888888886E-3</v>
      </c>
    </row>
    <row r="2442" spans="1:27" s="2" customFormat="1" ht="9" customHeight="1" thickBot="1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534"/>
      <c r="U2442" s="534"/>
      <c r="V2442" s="379">
        <f>B2454</f>
        <v>0.23611111111111113</v>
      </c>
      <c r="W2442" s="379">
        <f>C2448</f>
        <v>0.23611111111111113</v>
      </c>
      <c r="X2442" s="1"/>
      <c r="Y2442" s="1"/>
      <c r="Z2442" s="13"/>
    </row>
    <row r="2443" spans="1:27" s="751" customFormat="1" ht="20.100000000000001" customHeight="1" thickBot="1" x14ac:dyDescent="0.2">
      <c r="A2443" s="1495" t="s">
        <v>12</v>
      </c>
      <c r="B2443" s="1483"/>
      <c r="C2443" s="1782" t="s">
        <v>1659</v>
      </c>
      <c r="D2443" s="1782"/>
      <c r="E2443" s="1783"/>
      <c r="F2443" s="1487" t="s">
        <v>427</v>
      </c>
      <c r="G2443" s="1488"/>
      <c r="H2443" s="1488"/>
      <c r="I2443" s="1488"/>
      <c r="J2443" s="1488"/>
      <c r="K2443" s="1"/>
      <c r="L2443" s="1"/>
      <c r="M2443" s="1"/>
      <c r="N2443" s="1463" t="s">
        <v>13</v>
      </c>
      <c r="O2443" s="1464"/>
      <c r="P2443" s="1503">
        <f>Z2441</f>
        <v>7.6388888888888886E-3</v>
      </c>
      <c r="Q2443" s="1504"/>
      <c r="R2443" s="1"/>
      <c r="S2443" s="7" t="s">
        <v>14</v>
      </c>
      <c r="T2443" s="1690">
        <v>5.8333333333333327E-2</v>
      </c>
      <c r="U2443" s="1466"/>
      <c r="V2443" s="379">
        <f>V2444-V2442</f>
        <v>0.70138888888888673</v>
      </c>
      <c r="W2443" s="379">
        <f>W2444-W2442</f>
        <v>0.70138888888888751</v>
      </c>
      <c r="X2443" s="1"/>
      <c r="Y2443" s="1"/>
      <c r="Z2443" s="13"/>
      <c r="AA2443" s="2"/>
    </row>
    <row r="2444" spans="1:27" s="2" customFormat="1" ht="9" customHeight="1" thickBot="1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534"/>
      <c r="U2444" s="534"/>
      <c r="V2444" s="379">
        <f>L2452</f>
        <v>0.93749999999999789</v>
      </c>
      <c r="W2444" s="379">
        <f>K2462</f>
        <v>0.93749999999999867</v>
      </c>
      <c r="X2444" s="1"/>
      <c r="Y2444" s="1"/>
      <c r="Z2444" s="13"/>
    </row>
    <row r="2445" spans="1:27" s="2" customFormat="1" ht="20.100000000000001" customHeight="1" x14ac:dyDescent="0.15">
      <c r="A2445" s="1499" t="s">
        <v>15</v>
      </c>
      <c r="B2445" s="1494">
        <v>1</v>
      </c>
      <c r="C2445" s="1494"/>
      <c r="D2445" s="1494">
        <v>2</v>
      </c>
      <c r="E2445" s="1494"/>
      <c r="F2445" s="1494">
        <v>3</v>
      </c>
      <c r="G2445" s="1494"/>
      <c r="H2445" s="1494">
        <v>4</v>
      </c>
      <c r="I2445" s="1494"/>
      <c r="J2445" s="1494">
        <v>5</v>
      </c>
      <c r="K2445" s="1494"/>
      <c r="L2445" s="1494">
        <v>6</v>
      </c>
      <c r="M2445" s="1494"/>
      <c r="N2445" s="1494">
        <v>7</v>
      </c>
      <c r="O2445" s="1494"/>
      <c r="P2445" s="1494">
        <v>8</v>
      </c>
      <c r="Q2445" s="1494"/>
      <c r="R2445" s="1494">
        <v>9</v>
      </c>
      <c r="S2445" s="1494"/>
      <c r="T2445" s="1501">
        <v>10</v>
      </c>
      <c r="U2445" s="1502"/>
      <c r="V2445" s="1"/>
      <c r="W2445" s="1"/>
      <c r="X2445" s="1"/>
      <c r="Y2445" s="13"/>
      <c r="Z2445" s="1"/>
    </row>
    <row r="2446" spans="1:27" s="2" customFormat="1" ht="20.100000000000001" customHeight="1" x14ac:dyDescent="0.15">
      <c r="A2446" s="1500"/>
      <c r="B2446" s="9" t="s">
        <v>42</v>
      </c>
      <c r="C2446" s="9" t="s">
        <v>47</v>
      </c>
      <c r="D2446" s="9" t="s">
        <v>42</v>
      </c>
      <c r="E2446" s="9" t="s">
        <v>47</v>
      </c>
      <c r="F2446" s="9" t="s">
        <v>42</v>
      </c>
      <c r="G2446" s="9" t="s">
        <v>47</v>
      </c>
      <c r="H2446" s="9" t="s">
        <v>42</v>
      </c>
      <c r="I2446" s="9" t="s">
        <v>47</v>
      </c>
      <c r="J2446" s="9" t="s">
        <v>42</v>
      </c>
      <c r="K2446" s="9" t="s">
        <v>47</v>
      </c>
      <c r="L2446" s="9" t="s">
        <v>42</v>
      </c>
      <c r="M2446" s="9" t="s">
        <v>47</v>
      </c>
      <c r="N2446" s="9"/>
      <c r="O2446" s="9"/>
      <c r="P2446" s="9"/>
      <c r="Q2446" s="9"/>
      <c r="R2446" s="9"/>
      <c r="S2446" s="9"/>
      <c r="T2446" s="10"/>
      <c r="U2446" s="16"/>
      <c r="V2446" s="1" t="s">
        <v>141</v>
      </c>
      <c r="W2446" s="382" t="s">
        <v>142</v>
      </c>
      <c r="X2446" s="1"/>
      <c r="Y2446" s="13"/>
      <c r="Z2446" s="1"/>
      <c r="AA2446" s="38"/>
    </row>
    <row r="2447" spans="1:27" s="2" customFormat="1" ht="23.85" customHeight="1" x14ac:dyDescent="0.15">
      <c r="A2447" s="8">
        <v>1</v>
      </c>
      <c r="B2447" s="39"/>
      <c r="C2447" s="775" t="s">
        <v>446</v>
      </c>
      <c r="D2447" s="821">
        <v>0.32013888888888864</v>
      </c>
      <c r="E2447" s="3">
        <v>0.37708333333333327</v>
      </c>
      <c r="F2447" s="821">
        <v>0.46180555555555514</v>
      </c>
      <c r="G2447" s="3">
        <v>0.52291666666666681</v>
      </c>
      <c r="H2447" s="821">
        <v>0.60833333333333239</v>
      </c>
      <c r="I2447" s="3">
        <v>0.66944444444444406</v>
      </c>
      <c r="J2447" s="821">
        <v>0.75416666666666521</v>
      </c>
      <c r="K2447" s="3">
        <v>0.81249999999999911</v>
      </c>
      <c r="L2447" s="3"/>
      <c r="M2447" s="3"/>
      <c r="N2447" s="776"/>
      <c r="O2447" s="775"/>
      <c r="P2447" s="3"/>
      <c r="Q2447" s="775"/>
      <c r="R2447" s="775"/>
      <c r="S2447" s="775"/>
      <c r="T2447" s="665"/>
      <c r="U2447" s="20"/>
      <c r="V2447" s="815">
        <f>COUNTA(B2447:U2475)</f>
        <v>176</v>
      </c>
      <c r="W2447" s="816">
        <f>V2447/26.5/2</f>
        <v>3.3207547169811322</v>
      </c>
      <c r="X2447" s="1"/>
      <c r="Y2447" s="13"/>
      <c r="Z2447" s="1"/>
      <c r="AA2447" s="38" t="s">
        <v>730</v>
      </c>
    </row>
    <row r="2448" spans="1:27" s="2" customFormat="1" ht="23.85" customHeight="1" x14ac:dyDescent="0.15">
      <c r="A2448" s="8">
        <v>2</v>
      </c>
      <c r="B2448" s="39"/>
      <c r="C2448" s="3">
        <v>0.23611111111111113</v>
      </c>
      <c r="D2448" s="3">
        <v>0.3277777777777775</v>
      </c>
      <c r="E2448" s="3">
        <v>0.38541666666666663</v>
      </c>
      <c r="F2448" s="3">
        <v>0.469444444444444</v>
      </c>
      <c r="G2448" s="3">
        <v>0.53055555555555567</v>
      </c>
      <c r="H2448" s="3">
        <v>0.61597222222222126</v>
      </c>
      <c r="I2448" s="3">
        <v>0.67708333333333293</v>
      </c>
      <c r="J2448" s="3">
        <v>0.76249999999999851</v>
      </c>
      <c r="K2448" s="3">
        <v>0.82083333333333242</v>
      </c>
      <c r="L2448" s="3">
        <v>0.90416666666666468</v>
      </c>
      <c r="M2448" s="3"/>
      <c r="N2448" s="776"/>
      <c r="O2448" s="274"/>
      <c r="P2448" s="3"/>
      <c r="Q2448" s="3"/>
      <c r="R2448" s="9"/>
      <c r="S2448" s="775"/>
      <c r="T2448" s="14"/>
      <c r="U2448" s="20"/>
      <c r="V2448" s="386">
        <f>COUNTA(B2447:B2476,D2447:D2476,F2447:F2476,H2447:H2476,J2447:J2476,L2447:L2476,N2447:N2476,P2447:P2476,R2447:R2476,T2447:T2476)</f>
        <v>88</v>
      </c>
      <c r="W2448" s="386">
        <f>COUNTA(C2447:C2476,E2447:E2476,G2447:G2476,I2447:I2476,K2447:K2476,M2447:M2476,O2447:O2476,Q2447:Q2476,S2447:S2476,U2447:U2476)</f>
        <v>88</v>
      </c>
      <c r="X2448" s="1"/>
      <c r="Y2448" s="1">
        <f>(V2448+W2448)/2</f>
        <v>88</v>
      </c>
      <c r="Z2448" s="1"/>
      <c r="AA2448" s="38"/>
    </row>
    <row r="2449" spans="1:27" s="2" customFormat="1" ht="23.85" customHeight="1" x14ac:dyDescent="0.15">
      <c r="A2449" s="8">
        <v>3</v>
      </c>
      <c r="B2449" s="3"/>
      <c r="C2449" s="3">
        <v>0.24583333333333335</v>
      </c>
      <c r="D2449" s="3">
        <v>0.33541666666666636</v>
      </c>
      <c r="E2449" s="3">
        <v>0.39374999999999999</v>
      </c>
      <c r="F2449" s="3">
        <v>0.47708333333333286</v>
      </c>
      <c r="G2449" s="3">
        <v>0.53819444444444453</v>
      </c>
      <c r="H2449" s="3">
        <v>0.62361111111111012</v>
      </c>
      <c r="I2449" s="3">
        <v>0.68472222222222179</v>
      </c>
      <c r="J2449" s="3">
        <v>0.77083333333333182</v>
      </c>
      <c r="K2449" s="3">
        <v>0.82916666666666572</v>
      </c>
      <c r="L2449" s="3">
        <v>0.91249999999999798</v>
      </c>
      <c r="M2449" s="274"/>
      <c r="N2449" s="3"/>
      <c r="O2449" s="274"/>
      <c r="P2449" s="3"/>
      <c r="Q2449" s="3"/>
      <c r="R2449" s="9"/>
      <c r="S2449" s="775"/>
      <c r="T2449" s="14"/>
      <c r="U2449" s="20"/>
      <c r="V2449" s="1" t="s">
        <v>143</v>
      </c>
      <c r="W2449" s="1" t="s">
        <v>144</v>
      </c>
      <c r="X2449" s="1"/>
      <c r="Y2449" s="1" t="s">
        <v>145</v>
      </c>
      <c r="Z2449" s="1"/>
      <c r="AA2449" s="38"/>
    </row>
    <row r="2450" spans="1:27" s="2" customFormat="1" ht="23.85" customHeight="1" x14ac:dyDescent="0.15">
      <c r="A2450" s="8">
        <v>4</v>
      </c>
      <c r="B2450" s="3"/>
      <c r="C2450" s="39">
        <v>0.25555555555555559</v>
      </c>
      <c r="D2450" s="3">
        <v>0.34305555555555522</v>
      </c>
      <c r="E2450" s="274">
        <v>0.40208333333333335</v>
      </c>
      <c r="F2450" s="3">
        <v>0.48472222222222172</v>
      </c>
      <c r="G2450" s="3">
        <v>0.54583333333333339</v>
      </c>
      <c r="H2450" s="3">
        <v>0.63124999999999898</v>
      </c>
      <c r="I2450" s="3">
        <v>0.69236111111111065</v>
      </c>
      <c r="J2450" s="3">
        <v>0.77916666666666512</v>
      </c>
      <c r="K2450" s="3">
        <v>0.83749999999999902</v>
      </c>
      <c r="L2450" s="3">
        <v>0.92083333333333128</v>
      </c>
      <c r="M2450" s="274"/>
      <c r="N2450" s="3"/>
      <c r="O2450" s="274"/>
      <c r="P2450" s="3"/>
      <c r="Q2450" s="3"/>
      <c r="R2450" s="9"/>
      <c r="S2450" s="775"/>
      <c r="T2450" s="14"/>
      <c r="U2450" s="20"/>
      <c r="V2450" s="13"/>
      <c r="W2450" s="13"/>
      <c r="X2450" s="1"/>
      <c r="Y2450" s="1"/>
      <c r="Z2450" s="1"/>
      <c r="AA2450" s="38"/>
    </row>
    <row r="2451" spans="1:27" s="2" customFormat="1" ht="23.85" customHeight="1" x14ac:dyDescent="0.15">
      <c r="A2451" s="8">
        <v>5</v>
      </c>
      <c r="B2451" s="3"/>
      <c r="C2451" s="39">
        <v>0.26458333333333339</v>
      </c>
      <c r="D2451" s="3">
        <v>0.35069444444444409</v>
      </c>
      <c r="E2451" s="274">
        <v>0.41041666666666671</v>
      </c>
      <c r="F2451" s="3">
        <v>0.49236111111111058</v>
      </c>
      <c r="G2451" s="3">
        <v>0.55347222222222225</v>
      </c>
      <c r="H2451" s="3">
        <v>0.63888888888888784</v>
      </c>
      <c r="I2451" s="3">
        <v>0.69999999999999951</v>
      </c>
      <c r="J2451" s="3">
        <v>0.78749999999999842</v>
      </c>
      <c r="K2451" s="3">
        <v>0.84583333333333233</v>
      </c>
      <c r="L2451" s="3">
        <v>0.92916666666666459</v>
      </c>
      <c r="M2451" s="274"/>
      <c r="N2451" s="3"/>
      <c r="O2451" s="274"/>
      <c r="P2451" s="3"/>
      <c r="Q2451" s="3"/>
      <c r="R2451" s="9"/>
      <c r="S2451" s="775"/>
      <c r="T2451" s="14"/>
      <c r="U2451" s="20"/>
      <c r="V2451" s="13"/>
      <c r="W2451" s="13"/>
      <c r="X2451" s="1"/>
      <c r="Y2451" s="1"/>
      <c r="Z2451" s="1"/>
      <c r="AA2451" s="38"/>
    </row>
    <row r="2452" spans="1:27" s="2" customFormat="1" ht="23.85" customHeight="1" x14ac:dyDescent="0.15">
      <c r="A2452" s="928" t="s">
        <v>1660</v>
      </c>
      <c r="B2452" s="3"/>
      <c r="C2452" s="39">
        <v>0.27361111111111119</v>
      </c>
      <c r="D2452" s="3">
        <v>0.35833333333333295</v>
      </c>
      <c r="E2452" s="274">
        <v>0.41875000000000007</v>
      </c>
      <c r="F2452" s="3">
        <v>0.49999999999999944</v>
      </c>
      <c r="G2452" s="3">
        <v>0.56111111111111112</v>
      </c>
      <c r="H2452" s="3">
        <v>0.6465277777777767</v>
      </c>
      <c r="I2452" s="3">
        <v>0.70763888888888837</v>
      </c>
      <c r="J2452" s="3">
        <v>0.79583333333333173</v>
      </c>
      <c r="K2452" s="3">
        <v>0.85416666666666563</v>
      </c>
      <c r="L2452" s="3">
        <v>0.93749999999999789</v>
      </c>
      <c r="M2452" s="274"/>
      <c r="N2452" s="3"/>
      <c r="O2452" s="274"/>
      <c r="P2452" s="3"/>
      <c r="Q2452" s="3"/>
      <c r="R2452" s="9"/>
      <c r="S2452" s="249"/>
      <c r="T2452" s="14"/>
      <c r="U2452" s="20"/>
      <c r="V2452" s="385">
        <f>J2463-J2462</f>
        <v>8.3333333333333037E-3</v>
      </c>
      <c r="W2452" s="385">
        <f>K2456-K2455</f>
        <v>8.3333333333333037E-3</v>
      </c>
      <c r="X2452" s="1"/>
      <c r="Y2452" s="1"/>
      <c r="Z2452" s="1"/>
      <c r="AA2452" s="38"/>
    </row>
    <row r="2453" spans="1:27" s="2" customFormat="1" ht="23.85" customHeight="1" x14ac:dyDescent="0.15">
      <c r="A2453" s="8">
        <v>7</v>
      </c>
      <c r="B2453" s="3"/>
      <c r="C2453" s="39">
        <v>0.28263888888888899</v>
      </c>
      <c r="D2453" s="821">
        <v>0.36597222222222181</v>
      </c>
      <c r="E2453" s="274">
        <v>0.42708333333333343</v>
      </c>
      <c r="F2453" s="821">
        <v>0.50833333333333275</v>
      </c>
      <c r="G2453" s="3">
        <v>0.56944444444444442</v>
      </c>
      <c r="H2453" s="821">
        <v>0.65416666666666556</v>
      </c>
      <c r="I2453" s="3">
        <v>0.71527777777777724</v>
      </c>
      <c r="J2453" s="821">
        <v>0.80416666666666503</v>
      </c>
      <c r="K2453" s="3">
        <v>0.86249999999999893</v>
      </c>
      <c r="L2453" s="3"/>
      <c r="M2453" s="274"/>
      <c r="N2453" s="3"/>
      <c r="O2453" s="274"/>
      <c r="P2453" s="3"/>
      <c r="Q2453" s="3"/>
      <c r="R2453" s="9"/>
      <c r="S2453" s="249"/>
      <c r="T2453" s="14"/>
      <c r="U2453" s="20"/>
      <c r="V2453" s="385">
        <f>J2464-J2463</f>
        <v>8.3333333333333037E-3</v>
      </c>
      <c r="W2453" s="385">
        <f t="shared" ref="W2453:W2458" si="40">K2457-K2456</f>
        <v>8.3333333333333037E-3</v>
      </c>
      <c r="X2453" s="1"/>
      <c r="Y2453" s="1"/>
      <c r="Z2453" s="1"/>
      <c r="AA2453" s="38" t="s">
        <v>45</v>
      </c>
    </row>
    <row r="2454" spans="1:27" s="2" customFormat="1" ht="23.85" customHeight="1" x14ac:dyDescent="0.15">
      <c r="A2454" s="8">
        <v>8</v>
      </c>
      <c r="B2454" s="3">
        <v>0.23611111111111113</v>
      </c>
      <c r="C2454" s="39">
        <v>0.2916666666666668</v>
      </c>
      <c r="D2454" s="3">
        <v>0.37430555555555517</v>
      </c>
      <c r="E2454" s="274">
        <v>0.43541666666666679</v>
      </c>
      <c r="F2454" s="3">
        <v>0.51666666666666605</v>
      </c>
      <c r="G2454" s="3">
        <v>0.57777777777777772</v>
      </c>
      <c r="H2454" s="3">
        <v>0.66249999999999887</v>
      </c>
      <c r="I2454" s="3">
        <v>0.7229166666666661</v>
      </c>
      <c r="J2454" s="3">
        <v>0.81249999999999833</v>
      </c>
      <c r="K2454" s="3">
        <v>0.87083333333333224</v>
      </c>
      <c r="L2454" s="3"/>
      <c r="M2454" s="274"/>
      <c r="N2454" s="3"/>
      <c r="O2454" s="274"/>
      <c r="P2454" s="3"/>
      <c r="Q2454" s="3"/>
      <c r="R2454" s="9"/>
      <c r="S2454" s="249"/>
      <c r="T2454" s="107"/>
      <c r="U2454" s="20"/>
      <c r="V2454" s="385">
        <f>L2448-J2464</f>
        <v>8.3333333333333037E-3</v>
      </c>
      <c r="W2454" s="385">
        <f t="shared" si="40"/>
        <v>8.3333333333333037E-3</v>
      </c>
      <c r="X2454" s="1"/>
      <c r="Y2454" s="1"/>
      <c r="Z2454" s="1"/>
      <c r="AA2454" s="38" t="s">
        <v>45</v>
      </c>
    </row>
    <row r="2455" spans="1:27" s="2" customFormat="1" ht="23.85" customHeight="1" x14ac:dyDescent="0.15">
      <c r="A2455" s="8">
        <v>9</v>
      </c>
      <c r="B2455" s="3">
        <v>0.24375000000000002</v>
      </c>
      <c r="C2455" s="39">
        <v>0.29930555555555566</v>
      </c>
      <c r="D2455" s="3">
        <v>0.38263888888888853</v>
      </c>
      <c r="E2455" s="3">
        <v>0.44375000000000014</v>
      </c>
      <c r="F2455" s="3">
        <v>0.52499999999999936</v>
      </c>
      <c r="G2455" s="3">
        <v>0.58611111111111103</v>
      </c>
      <c r="H2455" s="3">
        <v>0.67083333333333217</v>
      </c>
      <c r="I2455" s="3">
        <v>0.73055555555555496</v>
      </c>
      <c r="J2455" s="3">
        <v>0.82083333333333164</v>
      </c>
      <c r="K2455" s="3">
        <v>0.87916666666666554</v>
      </c>
      <c r="L2455" s="3"/>
      <c r="M2455" s="274"/>
      <c r="N2455" s="3"/>
      <c r="O2455" s="274"/>
      <c r="P2455" s="3"/>
      <c r="Q2455" s="3"/>
      <c r="R2455" s="9"/>
      <c r="S2455" s="249"/>
      <c r="T2455" s="14"/>
      <c r="U2455" s="20"/>
      <c r="V2455" s="385">
        <f>L2449-L2448</f>
        <v>8.3333333333333037E-3</v>
      </c>
      <c r="W2455" s="385">
        <f t="shared" si="40"/>
        <v>8.3333333333333037E-3</v>
      </c>
      <c r="X2455" s="1"/>
      <c r="Y2455" s="1"/>
      <c r="Z2455" s="1"/>
      <c r="AA2455" s="38" t="s">
        <v>45</v>
      </c>
    </row>
    <row r="2456" spans="1:27" s="2" customFormat="1" ht="23.85" customHeight="1" x14ac:dyDescent="0.15">
      <c r="A2456" s="8">
        <v>10</v>
      </c>
      <c r="B2456" s="3">
        <v>0.25138888888888888</v>
      </c>
      <c r="C2456" s="3">
        <v>0.30694444444444452</v>
      </c>
      <c r="D2456" s="3">
        <v>0.39097222222222189</v>
      </c>
      <c r="E2456" s="3">
        <v>0.4520833333333335</v>
      </c>
      <c r="F2456" s="3">
        <v>0.53333333333333266</v>
      </c>
      <c r="G2456" s="3">
        <v>0.59444444444444433</v>
      </c>
      <c r="H2456" s="3">
        <v>0.67916666666666548</v>
      </c>
      <c r="I2456" s="3">
        <v>0.73819444444444382</v>
      </c>
      <c r="J2456" s="3">
        <v>0.82916666666666494</v>
      </c>
      <c r="K2456" s="3">
        <v>0.88749999999999885</v>
      </c>
      <c r="L2456" s="3"/>
      <c r="M2456" s="274"/>
      <c r="N2456" s="3"/>
      <c r="O2456" s="274"/>
      <c r="P2456" s="3"/>
      <c r="Q2456" s="3"/>
      <c r="R2456" s="9"/>
      <c r="S2456" s="249"/>
      <c r="T2456" s="14"/>
      <c r="U2456" s="20"/>
      <c r="V2456" s="385">
        <f>L2450-L2449</f>
        <v>8.3333333333333037E-3</v>
      </c>
      <c r="W2456" s="385">
        <f t="shared" si="40"/>
        <v>8.3333333333333037E-3</v>
      </c>
      <c r="X2456" s="1"/>
      <c r="Y2456" s="1"/>
      <c r="Z2456" s="1"/>
      <c r="AA2456" s="38" t="s">
        <v>45</v>
      </c>
    </row>
    <row r="2457" spans="1:27" s="2" customFormat="1" ht="23.85" customHeight="1" x14ac:dyDescent="0.15">
      <c r="A2457" s="8">
        <v>11</v>
      </c>
      <c r="B2457" s="3">
        <v>0.25902777777777775</v>
      </c>
      <c r="C2457" s="3">
        <v>0.31458333333333338</v>
      </c>
      <c r="D2457" s="3">
        <v>0.39930555555555525</v>
      </c>
      <c r="E2457" s="3">
        <v>0.46041666666666686</v>
      </c>
      <c r="F2457" s="3">
        <v>0.54166666666666596</v>
      </c>
      <c r="G2457" s="3">
        <v>0.60277777777777763</v>
      </c>
      <c r="H2457" s="3">
        <v>0.68749999999999878</v>
      </c>
      <c r="I2457" s="39">
        <v>0.74583333333333268</v>
      </c>
      <c r="J2457" s="3">
        <v>0.83749999999999825</v>
      </c>
      <c r="K2457" s="274">
        <v>0.89583333333333215</v>
      </c>
      <c r="L2457" s="3"/>
      <c r="M2457" s="274"/>
      <c r="N2457" s="3"/>
      <c r="O2457" s="274"/>
      <c r="P2457" s="3"/>
      <c r="Q2457" s="3"/>
      <c r="R2457" s="9"/>
      <c r="S2457" s="249"/>
      <c r="T2457" s="14"/>
      <c r="U2457" s="20"/>
      <c r="V2457" s="385">
        <f>L2451-L2450</f>
        <v>8.3333333333333037E-3</v>
      </c>
      <c r="W2457" s="385">
        <f t="shared" si="40"/>
        <v>8.3333333333333037E-3</v>
      </c>
      <c r="X2457" s="1"/>
      <c r="Y2457" s="1"/>
      <c r="Z2457" s="1"/>
      <c r="AA2457" s="38" t="s">
        <v>45</v>
      </c>
    </row>
    <row r="2458" spans="1:27" s="2" customFormat="1" ht="23.85" customHeight="1" x14ac:dyDescent="0.15">
      <c r="A2458" s="8">
        <v>12</v>
      </c>
      <c r="B2458" s="821">
        <v>0.26666666666666661</v>
      </c>
      <c r="C2458" s="3">
        <v>0.32222222222222224</v>
      </c>
      <c r="D2458" s="821">
        <v>0.40763888888888861</v>
      </c>
      <c r="E2458" s="3">
        <v>0.46875000000000022</v>
      </c>
      <c r="F2458" s="821">
        <v>0.54999999999999927</v>
      </c>
      <c r="G2458" s="3">
        <v>0.61111111111111094</v>
      </c>
      <c r="H2458" s="821">
        <v>0.69583333333333208</v>
      </c>
      <c r="I2458" s="3">
        <v>0.75416666666666599</v>
      </c>
      <c r="J2458" s="821">
        <v>0.84583333333333155</v>
      </c>
      <c r="K2458" s="3">
        <v>0.90416666666666545</v>
      </c>
      <c r="L2458" s="3"/>
      <c r="M2458" s="274"/>
      <c r="N2458" s="3"/>
      <c r="O2458" s="274"/>
      <c r="P2458" s="3"/>
      <c r="Q2458" s="3"/>
      <c r="R2458" s="9"/>
      <c r="S2458" s="249"/>
      <c r="T2458" s="14"/>
      <c r="U2458" s="20"/>
      <c r="V2458" s="385">
        <f>L2452-L2451</f>
        <v>8.3333333333333037E-3</v>
      </c>
      <c r="W2458" s="385">
        <f t="shared" si="40"/>
        <v>8.3333333333333037E-3</v>
      </c>
      <c r="X2458" s="1"/>
      <c r="Y2458" s="1"/>
      <c r="Z2458" s="1"/>
      <c r="AA2458" s="38" t="s">
        <v>45</v>
      </c>
    </row>
    <row r="2459" spans="1:27" s="2" customFormat="1" ht="23.85" customHeight="1" x14ac:dyDescent="0.15">
      <c r="A2459" s="8">
        <v>13</v>
      </c>
      <c r="B2459" s="3">
        <v>0.27430555555555547</v>
      </c>
      <c r="C2459" s="3">
        <v>0.3298611111111111</v>
      </c>
      <c r="D2459" s="3">
        <v>0.41597222222222197</v>
      </c>
      <c r="E2459" s="3">
        <v>0.47708333333333358</v>
      </c>
      <c r="F2459" s="3">
        <v>0.55833333333333257</v>
      </c>
      <c r="G2459" s="3">
        <v>0.61944444444444424</v>
      </c>
      <c r="H2459" s="3">
        <v>0.70416666666666539</v>
      </c>
      <c r="I2459" s="3">
        <v>0.76249999999999929</v>
      </c>
      <c r="J2459" s="3">
        <v>0.85416666666666485</v>
      </c>
      <c r="K2459" s="3">
        <v>0.91249999999999876</v>
      </c>
      <c r="L2459" s="3"/>
      <c r="M2459" s="274"/>
      <c r="N2459" s="3"/>
      <c r="O2459" s="274"/>
      <c r="P2459" s="3"/>
      <c r="Q2459" s="3"/>
      <c r="R2459" s="9"/>
      <c r="S2459" s="249"/>
      <c r="T2459" s="14"/>
      <c r="U2459" s="20"/>
      <c r="V2459" s="385"/>
      <c r="W2459" s="385"/>
      <c r="X2459" s="1"/>
      <c r="Y2459" s="1"/>
      <c r="Z2459" s="1"/>
      <c r="AA2459" s="38" t="s">
        <v>45</v>
      </c>
    </row>
    <row r="2460" spans="1:27" s="2" customFormat="1" ht="23.85" customHeight="1" x14ac:dyDescent="0.15">
      <c r="A2460" s="8">
        <v>14</v>
      </c>
      <c r="B2460" s="3">
        <v>0.28194444444444433</v>
      </c>
      <c r="C2460" s="3">
        <v>0.33749999999999997</v>
      </c>
      <c r="D2460" s="3">
        <v>0.42361111111111083</v>
      </c>
      <c r="E2460" s="3">
        <v>0.48472222222222244</v>
      </c>
      <c r="F2460" s="3">
        <v>0.56666666666666587</v>
      </c>
      <c r="G2460" s="3">
        <v>0.62777777777777755</v>
      </c>
      <c r="H2460" s="3">
        <v>0.71249999999999869</v>
      </c>
      <c r="I2460" s="39">
        <v>0.77083333333333259</v>
      </c>
      <c r="J2460" s="3">
        <v>0.86249999999999816</v>
      </c>
      <c r="K2460" s="3">
        <v>0.92083333333333206</v>
      </c>
      <c r="L2460" s="3"/>
      <c r="M2460" s="274"/>
      <c r="N2460" s="3"/>
      <c r="O2460" s="274"/>
      <c r="P2460" s="3"/>
      <c r="Q2460" s="3"/>
      <c r="R2460" s="9"/>
      <c r="S2460" s="249"/>
      <c r="T2460" s="14"/>
      <c r="U2460" s="20"/>
      <c r="V2460" s="385"/>
      <c r="W2460" s="385"/>
      <c r="X2460" s="1"/>
      <c r="Y2460" s="1"/>
      <c r="Z2460" s="1"/>
      <c r="AA2460" s="38" t="s">
        <v>45</v>
      </c>
    </row>
    <row r="2461" spans="1:27" s="2" customFormat="1" ht="23.85" customHeight="1" x14ac:dyDescent="0.15">
      <c r="A2461" s="8">
        <v>15</v>
      </c>
      <c r="B2461" s="3">
        <v>0.28958333333333319</v>
      </c>
      <c r="C2461" s="3">
        <v>0.34513888888888883</v>
      </c>
      <c r="D2461" s="3">
        <v>0.43124999999999969</v>
      </c>
      <c r="E2461" s="3">
        <v>0.4923611111111113</v>
      </c>
      <c r="F2461" s="3">
        <v>0.57499999999999918</v>
      </c>
      <c r="G2461" s="3">
        <v>0.63611111111111085</v>
      </c>
      <c r="H2461" s="3">
        <v>0.72083333333333199</v>
      </c>
      <c r="I2461" s="3">
        <v>0.7791666666666659</v>
      </c>
      <c r="J2461" s="3">
        <v>0.87083333333333146</v>
      </c>
      <c r="K2461" s="3">
        <v>0.92916666666666536</v>
      </c>
      <c r="L2461" s="3"/>
      <c r="M2461" s="274"/>
      <c r="N2461" s="3"/>
      <c r="O2461" s="274"/>
      <c r="P2461" s="3"/>
      <c r="Q2461" s="3"/>
      <c r="R2461" s="9"/>
      <c r="S2461" s="249"/>
      <c r="T2461" s="14"/>
      <c r="U2461" s="20"/>
      <c r="V2461" s="385"/>
      <c r="W2461" s="385"/>
      <c r="X2461" s="1"/>
      <c r="Y2461" s="1"/>
      <c r="Z2461" s="1"/>
      <c r="AA2461" s="38" t="s">
        <v>45</v>
      </c>
    </row>
    <row r="2462" spans="1:27" s="2" customFormat="1" ht="23.85" customHeight="1" x14ac:dyDescent="0.15">
      <c r="A2462" s="8">
        <v>16</v>
      </c>
      <c r="B2462" s="3">
        <v>0.29722222222222205</v>
      </c>
      <c r="C2462" s="3">
        <v>0.35277777777777769</v>
      </c>
      <c r="D2462" s="3">
        <v>0.43888888888888855</v>
      </c>
      <c r="E2462" s="3">
        <v>0.50000000000000022</v>
      </c>
      <c r="F2462" s="3">
        <v>0.58333333333333248</v>
      </c>
      <c r="G2462" s="3">
        <v>0.64444444444444415</v>
      </c>
      <c r="H2462" s="3">
        <v>0.7291666666666653</v>
      </c>
      <c r="I2462" s="39">
        <v>0.7874999999999992</v>
      </c>
      <c r="J2462" s="3">
        <v>0.87916666666666476</v>
      </c>
      <c r="K2462" s="3">
        <v>0.93749999999999867</v>
      </c>
      <c r="L2462" s="3"/>
      <c r="M2462" s="1041"/>
      <c r="N2462" s="3"/>
      <c r="O2462" s="249"/>
      <c r="P2462" s="3"/>
      <c r="Q2462" s="274"/>
      <c r="R2462" s="9"/>
      <c r="S2462" s="273"/>
      <c r="T2462" s="14"/>
      <c r="U2462" s="20"/>
      <c r="V2462" s="385"/>
      <c r="W2462" s="385"/>
      <c r="X2462" s="1"/>
      <c r="Y2462" s="1"/>
      <c r="Z2462" s="1"/>
      <c r="AA2462" s="38" t="s">
        <v>45</v>
      </c>
    </row>
    <row r="2463" spans="1:27" s="2" customFormat="1" ht="23.85" customHeight="1" x14ac:dyDescent="0.15">
      <c r="A2463" s="8">
        <v>17</v>
      </c>
      <c r="B2463" s="3">
        <v>0.30486111111111092</v>
      </c>
      <c r="C2463" s="3">
        <v>0.36041666666666655</v>
      </c>
      <c r="D2463" s="3">
        <v>0.44652777777777741</v>
      </c>
      <c r="E2463" s="3">
        <v>0.50763888888888908</v>
      </c>
      <c r="F2463" s="3">
        <v>0.59166666666666579</v>
      </c>
      <c r="G2463" s="3">
        <v>0.65277777777777746</v>
      </c>
      <c r="H2463" s="3">
        <v>0.7374999999999986</v>
      </c>
      <c r="I2463" s="3">
        <v>0.7958333333333325</v>
      </c>
      <c r="J2463" s="3">
        <v>0.88749999999999807</v>
      </c>
      <c r="K2463" s="3"/>
      <c r="L2463" s="3"/>
      <c r="M2463" s="1041"/>
      <c r="N2463" s="3"/>
      <c r="O2463" s="249"/>
      <c r="P2463" s="3"/>
      <c r="Q2463" s="3"/>
      <c r="R2463" s="9"/>
      <c r="S2463" s="273"/>
      <c r="T2463" s="14"/>
      <c r="U2463" s="20"/>
      <c r="V2463" s="385"/>
      <c r="W2463" s="385"/>
      <c r="X2463" s="1"/>
      <c r="Y2463" s="1"/>
      <c r="Z2463" s="1"/>
      <c r="AA2463" s="38"/>
    </row>
    <row r="2464" spans="1:27" s="2" customFormat="1" ht="23.85" customHeight="1" x14ac:dyDescent="0.15">
      <c r="A2464" s="8">
        <v>18</v>
      </c>
      <c r="B2464" s="3">
        <v>0.31249999999999978</v>
      </c>
      <c r="C2464" s="3">
        <v>0.36874999999999991</v>
      </c>
      <c r="D2464" s="3">
        <v>0.45416666666666627</v>
      </c>
      <c r="E2464" s="3">
        <v>0.51527777777777795</v>
      </c>
      <c r="F2464" s="3">
        <v>0.59999999999999909</v>
      </c>
      <c r="G2464" s="3">
        <v>0.66111111111111076</v>
      </c>
      <c r="H2464" s="3">
        <v>0.7458333333333319</v>
      </c>
      <c r="I2464" s="39">
        <v>0.80416666666666581</v>
      </c>
      <c r="J2464" s="3">
        <v>0.89583333333333137</v>
      </c>
      <c r="K2464" s="3"/>
      <c r="L2464" s="3"/>
      <c r="M2464" s="105"/>
      <c r="N2464" s="3"/>
      <c r="O2464" s="249"/>
      <c r="P2464" s="3"/>
      <c r="Q2464" s="3"/>
      <c r="R2464" s="9"/>
      <c r="S2464" s="273"/>
      <c r="T2464" s="14"/>
      <c r="U2464" s="20"/>
      <c r="V2464" s="385"/>
      <c r="W2464" s="385"/>
      <c r="X2464" s="1"/>
      <c r="Y2464" s="1"/>
      <c r="Z2464" s="1"/>
      <c r="AA2464" s="38"/>
    </row>
    <row r="2465" spans="1:27" s="2" customFormat="1" ht="23.85" customHeight="1" x14ac:dyDescent="0.15">
      <c r="A2465" s="8">
        <v>19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105"/>
      <c r="N2465" s="3"/>
      <c r="O2465" s="249"/>
      <c r="P2465" s="3"/>
      <c r="Q2465" s="3"/>
      <c r="R2465" s="9"/>
      <c r="S2465" s="273"/>
      <c r="T2465" s="14"/>
      <c r="U2465" s="20"/>
      <c r="V2465" s="385"/>
      <c r="W2465" s="385"/>
      <c r="X2465" s="1"/>
      <c r="Y2465" s="1"/>
      <c r="Z2465" s="1"/>
      <c r="AA2465" s="38"/>
    </row>
    <row r="2466" spans="1:27" s="2" customFormat="1" ht="23.85" customHeight="1" x14ac:dyDescent="0.15">
      <c r="A2466" s="8">
        <v>20</v>
      </c>
      <c r="B2466" s="3"/>
      <c r="C2466" s="747"/>
      <c r="D2466" s="3"/>
      <c r="E2466" s="3"/>
      <c r="F2466" s="3"/>
      <c r="G2466" s="3"/>
      <c r="H2466" s="3"/>
      <c r="I2466" s="39"/>
      <c r="J2466" s="3"/>
      <c r="K2466" s="3"/>
      <c r="L2466" s="3"/>
      <c r="M2466" s="105"/>
      <c r="N2466" s="3"/>
      <c r="O2466" s="249"/>
      <c r="P2466" s="3"/>
      <c r="Q2466" s="3"/>
      <c r="R2466" s="9"/>
      <c r="S2466" s="273"/>
      <c r="T2466" s="14"/>
      <c r="U2466" s="20"/>
      <c r="V2466" s="385"/>
      <c r="W2466" s="1"/>
      <c r="X2466" s="1"/>
      <c r="Y2466" s="1"/>
      <c r="Z2466" s="1"/>
      <c r="AA2466" s="38"/>
    </row>
    <row r="2467" spans="1:27" s="2" customFormat="1" ht="23.85" customHeight="1" x14ac:dyDescent="0.15">
      <c r="A2467" s="8">
        <v>21</v>
      </c>
      <c r="B2467" s="3"/>
      <c r="C2467" s="747"/>
      <c r="D2467" s="3"/>
      <c r="E2467" s="3"/>
      <c r="F2467" s="3"/>
      <c r="G2467" s="3"/>
      <c r="H2467" s="3"/>
      <c r="I2467" s="3"/>
      <c r="J2467" s="3"/>
      <c r="K2467" s="3"/>
      <c r="L2467" s="3"/>
      <c r="M2467" s="105"/>
      <c r="N2467" s="246"/>
      <c r="O2467" s="249"/>
      <c r="P2467" s="3"/>
      <c r="Q2467" s="3"/>
      <c r="R2467" s="9"/>
      <c r="S2467" s="273"/>
      <c r="T2467" s="14"/>
      <c r="U2467" s="20"/>
      <c r="V2467" s="1"/>
      <c r="W2467" s="1"/>
      <c r="X2467" s="1"/>
      <c r="Y2467" s="1"/>
      <c r="Z2467" s="1"/>
      <c r="AA2467" s="38"/>
    </row>
    <row r="2468" spans="1:27" s="2" customFormat="1" ht="23.85" customHeight="1" x14ac:dyDescent="0.15">
      <c r="A2468" s="8">
        <v>22</v>
      </c>
      <c r="B2468" s="3"/>
      <c r="C2468" s="747"/>
      <c r="D2468" s="3"/>
      <c r="E2468" s="3"/>
      <c r="F2468" s="3"/>
      <c r="G2468" s="3"/>
      <c r="H2468" s="3"/>
      <c r="I2468" s="39"/>
      <c r="J2468" s="3"/>
      <c r="K2468" s="3"/>
      <c r="L2468" s="3"/>
      <c r="M2468" s="105"/>
      <c r="N2468" s="246"/>
      <c r="O2468" s="249"/>
      <c r="P2468" s="3"/>
      <c r="Q2468" s="3"/>
      <c r="R2468" s="9"/>
      <c r="S2468" s="273"/>
      <c r="T2468" s="14"/>
      <c r="U2468" s="20"/>
      <c r="V2468" s="1"/>
      <c r="W2468" s="1"/>
      <c r="X2468" s="1"/>
      <c r="Y2468" s="1"/>
      <c r="Z2468" s="1"/>
      <c r="AA2468" s="38"/>
    </row>
    <row r="2469" spans="1:27" s="2" customFormat="1" ht="23.85" customHeight="1" x14ac:dyDescent="0.15">
      <c r="A2469" s="8">
        <v>23</v>
      </c>
      <c r="B2469" s="3"/>
      <c r="C2469" s="747"/>
      <c r="D2469" s="3"/>
      <c r="E2469" s="3"/>
      <c r="F2469" s="3"/>
      <c r="G2469" s="3"/>
      <c r="H2469" s="3"/>
      <c r="I2469" s="3"/>
      <c r="J2469" s="3"/>
      <c r="K2469" s="3"/>
      <c r="L2469" s="3"/>
      <c r="M2469" s="246"/>
      <c r="N2469" s="274"/>
      <c r="O2469" s="3"/>
      <c r="P2469" s="3"/>
      <c r="Q2469" s="249"/>
      <c r="R2469" s="9"/>
      <c r="S2469" s="4"/>
      <c r="T2469" s="14"/>
      <c r="U2469" s="20"/>
      <c r="V2469" s="1"/>
      <c r="W2469" s="1"/>
      <c r="X2469" s="1"/>
      <c r="Y2469" s="1"/>
      <c r="Z2469" s="1"/>
      <c r="AA2469" s="38"/>
    </row>
    <row r="2470" spans="1:27" s="2" customFormat="1" ht="23.85" customHeight="1" x14ac:dyDescent="0.15">
      <c r="A2470" s="8">
        <v>24</v>
      </c>
      <c r="B2470" s="3"/>
      <c r="C2470" s="747"/>
      <c r="D2470" s="3"/>
      <c r="E2470" s="3"/>
      <c r="F2470" s="3"/>
      <c r="G2470" s="3"/>
      <c r="H2470" s="3"/>
      <c r="I2470" s="39"/>
      <c r="J2470" s="3"/>
      <c r="K2470" s="3"/>
      <c r="L2470" s="3"/>
      <c r="M2470" s="4"/>
      <c r="N2470" s="4"/>
      <c r="O2470" s="4"/>
      <c r="P2470" s="4"/>
      <c r="Q2470" s="4"/>
      <c r="R2470" s="9"/>
      <c r="S2470" s="4"/>
      <c r="T2470" s="14"/>
      <c r="U2470" s="20"/>
      <c r="V2470" s="1"/>
      <c r="W2470" s="1"/>
      <c r="X2470" s="1"/>
      <c r="Y2470" s="1"/>
      <c r="Z2470" s="1"/>
      <c r="AA2470" s="38"/>
    </row>
    <row r="2471" spans="1:27" s="2" customFormat="1" ht="23.85" customHeight="1" x14ac:dyDescent="0.15">
      <c r="A2471" s="8">
        <v>25</v>
      </c>
      <c r="B2471" s="3"/>
      <c r="C2471" s="747"/>
      <c r="D2471" s="3"/>
      <c r="E2471" s="3"/>
      <c r="F2471" s="3"/>
      <c r="G2471" s="3"/>
      <c r="H2471" s="3"/>
      <c r="I2471" s="3"/>
      <c r="J2471" s="3"/>
      <c r="K2471" s="3"/>
      <c r="L2471" s="3"/>
      <c r="M2471" s="4"/>
      <c r="N2471" s="4"/>
      <c r="O2471" s="4"/>
      <c r="P2471" s="4"/>
      <c r="Q2471" s="4"/>
      <c r="R2471" s="9"/>
      <c r="S2471" s="4"/>
      <c r="T2471" s="14"/>
      <c r="U2471" s="20"/>
      <c r="V2471" s="1"/>
      <c r="W2471" s="1"/>
      <c r="X2471" s="1"/>
      <c r="Y2471" s="1"/>
      <c r="Z2471" s="1"/>
      <c r="AA2471" s="38"/>
    </row>
    <row r="2472" spans="1:27" s="2" customFormat="1" ht="23.85" customHeight="1" x14ac:dyDescent="0.15">
      <c r="A2472" s="8">
        <v>26</v>
      </c>
      <c r="B2472" s="3"/>
      <c r="C2472" s="747"/>
      <c r="D2472" s="3"/>
      <c r="E2472" s="3"/>
      <c r="F2472" s="3"/>
      <c r="G2472" s="3"/>
      <c r="H2472" s="3"/>
      <c r="I2472" s="39"/>
      <c r="J2472" s="3"/>
      <c r="K2472" s="3"/>
      <c r="L2472" s="3"/>
      <c r="M2472" s="4"/>
      <c r="N2472" s="4"/>
      <c r="O2472" s="4"/>
      <c r="P2472" s="4"/>
      <c r="Q2472" s="4"/>
      <c r="R2472" s="4"/>
      <c r="S2472" s="4"/>
      <c r="T2472" s="14"/>
      <c r="U2472" s="20"/>
      <c r="V2472" s="1"/>
      <c r="W2472" s="1"/>
      <c r="X2472" s="1"/>
      <c r="Y2472" s="1"/>
      <c r="Z2472" s="1"/>
      <c r="AA2472" s="38"/>
    </row>
    <row r="2473" spans="1:27" s="2" customFormat="1" ht="23.85" customHeight="1" x14ac:dyDescent="0.15">
      <c r="A2473" s="8">
        <v>27</v>
      </c>
      <c r="B2473" s="3"/>
      <c r="C2473" s="747"/>
      <c r="D2473" s="3"/>
      <c r="E2473" s="3"/>
      <c r="F2473" s="3"/>
      <c r="G2473" s="3"/>
      <c r="H2473" s="3"/>
      <c r="I2473" s="3"/>
      <c r="J2473" s="3"/>
      <c r="K2473" s="3"/>
      <c r="L2473" s="3"/>
      <c r="M2473" s="4"/>
      <c r="N2473" s="4"/>
      <c r="O2473" s="4"/>
      <c r="P2473" s="4"/>
      <c r="Q2473" s="4"/>
      <c r="R2473" s="4"/>
      <c r="S2473" s="4"/>
      <c r="T2473" s="14"/>
      <c r="U2473" s="20"/>
      <c r="V2473" s="1"/>
      <c r="W2473" s="1"/>
      <c r="X2473" s="1"/>
      <c r="Y2473" s="1"/>
      <c r="Z2473" s="1"/>
      <c r="AA2473" s="38"/>
    </row>
    <row r="2474" spans="1:27" s="2" customFormat="1" ht="23.85" customHeight="1" x14ac:dyDescent="0.15">
      <c r="A2474" s="8">
        <v>28</v>
      </c>
      <c r="B2474" s="3"/>
      <c r="C2474" s="747"/>
      <c r="D2474" s="3"/>
      <c r="E2474" s="3"/>
      <c r="F2474" s="3"/>
      <c r="G2474" s="3"/>
      <c r="H2474" s="3"/>
      <c r="I2474" s="39"/>
      <c r="J2474" s="3"/>
      <c r="K2474" s="3"/>
      <c r="L2474" s="3"/>
      <c r="M2474" s="4"/>
      <c r="N2474" s="4"/>
      <c r="O2474" s="4"/>
      <c r="P2474" s="4"/>
      <c r="Q2474" s="4"/>
      <c r="R2474" s="4"/>
      <c r="S2474" s="4"/>
      <c r="T2474" s="14"/>
      <c r="U2474" s="20"/>
      <c r="V2474" s="1"/>
      <c r="W2474" s="1"/>
      <c r="X2474" s="1"/>
      <c r="Y2474" s="1"/>
      <c r="Z2474" s="1"/>
      <c r="AA2474" s="38"/>
    </row>
    <row r="2475" spans="1:27" s="2" customFormat="1" ht="23.85" customHeight="1" x14ac:dyDescent="0.15">
      <c r="A2475" s="8">
        <v>29</v>
      </c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14"/>
      <c r="U2475" s="20"/>
      <c r="V2475" s="1"/>
      <c r="W2475" s="1"/>
      <c r="X2475" s="1"/>
      <c r="Y2475" s="1"/>
      <c r="Z2475" s="1"/>
      <c r="AA2475" s="38"/>
    </row>
    <row r="2476" spans="1:27" s="2" customFormat="1" ht="23.85" customHeight="1" x14ac:dyDescent="0.15">
      <c r="A2476" s="8">
        <v>30</v>
      </c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14"/>
      <c r="U2476" s="20"/>
      <c r="V2476" s="1"/>
      <c r="W2476" s="1"/>
      <c r="X2476" s="1"/>
      <c r="Y2476" s="1"/>
      <c r="Z2476" s="1"/>
      <c r="AA2476" s="38"/>
    </row>
    <row r="2477" spans="1:27" s="2" customFormat="1" ht="23.85" customHeight="1" x14ac:dyDescent="0.15">
      <c r="A2477" s="8">
        <v>31</v>
      </c>
      <c r="B2477" s="1496" t="s">
        <v>1661</v>
      </c>
      <c r="C2477" s="1497"/>
      <c r="D2477" s="1497"/>
      <c r="E2477" s="1497"/>
      <c r="F2477" s="1497"/>
      <c r="G2477" s="1497"/>
      <c r="H2477" s="1497"/>
      <c r="I2477" s="1497"/>
      <c r="J2477" s="1497"/>
      <c r="K2477" s="1497"/>
      <c r="L2477" s="1498"/>
      <c r="M2477" s="4"/>
      <c r="N2477" s="4"/>
      <c r="O2477" s="4"/>
      <c r="P2477" s="4"/>
      <c r="Q2477" s="4"/>
      <c r="R2477" s="4"/>
      <c r="S2477" s="4"/>
      <c r="T2477" s="14"/>
      <c r="U2477" s="20"/>
      <c r="V2477" s="1"/>
      <c r="W2477" s="1"/>
      <c r="X2477" s="1"/>
      <c r="Y2477" s="1"/>
      <c r="Z2477" s="1"/>
      <c r="AA2477" s="38"/>
    </row>
    <row r="2478" spans="1:27" s="2" customFormat="1" ht="23.85" customHeight="1" x14ac:dyDescent="0.15">
      <c r="A2478" s="8">
        <v>32</v>
      </c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14"/>
      <c r="U2478" s="20"/>
      <c r="V2478" s="1"/>
      <c r="W2478" s="1"/>
      <c r="X2478" s="1"/>
      <c r="Y2478" s="1"/>
      <c r="Z2478" s="1"/>
      <c r="AA2478" s="38"/>
    </row>
    <row r="2479" spans="1:27" s="2" customFormat="1" ht="23.85" customHeight="1" thickBot="1" x14ac:dyDescent="0.2">
      <c r="A2479" s="11">
        <v>33</v>
      </c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31"/>
      <c r="U2479" s="32"/>
      <c r="V2479" s="1"/>
      <c r="W2479" s="1"/>
      <c r="X2479" s="1"/>
      <c r="Y2479" s="13"/>
      <c r="Z2479" s="1"/>
    </row>
    <row r="2480" spans="1:27" s="2" customFormat="1" ht="20.100000000000001" customHeight="1" thickBot="1" x14ac:dyDescent="0.2">
      <c r="A2480" s="1522" t="s">
        <v>20</v>
      </c>
      <c r="B2480" s="1523"/>
      <c r="C2480" s="1491" t="s">
        <v>1774</v>
      </c>
      <c r="D2480" s="1492"/>
      <c r="E2480" s="1492"/>
      <c r="F2480" s="1493"/>
      <c r="G2480" s="13"/>
      <c r="H2480" s="13"/>
      <c r="I2480" s="13"/>
      <c r="J2480" s="13"/>
      <c r="K2480" s="13"/>
      <c r="L2480" s="13"/>
      <c r="M2480" s="13"/>
      <c r="N2480" s="13"/>
      <c r="O2480" s="13"/>
      <c r="P2480" s="13"/>
      <c r="Q2480" s="13"/>
      <c r="R2480" s="13"/>
      <c r="S2480" s="13"/>
      <c r="T2480" s="467"/>
      <c r="U2480" s="467"/>
      <c r="V2480" s="1"/>
      <c r="W2480" s="1"/>
      <c r="X2480" s="1"/>
      <c r="Y2480" s="13"/>
      <c r="Z2480" s="1"/>
    </row>
    <row r="2481" spans="1:26" s="1425" customFormat="1" ht="31.5" customHeight="1" thickBot="1" x14ac:dyDescent="0.2">
      <c r="A2481" s="1476" t="s">
        <v>2078</v>
      </c>
      <c r="B2481" s="1477"/>
      <c r="C2481" s="1477"/>
      <c r="D2481" s="1477"/>
      <c r="E2481" s="1478"/>
      <c r="F2481" s="1411" t="s">
        <v>1766</v>
      </c>
      <c r="G2481" s="1366"/>
      <c r="H2481" s="1479" t="s">
        <v>440</v>
      </c>
      <c r="I2481" s="1480"/>
      <c r="J2481" s="1480"/>
      <c r="K2481" s="1370" t="s">
        <v>2079</v>
      </c>
      <c r="L2481" s="1457" t="s">
        <v>2080</v>
      </c>
      <c r="M2481" s="1457"/>
      <c r="N2481" s="1458"/>
      <c r="O2481" s="1366"/>
      <c r="P2481" s="6"/>
      <c r="Q2481" s="6"/>
      <c r="R2481" s="6"/>
      <c r="S2481" s="1366"/>
      <c r="T2481" s="1467" t="s">
        <v>1975</v>
      </c>
      <c r="U2481" s="1468"/>
      <c r="V2481" s="1114">
        <f>V2483/V2488</f>
        <v>5.5067274305555551E-3</v>
      </c>
      <c r="W2481" s="1114">
        <f>W2483/W2488</f>
        <v>5.3685897435897436E-3</v>
      </c>
      <c r="X2481" s="1114">
        <f>AVERAGE(V2481,W2481)</f>
        <v>5.4376585870726489E-3</v>
      </c>
      <c r="Y2481" s="1398" t="s">
        <v>1935</v>
      </c>
      <c r="Z2481" s="1399">
        <f>ROUND(X2481*1440,0)/1440</f>
        <v>5.5555555555555558E-3</v>
      </c>
    </row>
    <row r="2482" spans="1:26" s="1425" customFormat="1" ht="9" customHeight="1" thickBot="1" x14ac:dyDescent="0.2">
      <c r="A2482" s="1366"/>
      <c r="B2482" s="1366"/>
      <c r="C2482" s="1366"/>
      <c r="D2482" s="1366"/>
      <c r="E2482" s="1366"/>
      <c r="F2482" s="1366"/>
      <c r="G2482" s="1366"/>
      <c r="H2482" s="1366"/>
      <c r="I2482" s="1366"/>
      <c r="J2482" s="1366"/>
      <c r="K2482" s="1366"/>
      <c r="L2482" s="1366"/>
      <c r="M2482" s="1366"/>
      <c r="N2482" s="1366"/>
      <c r="O2482" s="1366"/>
      <c r="P2482" s="1366"/>
      <c r="Q2482" s="1366"/>
      <c r="R2482" s="1366"/>
      <c r="S2482" s="1366"/>
      <c r="T2482" s="1406"/>
      <c r="U2482" s="1406"/>
      <c r="V2482" s="1114">
        <f>B2504</f>
        <v>0.23958333333333334</v>
      </c>
      <c r="W2482" s="1114">
        <f>C2489</f>
        <v>0.23958333333333334</v>
      </c>
      <c r="X2482" s="1366"/>
      <c r="Y2482" s="1366"/>
      <c r="Z2482" s="1375"/>
    </row>
    <row r="2483" spans="1:26" s="1425" customFormat="1" ht="20.100000000000001" customHeight="1" thickBot="1" x14ac:dyDescent="0.2">
      <c r="A2483" s="1481" t="s">
        <v>1977</v>
      </c>
      <c r="B2483" s="1482"/>
      <c r="C2483" s="1450" t="s">
        <v>52</v>
      </c>
      <c r="D2483" s="1451"/>
      <c r="E2483" s="1452"/>
      <c r="F2483" s="1453" t="s">
        <v>2081</v>
      </c>
      <c r="G2483" s="1454"/>
      <c r="H2483" s="1454"/>
      <c r="I2483" s="1454"/>
      <c r="J2483" s="1454"/>
      <c r="K2483" s="1366"/>
      <c r="L2483" s="1366"/>
      <c r="M2483" s="1366"/>
      <c r="N2483" s="1463" t="s">
        <v>1937</v>
      </c>
      <c r="O2483" s="1464"/>
      <c r="P2483" s="1536">
        <f>MINUTE(Z2481)</f>
        <v>8</v>
      </c>
      <c r="Q2483" s="1537"/>
      <c r="R2483" s="1366"/>
      <c r="S2483" s="1371" t="s">
        <v>2082</v>
      </c>
      <c r="T2483" s="1459">
        <v>6.805555555555555E-2</v>
      </c>
      <c r="U2483" s="1460"/>
      <c r="V2483" s="1114">
        <f>V2484-V2482</f>
        <v>0.70486111111111105</v>
      </c>
      <c r="W2483" s="1114">
        <f>W2484-W2482</f>
        <v>0.69791666666666663</v>
      </c>
      <c r="X2483" s="1366"/>
      <c r="Y2483" s="1366"/>
      <c r="Z2483" s="1375"/>
    </row>
    <row r="2484" spans="1:26" s="1425" customFormat="1" ht="9" customHeight="1" thickBot="1" x14ac:dyDescent="0.2">
      <c r="A2484" s="1366"/>
      <c r="B2484" s="1366"/>
      <c r="C2484" s="1366"/>
      <c r="D2484" s="1366"/>
      <c r="E2484" s="1366"/>
      <c r="F2484" s="1366"/>
      <c r="G2484" s="1366"/>
      <c r="H2484" s="1366"/>
      <c r="I2484" s="1366"/>
      <c r="J2484" s="1366"/>
      <c r="K2484" s="1366"/>
      <c r="L2484" s="1366"/>
      <c r="M2484" s="1366"/>
      <c r="N2484" s="1366"/>
      <c r="O2484" s="1366"/>
      <c r="P2484" s="1366"/>
      <c r="Q2484" s="1366"/>
      <c r="R2484" s="1366"/>
      <c r="S2484" s="1366"/>
      <c r="T2484" s="1406"/>
      <c r="U2484" s="1406"/>
      <c r="V2484" s="1114">
        <f>J2509</f>
        <v>0.94444444444444442</v>
      </c>
      <c r="W2484" s="1114">
        <f>K2496</f>
        <v>0.9375</v>
      </c>
      <c r="X2484" s="1366"/>
      <c r="Y2484" s="1366"/>
      <c r="Z2484" s="1375"/>
    </row>
    <row r="2485" spans="1:26" s="1425" customFormat="1" ht="20.100000000000001" customHeight="1" x14ac:dyDescent="0.15">
      <c r="A2485" s="1572" t="s">
        <v>1981</v>
      </c>
      <c r="B2485" s="1461">
        <v>1</v>
      </c>
      <c r="C2485" s="1540"/>
      <c r="D2485" s="1461">
        <v>2</v>
      </c>
      <c r="E2485" s="1540"/>
      <c r="F2485" s="1461">
        <v>3</v>
      </c>
      <c r="G2485" s="1540"/>
      <c r="H2485" s="1461">
        <v>4</v>
      </c>
      <c r="I2485" s="1540"/>
      <c r="J2485" s="1461">
        <v>5</v>
      </c>
      <c r="K2485" s="1540"/>
      <c r="L2485" s="1461">
        <v>6</v>
      </c>
      <c r="M2485" s="1540"/>
      <c r="N2485" s="1461">
        <v>7</v>
      </c>
      <c r="O2485" s="1540"/>
      <c r="P2485" s="1461">
        <v>8</v>
      </c>
      <c r="Q2485" s="1540"/>
      <c r="R2485" s="1461">
        <v>9</v>
      </c>
      <c r="S2485" s="1540"/>
      <c r="T2485" s="1570">
        <v>10</v>
      </c>
      <c r="U2485" s="1571"/>
      <c r="V2485" s="1366"/>
      <c r="W2485" s="1366"/>
      <c r="X2485" s="1366"/>
      <c r="Y2485" s="1366"/>
      <c r="Z2485" s="1375"/>
    </row>
    <row r="2486" spans="1:26" s="1425" customFormat="1" ht="20.100000000000001" customHeight="1" x14ac:dyDescent="0.15">
      <c r="A2486" s="1573"/>
      <c r="B2486" s="1372" t="s">
        <v>1984</v>
      </c>
      <c r="C2486" s="1372" t="s">
        <v>2080</v>
      </c>
      <c r="D2486" s="1372" t="s">
        <v>1984</v>
      </c>
      <c r="E2486" s="1372" t="s">
        <v>2080</v>
      </c>
      <c r="F2486" s="1372" t="s">
        <v>1984</v>
      </c>
      <c r="G2486" s="1372" t="s">
        <v>2080</v>
      </c>
      <c r="H2486" s="1372" t="s">
        <v>1984</v>
      </c>
      <c r="I2486" s="1372" t="s">
        <v>2080</v>
      </c>
      <c r="J2486" s="1372" t="s">
        <v>1984</v>
      </c>
      <c r="K2486" s="1372" t="s">
        <v>2080</v>
      </c>
      <c r="L2486" s="1372" t="s">
        <v>1984</v>
      </c>
      <c r="M2486" s="1372"/>
      <c r="N2486" s="1372"/>
      <c r="O2486" s="1372"/>
      <c r="P2486" s="1372"/>
      <c r="Q2486" s="1372"/>
      <c r="R2486" s="1372"/>
      <c r="S2486" s="1372"/>
      <c r="T2486" s="1373"/>
      <c r="U2486" s="1377"/>
      <c r="V2486" s="1366" t="s">
        <v>1946</v>
      </c>
      <c r="W2486" s="382" t="s">
        <v>1950</v>
      </c>
      <c r="X2486" s="1366"/>
      <c r="Y2486" s="1366"/>
      <c r="Z2486" s="1375"/>
    </row>
    <row r="2487" spans="1:26" s="1425" customFormat="1" ht="24.75" customHeight="1" x14ac:dyDescent="0.15">
      <c r="A2487" s="1342">
        <v>1</v>
      </c>
      <c r="B2487" s="51"/>
      <c r="C2487" s="1345" t="s">
        <v>2083</v>
      </c>
      <c r="D2487" s="55">
        <v>0.31249999999999978</v>
      </c>
      <c r="E2487" s="55">
        <v>0.3840277777777773</v>
      </c>
      <c r="F2487" s="55">
        <v>0.47916666666666585</v>
      </c>
      <c r="G2487" s="55">
        <v>0.55069444444444338</v>
      </c>
      <c r="H2487" s="55">
        <v>0.64722222222222081</v>
      </c>
      <c r="I2487" s="55">
        <v>0.72569444444444275</v>
      </c>
      <c r="J2487" s="55">
        <v>0.81874999999999798</v>
      </c>
      <c r="K2487" s="55">
        <v>0.88749999999999774</v>
      </c>
      <c r="L2487" s="55"/>
      <c r="M2487" s="1368"/>
      <c r="N2487" s="1386"/>
      <c r="O2487" s="1386"/>
      <c r="P2487" s="1386"/>
      <c r="Q2487" s="1386"/>
      <c r="R2487" s="68"/>
      <c r="S2487" s="69"/>
      <c r="T2487" s="1376"/>
      <c r="U2487" s="1380"/>
      <c r="V2487" s="383">
        <f>COUNTA(B2487:U2519)</f>
        <v>258</v>
      </c>
      <c r="W2487" s="384">
        <f>V2487/30/2</f>
        <v>4.3</v>
      </c>
      <c r="X2487" s="1366"/>
      <c r="Y2487" s="1366"/>
      <c r="Z2487" s="1120"/>
    </row>
    <row r="2488" spans="1:26" s="1425" customFormat="1" ht="24.75" customHeight="1" x14ac:dyDescent="0.15">
      <c r="A2488" s="1342">
        <v>2</v>
      </c>
      <c r="B2488" s="51"/>
      <c r="C2488" s="1345" t="s">
        <v>2084</v>
      </c>
      <c r="D2488" s="1368">
        <v>0.31805555555555531</v>
      </c>
      <c r="E2488" s="1368">
        <v>0.38958333333333284</v>
      </c>
      <c r="F2488" s="1368">
        <v>0.48472222222222139</v>
      </c>
      <c r="G2488" s="1368">
        <v>0.55624999999999891</v>
      </c>
      <c r="H2488" s="55">
        <v>0.65416666666666523</v>
      </c>
      <c r="I2488" s="1368">
        <v>0.73124999999999829</v>
      </c>
      <c r="J2488" s="1368">
        <v>0.8256944444444424</v>
      </c>
      <c r="K2488" s="1368">
        <v>0.89305555555555327</v>
      </c>
      <c r="L2488" s="1368"/>
      <c r="M2488" s="1368"/>
      <c r="N2488" s="1386"/>
      <c r="O2488" s="1386"/>
      <c r="P2488" s="1386"/>
      <c r="Q2488" s="1386"/>
      <c r="R2488" s="68"/>
      <c r="S2488" s="69"/>
      <c r="T2488" s="1376"/>
      <c r="U2488" s="1380"/>
      <c r="V2488" s="1119">
        <f>COUNTA(B2487:B2519,D2487:D2519,F2487:F2519,H2487:H2519,J2487:J2519,L2487:L2519,N2487:N2519,P2487:P2519,R2487:R2519,T2487:T2519)</f>
        <v>128</v>
      </c>
      <c r="W2488" s="1119">
        <f>COUNTA(C2487:C2519,E2487:E2519,G2487:G2519,I2487:I2519,K2487:K2519,M2487:M2519,O2487:O2519,Q2487:Q2519,S2487:S2519,U2487:U2519)</f>
        <v>130</v>
      </c>
      <c r="X2488" s="1366"/>
      <c r="Y2488" s="641">
        <f>(V2488+W2488)/2</f>
        <v>129</v>
      </c>
      <c r="Z2488" s="1120"/>
    </row>
    <row r="2489" spans="1:26" s="1425" customFormat="1" ht="24.75" customHeight="1" x14ac:dyDescent="0.15">
      <c r="A2489" s="1342">
        <v>3</v>
      </c>
      <c r="B2489" s="58"/>
      <c r="C2489" s="1368">
        <v>0.23958333333333334</v>
      </c>
      <c r="D2489" s="1368">
        <v>0.32361111111111085</v>
      </c>
      <c r="E2489" s="1368">
        <v>0.39513888888888837</v>
      </c>
      <c r="F2489" s="1368">
        <v>0.49027777777777692</v>
      </c>
      <c r="G2489" s="1368">
        <v>0.56180555555555445</v>
      </c>
      <c r="H2489" s="55">
        <v>0.66111111111110965</v>
      </c>
      <c r="I2489" s="1368">
        <v>0.73680555555555383</v>
      </c>
      <c r="J2489" s="1368">
        <v>0.83263888888888682</v>
      </c>
      <c r="K2489" s="1368">
        <v>0.89861111111110881</v>
      </c>
      <c r="L2489" s="1368"/>
      <c r="M2489" s="1368"/>
      <c r="N2489" s="1386"/>
      <c r="O2489" s="1386"/>
      <c r="P2489" s="1386"/>
      <c r="Q2489" s="1386"/>
      <c r="R2489" s="68"/>
      <c r="S2489" s="69"/>
      <c r="T2489" s="1376"/>
      <c r="U2489" s="1380"/>
      <c r="V2489" s="1366" t="s">
        <v>1992</v>
      </c>
      <c r="W2489" s="1366" t="s">
        <v>1948</v>
      </c>
      <c r="X2489" s="1366"/>
      <c r="Y2489" s="1366" t="s">
        <v>1938</v>
      </c>
      <c r="Z2489" s="1120"/>
    </row>
    <row r="2490" spans="1:26" s="1425" customFormat="1" ht="24.75" customHeight="1" x14ac:dyDescent="0.15">
      <c r="A2490" s="1342">
        <v>4</v>
      </c>
      <c r="B2490" s="58"/>
      <c r="C2490" s="1368">
        <v>0.24513888888888891</v>
      </c>
      <c r="D2490" s="1368">
        <v>0.32916666666666639</v>
      </c>
      <c r="E2490" s="1368">
        <v>0.40069444444444391</v>
      </c>
      <c r="F2490" s="1368">
        <v>0.49583333333333246</v>
      </c>
      <c r="G2490" s="1368">
        <v>0.56736111111110998</v>
      </c>
      <c r="H2490" s="43">
        <v>0.66597222222222074</v>
      </c>
      <c r="I2490" s="1368">
        <v>0.7430555555555538</v>
      </c>
      <c r="J2490" s="1368">
        <v>0.83819444444444235</v>
      </c>
      <c r="K2490" s="1368">
        <v>0.90416666666666434</v>
      </c>
      <c r="L2490" s="1368"/>
      <c r="M2490" s="1368"/>
      <c r="N2490" s="1386"/>
      <c r="O2490" s="1386"/>
      <c r="P2490" s="1386"/>
      <c r="Q2490" s="1386"/>
      <c r="R2490" s="68"/>
      <c r="S2490" s="69"/>
      <c r="T2490" s="1376"/>
      <c r="U2490" s="1380"/>
      <c r="V2490" s="388">
        <f>J2503-J2502</f>
        <v>5.5555555555555358E-3</v>
      </c>
      <c r="W2490" s="388">
        <f>K2489-K2488</f>
        <v>5.5555555555555358E-3</v>
      </c>
      <c r="X2490" s="1366"/>
      <c r="Y2490" s="1366"/>
      <c r="Z2490" s="1120"/>
    </row>
    <row r="2491" spans="1:26" s="1425" customFormat="1" ht="24.75" customHeight="1" x14ac:dyDescent="0.15">
      <c r="A2491" s="1342">
        <v>5</v>
      </c>
      <c r="B2491" s="1386"/>
      <c r="C2491" s="1368">
        <v>0.25069444444444444</v>
      </c>
      <c r="D2491" s="1368">
        <v>0.33472222222222192</v>
      </c>
      <c r="E2491" s="1368">
        <v>0.40624999999999944</v>
      </c>
      <c r="F2491" s="1368">
        <v>0.501388888888888</v>
      </c>
      <c r="G2491" s="1368">
        <v>0.57291666666666552</v>
      </c>
      <c r="H2491" s="43">
        <v>0.67083333333333184</v>
      </c>
      <c r="I2491" s="1368">
        <v>0.74999999999999822</v>
      </c>
      <c r="J2491" s="1368">
        <v>0.84374999999999789</v>
      </c>
      <c r="K2491" s="1368">
        <v>0.90972222222221988</v>
      </c>
      <c r="L2491" s="1368"/>
      <c r="M2491" s="1368"/>
      <c r="N2491" s="1386"/>
      <c r="O2491" s="1386"/>
      <c r="P2491" s="1386"/>
      <c r="Q2491" s="1386"/>
      <c r="R2491" s="68"/>
      <c r="S2491" s="69"/>
      <c r="T2491" s="1376"/>
      <c r="U2491" s="1380"/>
      <c r="V2491" s="388">
        <f t="shared" ref="V2491:V2496" si="41">J2504-J2503</f>
        <v>5.5555555555555358E-3</v>
      </c>
      <c r="W2491" s="388">
        <f t="shared" ref="W2491:W2496" si="42">K2490-K2489</f>
        <v>5.5555555555555358E-3</v>
      </c>
      <c r="X2491" s="1366"/>
      <c r="Y2491" s="1366"/>
      <c r="Z2491" s="1120"/>
    </row>
    <row r="2492" spans="1:26" s="1425" customFormat="1" ht="24.75" customHeight="1" x14ac:dyDescent="0.15">
      <c r="A2492" s="1342">
        <v>6</v>
      </c>
      <c r="B2492" s="1386"/>
      <c r="C2492" s="1368">
        <v>0.25624999999999998</v>
      </c>
      <c r="D2492" s="1368">
        <v>0.34027777777777746</v>
      </c>
      <c r="E2492" s="1368">
        <v>0.41180555555555498</v>
      </c>
      <c r="F2492" s="1368">
        <v>0.50694444444444353</v>
      </c>
      <c r="G2492" s="1368">
        <v>0.57847222222222106</v>
      </c>
      <c r="H2492" s="43">
        <v>0.67569444444444293</v>
      </c>
      <c r="I2492" s="1368">
        <v>0.75694444444444264</v>
      </c>
      <c r="J2492" s="1368">
        <v>0.84930555555555343</v>
      </c>
      <c r="K2492" s="1368">
        <v>0.91527777777777541</v>
      </c>
      <c r="L2492" s="1368"/>
      <c r="M2492" s="1368"/>
      <c r="N2492" s="1386"/>
      <c r="O2492" s="1386"/>
      <c r="P2492" s="1386"/>
      <c r="Q2492" s="1386"/>
      <c r="R2492" s="68"/>
      <c r="S2492" s="69"/>
      <c r="T2492" s="1376"/>
      <c r="U2492" s="1380"/>
      <c r="V2492" s="388">
        <f t="shared" si="41"/>
        <v>5.5555555555555358E-3</v>
      </c>
      <c r="W2492" s="388">
        <f t="shared" si="42"/>
        <v>5.5555555555555358E-3</v>
      </c>
      <c r="X2492" s="1366"/>
      <c r="Y2492" s="1366"/>
      <c r="Z2492" s="1120"/>
    </row>
    <row r="2493" spans="1:26" s="1425" customFormat="1" ht="24.75" customHeight="1" x14ac:dyDescent="0.15">
      <c r="A2493" s="1342">
        <v>7</v>
      </c>
      <c r="B2493" s="1386"/>
      <c r="C2493" s="1368">
        <v>0.26180555555555551</v>
      </c>
      <c r="D2493" s="1368">
        <v>0.34583333333333299</v>
      </c>
      <c r="E2493" s="1368">
        <v>0.41736111111111052</v>
      </c>
      <c r="F2493" s="1368">
        <v>0.51249999999999907</v>
      </c>
      <c r="G2493" s="1368">
        <v>0.58402777777777659</v>
      </c>
      <c r="H2493" s="43">
        <v>0.68055555555555403</v>
      </c>
      <c r="I2493" s="1368">
        <v>0.76388888888888706</v>
      </c>
      <c r="J2493" s="1368">
        <v>0.85486111111110896</v>
      </c>
      <c r="K2493" s="1368">
        <v>0.92083333333333095</v>
      </c>
      <c r="L2493" s="1368"/>
      <c r="M2493" s="1368"/>
      <c r="N2493" s="1386"/>
      <c r="O2493" s="1386"/>
      <c r="P2493" s="1386"/>
      <c r="Q2493" s="1386"/>
      <c r="R2493" s="68"/>
      <c r="S2493" s="69"/>
      <c r="T2493" s="1376"/>
      <c r="U2493" s="1380"/>
      <c r="V2493" s="388">
        <f t="shared" si="41"/>
        <v>5.5555555555555358E-3</v>
      </c>
      <c r="W2493" s="388">
        <f t="shared" si="42"/>
        <v>5.5555555555555358E-3</v>
      </c>
      <c r="X2493" s="1366"/>
      <c r="Y2493" s="1366"/>
      <c r="Z2493" s="1120"/>
    </row>
    <row r="2494" spans="1:26" s="1425" customFormat="1" ht="24.75" customHeight="1" x14ac:dyDescent="0.15">
      <c r="A2494" s="1342">
        <v>8</v>
      </c>
      <c r="B2494" s="1386"/>
      <c r="C2494" s="1368">
        <v>0.26736111111111105</v>
      </c>
      <c r="D2494" s="1368">
        <v>0.35138888888888853</v>
      </c>
      <c r="E2494" s="1368">
        <v>0.42291666666666605</v>
      </c>
      <c r="F2494" s="1368">
        <v>0.5180555555555546</v>
      </c>
      <c r="G2494" s="1368">
        <v>0.58958333333333213</v>
      </c>
      <c r="H2494" s="43">
        <v>0.68541666666666512</v>
      </c>
      <c r="I2494" s="1368">
        <v>0.77083333333333148</v>
      </c>
      <c r="J2494" s="1368">
        <v>0.8604166666666645</v>
      </c>
      <c r="K2494" s="1368">
        <v>0.92638888888888649</v>
      </c>
      <c r="L2494" s="1368"/>
      <c r="M2494" s="1368"/>
      <c r="N2494" s="1386"/>
      <c r="O2494" s="1386"/>
      <c r="P2494" s="1386"/>
      <c r="Q2494" s="1386"/>
      <c r="R2494" s="68"/>
      <c r="S2494" s="69"/>
      <c r="T2494" s="1376"/>
      <c r="U2494" s="1380"/>
      <c r="V2494" s="388">
        <f t="shared" si="41"/>
        <v>5.5555555555555358E-3</v>
      </c>
      <c r="W2494" s="388">
        <f t="shared" si="42"/>
        <v>5.5555555555555358E-3</v>
      </c>
      <c r="X2494" s="1366"/>
      <c r="Y2494" s="1366"/>
      <c r="Z2494" s="1120"/>
    </row>
    <row r="2495" spans="1:26" s="1425" customFormat="1" ht="24.75" customHeight="1" x14ac:dyDescent="0.15">
      <c r="A2495" s="1342">
        <v>9</v>
      </c>
      <c r="B2495" s="1386"/>
      <c r="C2495" s="43">
        <v>0.27222222222222214</v>
      </c>
      <c r="D2495" s="1368">
        <v>0.35694444444444406</v>
      </c>
      <c r="E2495" s="1368">
        <v>0.42847222222222159</v>
      </c>
      <c r="F2495" s="1368">
        <v>0.52361111111111014</v>
      </c>
      <c r="G2495" s="1368">
        <v>0.59513888888888766</v>
      </c>
      <c r="H2495" s="43">
        <v>0.69027777777777621</v>
      </c>
      <c r="I2495" s="1368">
        <v>0.77569444444444258</v>
      </c>
      <c r="J2495" s="1368">
        <v>0.86597222222222003</v>
      </c>
      <c r="K2495" s="1368">
        <v>0.93194444444444202</v>
      </c>
      <c r="L2495" s="1368"/>
      <c r="M2495" s="1368"/>
      <c r="N2495" s="1386"/>
      <c r="O2495" s="1386"/>
      <c r="P2495" s="1386"/>
      <c r="Q2495" s="1386"/>
      <c r="R2495" s="68"/>
      <c r="S2495" s="69"/>
      <c r="T2495" s="1376"/>
      <c r="U2495" s="1380"/>
      <c r="V2495" s="388">
        <f t="shared" si="41"/>
        <v>5.5555555555555358E-3</v>
      </c>
      <c r="W2495" s="388">
        <f t="shared" si="42"/>
        <v>5.5555555555555358E-3</v>
      </c>
      <c r="X2495" s="1366"/>
      <c r="Y2495" s="1366"/>
      <c r="Z2495" s="1120"/>
    </row>
    <row r="2496" spans="1:26" s="1425" customFormat="1" ht="24.75" customHeight="1" x14ac:dyDescent="0.15">
      <c r="A2496" s="1342">
        <v>10</v>
      </c>
      <c r="B2496" s="52"/>
      <c r="C2496" s="43">
        <v>0.27708333333333324</v>
      </c>
      <c r="D2496" s="1368">
        <v>0.3624999999999996</v>
      </c>
      <c r="E2496" s="1368">
        <v>0.43402777777777712</v>
      </c>
      <c r="F2496" s="1368">
        <v>0.52916666666666567</v>
      </c>
      <c r="G2496" s="1368">
        <v>0.60138888888888764</v>
      </c>
      <c r="H2496" s="43">
        <v>0.69513888888888731</v>
      </c>
      <c r="I2496" s="1368">
        <v>0.78055555555555367</v>
      </c>
      <c r="J2496" s="1368">
        <v>0.87152777777777557</v>
      </c>
      <c r="K2496" s="1368">
        <v>0.9375</v>
      </c>
      <c r="L2496" s="1368"/>
      <c r="M2496" s="1368"/>
      <c r="N2496" s="1386"/>
      <c r="O2496" s="1386"/>
      <c r="P2496" s="1386"/>
      <c r="Q2496" s="1386"/>
      <c r="R2496" s="68"/>
      <c r="S2496" s="69"/>
      <c r="T2496" s="1376"/>
      <c r="U2496" s="1380"/>
      <c r="V2496" s="388">
        <f t="shared" si="41"/>
        <v>6.2500000000024203E-3</v>
      </c>
      <c r="W2496" s="388">
        <f t="shared" si="42"/>
        <v>5.5555555555555358E-3</v>
      </c>
      <c r="X2496" s="1366"/>
      <c r="Y2496" s="1366"/>
      <c r="Z2496" s="1120"/>
    </row>
    <row r="2497" spans="1:27" s="1425" customFormat="1" ht="24.75" customHeight="1" x14ac:dyDescent="0.15">
      <c r="A2497" s="1342">
        <v>11</v>
      </c>
      <c r="B2497" s="52"/>
      <c r="C2497" s="43">
        <v>0.28194444444444433</v>
      </c>
      <c r="D2497" s="1368">
        <v>0.36805555555555514</v>
      </c>
      <c r="E2497" s="1368">
        <v>0.43958333333333266</v>
      </c>
      <c r="F2497" s="1368">
        <v>0.53472222222222121</v>
      </c>
      <c r="G2497" s="1368">
        <v>0.60694444444444318</v>
      </c>
      <c r="H2497" s="43">
        <v>0.6999999999999984</v>
      </c>
      <c r="I2497" s="1368">
        <v>0.78541666666666476</v>
      </c>
      <c r="J2497" s="1368">
        <v>0.87708333333333111</v>
      </c>
      <c r="K2497" s="1368"/>
      <c r="L2497" s="1368"/>
      <c r="M2497" s="1368"/>
      <c r="N2497" s="1386"/>
      <c r="O2497" s="1386"/>
      <c r="P2497" s="1386"/>
      <c r="Q2497" s="1386"/>
      <c r="R2497" s="68"/>
      <c r="S2497" s="69"/>
      <c r="T2497" s="1376"/>
      <c r="U2497" s="1380"/>
      <c r="V2497" s="388"/>
      <c r="W2497" s="388"/>
      <c r="X2497" s="1366"/>
      <c r="Y2497" s="1366"/>
      <c r="Z2497" s="1120"/>
    </row>
    <row r="2498" spans="1:27" s="1425" customFormat="1" ht="24.75" customHeight="1" x14ac:dyDescent="0.15">
      <c r="A2498" s="1342">
        <v>12</v>
      </c>
      <c r="B2498" s="1386"/>
      <c r="C2498" s="43">
        <v>0.28680555555555542</v>
      </c>
      <c r="D2498" s="1368">
        <v>0.37361111111111067</v>
      </c>
      <c r="E2498" s="1368">
        <v>0.4451388888888882</v>
      </c>
      <c r="F2498" s="1368">
        <v>0.54027777777777675</v>
      </c>
      <c r="G2498" s="1368">
        <v>0.61249999999999871</v>
      </c>
      <c r="H2498" s="43">
        <v>0.7048611111111095</v>
      </c>
      <c r="I2498" s="1368">
        <v>0.79027777777777586</v>
      </c>
      <c r="J2498" s="1368">
        <v>0.88263888888888664</v>
      </c>
      <c r="K2498" s="1368"/>
      <c r="L2498" s="1368"/>
      <c r="M2498" s="1368"/>
      <c r="N2498" s="1386"/>
      <c r="O2498" s="1386"/>
      <c r="P2498" s="1386"/>
      <c r="Q2498" s="1386"/>
      <c r="R2498" s="68"/>
      <c r="S2498" s="69"/>
      <c r="T2498" s="1376"/>
      <c r="U2498" s="1380"/>
      <c r="V2498" s="388"/>
      <c r="W2498" s="388"/>
      <c r="X2498" s="1366"/>
      <c r="Y2498" s="1366"/>
      <c r="Z2498" s="1366"/>
      <c r="AA2498" s="622" t="s">
        <v>2085</v>
      </c>
    </row>
    <row r="2499" spans="1:27" s="1425" customFormat="1" ht="24.75" customHeight="1" x14ac:dyDescent="0.15">
      <c r="A2499" s="1342">
        <v>13</v>
      </c>
      <c r="B2499" s="52"/>
      <c r="C2499" s="43">
        <v>0.29166666666666652</v>
      </c>
      <c r="D2499" s="1368">
        <v>0.37916666666666621</v>
      </c>
      <c r="E2499" s="1368">
        <v>0.45069444444444373</v>
      </c>
      <c r="F2499" s="1368">
        <v>0.54583333333333228</v>
      </c>
      <c r="G2499" s="1368">
        <v>0.61805555555555425</v>
      </c>
      <c r="H2499" s="43">
        <v>0.70972222222222059</v>
      </c>
      <c r="I2499" s="1368">
        <v>0.79513888888888695</v>
      </c>
      <c r="J2499" s="1368">
        <v>0.88819444444444218</v>
      </c>
      <c r="K2499" s="1368"/>
      <c r="L2499" s="1368"/>
      <c r="M2499" s="1368"/>
      <c r="N2499" s="1386"/>
      <c r="O2499" s="1386"/>
      <c r="P2499" s="1386"/>
      <c r="Q2499" s="1386"/>
      <c r="R2499" s="68"/>
      <c r="S2499" s="69"/>
      <c r="T2499" s="1376"/>
      <c r="U2499" s="1380"/>
      <c r="V2499" s="388"/>
      <c r="W2499" s="388"/>
      <c r="X2499" s="1366"/>
      <c r="Y2499" s="1375"/>
      <c r="Z2499" s="1366"/>
      <c r="AA2499" s="622" t="s">
        <v>2085</v>
      </c>
    </row>
    <row r="2500" spans="1:27" s="1425" customFormat="1" ht="24.75" customHeight="1" x14ac:dyDescent="0.15">
      <c r="A2500" s="1342">
        <v>14</v>
      </c>
      <c r="B2500" s="52"/>
      <c r="C2500" s="43">
        <v>0.29652777777777761</v>
      </c>
      <c r="D2500" s="1368">
        <v>0.38472222222222174</v>
      </c>
      <c r="E2500" s="1368">
        <v>0.45624999999999927</v>
      </c>
      <c r="F2500" s="1368">
        <v>0.55138888888888782</v>
      </c>
      <c r="G2500" s="1368">
        <v>0.62361111111110978</v>
      </c>
      <c r="H2500" s="43">
        <v>0.71458333333333168</v>
      </c>
      <c r="I2500" s="1368">
        <v>0.79999999999999805</v>
      </c>
      <c r="J2500" s="1368">
        <v>0.89374999999999771</v>
      </c>
      <c r="K2500" s="1368"/>
      <c r="L2500" s="1368"/>
      <c r="M2500" s="1368"/>
      <c r="N2500" s="1386"/>
      <c r="O2500" s="1386"/>
      <c r="P2500" s="1386"/>
      <c r="Q2500" s="1386"/>
      <c r="R2500" s="68"/>
      <c r="S2500" s="69"/>
      <c r="T2500" s="1376"/>
      <c r="U2500" s="1380"/>
      <c r="V2500" s="388"/>
      <c r="W2500" s="388"/>
      <c r="X2500" s="1366"/>
      <c r="Y2500" s="1375"/>
      <c r="Z2500" s="1366"/>
      <c r="AA2500" s="622" t="s">
        <v>2085</v>
      </c>
    </row>
    <row r="2501" spans="1:27" s="1425" customFormat="1" ht="24.75" customHeight="1" x14ac:dyDescent="0.15">
      <c r="A2501" s="1342">
        <v>15</v>
      </c>
      <c r="B2501" s="52"/>
      <c r="C2501" s="43">
        <v>0.30138888888888871</v>
      </c>
      <c r="D2501" s="1368">
        <v>0.39027777777777728</v>
      </c>
      <c r="E2501" s="1368">
        <v>0.4618055555555548</v>
      </c>
      <c r="F2501" s="1368">
        <v>0.55694444444444335</v>
      </c>
      <c r="G2501" s="1368">
        <v>0.62916666666666532</v>
      </c>
      <c r="H2501" s="43">
        <v>0.71944444444444278</v>
      </c>
      <c r="I2501" s="1368">
        <v>0.80486111111110914</v>
      </c>
      <c r="J2501" s="1368">
        <v>0.89930555555555325</v>
      </c>
      <c r="K2501" s="1368"/>
      <c r="L2501" s="1368"/>
      <c r="M2501" s="1368"/>
      <c r="N2501" s="1386"/>
      <c r="O2501" s="1386"/>
      <c r="P2501" s="1386"/>
      <c r="Q2501" s="1386"/>
      <c r="R2501" s="68"/>
      <c r="S2501" s="69"/>
      <c r="T2501" s="1376"/>
      <c r="U2501" s="1380"/>
      <c r="V2501" s="388"/>
      <c r="W2501" s="388"/>
      <c r="X2501" s="1366"/>
      <c r="Y2501" s="1375"/>
      <c r="Z2501" s="1366"/>
      <c r="AA2501" s="622" t="s">
        <v>2085</v>
      </c>
    </row>
    <row r="2502" spans="1:27" s="1425" customFormat="1" ht="24.75" customHeight="1" x14ac:dyDescent="0.15">
      <c r="A2502" s="1342">
        <v>16</v>
      </c>
      <c r="B2502" s="52" t="s">
        <v>2086</v>
      </c>
      <c r="C2502" s="43">
        <v>0.3062499999999998</v>
      </c>
      <c r="D2502" s="1368">
        <v>0.39583333333333282</v>
      </c>
      <c r="E2502" s="1368">
        <v>0.46736111111111034</v>
      </c>
      <c r="F2502" s="1368">
        <v>0.56249999999999889</v>
      </c>
      <c r="G2502" s="1368">
        <v>0.6354166666666653</v>
      </c>
      <c r="H2502" s="43">
        <v>0.72430555555555387</v>
      </c>
      <c r="I2502" s="1368">
        <v>0.80972222222222023</v>
      </c>
      <c r="J2502" s="1368">
        <v>0.90486111111110878</v>
      </c>
      <c r="K2502" s="1368"/>
      <c r="L2502" s="1368"/>
      <c r="M2502" s="1368"/>
      <c r="N2502" s="1386"/>
      <c r="O2502" s="1386"/>
      <c r="P2502" s="1386"/>
      <c r="Q2502" s="1386"/>
      <c r="R2502" s="68"/>
      <c r="S2502" s="69"/>
      <c r="T2502" s="1376"/>
      <c r="U2502" s="1380"/>
      <c r="V2502" s="1366"/>
      <c r="W2502" s="388"/>
      <c r="X2502" s="1366"/>
      <c r="Y2502" s="1375"/>
      <c r="Z2502" s="1366"/>
      <c r="AA2502" s="622" t="s">
        <v>2085</v>
      </c>
    </row>
    <row r="2503" spans="1:27" s="1425" customFormat="1" ht="24.75" customHeight="1" x14ac:dyDescent="0.15">
      <c r="A2503" s="1342">
        <v>17</v>
      </c>
      <c r="B2503" s="52" t="s">
        <v>2087</v>
      </c>
      <c r="C2503" s="43">
        <v>0.31111111111111089</v>
      </c>
      <c r="D2503" s="1368">
        <v>0.40138888888888835</v>
      </c>
      <c r="E2503" s="1368">
        <v>0.47291666666666587</v>
      </c>
      <c r="F2503" s="1368">
        <v>0.56805555555555443</v>
      </c>
      <c r="G2503" s="1368">
        <v>0.64166666666666528</v>
      </c>
      <c r="H2503" s="43">
        <v>0.72916666666666496</v>
      </c>
      <c r="I2503" s="1368">
        <v>0.81458333333333133</v>
      </c>
      <c r="J2503" s="1368">
        <v>0.91041666666666432</v>
      </c>
      <c r="K2503" s="1368"/>
      <c r="L2503" s="1368"/>
      <c r="M2503" s="1368"/>
      <c r="N2503" s="1386"/>
      <c r="O2503" s="1386"/>
      <c r="P2503" s="1386"/>
      <c r="Q2503" s="1386"/>
      <c r="R2503" s="68"/>
      <c r="S2503" s="69"/>
      <c r="T2503" s="1376"/>
      <c r="U2503" s="1380"/>
      <c r="V2503" s="388"/>
      <c r="W2503" s="1366"/>
      <c r="X2503" s="1366"/>
      <c r="Y2503" s="1375"/>
      <c r="Z2503" s="1366"/>
      <c r="AA2503" s="622" t="s">
        <v>2085</v>
      </c>
    </row>
    <row r="2504" spans="1:27" s="1425" customFormat="1" ht="24.75" customHeight="1" x14ac:dyDescent="0.15">
      <c r="A2504" s="1342">
        <v>18</v>
      </c>
      <c r="B2504" s="1386">
        <v>0.23958333333333334</v>
      </c>
      <c r="C2504" s="43">
        <v>0.31597222222222199</v>
      </c>
      <c r="D2504" s="1368">
        <v>0.40694444444444389</v>
      </c>
      <c r="E2504" s="1368">
        <v>0.47847222222222141</v>
      </c>
      <c r="F2504" s="1368">
        <v>0.57361111111110996</v>
      </c>
      <c r="G2504" s="1368">
        <v>0.64791666666666525</v>
      </c>
      <c r="H2504" s="43">
        <v>0.73402777777777606</v>
      </c>
      <c r="I2504" s="1368">
        <v>0.81944444444444242</v>
      </c>
      <c r="J2504" s="1368">
        <v>0.91597222222221986</v>
      </c>
      <c r="K2504" s="1368"/>
      <c r="L2504" s="1368"/>
      <c r="M2504" s="1368"/>
      <c r="N2504" s="1386"/>
      <c r="O2504" s="1386"/>
      <c r="P2504" s="1386"/>
      <c r="Q2504" s="1386"/>
      <c r="R2504" s="68"/>
      <c r="S2504" s="69"/>
      <c r="T2504" s="1376"/>
      <c r="U2504" s="1380"/>
      <c r="V2504" s="388"/>
      <c r="W2504" s="1366"/>
      <c r="X2504" s="1366"/>
      <c r="Y2504" s="1375"/>
      <c r="Z2504" s="1366"/>
      <c r="AA2504" s="622" t="s">
        <v>2085</v>
      </c>
    </row>
    <row r="2505" spans="1:27" s="1425" customFormat="1" ht="24.75" customHeight="1" x14ac:dyDescent="0.15">
      <c r="A2505" s="1447">
        <v>19</v>
      </c>
      <c r="B2505" s="1368">
        <v>0.24513888888888891</v>
      </c>
      <c r="C2505" s="43">
        <v>0.32083333333333308</v>
      </c>
      <c r="D2505" s="1368">
        <v>0.41249999999999942</v>
      </c>
      <c r="E2505" s="1368">
        <v>0.48402777777777695</v>
      </c>
      <c r="F2505" s="1368">
        <v>0.5791666666666655</v>
      </c>
      <c r="G2505" s="1368">
        <v>0.65416666666666523</v>
      </c>
      <c r="H2505" s="1368">
        <v>0.74097222222222048</v>
      </c>
      <c r="I2505" s="1368">
        <v>0.82430555555555352</v>
      </c>
      <c r="J2505" s="1368">
        <v>0.92152777777777539</v>
      </c>
      <c r="K2505" s="1368"/>
      <c r="L2505" s="1368"/>
      <c r="M2505" s="1368"/>
      <c r="N2505" s="1386"/>
      <c r="O2505" s="1386"/>
      <c r="P2505" s="1386"/>
      <c r="Q2505" s="1386"/>
      <c r="R2505" s="1373"/>
      <c r="S2505" s="69"/>
      <c r="T2505" s="1376"/>
      <c r="U2505" s="1380"/>
      <c r="V2505" s="1366"/>
      <c r="W2505" s="1366"/>
      <c r="X2505" s="1366"/>
      <c r="Y2505" s="1375"/>
      <c r="Z2505" s="1366"/>
      <c r="AA2505" s="622" t="s">
        <v>2088</v>
      </c>
    </row>
    <row r="2506" spans="1:27" s="1425" customFormat="1" ht="24.75" customHeight="1" x14ac:dyDescent="0.15">
      <c r="A2506" s="1447">
        <v>20</v>
      </c>
      <c r="B2506" s="1368">
        <v>0.25069444444444444</v>
      </c>
      <c r="C2506" s="43">
        <v>0.32569444444444418</v>
      </c>
      <c r="D2506" s="1368">
        <v>0.41805555555555496</v>
      </c>
      <c r="E2506" s="1368">
        <v>0.48958333333333248</v>
      </c>
      <c r="F2506" s="1368">
        <v>0.58472222222222103</v>
      </c>
      <c r="G2506" s="1368">
        <v>0.66041666666666521</v>
      </c>
      <c r="H2506" s="1368">
        <v>0.7479166666666649</v>
      </c>
      <c r="I2506" s="1368">
        <v>0.82916666666666461</v>
      </c>
      <c r="J2506" s="1368">
        <v>0.92708333333333093</v>
      </c>
      <c r="K2506" s="1368"/>
      <c r="L2506" s="1368"/>
      <c r="M2506" s="1368"/>
      <c r="N2506" s="1368"/>
      <c r="O2506" s="1368"/>
      <c r="P2506" s="1368"/>
      <c r="Q2506" s="1368"/>
      <c r="R2506" s="1372"/>
      <c r="S2506" s="1369"/>
      <c r="T2506" s="1376"/>
      <c r="U2506" s="1380"/>
      <c r="V2506" s="1366"/>
      <c r="W2506" s="1366"/>
      <c r="X2506" s="1366"/>
      <c r="Y2506" s="1375"/>
      <c r="Z2506" s="1366"/>
      <c r="AA2506" s="622" t="s">
        <v>2085</v>
      </c>
    </row>
    <row r="2507" spans="1:27" s="1425" customFormat="1" ht="24.75" customHeight="1" x14ac:dyDescent="0.15">
      <c r="A2507" s="1447">
        <v>21</v>
      </c>
      <c r="B2507" s="1368">
        <v>0.25624999999999998</v>
      </c>
      <c r="C2507" s="43">
        <v>0.33055555555555527</v>
      </c>
      <c r="D2507" s="1368">
        <v>0.42361111111111049</v>
      </c>
      <c r="E2507" s="1368">
        <v>0.49513888888888802</v>
      </c>
      <c r="F2507" s="1368">
        <v>0.59027777777777657</v>
      </c>
      <c r="G2507" s="1368">
        <v>0.66597222222222074</v>
      </c>
      <c r="H2507" s="1368">
        <v>0.75486111111110932</v>
      </c>
      <c r="I2507" s="1368">
        <v>0.8340277777777757</v>
      </c>
      <c r="J2507" s="1368">
        <v>0.93263888888888646</v>
      </c>
      <c r="K2507" s="1368"/>
      <c r="L2507" s="1368"/>
      <c r="M2507" s="1369"/>
      <c r="N2507" s="1369"/>
      <c r="O2507" s="1369"/>
      <c r="P2507" s="1369"/>
      <c r="Q2507" s="1369"/>
      <c r="R2507" s="1369"/>
      <c r="S2507" s="1369"/>
      <c r="T2507" s="1376"/>
      <c r="U2507" s="1380"/>
      <c r="V2507" s="1366"/>
      <c r="W2507" s="1366"/>
      <c r="X2507" s="1366"/>
      <c r="Y2507" s="1375"/>
      <c r="Z2507" s="1366"/>
      <c r="AA2507" s="622" t="s">
        <v>2085</v>
      </c>
    </row>
    <row r="2508" spans="1:27" s="1425" customFormat="1" ht="24.75" customHeight="1" x14ac:dyDescent="0.15">
      <c r="A2508" s="1447">
        <v>22</v>
      </c>
      <c r="B2508" s="1368">
        <v>0.26180555555555551</v>
      </c>
      <c r="C2508" s="43">
        <v>0.33541666666666636</v>
      </c>
      <c r="D2508" s="1368">
        <v>0.42916666666666603</v>
      </c>
      <c r="E2508" s="1368">
        <v>0.50069444444444355</v>
      </c>
      <c r="F2508" s="1368">
        <v>0.5958333333333321</v>
      </c>
      <c r="G2508" s="1368">
        <v>0.67152777777777628</v>
      </c>
      <c r="H2508" s="1368">
        <v>0.76180555555555374</v>
      </c>
      <c r="I2508" s="1368">
        <v>0.8388888888888868</v>
      </c>
      <c r="J2508" s="1368">
        <v>0.938194444444442</v>
      </c>
      <c r="K2508" s="1368"/>
      <c r="L2508" s="1368"/>
      <c r="M2508" s="1369"/>
      <c r="N2508" s="1369"/>
      <c r="O2508" s="1369"/>
      <c r="P2508" s="1369"/>
      <c r="Q2508" s="1369"/>
      <c r="R2508" s="1369"/>
      <c r="S2508" s="1369"/>
      <c r="T2508" s="1376"/>
      <c r="U2508" s="1380"/>
      <c r="V2508" s="1366"/>
      <c r="W2508" s="1366"/>
      <c r="X2508" s="1366"/>
      <c r="Y2508" s="1375"/>
      <c r="Z2508" s="1366"/>
      <c r="AA2508" s="622" t="s">
        <v>2085</v>
      </c>
    </row>
    <row r="2509" spans="1:27" s="1425" customFormat="1" ht="24.75" customHeight="1" x14ac:dyDescent="0.15">
      <c r="A2509" s="1447">
        <v>23</v>
      </c>
      <c r="B2509" s="1368">
        <v>0.26736111111111105</v>
      </c>
      <c r="C2509" s="43">
        <v>0.34027777777777746</v>
      </c>
      <c r="D2509" s="1368">
        <v>0.43472222222222157</v>
      </c>
      <c r="E2509" s="1368">
        <v>0.50624999999999909</v>
      </c>
      <c r="F2509" s="1368">
        <v>0.60138888888888764</v>
      </c>
      <c r="G2509" s="1368">
        <v>0.67708333333333182</v>
      </c>
      <c r="H2509" s="1368">
        <v>0.76874999999999816</v>
      </c>
      <c r="I2509" s="1368">
        <v>0.84374999999999789</v>
      </c>
      <c r="J2509" s="1368">
        <v>0.94444444444444442</v>
      </c>
      <c r="K2509" s="1368"/>
      <c r="L2509" s="1368"/>
      <c r="M2509" s="1369"/>
      <c r="N2509" s="1369"/>
      <c r="O2509" s="1369"/>
      <c r="P2509" s="1369"/>
      <c r="Q2509" s="1369"/>
      <c r="R2509" s="1369"/>
      <c r="S2509" s="1369"/>
      <c r="T2509" s="1376"/>
      <c r="U2509" s="1380"/>
      <c r="V2509" s="1366"/>
      <c r="W2509" s="1366"/>
      <c r="X2509" s="1366"/>
      <c r="Y2509" s="1375"/>
      <c r="Z2509" s="1366"/>
      <c r="AA2509" s="622"/>
    </row>
    <row r="2510" spans="1:27" s="1425" customFormat="1" ht="24.75" customHeight="1" x14ac:dyDescent="0.15">
      <c r="A2510" s="1447">
        <v>24</v>
      </c>
      <c r="B2510" s="1368">
        <v>0.27291666666666659</v>
      </c>
      <c r="C2510" s="1368">
        <v>0.34583333333333299</v>
      </c>
      <c r="D2510" s="1368">
        <v>0.4402777777777771</v>
      </c>
      <c r="E2510" s="1368">
        <v>0.51180555555555463</v>
      </c>
      <c r="F2510" s="1368">
        <v>0.60694444444444318</v>
      </c>
      <c r="G2510" s="1368">
        <v>0.68263888888888735</v>
      </c>
      <c r="H2510" s="1368">
        <v>0.77569444444444258</v>
      </c>
      <c r="I2510" s="1368">
        <v>0.84861111111110898</v>
      </c>
      <c r="J2510" s="1368"/>
      <c r="K2510" s="1368"/>
      <c r="L2510" s="1368"/>
      <c r="M2510" s="1369"/>
      <c r="N2510" s="1369"/>
      <c r="O2510" s="1369"/>
      <c r="P2510" s="1369"/>
      <c r="Q2510" s="1369"/>
      <c r="R2510" s="1369"/>
      <c r="S2510" s="1369"/>
      <c r="T2510" s="1376"/>
      <c r="U2510" s="1380"/>
      <c r="V2510" s="1366"/>
      <c r="W2510" s="1366"/>
      <c r="X2510" s="1366"/>
      <c r="Y2510" s="1375"/>
      <c r="Z2510" s="1366"/>
      <c r="AA2510" s="622"/>
    </row>
    <row r="2511" spans="1:27" s="1425" customFormat="1" ht="24.75" customHeight="1" x14ac:dyDescent="0.15">
      <c r="A2511" s="1447">
        <v>25</v>
      </c>
      <c r="B2511" s="1368">
        <v>0.27847222222222212</v>
      </c>
      <c r="C2511" s="1368">
        <v>0.35138888888888853</v>
      </c>
      <c r="D2511" s="1368">
        <v>0.44583333333333264</v>
      </c>
      <c r="E2511" s="1368">
        <v>0.51736111111111016</v>
      </c>
      <c r="F2511" s="1368">
        <v>0.61249999999999871</v>
      </c>
      <c r="G2511" s="1368">
        <v>0.68819444444444289</v>
      </c>
      <c r="H2511" s="1368">
        <v>0.782638888888887</v>
      </c>
      <c r="I2511" s="1368">
        <v>0.85416666666666452</v>
      </c>
      <c r="J2511" s="1368"/>
      <c r="K2511" s="1368"/>
      <c r="L2511" s="1368"/>
      <c r="M2511" s="1369"/>
      <c r="N2511" s="1369"/>
      <c r="O2511" s="1369"/>
      <c r="P2511" s="1369"/>
      <c r="Q2511" s="1369"/>
      <c r="R2511" s="1369"/>
      <c r="S2511" s="1369"/>
      <c r="T2511" s="1376"/>
      <c r="U2511" s="1380"/>
      <c r="V2511" s="1366"/>
      <c r="W2511" s="1366"/>
      <c r="X2511" s="1366"/>
      <c r="Y2511" s="1375"/>
      <c r="Z2511" s="1366"/>
      <c r="AA2511" s="622"/>
    </row>
    <row r="2512" spans="1:27" s="1425" customFormat="1" ht="24.75" customHeight="1" x14ac:dyDescent="0.15">
      <c r="A2512" s="1447">
        <v>26</v>
      </c>
      <c r="B2512" s="1368">
        <v>0.28402777777777766</v>
      </c>
      <c r="C2512" s="1368">
        <v>0.35694444444444406</v>
      </c>
      <c r="D2512" s="1368">
        <v>0.45138888888888817</v>
      </c>
      <c r="E2512" s="1368">
        <v>0.5229166666666657</v>
      </c>
      <c r="F2512" s="1368">
        <v>0.61805555555555425</v>
      </c>
      <c r="G2512" s="1368">
        <v>0.69374999999999842</v>
      </c>
      <c r="H2512" s="1368">
        <v>0.78958333333333142</v>
      </c>
      <c r="I2512" s="1368">
        <v>0.85972222222222006</v>
      </c>
      <c r="J2512" s="1368"/>
      <c r="K2512" s="1368"/>
      <c r="L2512" s="1368"/>
      <c r="M2512" s="1369"/>
      <c r="N2512" s="1369"/>
      <c r="O2512" s="1369"/>
      <c r="P2512" s="1369"/>
      <c r="Q2512" s="1369"/>
      <c r="R2512" s="1369"/>
      <c r="S2512" s="1369"/>
      <c r="T2512" s="1376"/>
      <c r="U2512" s="1380"/>
      <c r="V2512" s="1366"/>
      <c r="W2512" s="1366"/>
      <c r="X2512" s="1366"/>
      <c r="Y2512" s="1375"/>
      <c r="Z2512" s="1366"/>
      <c r="AA2512" s="622"/>
    </row>
    <row r="2513" spans="1:27" s="1425" customFormat="1" ht="24.75" customHeight="1" x14ac:dyDescent="0.15">
      <c r="A2513" s="1447">
        <v>27</v>
      </c>
      <c r="B2513" s="1368">
        <v>0.28958333333333319</v>
      </c>
      <c r="C2513" s="1368">
        <v>0.3624999999999996</v>
      </c>
      <c r="D2513" s="1368">
        <v>0.45694444444444371</v>
      </c>
      <c r="E2513" s="1368">
        <v>0.52847222222222123</v>
      </c>
      <c r="F2513" s="1368">
        <v>0.62361111111110978</v>
      </c>
      <c r="G2513" s="1368">
        <v>0.69930555555555396</v>
      </c>
      <c r="H2513" s="1368">
        <v>0.79513888888888695</v>
      </c>
      <c r="I2513" s="1368">
        <v>0.86527777777777559</v>
      </c>
      <c r="J2513" s="1368"/>
      <c r="K2513" s="1368"/>
      <c r="L2513" s="1368"/>
      <c r="M2513" s="1369"/>
      <c r="N2513" s="1369"/>
      <c r="O2513" s="1369"/>
      <c r="P2513" s="1369"/>
      <c r="Q2513" s="1369"/>
      <c r="R2513" s="1369"/>
      <c r="S2513" s="1369"/>
      <c r="T2513" s="1376"/>
      <c r="U2513" s="1380"/>
      <c r="V2513" s="1366"/>
      <c r="W2513" s="1366"/>
      <c r="X2513" s="1366"/>
      <c r="Y2513" s="1375"/>
      <c r="Z2513" s="1366"/>
      <c r="AA2513" s="622"/>
    </row>
    <row r="2514" spans="1:27" s="1425" customFormat="1" ht="24.75" customHeight="1" x14ac:dyDescent="0.15">
      <c r="A2514" s="1447">
        <v>28</v>
      </c>
      <c r="B2514" s="1368">
        <v>0.29513888888888873</v>
      </c>
      <c r="C2514" s="1368">
        <v>0.36805555555555514</v>
      </c>
      <c r="D2514" s="1368">
        <v>0.46249999999999925</v>
      </c>
      <c r="E2514" s="1368">
        <v>0.53402777777777677</v>
      </c>
      <c r="F2514" s="1368">
        <v>0.62916666666666532</v>
      </c>
      <c r="G2514" s="1368">
        <v>0.70624999999999838</v>
      </c>
      <c r="H2514" s="1368">
        <v>0.80069444444444249</v>
      </c>
      <c r="I2514" s="1368">
        <v>0.87083333333333113</v>
      </c>
      <c r="J2514" s="1368"/>
      <c r="K2514" s="1368"/>
      <c r="L2514" s="1368"/>
      <c r="M2514" s="1369"/>
      <c r="N2514" s="1369"/>
      <c r="O2514" s="1369"/>
      <c r="P2514" s="1369"/>
      <c r="Q2514" s="1369"/>
      <c r="R2514" s="1369"/>
      <c r="S2514" s="1369"/>
      <c r="T2514" s="1376"/>
      <c r="U2514" s="1380"/>
      <c r="V2514" s="1366"/>
      <c r="W2514" s="1366"/>
      <c r="X2514" s="1366"/>
      <c r="Y2514" s="1375"/>
      <c r="Z2514" s="1366"/>
      <c r="AA2514" s="622"/>
    </row>
    <row r="2515" spans="1:27" s="1425" customFormat="1" ht="24.75" customHeight="1" x14ac:dyDescent="0.15">
      <c r="A2515" s="1447">
        <v>29</v>
      </c>
      <c r="B2515" s="1368">
        <v>0.30069444444444426</v>
      </c>
      <c r="C2515" s="1368">
        <v>0.37361111111111067</v>
      </c>
      <c r="D2515" s="1368">
        <v>0.46805555555555478</v>
      </c>
      <c r="E2515" s="1368">
        <v>0.5395833333333323</v>
      </c>
      <c r="F2515" s="1368">
        <v>0.63472222222222086</v>
      </c>
      <c r="G2515" s="1368">
        <v>0.7131944444444428</v>
      </c>
      <c r="H2515" s="1368">
        <v>0.80624999999999802</v>
      </c>
      <c r="I2515" s="1368">
        <v>0.87638888888888666</v>
      </c>
      <c r="J2515" s="1368"/>
      <c r="K2515" s="1368"/>
      <c r="L2515" s="1368"/>
      <c r="M2515" s="1369"/>
      <c r="N2515" s="1369"/>
      <c r="O2515" s="1369"/>
      <c r="P2515" s="1369"/>
      <c r="Q2515" s="1369"/>
      <c r="R2515" s="1369"/>
      <c r="S2515" s="1369"/>
      <c r="T2515" s="1376"/>
      <c r="U2515" s="1380"/>
      <c r="V2515" s="1366"/>
      <c r="W2515" s="1366"/>
      <c r="X2515" s="1366"/>
      <c r="Y2515" s="1375"/>
      <c r="Z2515" s="1366"/>
      <c r="AA2515" s="622"/>
    </row>
    <row r="2516" spans="1:27" s="1425" customFormat="1" ht="24.75" customHeight="1" x14ac:dyDescent="0.15">
      <c r="A2516" s="1447">
        <v>30</v>
      </c>
      <c r="B2516" s="1368">
        <v>0.3062499999999998</v>
      </c>
      <c r="C2516" s="1368">
        <v>0.37916666666666621</v>
      </c>
      <c r="D2516" s="1368">
        <v>0.47361111111111032</v>
      </c>
      <c r="E2516" s="1368">
        <v>0.54513888888888784</v>
      </c>
      <c r="F2516" s="1368">
        <v>0.64027777777777639</v>
      </c>
      <c r="G2516" s="1368">
        <v>0.72013888888888722</v>
      </c>
      <c r="H2516" s="1368">
        <v>0.81180555555555356</v>
      </c>
      <c r="I2516" s="1368">
        <v>0.8819444444444422</v>
      </c>
      <c r="J2516" s="1368"/>
      <c r="K2516" s="1368"/>
      <c r="L2516" s="1368"/>
      <c r="M2516" s="1369"/>
      <c r="N2516" s="1369"/>
      <c r="O2516" s="1369"/>
      <c r="P2516" s="1369"/>
      <c r="Q2516" s="1369"/>
      <c r="R2516" s="1369"/>
      <c r="S2516" s="1369"/>
      <c r="T2516" s="1376"/>
      <c r="U2516" s="1380"/>
      <c r="V2516" s="1366"/>
      <c r="W2516" s="1366"/>
      <c r="X2516" s="1366"/>
      <c r="Y2516" s="1375"/>
      <c r="Z2516" s="1366"/>
      <c r="AA2516" s="622"/>
    </row>
    <row r="2517" spans="1:27" s="1425" customFormat="1" ht="24.75" customHeight="1" x14ac:dyDescent="0.15">
      <c r="A2517" s="1372">
        <v>31</v>
      </c>
      <c r="B2517" s="1386"/>
      <c r="C2517" s="1368"/>
      <c r="D2517" s="1368"/>
      <c r="E2517" s="1368"/>
      <c r="F2517" s="1368"/>
      <c r="G2517" s="1368"/>
      <c r="H2517" s="1368"/>
      <c r="I2517" s="1368"/>
      <c r="J2517" s="1368"/>
      <c r="K2517" s="1368"/>
      <c r="L2517" s="1368"/>
      <c r="M2517" s="1369"/>
      <c r="N2517" s="1369"/>
      <c r="O2517" s="1369"/>
      <c r="P2517" s="1369"/>
      <c r="Q2517" s="1369"/>
      <c r="R2517" s="1369"/>
      <c r="S2517" s="1369"/>
      <c r="T2517" s="1376"/>
      <c r="U2517" s="1376"/>
      <c r="V2517" s="1366"/>
      <c r="W2517" s="1366"/>
      <c r="X2517" s="1366"/>
      <c r="Y2517" s="1375"/>
      <c r="Z2517" s="1366"/>
    </row>
    <row r="2518" spans="1:27" s="1425" customFormat="1" ht="24.75" customHeight="1" x14ac:dyDescent="0.15">
      <c r="A2518" s="1372">
        <v>32</v>
      </c>
      <c r="B2518" s="1386"/>
      <c r="C2518" s="1368"/>
      <c r="D2518" s="1368"/>
      <c r="E2518" s="1368"/>
      <c r="F2518" s="1368"/>
      <c r="G2518" s="1368"/>
      <c r="H2518" s="1368"/>
      <c r="I2518" s="1368"/>
      <c r="J2518" s="1368"/>
      <c r="K2518" s="1368"/>
      <c r="L2518" s="1368"/>
      <c r="M2518" s="1369"/>
      <c r="N2518" s="1369"/>
      <c r="O2518" s="1369"/>
      <c r="P2518" s="1369"/>
      <c r="Q2518" s="1369"/>
      <c r="R2518" s="1369"/>
      <c r="S2518" s="1369"/>
      <c r="T2518" s="1376"/>
      <c r="U2518" s="1376"/>
      <c r="V2518" s="1366"/>
      <c r="W2518" s="1366"/>
      <c r="X2518" s="1366"/>
      <c r="Y2518" s="1375"/>
      <c r="Z2518" s="1366"/>
    </row>
    <row r="2519" spans="1:27" s="1425" customFormat="1" ht="24.75" customHeight="1" thickBot="1" x14ac:dyDescent="0.2">
      <c r="A2519" s="280">
        <v>33</v>
      </c>
      <c r="B2519" s="97"/>
      <c r="C2519" s="96"/>
      <c r="D2519" s="96"/>
      <c r="E2519" s="96"/>
      <c r="F2519" s="96"/>
      <c r="G2519" s="96"/>
      <c r="H2519" s="96"/>
      <c r="I2519" s="96"/>
      <c r="J2519" s="96"/>
      <c r="K2519" s="96"/>
      <c r="L2519" s="96"/>
      <c r="M2519" s="1374"/>
      <c r="N2519" s="1374"/>
      <c r="O2519" s="1374"/>
      <c r="P2519" s="1374"/>
      <c r="Q2519" s="1374"/>
      <c r="R2519" s="1374"/>
      <c r="S2519" s="1374"/>
      <c r="T2519" s="1382"/>
      <c r="U2519" s="1382"/>
      <c r="V2519" s="1366"/>
      <c r="W2519" s="1366"/>
      <c r="X2519" s="1366"/>
      <c r="Y2519" s="1375"/>
      <c r="Z2519" s="1366"/>
    </row>
    <row r="2520" spans="1:27" s="1425" customFormat="1" ht="20.100000000000001" customHeight="1" thickBot="1" x14ac:dyDescent="0.2">
      <c r="A2520" s="1824" t="s">
        <v>1996</v>
      </c>
      <c r="B2520" s="1825"/>
      <c r="C2520" s="1561" t="s">
        <v>2089</v>
      </c>
      <c r="D2520" s="1562"/>
      <c r="E2520" s="1562"/>
      <c r="F2520" s="1563"/>
      <c r="G2520" s="281"/>
      <c r="H2520" s="281"/>
      <c r="I2520" s="281"/>
      <c r="J2520" s="281"/>
      <c r="K2520" s="281"/>
      <c r="L2520" s="281"/>
      <c r="M2520" s="281"/>
      <c r="N2520" s="281"/>
      <c r="O2520" s="281"/>
      <c r="P2520" s="281"/>
      <c r="Q2520" s="281"/>
      <c r="R2520" s="281"/>
      <c r="S2520" s="281"/>
      <c r="T2520" s="282"/>
      <c r="U2520" s="282"/>
      <c r="V2520" s="1366"/>
      <c r="W2520" s="1366"/>
      <c r="X2520" s="1366"/>
      <c r="Y2520" s="1366"/>
      <c r="Z2520" s="1375"/>
    </row>
    <row r="2521" spans="1:27" s="751" customFormat="1" ht="31.5" customHeight="1" thickBot="1" x14ac:dyDescent="0.2">
      <c r="A2521" s="1476" t="s">
        <v>1438</v>
      </c>
      <c r="B2521" s="1477"/>
      <c r="C2521" s="1477"/>
      <c r="D2521" s="1477"/>
      <c r="E2521" s="1478"/>
      <c r="F2521" s="602" t="s">
        <v>1766</v>
      </c>
      <c r="G2521" s="1"/>
      <c r="H2521" s="1479" t="s">
        <v>1439</v>
      </c>
      <c r="I2521" s="1480"/>
      <c r="J2521" s="1480"/>
      <c r="K2521" s="5" t="s">
        <v>1440</v>
      </c>
      <c r="L2521" s="1457" t="s">
        <v>1428</v>
      </c>
      <c r="M2521" s="1457"/>
      <c r="N2521" s="1458"/>
      <c r="O2521" s="1"/>
      <c r="P2521" s="6"/>
      <c r="Q2521" s="6"/>
      <c r="R2521" s="6"/>
      <c r="S2521" s="1"/>
      <c r="T2521" s="1467" t="s">
        <v>1419</v>
      </c>
      <c r="U2521" s="1468"/>
      <c r="V2521" s="379">
        <f>V2523/V2528</f>
        <v>6.5874870197300097E-3</v>
      </c>
      <c r="W2521" s="379">
        <f>W2523/W2528</f>
        <v>6.4621913580246914E-3</v>
      </c>
      <c r="X2521" s="379">
        <f>AVERAGE(V2521,W2521)</f>
        <v>6.5248391888773506E-3</v>
      </c>
      <c r="Y2521" s="380" t="s">
        <v>1441</v>
      </c>
      <c r="Z2521" s="381">
        <f>ROUND(X2521*1440,0)/1440</f>
        <v>6.2500000000000003E-3</v>
      </c>
    </row>
    <row r="2522" spans="1:27" s="751" customFormat="1" ht="9" customHeight="1" thickBot="1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534"/>
      <c r="U2522" s="534"/>
      <c r="V2522" s="379">
        <f>B2540</f>
        <v>0.23958333333333334</v>
      </c>
      <c r="W2522" s="379">
        <f>C2527</f>
        <v>0.23958333333333334</v>
      </c>
      <c r="X2522" s="1"/>
      <c r="Y2522" s="1"/>
      <c r="Z2522" s="13"/>
    </row>
    <row r="2523" spans="1:27" s="751" customFormat="1" ht="20.100000000000001" customHeight="1" thickBot="1" x14ac:dyDescent="0.2">
      <c r="A2523" s="1481" t="s">
        <v>1423</v>
      </c>
      <c r="B2523" s="1482"/>
      <c r="C2523" s="1450" t="s">
        <v>52</v>
      </c>
      <c r="D2523" s="1451"/>
      <c r="E2523" s="1452"/>
      <c r="F2523" s="1453" t="s">
        <v>1442</v>
      </c>
      <c r="G2523" s="1454"/>
      <c r="H2523" s="1454"/>
      <c r="I2523" s="1454"/>
      <c r="J2523" s="1454"/>
      <c r="K2523" s="1"/>
      <c r="L2523" s="1"/>
      <c r="M2523" s="1"/>
      <c r="N2523" s="1463" t="s">
        <v>1424</v>
      </c>
      <c r="O2523" s="1464"/>
      <c r="P2523" s="1536">
        <f>MINUTE(Z2521)</f>
        <v>9</v>
      </c>
      <c r="Q2523" s="1537"/>
      <c r="R2523" s="1"/>
      <c r="S2523" s="7" t="s">
        <v>1425</v>
      </c>
      <c r="T2523" s="1459">
        <v>6.805555555555555E-2</v>
      </c>
      <c r="U2523" s="1460"/>
      <c r="V2523" s="379">
        <f>V2524-V2522</f>
        <v>0.70486111111111105</v>
      </c>
      <c r="W2523" s="379">
        <f>W2524-W2522</f>
        <v>0.69791666666666663</v>
      </c>
      <c r="X2523" s="1"/>
      <c r="Y2523" s="1"/>
      <c r="Z2523" s="13"/>
    </row>
    <row r="2524" spans="1:27" s="751" customFormat="1" ht="9" customHeight="1" thickBot="1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534"/>
      <c r="U2524" s="534"/>
      <c r="V2524" s="379">
        <f>J2544</f>
        <v>0.94444444444444442</v>
      </c>
      <c r="W2524" s="379">
        <f>K2534</f>
        <v>0.9375</v>
      </c>
      <c r="X2524" s="1"/>
      <c r="Y2524" s="1"/>
      <c r="Z2524" s="13"/>
    </row>
    <row r="2525" spans="1:27" s="751" customFormat="1" ht="20.100000000000001" customHeight="1" x14ac:dyDescent="0.15">
      <c r="A2525" s="1572" t="s">
        <v>1426</v>
      </c>
      <c r="B2525" s="1461">
        <v>1</v>
      </c>
      <c r="C2525" s="1540"/>
      <c r="D2525" s="1461">
        <v>2</v>
      </c>
      <c r="E2525" s="1540"/>
      <c r="F2525" s="1461">
        <v>3</v>
      </c>
      <c r="G2525" s="1540"/>
      <c r="H2525" s="1461">
        <v>4</v>
      </c>
      <c r="I2525" s="1540"/>
      <c r="J2525" s="1461">
        <v>5</v>
      </c>
      <c r="K2525" s="1540"/>
      <c r="L2525" s="1461">
        <v>6</v>
      </c>
      <c r="M2525" s="1540"/>
      <c r="N2525" s="1461">
        <v>7</v>
      </c>
      <c r="O2525" s="1540"/>
      <c r="P2525" s="1461">
        <v>8</v>
      </c>
      <c r="Q2525" s="1540"/>
      <c r="R2525" s="1461">
        <v>9</v>
      </c>
      <c r="S2525" s="1540"/>
      <c r="T2525" s="1570">
        <v>10</v>
      </c>
      <c r="U2525" s="1571"/>
      <c r="V2525" s="1"/>
      <c r="W2525" s="1"/>
      <c r="X2525" s="1"/>
      <c r="Y2525" s="1"/>
      <c r="Z2525" s="13"/>
    </row>
    <row r="2526" spans="1:27" s="751" customFormat="1" ht="20.100000000000001" customHeight="1" x14ac:dyDescent="0.15">
      <c r="A2526" s="1573"/>
      <c r="B2526" s="9" t="s">
        <v>1427</v>
      </c>
      <c r="C2526" s="9" t="s">
        <v>1428</v>
      </c>
      <c r="D2526" s="9" t="s">
        <v>1427</v>
      </c>
      <c r="E2526" s="9" t="s">
        <v>1428</v>
      </c>
      <c r="F2526" s="9" t="s">
        <v>1427</v>
      </c>
      <c r="G2526" s="9" t="s">
        <v>1428</v>
      </c>
      <c r="H2526" s="9" t="s">
        <v>1427</v>
      </c>
      <c r="I2526" s="9" t="s">
        <v>1428</v>
      </c>
      <c r="J2526" s="9" t="s">
        <v>1427</v>
      </c>
      <c r="K2526" s="9" t="s">
        <v>1428</v>
      </c>
      <c r="L2526" s="9" t="s">
        <v>1427</v>
      </c>
      <c r="M2526" s="9"/>
      <c r="N2526" s="9"/>
      <c r="O2526" s="9"/>
      <c r="P2526" s="9"/>
      <c r="Q2526" s="9"/>
      <c r="R2526" s="9"/>
      <c r="S2526" s="9"/>
      <c r="T2526" s="10"/>
      <c r="U2526" s="16"/>
      <c r="V2526" s="1" t="s">
        <v>1429</v>
      </c>
      <c r="W2526" s="382" t="s">
        <v>1430</v>
      </c>
      <c r="X2526" s="1"/>
      <c r="Y2526" s="1"/>
      <c r="Z2526" s="13"/>
    </row>
    <row r="2527" spans="1:27" s="751" customFormat="1" ht="24.75" customHeight="1" x14ac:dyDescent="0.15">
      <c r="A2527" s="728">
        <v>1</v>
      </c>
      <c r="B2527" s="51"/>
      <c r="C2527" s="52">
        <v>0.23958333333333334</v>
      </c>
      <c r="D2527" s="3">
        <v>0.32222222222222197</v>
      </c>
      <c r="E2527" s="55">
        <v>0.39166666666666616</v>
      </c>
      <c r="F2527" s="55">
        <v>0.47777777777777697</v>
      </c>
      <c r="G2527" s="55">
        <v>0.54999999999999893</v>
      </c>
      <c r="H2527" s="55">
        <v>0.64166666666666528</v>
      </c>
      <c r="I2527" s="55">
        <v>0.7215277777777761</v>
      </c>
      <c r="J2527" s="55">
        <v>0.81666666666666465</v>
      </c>
      <c r="K2527" s="55">
        <v>0.88749999999999774</v>
      </c>
      <c r="L2527" s="55"/>
      <c r="M2527" s="3"/>
      <c r="N2527" s="40"/>
      <c r="O2527" s="40"/>
      <c r="P2527" s="40"/>
      <c r="Q2527" s="40"/>
      <c r="R2527" s="68"/>
      <c r="S2527" s="69"/>
      <c r="T2527" s="14"/>
      <c r="U2527" s="20"/>
      <c r="V2527" s="383">
        <f>COUNTA(B2527:U2559)</f>
        <v>215</v>
      </c>
      <c r="W2527" s="384">
        <f>V2527/30/2</f>
        <v>3.5833333333333335</v>
      </c>
      <c r="X2527" s="1"/>
      <c r="Y2527" s="1"/>
      <c r="Z2527" s="385"/>
    </row>
    <row r="2528" spans="1:27" s="751" customFormat="1" ht="24.75" customHeight="1" x14ac:dyDescent="0.15">
      <c r="A2528" s="728">
        <v>2</v>
      </c>
      <c r="B2528" s="51"/>
      <c r="C2528" s="52">
        <v>0.24513888888888888</v>
      </c>
      <c r="D2528" s="3">
        <v>0.32847222222222194</v>
      </c>
      <c r="E2528" s="3">
        <v>0.39861111111111058</v>
      </c>
      <c r="F2528" s="3">
        <v>0.48472222222222139</v>
      </c>
      <c r="G2528" s="3">
        <v>0.55694444444444335</v>
      </c>
      <c r="H2528" s="55">
        <v>0.64861111111110969</v>
      </c>
      <c r="I2528" s="3">
        <v>0.72777777777777608</v>
      </c>
      <c r="J2528" s="3">
        <v>0.82499999999999796</v>
      </c>
      <c r="K2528" s="3">
        <v>0.89444444444444215</v>
      </c>
      <c r="L2528" s="3"/>
      <c r="M2528" s="3"/>
      <c r="N2528" s="40"/>
      <c r="O2528" s="40"/>
      <c r="P2528" s="40"/>
      <c r="Q2528" s="40"/>
      <c r="R2528" s="68"/>
      <c r="S2528" s="69"/>
      <c r="T2528" s="14"/>
      <c r="U2528" s="20"/>
      <c r="V2528" s="386">
        <f>COUNTA(B2527:B2559,D2527:D2559,F2527:F2559,H2527:H2559,J2527:J2559,L2527:L2559,N2527:N2559,P2527:P2559,R2527:R2559,T2527:T2559)</f>
        <v>107</v>
      </c>
      <c r="W2528" s="386">
        <f>COUNTA(C2527:C2559,E2527:E2559,G2527:G2559,I2527:I2559,K2527:K2559,M2527:M2559,O2527:O2559,Q2527:Q2559,S2527:S2559,U2527:U2559)</f>
        <v>108</v>
      </c>
      <c r="X2528" s="1"/>
      <c r="Y2528" s="641">
        <f>(V2528+W2528)/2</f>
        <v>107.5</v>
      </c>
      <c r="Z2528" s="385"/>
    </row>
    <row r="2529" spans="1:27" s="751" customFormat="1" ht="24.75" customHeight="1" x14ac:dyDescent="0.15">
      <c r="A2529" s="728">
        <v>3</v>
      </c>
      <c r="B2529" s="58"/>
      <c r="C2529" s="3">
        <v>0.25138888888888888</v>
      </c>
      <c r="D2529" s="3">
        <v>0.33472222222222192</v>
      </c>
      <c r="E2529" s="3">
        <v>0.405555555555555</v>
      </c>
      <c r="F2529" s="3">
        <v>0.49027777777777692</v>
      </c>
      <c r="G2529" s="3">
        <v>0.56388888888888777</v>
      </c>
      <c r="H2529" s="55">
        <v>0.65555555555555411</v>
      </c>
      <c r="I2529" s="3">
        <v>0.73402777777777606</v>
      </c>
      <c r="J2529" s="3">
        <v>0.83333333333333126</v>
      </c>
      <c r="K2529" s="3">
        <v>0.90138888888888657</v>
      </c>
      <c r="L2529" s="3"/>
      <c r="M2529" s="3"/>
      <c r="N2529" s="40"/>
      <c r="O2529" s="40"/>
      <c r="P2529" s="40"/>
      <c r="Q2529" s="40"/>
      <c r="R2529" s="68"/>
      <c r="S2529" s="69"/>
      <c r="T2529" s="14"/>
      <c r="U2529" s="20"/>
      <c r="V2529" s="1" t="s">
        <v>1431</v>
      </c>
      <c r="W2529" s="1" t="s">
        <v>1432</v>
      </c>
      <c r="X2529" s="1"/>
      <c r="Y2529" s="1" t="s">
        <v>1416</v>
      </c>
      <c r="Z2529" s="385"/>
    </row>
    <row r="2530" spans="1:27" s="751" customFormat="1" ht="24.75" customHeight="1" x14ac:dyDescent="0.15">
      <c r="A2530" s="728">
        <v>4</v>
      </c>
      <c r="B2530" s="58"/>
      <c r="C2530" s="3">
        <v>0.25763888888888886</v>
      </c>
      <c r="D2530" s="3">
        <v>0.3409722222222219</v>
      </c>
      <c r="E2530" s="3">
        <v>0.41249999999999942</v>
      </c>
      <c r="F2530" s="3">
        <v>0.49583333333333246</v>
      </c>
      <c r="G2530" s="3">
        <v>0.57083333333333219</v>
      </c>
      <c r="H2530" s="3">
        <v>0.66249999999999853</v>
      </c>
      <c r="I2530" s="3">
        <v>0.74027777777777604</v>
      </c>
      <c r="J2530" s="3">
        <v>0.84166666666666456</v>
      </c>
      <c r="K2530" s="3">
        <v>0.90833333333333099</v>
      </c>
      <c r="L2530" s="3"/>
      <c r="M2530" s="3"/>
      <c r="N2530" s="40"/>
      <c r="O2530" s="40"/>
      <c r="P2530" s="40"/>
      <c r="Q2530" s="40"/>
      <c r="R2530" s="68"/>
      <c r="S2530" s="69"/>
      <c r="T2530" s="14"/>
      <c r="U2530" s="20"/>
      <c r="V2530" s="388">
        <f>J2538-J2537</f>
        <v>7.6388888888888618E-3</v>
      </c>
      <c r="W2530" s="388">
        <f>K2528-K2527</f>
        <v>6.9444444444444198E-3</v>
      </c>
      <c r="X2530" s="1"/>
      <c r="Y2530" s="1"/>
      <c r="Z2530" s="385"/>
    </row>
    <row r="2531" spans="1:27" s="751" customFormat="1" ht="24.75" customHeight="1" x14ac:dyDescent="0.15">
      <c r="A2531" s="728">
        <v>5</v>
      </c>
      <c r="B2531" s="40"/>
      <c r="C2531" s="3">
        <v>0.26388888888888884</v>
      </c>
      <c r="D2531" s="3">
        <v>0.34722222222222188</v>
      </c>
      <c r="E2531" s="3">
        <v>0.41805555555555496</v>
      </c>
      <c r="F2531" s="3">
        <v>0.50277777777777688</v>
      </c>
      <c r="G2531" s="3">
        <v>0.57777777777777661</v>
      </c>
      <c r="H2531" s="3">
        <v>0.66944444444444295</v>
      </c>
      <c r="I2531" s="3">
        <v>0.74652777777777601</v>
      </c>
      <c r="J2531" s="3">
        <v>0.84861111111110898</v>
      </c>
      <c r="K2531" s="3">
        <v>0.91527777777777541</v>
      </c>
      <c r="L2531" s="3"/>
      <c r="M2531" s="3"/>
      <c r="N2531" s="40"/>
      <c r="O2531" s="40"/>
      <c r="P2531" s="40"/>
      <c r="Q2531" s="40"/>
      <c r="R2531" s="68"/>
      <c r="S2531" s="69"/>
      <c r="T2531" s="14"/>
      <c r="U2531" s="20"/>
      <c r="V2531" s="388">
        <f t="shared" ref="V2531:V2536" si="43">J2539-J2538</f>
        <v>7.6388888888888618E-3</v>
      </c>
      <c r="W2531" s="388">
        <f t="shared" ref="W2531:W2536" si="44">K2529-K2528</f>
        <v>6.9444444444444198E-3</v>
      </c>
      <c r="X2531" s="1"/>
      <c r="Y2531" s="1"/>
      <c r="Z2531" s="385"/>
    </row>
    <row r="2532" spans="1:27" s="751" customFormat="1" ht="24.75" customHeight="1" x14ac:dyDescent="0.15">
      <c r="A2532" s="728">
        <v>6</v>
      </c>
      <c r="B2532" s="40"/>
      <c r="C2532" s="3">
        <v>0.27013888888888882</v>
      </c>
      <c r="D2532" s="3">
        <v>0.35347222222222185</v>
      </c>
      <c r="E2532" s="3">
        <v>0.42361111111111049</v>
      </c>
      <c r="F2532" s="3">
        <v>0.5097222222222213</v>
      </c>
      <c r="G2532" s="3">
        <v>0.58472222222222103</v>
      </c>
      <c r="H2532" s="3">
        <v>0.67638888888888737</v>
      </c>
      <c r="I2532" s="3">
        <v>0.75277777777777599</v>
      </c>
      <c r="J2532" s="3">
        <v>0.8555555555555534</v>
      </c>
      <c r="K2532" s="3">
        <v>0.92222222222221983</v>
      </c>
      <c r="L2532" s="3"/>
      <c r="M2532" s="3"/>
      <c r="N2532" s="40"/>
      <c r="O2532" s="40"/>
      <c r="P2532" s="40"/>
      <c r="Q2532" s="40"/>
      <c r="R2532" s="68"/>
      <c r="S2532" s="69"/>
      <c r="T2532" s="14"/>
      <c r="U2532" s="20"/>
      <c r="V2532" s="388">
        <f t="shared" si="43"/>
        <v>7.6388888888888618E-3</v>
      </c>
      <c r="W2532" s="388">
        <f t="shared" si="44"/>
        <v>6.9444444444444198E-3</v>
      </c>
      <c r="X2532" s="1"/>
      <c r="Y2532" s="1"/>
      <c r="Z2532" s="385"/>
    </row>
    <row r="2533" spans="1:27" s="751" customFormat="1" ht="24.75" customHeight="1" x14ac:dyDescent="0.15">
      <c r="A2533" s="728">
        <v>7</v>
      </c>
      <c r="B2533" s="40"/>
      <c r="C2533" s="3">
        <v>0.2763888888888888</v>
      </c>
      <c r="D2533" s="3">
        <v>0.35972222222222183</v>
      </c>
      <c r="E2533" s="3">
        <v>0.42916666666666603</v>
      </c>
      <c r="F2533" s="3">
        <v>0.51666666666666572</v>
      </c>
      <c r="G2533" s="3">
        <v>0.59166666666666545</v>
      </c>
      <c r="H2533" s="3">
        <v>0.68333333333333179</v>
      </c>
      <c r="I2533" s="3">
        <v>0.75902777777777597</v>
      </c>
      <c r="J2533" s="3">
        <v>0.86249999999999782</v>
      </c>
      <c r="K2533" s="3">
        <v>0.92916666666666425</v>
      </c>
      <c r="L2533" s="3"/>
      <c r="M2533" s="3"/>
      <c r="N2533" s="40"/>
      <c r="O2533" s="40"/>
      <c r="P2533" s="40"/>
      <c r="Q2533" s="40"/>
      <c r="R2533" s="68"/>
      <c r="S2533" s="69"/>
      <c r="T2533" s="14"/>
      <c r="U2533" s="20"/>
      <c r="V2533" s="388">
        <f t="shared" si="43"/>
        <v>7.6388888888888618E-3</v>
      </c>
      <c r="W2533" s="388">
        <f t="shared" si="44"/>
        <v>6.9444444444444198E-3</v>
      </c>
      <c r="X2533" s="1"/>
      <c r="Y2533" s="1"/>
      <c r="Z2533" s="385"/>
    </row>
    <row r="2534" spans="1:27" s="751" customFormat="1" ht="24.75" customHeight="1" x14ac:dyDescent="0.15">
      <c r="A2534" s="728">
        <v>8</v>
      </c>
      <c r="B2534" s="40"/>
      <c r="C2534" s="3">
        <v>0.28263888888888877</v>
      </c>
      <c r="D2534" s="3">
        <v>0.36597222222222181</v>
      </c>
      <c r="E2534" s="3">
        <v>0.43472222222222157</v>
      </c>
      <c r="F2534" s="3">
        <v>0.52361111111111014</v>
      </c>
      <c r="G2534" s="3">
        <v>0.59861111111110987</v>
      </c>
      <c r="H2534" s="3">
        <v>0.69027777777777621</v>
      </c>
      <c r="I2534" s="3">
        <v>0.76527777777777595</v>
      </c>
      <c r="J2534" s="3">
        <v>0.86944444444444224</v>
      </c>
      <c r="K2534" s="3">
        <v>0.9375</v>
      </c>
      <c r="L2534" s="3"/>
      <c r="M2534" s="3"/>
      <c r="N2534" s="40"/>
      <c r="O2534" s="40"/>
      <c r="P2534" s="40"/>
      <c r="Q2534" s="40"/>
      <c r="R2534" s="68"/>
      <c r="S2534" s="69"/>
      <c r="T2534" s="14"/>
      <c r="U2534" s="20"/>
      <c r="V2534" s="388">
        <f t="shared" si="43"/>
        <v>7.6388888888888618E-3</v>
      </c>
      <c r="W2534" s="388">
        <f t="shared" si="44"/>
        <v>6.9444444444444198E-3</v>
      </c>
      <c r="X2534" s="1"/>
      <c r="Y2534" s="1"/>
      <c r="Z2534" s="385"/>
    </row>
    <row r="2535" spans="1:27" s="751" customFormat="1" ht="24.75" customHeight="1" x14ac:dyDescent="0.15">
      <c r="A2535" s="728">
        <v>9</v>
      </c>
      <c r="B2535" s="40"/>
      <c r="C2535" s="3">
        <v>0.28888888888888875</v>
      </c>
      <c r="D2535" s="3">
        <v>0.37222222222222179</v>
      </c>
      <c r="E2535" s="3">
        <v>0.44166666666666599</v>
      </c>
      <c r="F2535" s="3">
        <v>0.53055555555555456</v>
      </c>
      <c r="G2535" s="3">
        <v>0.60555555555555429</v>
      </c>
      <c r="H2535" s="3">
        <v>0.69722222222222063</v>
      </c>
      <c r="I2535" s="3">
        <v>0.77152777777777592</v>
      </c>
      <c r="J2535" s="3">
        <v>0.87638888888888666</v>
      </c>
      <c r="K2535" s="3"/>
      <c r="L2535" s="3"/>
      <c r="M2535" s="3"/>
      <c r="N2535" s="40"/>
      <c r="O2535" s="40"/>
      <c r="P2535" s="40"/>
      <c r="Q2535" s="40"/>
      <c r="R2535" s="68"/>
      <c r="S2535" s="69"/>
      <c r="T2535" s="14"/>
      <c r="U2535" s="20"/>
      <c r="V2535" s="388">
        <f t="shared" si="43"/>
        <v>7.6388888888888618E-3</v>
      </c>
      <c r="W2535" s="388">
        <f t="shared" si="44"/>
        <v>6.9444444444444198E-3</v>
      </c>
      <c r="X2535" s="1"/>
      <c r="Y2535" s="1"/>
      <c r="Z2535" s="1"/>
      <c r="AA2535" s="622" t="s">
        <v>1433</v>
      </c>
    </row>
    <row r="2536" spans="1:27" s="751" customFormat="1" ht="24.75" customHeight="1" x14ac:dyDescent="0.15">
      <c r="A2536" s="728">
        <v>10</v>
      </c>
      <c r="B2536" s="52"/>
      <c r="C2536" s="3">
        <v>0.29513888888888873</v>
      </c>
      <c r="D2536" s="3">
        <v>0.37847222222222177</v>
      </c>
      <c r="E2536" s="3">
        <v>0.44861111111111041</v>
      </c>
      <c r="F2536" s="3">
        <v>0.53749999999999898</v>
      </c>
      <c r="G2536" s="3">
        <v>0.61249999999999871</v>
      </c>
      <c r="H2536" s="3">
        <v>0.70416666666666505</v>
      </c>
      <c r="I2536" s="3">
        <v>0.7777777777777759</v>
      </c>
      <c r="J2536" s="3">
        <v>0.88333333333333108</v>
      </c>
      <c r="K2536" s="3"/>
      <c r="L2536" s="3"/>
      <c r="M2536" s="3"/>
      <c r="N2536" s="40"/>
      <c r="O2536" s="40"/>
      <c r="P2536" s="40"/>
      <c r="Q2536" s="40"/>
      <c r="R2536" s="68"/>
      <c r="S2536" s="69"/>
      <c r="T2536" s="14"/>
      <c r="U2536" s="20"/>
      <c r="V2536" s="388">
        <f t="shared" si="43"/>
        <v>7.6388888888913042E-3</v>
      </c>
      <c r="W2536" s="388">
        <f t="shared" si="44"/>
        <v>8.3333333333357462E-3</v>
      </c>
      <c r="X2536" s="1"/>
      <c r="Y2536" s="1"/>
      <c r="Z2536" s="1"/>
      <c r="AA2536" s="622" t="s">
        <v>1433</v>
      </c>
    </row>
    <row r="2537" spans="1:27" s="751" customFormat="1" ht="24.75" customHeight="1" x14ac:dyDescent="0.15">
      <c r="A2537" s="728">
        <v>11</v>
      </c>
      <c r="B2537" s="52"/>
      <c r="C2537" s="3">
        <v>0.30138888888888871</v>
      </c>
      <c r="D2537" s="3">
        <v>0.38472222222222174</v>
      </c>
      <c r="E2537" s="3">
        <v>0.45555555555555483</v>
      </c>
      <c r="F2537" s="3">
        <v>0.5444444444444434</v>
      </c>
      <c r="G2537" s="3">
        <v>0.61944444444444313</v>
      </c>
      <c r="H2537" s="3">
        <v>0.71111111111110947</v>
      </c>
      <c r="I2537" s="3">
        <v>0.78402777777777588</v>
      </c>
      <c r="J2537" s="3">
        <v>0.89097222222221995</v>
      </c>
      <c r="K2537" s="3"/>
      <c r="L2537" s="3"/>
      <c r="M2537" s="3"/>
      <c r="N2537" s="40"/>
      <c r="O2537" s="40"/>
      <c r="P2537" s="40"/>
      <c r="Q2537" s="40"/>
      <c r="R2537" s="68"/>
      <c r="S2537" s="69"/>
      <c r="T2537" s="14"/>
      <c r="U2537" s="20"/>
      <c r="V2537" s="388"/>
      <c r="W2537" s="388"/>
      <c r="X2537" s="1"/>
      <c r="Y2537" s="1"/>
      <c r="Z2537" s="1"/>
      <c r="AA2537" s="622" t="s">
        <v>1433</v>
      </c>
    </row>
    <row r="2538" spans="1:27" s="751" customFormat="1" ht="24.75" customHeight="1" x14ac:dyDescent="0.15">
      <c r="A2538" s="728">
        <v>12</v>
      </c>
      <c r="B2538" s="52" t="s">
        <v>1434</v>
      </c>
      <c r="C2538" s="3">
        <v>0.30763888888888868</v>
      </c>
      <c r="D2538" s="3">
        <v>0.39097222222222172</v>
      </c>
      <c r="E2538" s="3">
        <v>0.46249999999999925</v>
      </c>
      <c r="F2538" s="3">
        <v>0.54999999999999893</v>
      </c>
      <c r="G2538" s="3">
        <v>0.62638888888888755</v>
      </c>
      <c r="H2538" s="3">
        <v>0.71805555555555389</v>
      </c>
      <c r="I2538" s="3">
        <v>0.7909722222222203</v>
      </c>
      <c r="J2538" s="3">
        <v>0.89861111111110881</v>
      </c>
      <c r="K2538" s="3"/>
      <c r="L2538" s="3"/>
      <c r="M2538" s="3"/>
      <c r="N2538" s="40"/>
      <c r="O2538" s="40"/>
      <c r="P2538" s="40"/>
      <c r="Q2538" s="40"/>
      <c r="R2538" s="68"/>
      <c r="S2538" s="69"/>
      <c r="T2538" s="14"/>
      <c r="U2538" s="20"/>
      <c r="V2538" s="388"/>
      <c r="W2538" s="388"/>
      <c r="X2538" s="1"/>
      <c r="Y2538" s="1"/>
      <c r="Z2538" s="1"/>
      <c r="AA2538" s="622" t="s">
        <v>1433</v>
      </c>
    </row>
    <row r="2539" spans="1:27" s="751" customFormat="1" ht="24.75" customHeight="1" x14ac:dyDescent="0.15">
      <c r="A2539" s="728">
        <v>13</v>
      </c>
      <c r="B2539" s="70" t="s">
        <v>1443</v>
      </c>
      <c r="C2539" s="3">
        <v>0.31388888888888866</v>
      </c>
      <c r="D2539" s="3">
        <v>0.3972222222222217</v>
      </c>
      <c r="E2539" s="3">
        <v>0.46944444444444366</v>
      </c>
      <c r="F2539" s="3">
        <v>0.55694444444444335</v>
      </c>
      <c r="G2539" s="3">
        <v>0.63333333333333197</v>
      </c>
      <c r="H2539" s="3">
        <v>0.72499999999999831</v>
      </c>
      <c r="I2539" s="3">
        <v>0.79791666666666472</v>
      </c>
      <c r="J2539" s="3">
        <v>0.90624999999999767</v>
      </c>
      <c r="K2539" s="3"/>
      <c r="L2539" s="3"/>
      <c r="M2539" s="3"/>
      <c r="N2539" s="40"/>
      <c r="O2539" s="40"/>
      <c r="P2539" s="40"/>
      <c r="Q2539" s="40"/>
      <c r="R2539" s="68"/>
      <c r="S2539" s="69"/>
      <c r="T2539" s="14"/>
      <c r="U2539" s="20"/>
      <c r="V2539" s="388"/>
      <c r="W2539" s="388"/>
      <c r="X2539" s="1"/>
      <c r="Y2539" s="13"/>
      <c r="Z2539" s="1"/>
      <c r="AA2539" s="622" t="s">
        <v>1433</v>
      </c>
    </row>
    <row r="2540" spans="1:27" s="751" customFormat="1" ht="24.75" customHeight="1" x14ac:dyDescent="0.15">
      <c r="A2540" s="728">
        <v>14</v>
      </c>
      <c r="B2540" s="1026">
        <v>0.23958333333333334</v>
      </c>
      <c r="C2540" s="3">
        <v>0.3194444444444442</v>
      </c>
      <c r="D2540" s="3">
        <v>0.40347222222222168</v>
      </c>
      <c r="E2540" s="3">
        <v>0.47638888888888808</v>
      </c>
      <c r="F2540" s="3">
        <v>0.56388888888888777</v>
      </c>
      <c r="G2540" s="3">
        <v>0.64027777777777639</v>
      </c>
      <c r="H2540" s="3">
        <v>0.73194444444444273</v>
      </c>
      <c r="I2540" s="3">
        <v>0.80486111111110914</v>
      </c>
      <c r="J2540" s="3">
        <v>0.91388888888888653</v>
      </c>
      <c r="K2540" s="3"/>
      <c r="L2540" s="3"/>
      <c r="M2540" s="3"/>
      <c r="N2540" s="40"/>
      <c r="O2540" s="40"/>
      <c r="P2540" s="40"/>
      <c r="Q2540" s="40"/>
      <c r="R2540" s="68"/>
      <c r="S2540" s="69"/>
      <c r="T2540" s="14"/>
      <c r="U2540" s="20"/>
      <c r="V2540" s="388"/>
      <c r="W2540" s="388"/>
      <c r="X2540" s="1"/>
      <c r="Y2540" s="13"/>
      <c r="Z2540" s="1"/>
      <c r="AA2540" s="622" t="s">
        <v>1444</v>
      </c>
    </row>
    <row r="2541" spans="1:27" s="751" customFormat="1" ht="24.75" customHeight="1" x14ac:dyDescent="0.15">
      <c r="A2541" s="728">
        <v>15</v>
      </c>
      <c r="B2541" s="40">
        <v>0.24652777777777779</v>
      </c>
      <c r="C2541" s="3">
        <v>0.32499999999999973</v>
      </c>
      <c r="D2541" s="3">
        <v>0.40972222222222165</v>
      </c>
      <c r="E2541" s="3">
        <v>0.4833333333333325</v>
      </c>
      <c r="F2541" s="3">
        <v>0.57083333333333219</v>
      </c>
      <c r="G2541" s="3">
        <v>0.64722222222222081</v>
      </c>
      <c r="H2541" s="3">
        <v>0.73888888888888715</v>
      </c>
      <c r="I2541" s="3">
        <v>0.81180555555555356</v>
      </c>
      <c r="J2541" s="3">
        <v>0.92152777777777539</v>
      </c>
      <c r="K2541" s="3"/>
      <c r="L2541" s="3"/>
      <c r="M2541" s="3"/>
      <c r="N2541" s="40"/>
      <c r="O2541" s="40"/>
      <c r="P2541" s="40"/>
      <c r="Q2541" s="40"/>
      <c r="R2541" s="68"/>
      <c r="S2541" s="69"/>
      <c r="T2541" s="14"/>
      <c r="U2541" s="20"/>
      <c r="V2541" s="388"/>
      <c r="W2541" s="388"/>
      <c r="X2541" s="1"/>
      <c r="Y2541" s="13"/>
      <c r="Z2541" s="1"/>
      <c r="AA2541" s="622" t="s">
        <v>1433</v>
      </c>
    </row>
    <row r="2542" spans="1:27" s="751" customFormat="1" ht="24.75" customHeight="1" x14ac:dyDescent="0.15">
      <c r="A2542" s="728">
        <v>16</v>
      </c>
      <c r="B2542" s="40">
        <v>0.25347222222222221</v>
      </c>
      <c r="C2542" s="3">
        <v>0.33055555555555527</v>
      </c>
      <c r="D2542" s="3">
        <v>0.41597222222222163</v>
      </c>
      <c r="E2542" s="3">
        <v>0.49027777777777692</v>
      </c>
      <c r="F2542" s="3">
        <v>0.57777777777777661</v>
      </c>
      <c r="G2542" s="3">
        <v>0.65416666666666523</v>
      </c>
      <c r="H2542" s="3">
        <v>0.74583333333333157</v>
      </c>
      <c r="I2542" s="3">
        <v>0.81874999999999798</v>
      </c>
      <c r="J2542" s="3">
        <v>0.92916666666666425</v>
      </c>
      <c r="K2542" s="3"/>
      <c r="L2542" s="3"/>
      <c r="M2542" s="3"/>
      <c r="N2542" s="40"/>
      <c r="O2542" s="40"/>
      <c r="P2542" s="40"/>
      <c r="Q2542" s="40"/>
      <c r="R2542" s="68"/>
      <c r="S2542" s="69"/>
      <c r="T2542" s="14"/>
      <c r="U2542" s="20"/>
      <c r="V2542" s="1"/>
      <c r="W2542" s="388"/>
      <c r="X2542" s="1"/>
      <c r="Y2542" s="13"/>
      <c r="Z2542" s="1"/>
      <c r="AA2542" s="622" t="s">
        <v>1433</v>
      </c>
    </row>
    <row r="2543" spans="1:27" s="751" customFormat="1" ht="24.75" customHeight="1" x14ac:dyDescent="0.15">
      <c r="A2543" s="728">
        <v>17</v>
      </c>
      <c r="B2543" s="40">
        <v>0.26041666666666663</v>
      </c>
      <c r="C2543" s="3">
        <v>0.33611111111111081</v>
      </c>
      <c r="D2543" s="3">
        <v>0.42222222222222161</v>
      </c>
      <c r="E2543" s="3">
        <v>0.49722222222222134</v>
      </c>
      <c r="F2543" s="3">
        <v>0.58472222222222103</v>
      </c>
      <c r="G2543" s="3">
        <v>0.66111111111110965</v>
      </c>
      <c r="H2543" s="3">
        <v>0.75277777777777599</v>
      </c>
      <c r="I2543" s="3">
        <v>0.8256944444444424</v>
      </c>
      <c r="J2543" s="3">
        <v>0.93680555555555312</v>
      </c>
      <c r="K2543" s="3"/>
      <c r="L2543" s="3"/>
      <c r="M2543" s="3"/>
      <c r="N2543" s="40"/>
      <c r="O2543" s="40"/>
      <c r="P2543" s="40"/>
      <c r="Q2543" s="40"/>
      <c r="R2543" s="68"/>
      <c r="S2543" s="69"/>
      <c r="T2543" s="14"/>
      <c r="U2543" s="20"/>
      <c r="V2543" s="388"/>
      <c r="W2543" s="1"/>
      <c r="X2543" s="1"/>
      <c r="Y2543" s="13"/>
      <c r="Z2543" s="1"/>
      <c r="AA2543" s="622" t="s">
        <v>1444</v>
      </c>
    </row>
    <row r="2544" spans="1:27" s="751" customFormat="1" ht="24.75" customHeight="1" x14ac:dyDescent="0.15">
      <c r="A2544" s="728">
        <v>18</v>
      </c>
      <c r="B2544" s="40">
        <v>0.26736111111111105</v>
      </c>
      <c r="C2544" s="3">
        <v>0.34166666666666634</v>
      </c>
      <c r="D2544" s="3">
        <v>0.42847222222222159</v>
      </c>
      <c r="E2544" s="3">
        <v>0.50416666666666576</v>
      </c>
      <c r="F2544" s="3">
        <v>0.59166666666666545</v>
      </c>
      <c r="G2544" s="3">
        <v>0.66805555555555407</v>
      </c>
      <c r="H2544" s="3">
        <v>0.75972222222222041</v>
      </c>
      <c r="I2544" s="3">
        <v>0.83263888888888682</v>
      </c>
      <c r="J2544" s="3">
        <v>0.94444444444444442</v>
      </c>
      <c r="K2544" s="3"/>
      <c r="L2544" s="3"/>
      <c r="M2544" s="3"/>
      <c r="N2544" s="40"/>
      <c r="O2544" s="40"/>
      <c r="P2544" s="40"/>
      <c r="Q2544" s="40"/>
      <c r="R2544" s="68"/>
      <c r="S2544" s="69"/>
      <c r="T2544" s="14"/>
      <c r="U2544" s="20"/>
      <c r="V2544" s="388"/>
      <c r="W2544" s="1"/>
      <c r="X2544" s="1"/>
      <c r="Y2544" s="13"/>
      <c r="Z2544" s="1"/>
      <c r="AA2544" s="622" t="s">
        <v>1433</v>
      </c>
    </row>
    <row r="2545" spans="1:27" s="751" customFormat="1" ht="24.75" customHeight="1" x14ac:dyDescent="0.15">
      <c r="A2545" s="8">
        <v>19</v>
      </c>
      <c r="B2545" s="40">
        <v>0.27430555555555547</v>
      </c>
      <c r="C2545" s="3">
        <v>0.34722222222222188</v>
      </c>
      <c r="D2545" s="3">
        <v>0.43472222222222157</v>
      </c>
      <c r="E2545" s="3">
        <v>0.5097222222222213</v>
      </c>
      <c r="F2545" s="3">
        <v>0.59861111111110987</v>
      </c>
      <c r="G2545" s="3">
        <v>0.67499999999999849</v>
      </c>
      <c r="H2545" s="3">
        <v>0.76666666666666483</v>
      </c>
      <c r="I2545" s="3">
        <v>0.8388888888888868</v>
      </c>
      <c r="J2545" s="3"/>
      <c r="K2545" s="3"/>
      <c r="L2545" s="3"/>
      <c r="M2545" s="3"/>
      <c r="N2545" s="40"/>
      <c r="O2545" s="40"/>
      <c r="P2545" s="40"/>
      <c r="Q2545" s="40"/>
      <c r="R2545" s="10"/>
      <c r="S2545" s="69"/>
      <c r="T2545" s="14"/>
      <c r="U2545" s="20"/>
      <c r="V2545" s="1"/>
      <c r="W2545" s="1"/>
      <c r="X2545" s="1"/>
      <c r="Y2545" s="13"/>
      <c r="Z2545" s="1"/>
      <c r="AA2545" s="622"/>
    </row>
    <row r="2546" spans="1:27" s="751" customFormat="1" ht="24.75" customHeight="1" x14ac:dyDescent="0.15">
      <c r="A2546" s="8">
        <v>20</v>
      </c>
      <c r="B2546" s="40">
        <v>0.28124999999999989</v>
      </c>
      <c r="C2546" s="3">
        <v>0.35347222222222185</v>
      </c>
      <c r="D2546" s="3">
        <v>0.44097222222222154</v>
      </c>
      <c r="E2546" s="3">
        <v>0.51527777777777684</v>
      </c>
      <c r="F2546" s="3">
        <v>0.60555555555555429</v>
      </c>
      <c r="G2546" s="3">
        <v>0.68194444444444291</v>
      </c>
      <c r="H2546" s="3">
        <v>0.77361111111110925</v>
      </c>
      <c r="I2546" s="3">
        <v>0.84583333333333122</v>
      </c>
      <c r="J2546" s="3"/>
      <c r="K2546" s="3"/>
      <c r="L2546" s="3"/>
      <c r="M2546" s="3"/>
      <c r="N2546" s="3"/>
      <c r="O2546" s="3"/>
      <c r="P2546" s="3"/>
      <c r="Q2546" s="3"/>
      <c r="R2546" s="9"/>
      <c r="S2546" s="4"/>
      <c r="T2546" s="14"/>
      <c r="U2546" s="20"/>
      <c r="V2546" s="1"/>
      <c r="W2546" s="1"/>
      <c r="X2546" s="1"/>
      <c r="Y2546" s="13"/>
      <c r="Z2546" s="1"/>
      <c r="AA2546" s="622"/>
    </row>
    <row r="2547" spans="1:27" s="751" customFormat="1" ht="24.75" customHeight="1" x14ac:dyDescent="0.15">
      <c r="A2547" s="8">
        <v>21</v>
      </c>
      <c r="B2547" s="40">
        <v>0.28819444444444431</v>
      </c>
      <c r="C2547" s="3">
        <v>0.35972222222222183</v>
      </c>
      <c r="D2547" s="3">
        <v>0.44722222222222152</v>
      </c>
      <c r="E2547" s="3">
        <v>0.52083333333333237</v>
      </c>
      <c r="F2547" s="3">
        <v>0.61249999999999871</v>
      </c>
      <c r="G2547" s="3">
        <v>0.68888888888888733</v>
      </c>
      <c r="H2547" s="3">
        <v>0.78055555555555367</v>
      </c>
      <c r="I2547" s="3">
        <v>0.85277777777777564</v>
      </c>
      <c r="J2547" s="3"/>
      <c r="K2547" s="3"/>
      <c r="L2547" s="3"/>
      <c r="M2547" s="4"/>
      <c r="N2547" s="4"/>
      <c r="O2547" s="4"/>
      <c r="P2547" s="4"/>
      <c r="Q2547" s="4"/>
      <c r="R2547" s="4"/>
      <c r="S2547" s="4"/>
      <c r="T2547" s="14"/>
      <c r="U2547" s="20"/>
      <c r="V2547" s="1"/>
      <c r="W2547" s="1"/>
      <c r="X2547" s="1"/>
      <c r="Y2547" s="13"/>
      <c r="Z2547" s="1"/>
      <c r="AA2547" s="622"/>
    </row>
    <row r="2548" spans="1:27" s="751" customFormat="1" ht="24.75" customHeight="1" x14ac:dyDescent="0.15">
      <c r="A2548" s="8">
        <v>22</v>
      </c>
      <c r="B2548" s="3">
        <v>0.29513888888888873</v>
      </c>
      <c r="C2548" s="3">
        <v>0.36597222222222181</v>
      </c>
      <c r="D2548" s="3">
        <v>0.4534722222222215</v>
      </c>
      <c r="E2548" s="3">
        <v>0.52638888888888791</v>
      </c>
      <c r="F2548" s="3">
        <v>0.61944444444444313</v>
      </c>
      <c r="G2548" s="3">
        <v>0.69583333333333175</v>
      </c>
      <c r="H2548" s="3">
        <v>0.78749999999999809</v>
      </c>
      <c r="I2548" s="3">
        <v>0.85972222222222006</v>
      </c>
      <c r="J2548" s="3"/>
      <c r="K2548" s="3"/>
      <c r="L2548" s="3"/>
      <c r="M2548" s="4"/>
      <c r="N2548" s="4"/>
      <c r="O2548" s="4"/>
      <c r="P2548" s="4"/>
      <c r="Q2548" s="4"/>
      <c r="R2548" s="4"/>
      <c r="S2548" s="4"/>
      <c r="T2548" s="14"/>
      <c r="U2548" s="20"/>
      <c r="V2548" s="1"/>
      <c r="W2548" s="1"/>
      <c r="X2548" s="1"/>
      <c r="Y2548" s="13"/>
      <c r="Z2548" s="1"/>
      <c r="AA2548" s="622"/>
    </row>
    <row r="2549" spans="1:27" s="751" customFormat="1" ht="24.75" customHeight="1" x14ac:dyDescent="0.15">
      <c r="A2549" s="8">
        <v>23</v>
      </c>
      <c r="B2549" s="3">
        <v>0.30208333333333315</v>
      </c>
      <c r="C2549" s="3">
        <v>0.37222222222222179</v>
      </c>
      <c r="D2549" s="3">
        <v>0.45972222222222148</v>
      </c>
      <c r="E2549" s="3">
        <v>0.53194444444444344</v>
      </c>
      <c r="F2549" s="3">
        <v>0.62499999999999867</v>
      </c>
      <c r="G2549" s="3">
        <v>0.70277777777777617</v>
      </c>
      <c r="H2549" s="3">
        <v>0.79444444444444251</v>
      </c>
      <c r="I2549" s="3">
        <v>0.86666666666666448</v>
      </c>
      <c r="J2549" s="3"/>
      <c r="K2549" s="3"/>
      <c r="L2549" s="3"/>
      <c r="M2549" s="4"/>
      <c r="N2549" s="4"/>
      <c r="O2549" s="4"/>
      <c r="P2549" s="4"/>
      <c r="Q2549" s="4"/>
      <c r="R2549" s="4"/>
      <c r="S2549" s="4"/>
      <c r="T2549" s="14"/>
      <c r="U2549" s="20"/>
      <c r="V2549" s="1"/>
      <c r="W2549" s="1"/>
      <c r="X2549" s="1"/>
      <c r="Y2549" s="13"/>
      <c r="Z2549" s="1"/>
      <c r="AA2549" s="622"/>
    </row>
    <row r="2550" spans="1:27" s="751" customFormat="1" ht="24.75" customHeight="1" x14ac:dyDescent="0.15">
      <c r="A2550" s="8">
        <v>24</v>
      </c>
      <c r="B2550" s="3">
        <v>0.30902777777777757</v>
      </c>
      <c r="C2550" s="3">
        <v>0.37847222222222177</v>
      </c>
      <c r="D2550" s="3">
        <v>0.46597222222222145</v>
      </c>
      <c r="E2550" s="3">
        <v>0.53749999999999898</v>
      </c>
      <c r="F2550" s="3">
        <v>0.6305555555555542</v>
      </c>
      <c r="G2550" s="3">
        <v>0.70833333333333171</v>
      </c>
      <c r="H2550" s="3">
        <v>0.80138888888888693</v>
      </c>
      <c r="I2550" s="3">
        <v>0.8736111111111089</v>
      </c>
      <c r="J2550" s="3"/>
      <c r="K2550" s="3"/>
      <c r="L2550" s="3"/>
      <c r="M2550" s="4"/>
      <c r="N2550" s="4"/>
      <c r="O2550" s="4"/>
      <c r="P2550" s="4"/>
      <c r="Q2550" s="4"/>
      <c r="R2550" s="4"/>
      <c r="S2550" s="4"/>
      <c r="T2550" s="14"/>
      <c r="U2550" s="20"/>
      <c r="V2550" s="1"/>
      <c r="W2550" s="1"/>
      <c r="X2550" s="1"/>
      <c r="Y2550" s="13"/>
      <c r="Z2550" s="1"/>
      <c r="AA2550" s="622"/>
    </row>
    <row r="2551" spans="1:27" s="751" customFormat="1" ht="24.75" customHeight="1" x14ac:dyDescent="0.15">
      <c r="A2551" s="8">
        <v>25</v>
      </c>
      <c r="B2551" s="3">
        <v>0.31597222222222199</v>
      </c>
      <c r="C2551" s="3">
        <v>0.38472222222222174</v>
      </c>
      <c r="D2551" s="3">
        <v>0.47222222222222143</v>
      </c>
      <c r="E2551" s="3">
        <v>0.54305555555555451</v>
      </c>
      <c r="F2551" s="3">
        <v>0.63611111111110974</v>
      </c>
      <c r="G2551" s="3">
        <v>0.71527777777777612</v>
      </c>
      <c r="H2551" s="3">
        <v>0.80833333333333135</v>
      </c>
      <c r="I2551" s="3">
        <v>0.88055555555555332</v>
      </c>
      <c r="J2551" s="3"/>
      <c r="K2551" s="3"/>
      <c r="L2551" s="3"/>
      <c r="M2551" s="4"/>
      <c r="N2551" s="4"/>
      <c r="O2551" s="4"/>
      <c r="P2551" s="4"/>
      <c r="Q2551" s="4"/>
      <c r="R2551" s="4"/>
      <c r="S2551" s="4"/>
      <c r="T2551" s="14"/>
      <c r="U2551" s="20"/>
      <c r="V2551" s="1"/>
      <c r="W2551" s="1"/>
      <c r="X2551" s="1"/>
      <c r="Y2551" s="13"/>
      <c r="Z2551" s="1"/>
      <c r="AA2551" s="622"/>
    </row>
    <row r="2552" spans="1:27" s="751" customFormat="1" ht="24.75" customHeight="1" x14ac:dyDescent="0.15">
      <c r="A2552" s="8">
        <v>26</v>
      </c>
      <c r="B2552" s="747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4"/>
      <c r="N2552" s="4"/>
      <c r="O2552" s="4"/>
      <c r="P2552" s="4"/>
      <c r="Q2552" s="4"/>
      <c r="R2552" s="4"/>
      <c r="S2552" s="4"/>
      <c r="T2552" s="14"/>
      <c r="U2552" s="20"/>
      <c r="V2552" s="1"/>
      <c r="W2552" s="1"/>
      <c r="X2552" s="1"/>
      <c r="Y2552" s="13"/>
      <c r="Z2552" s="1"/>
      <c r="AA2552" s="622"/>
    </row>
    <row r="2553" spans="1:27" s="751" customFormat="1" ht="24.75" customHeight="1" x14ac:dyDescent="0.15">
      <c r="A2553" s="8">
        <v>27</v>
      </c>
      <c r="B2553" s="747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4"/>
      <c r="N2553" s="4"/>
      <c r="O2553" s="4"/>
      <c r="P2553" s="4"/>
      <c r="Q2553" s="4"/>
      <c r="R2553" s="4"/>
      <c r="S2553" s="4"/>
      <c r="T2553" s="14"/>
      <c r="U2553" s="20"/>
      <c r="V2553" s="1"/>
      <c r="W2553" s="1"/>
      <c r="X2553" s="1"/>
      <c r="Y2553" s="13"/>
      <c r="Z2553" s="1"/>
      <c r="AA2553" s="622"/>
    </row>
    <row r="2554" spans="1:27" s="751" customFormat="1" ht="24.75" customHeight="1" x14ac:dyDescent="0.15">
      <c r="A2554" s="8">
        <v>28</v>
      </c>
      <c r="B2554" s="747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4"/>
      <c r="N2554" s="4"/>
      <c r="O2554" s="4"/>
      <c r="P2554" s="4"/>
      <c r="Q2554" s="4"/>
      <c r="R2554" s="4"/>
      <c r="S2554" s="4"/>
      <c r="T2554" s="14"/>
      <c r="U2554" s="20"/>
      <c r="V2554" s="1"/>
      <c r="W2554" s="1"/>
      <c r="X2554" s="1"/>
      <c r="Y2554" s="13"/>
      <c r="Z2554" s="1"/>
      <c r="AA2554" s="622"/>
    </row>
    <row r="2555" spans="1:27" s="751" customFormat="1" ht="24.75" customHeight="1" x14ac:dyDescent="0.15">
      <c r="A2555" s="8">
        <v>29</v>
      </c>
      <c r="B2555" s="747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4"/>
      <c r="N2555" s="4"/>
      <c r="O2555" s="4"/>
      <c r="P2555" s="4"/>
      <c r="Q2555" s="4"/>
      <c r="R2555" s="4"/>
      <c r="S2555" s="4"/>
      <c r="T2555" s="14"/>
      <c r="U2555" s="20"/>
      <c r="V2555" s="1"/>
      <c r="W2555" s="1"/>
      <c r="X2555" s="1"/>
      <c r="Y2555" s="13"/>
      <c r="Z2555" s="1"/>
      <c r="AA2555" s="622"/>
    </row>
    <row r="2556" spans="1:27" s="751" customFormat="1" ht="24.75" customHeight="1" x14ac:dyDescent="0.15">
      <c r="A2556" s="8">
        <v>30</v>
      </c>
      <c r="B2556" s="747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4"/>
      <c r="N2556" s="4"/>
      <c r="O2556" s="4"/>
      <c r="P2556" s="4"/>
      <c r="Q2556" s="4"/>
      <c r="R2556" s="4"/>
      <c r="S2556" s="4"/>
      <c r="T2556" s="14"/>
      <c r="U2556" s="20"/>
      <c r="V2556" s="1"/>
      <c r="W2556" s="1"/>
      <c r="X2556" s="1"/>
      <c r="Y2556" s="13"/>
      <c r="Z2556" s="1"/>
      <c r="AA2556" s="622"/>
    </row>
    <row r="2557" spans="1:27" s="751" customFormat="1" ht="24.75" customHeight="1" x14ac:dyDescent="0.15">
      <c r="A2557" s="9">
        <v>31</v>
      </c>
      <c r="B2557" s="40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4"/>
      <c r="N2557" s="4"/>
      <c r="O2557" s="4"/>
      <c r="P2557" s="4"/>
      <c r="Q2557" s="4"/>
      <c r="R2557" s="4"/>
      <c r="S2557" s="4"/>
      <c r="T2557" s="14"/>
      <c r="U2557" s="14"/>
      <c r="V2557" s="1"/>
      <c r="W2557" s="1"/>
      <c r="X2557" s="1"/>
      <c r="Y2557" s="13"/>
      <c r="Z2557" s="1"/>
    </row>
    <row r="2558" spans="1:27" s="751" customFormat="1" ht="24.75" customHeight="1" x14ac:dyDescent="0.15">
      <c r="A2558" s="9">
        <v>32</v>
      </c>
      <c r="B2558" s="40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4"/>
      <c r="N2558" s="4"/>
      <c r="O2558" s="4"/>
      <c r="P2558" s="4"/>
      <c r="Q2558" s="4"/>
      <c r="R2558" s="4"/>
      <c r="S2558" s="4"/>
      <c r="T2558" s="14"/>
      <c r="U2558" s="14"/>
      <c r="V2558" s="1"/>
      <c r="W2558" s="1"/>
      <c r="X2558" s="1"/>
      <c r="Y2558" s="13"/>
      <c r="Z2558" s="1"/>
    </row>
    <row r="2559" spans="1:27" s="751" customFormat="1" ht="24.75" customHeight="1" thickBot="1" x14ac:dyDescent="0.2">
      <c r="A2559" s="280">
        <v>33</v>
      </c>
      <c r="B2559" s="97"/>
      <c r="C2559" s="96"/>
      <c r="D2559" s="96"/>
      <c r="E2559" s="96"/>
      <c r="F2559" s="96"/>
      <c r="G2559" s="96"/>
      <c r="H2559" s="96"/>
      <c r="I2559" s="96"/>
      <c r="J2559" s="96"/>
      <c r="K2559" s="96"/>
      <c r="L2559" s="96"/>
      <c r="M2559" s="12"/>
      <c r="N2559" s="12"/>
      <c r="O2559" s="12"/>
      <c r="P2559" s="12"/>
      <c r="Q2559" s="12"/>
      <c r="R2559" s="12"/>
      <c r="S2559" s="12"/>
      <c r="T2559" s="31"/>
      <c r="U2559" s="31"/>
      <c r="V2559" s="1"/>
      <c r="W2559" s="1"/>
      <c r="X2559" s="1"/>
      <c r="Y2559" s="13"/>
      <c r="Z2559" s="1"/>
    </row>
    <row r="2560" spans="1:27" s="751" customFormat="1" ht="20.100000000000001" customHeight="1" thickBot="1" x14ac:dyDescent="0.2">
      <c r="A2560" s="1824" t="s">
        <v>1417</v>
      </c>
      <c r="B2560" s="1825"/>
      <c r="C2560" s="1561" t="s">
        <v>1437</v>
      </c>
      <c r="D2560" s="1562"/>
      <c r="E2560" s="1562"/>
      <c r="F2560" s="1563"/>
      <c r="G2560" s="281"/>
      <c r="H2560" s="281"/>
      <c r="I2560" s="281"/>
      <c r="J2560" s="281"/>
      <c r="K2560" s="281"/>
      <c r="L2560" s="281"/>
      <c r="M2560" s="281"/>
      <c r="N2560" s="281"/>
      <c r="O2560" s="281"/>
      <c r="P2560" s="281"/>
      <c r="Q2560" s="281"/>
      <c r="R2560" s="281"/>
      <c r="S2560" s="281"/>
      <c r="T2560" s="282"/>
      <c r="U2560" s="282"/>
      <c r="V2560" s="1"/>
      <c r="W2560" s="1"/>
      <c r="X2560" s="1"/>
      <c r="Y2560" s="1"/>
      <c r="Z2560" s="13"/>
    </row>
    <row r="2561" spans="1:27" s="751" customFormat="1" ht="31.5" customHeight="1" thickBot="1" x14ac:dyDescent="0.2">
      <c r="A2561" s="1683" t="s">
        <v>1438</v>
      </c>
      <c r="B2561" s="1684"/>
      <c r="C2561" s="1684"/>
      <c r="D2561" s="1684"/>
      <c r="E2561" s="1685"/>
      <c r="F2561" s="602" t="s">
        <v>1766</v>
      </c>
      <c r="G2561" s="1"/>
      <c r="H2561" s="1695" t="s">
        <v>1439</v>
      </c>
      <c r="I2561" s="1696"/>
      <c r="J2561" s="1696"/>
      <c r="K2561" s="283" t="s">
        <v>1440</v>
      </c>
      <c r="L2561" s="1755" t="s">
        <v>1445</v>
      </c>
      <c r="M2561" s="1755"/>
      <c r="N2561" s="1756"/>
      <c r="O2561" s="1"/>
      <c r="P2561" s="6"/>
      <c r="Q2561" s="6"/>
      <c r="R2561" s="6"/>
      <c r="S2561" s="1"/>
      <c r="T2561" s="1524" t="s">
        <v>1446</v>
      </c>
      <c r="U2561" s="1525"/>
      <c r="V2561" s="379">
        <f>V2563/V2568</f>
        <v>6.3501001001000992E-3</v>
      </c>
      <c r="W2561" s="379">
        <f>W2563/W2568</f>
        <v>6.2313988095238091E-3</v>
      </c>
      <c r="X2561" s="379">
        <f>AVERAGE(V2561,W2561)</f>
        <v>6.2907494548119537E-3</v>
      </c>
      <c r="Y2561" s="380" t="s">
        <v>1441</v>
      </c>
      <c r="Z2561" s="381">
        <f>ROUND(X2561*1440,0)/1440</f>
        <v>6.2500000000000003E-3</v>
      </c>
    </row>
    <row r="2562" spans="1:27" s="751" customFormat="1" ht="12.75" thickBot="1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534"/>
      <c r="U2562" s="534"/>
      <c r="V2562" s="379">
        <f>B2582</f>
        <v>0.23958333333333334</v>
      </c>
      <c r="W2562" s="379">
        <f>C2567</f>
        <v>0.23958333333333334</v>
      </c>
      <c r="X2562" s="1"/>
      <c r="Y2562" s="1"/>
      <c r="Z2562" s="13"/>
    </row>
    <row r="2563" spans="1:27" s="751" customFormat="1" ht="20.100000000000001" customHeight="1" thickBot="1" x14ac:dyDescent="0.2">
      <c r="A2563" s="1481" t="s">
        <v>1423</v>
      </c>
      <c r="B2563" s="1482"/>
      <c r="C2563" s="1450" t="s">
        <v>52</v>
      </c>
      <c r="D2563" s="1451"/>
      <c r="E2563" s="1452"/>
      <c r="F2563" s="1453" t="s">
        <v>1447</v>
      </c>
      <c r="G2563" s="1454"/>
      <c r="H2563" s="1454"/>
      <c r="I2563" s="1454"/>
      <c r="J2563" s="1454"/>
      <c r="K2563" s="1"/>
      <c r="L2563" s="1"/>
      <c r="M2563" s="1"/>
      <c r="N2563" s="1463" t="s">
        <v>1424</v>
      </c>
      <c r="O2563" s="1464"/>
      <c r="P2563" s="1503">
        <f>Z2561</f>
        <v>6.2500000000000003E-3</v>
      </c>
      <c r="Q2563" s="1504"/>
      <c r="R2563" s="1"/>
      <c r="S2563" s="7" t="s">
        <v>1425</v>
      </c>
      <c r="T2563" s="1459">
        <v>6.805555555555555E-2</v>
      </c>
      <c r="U2563" s="1460"/>
      <c r="V2563" s="379">
        <f>V2564-V2562</f>
        <v>0.70486111111111105</v>
      </c>
      <c r="W2563" s="379">
        <f>W2564-W2562</f>
        <v>0.69791666666666663</v>
      </c>
      <c r="X2563" s="1"/>
      <c r="Y2563" s="1"/>
      <c r="Z2563" s="13"/>
    </row>
    <row r="2564" spans="1:27" s="751" customFormat="1" ht="12.75" thickBot="1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534"/>
      <c r="U2564" s="534"/>
      <c r="V2564" s="379">
        <f>J2586</f>
        <v>0.94444444444444442</v>
      </c>
      <c r="W2564" s="379">
        <f>K2574</f>
        <v>0.9375</v>
      </c>
      <c r="X2564" s="1"/>
      <c r="Y2564" s="1"/>
      <c r="Z2564" s="13"/>
    </row>
    <row r="2565" spans="1:27" s="751" customFormat="1" ht="20.100000000000001" customHeight="1" x14ac:dyDescent="0.15">
      <c r="A2565" s="1572" t="s">
        <v>1426</v>
      </c>
      <c r="B2565" s="1461">
        <v>1</v>
      </c>
      <c r="C2565" s="1540"/>
      <c r="D2565" s="1461">
        <v>2</v>
      </c>
      <c r="E2565" s="1540"/>
      <c r="F2565" s="1461">
        <v>3</v>
      </c>
      <c r="G2565" s="1540"/>
      <c r="H2565" s="1461">
        <v>4</v>
      </c>
      <c r="I2565" s="1540"/>
      <c r="J2565" s="1461">
        <v>5</v>
      </c>
      <c r="K2565" s="1540"/>
      <c r="L2565" s="1461">
        <v>6</v>
      </c>
      <c r="M2565" s="1540"/>
      <c r="N2565" s="1461">
        <v>7</v>
      </c>
      <c r="O2565" s="1540"/>
      <c r="P2565" s="1461">
        <v>8</v>
      </c>
      <c r="Q2565" s="1540"/>
      <c r="R2565" s="1461">
        <v>9</v>
      </c>
      <c r="S2565" s="1540"/>
      <c r="T2565" s="1570">
        <v>10</v>
      </c>
      <c r="U2565" s="1571"/>
      <c r="V2565" s="1"/>
      <c r="W2565" s="1"/>
      <c r="X2565" s="1"/>
      <c r="Y2565" s="1"/>
      <c r="Z2565" s="13"/>
    </row>
    <row r="2566" spans="1:27" s="751" customFormat="1" ht="20.100000000000001" customHeight="1" x14ac:dyDescent="0.15">
      <c r="A2566" s="1573"/>
      <c r="B2566" s="9" t="s">
        <v>1427</v>
      </c>
      <c r="C2566" s="9" t="s">
        <v>1428</v>
      </c>
      <c r="D2566" s="9" t="s">
        <v>1427</v>
      </c>
      <c r="E2566" s="9" t="s">
        <v>1428</v>
      </c>
      <c r="F2566" s="9" t="s">
        <v>1427</v>
      </c>
      <c r="G2566" s="9" t="s">
        <v>1428</v>
      </c>
      <c r="H2566" s="9" t="s">
        <v>1427</v>
      </c>
      <c r="I2566" s="9" t="s">
        <v>1445</v>
      </c>
      <c r="J2566" s="9" t="s">
        <v>1427</v>
      </c>
      <c r="K2566" s="9" t="s">
        <v>1428</v>
      </c>
      <c r="L2566" s="9"/>
      <c r="M2566" s="9"/>
      <c r="N2566" s="9"/>
      <c r="O2566" s="9"/>
      <c r="P2566" s="9"/>
      <c r="Q2566" s="9"/>
      <c r="R2566" s="9"/>
      <c r="S2566" s="9"/>
      <c r="T2566" s="10"/>
      <c r="U2566" s="16"/>
      <c r="V2566" s="1" t="s">
        <v>1429</v>
      </c>
      <c r="W2566" s="382" t="s">
        <v>1430</v>
      </c>
      <c r="X2566" s="1"/>
      <c r="Y2566" s="1"/>
      <c r="Z2566" s="13"/>
    </row>
    <row r="2567" spans="1:27" s="751" customFormat="1" ht="24.75" customHeight="1" x14ac:dyDescent="0.15">
      <c r="A2567" s="728">
        <v>1</v>
      </c>
      <c r="B2567" s="51"/>
      <c r="C2567" s="40">
        <v>0.23958333333333334</v>
      </c>
      <c r="D2567" s="53">
        <v>0.31180555555555556</v>
      </c>
      <c r="E2567" s="53">
        <v>0.38333333333333336</v>
      </c>
      <c r="F2567" s="53">
        <v>0.4791666666666663</v>
      </c>
      <c r="G2567" s="53">
        <v>0.55277777777777726</v>
      </c>
      <c r="H2567" s="53">
        <v>0.64583333333333237</v>
      </c>
      <c r="I2567" s="53">
        <v>0.72152777777777666</v>
      </c>
      <c r="J2567" s="53">
        <v>0.81874999999999842</v>
      </c>
      <c r="K2567" s="53">
        <v>0.88888888888888717</v>
      </c>
      <c r="L2567" s="53"/>
      <c r="M2567" s="3"/>
      <c r="N2567" s="3"/>
      <c r="O2567" s="3"/>
      <c r="P2567" s="3"/>
      <c r="Q2567" s="3"/>
      <c r="R2567" s="68"/>
      <c r="S2567" s="69"/>
      <c r="T2567" s="14"/>
      <c r="U2567" s="20"/>
      <c r="V2567" s="383">
        <f>COUNTA(B2567:U2599)</f>
        <v>223</v>
      </c>
      <c r="W2567" s="384">
        <f>V2567/26/2</f>
        <v>4.2884615384615383</v>
      </c>
      <c r="X2567" s="1"/>
      <c r="Y2567" s="1"/>
      <c r="Z2567" s="385"/>
    </row>
    <row r="2568" spans="1:27" s="751" customFormat="1" ht="24.75" customHeight="1" x14ac:dyDescent="0.15">
      <c r="A2568" s="728">
        <v>2</v>
      </c>
      <c r="B2568" s="51"/>
      <c r="C2568" s="40">
        <v>0.24444444444444444</v>
      </c>
      <c r="D2568" s="40">
        <v>0.31874999999999998</v>
      </c>
      <c r="E2568" s="40">
        <v>0.39027777777777778</v>
      </c>
      <c r="F2568" s="40">
        <v>0.48611111111111072</v>
      </c>
      <c r="G2568" s="40">
        <v>0.55972222222222168</v>
      </c>
      <c r="H2568" s="40">
        <v>0.65277777777777679</v>
      </c>
      <c r="I2568" s="40">
        <v>0.72777777777777664</v>
      </c>
      <c r="J2568" s="40">
        <v>0.8249999999999984</v>
      </c>
      <c r="K2568" s="40">
        <v>0.89583333333333159</v>
      </c>
      <c r="L2568" s="40"/>
      <c r="M2568" s="3"/>
      <c r="N2568" s="3"/>
      <c r="O2568" s="3"/>
      <c r="P2568" s="3"/>
      <c r="Q2568" s="3"/>
      <c r="R2568" s="68"/>
      <c r="S2568" s="69"/>
      <c r="T2568" s="14"/>
      <c r="U2568" s="20"/>
      <c r="V2568" s="386">
        <f>COUNTA(B2567:B2599,D2567:D2599,F2567:F2599,H2567:H2599,J2567:J2599,L2567:L2599,N2567:N2599,P2567:P2599,R2567:R2599,T2567:T2599)</f>
        <v>111</v>
      </c>
      <c r="W2568" s="386">
        <f>COUNTA(C2567:C2599,E2567:E2599,G2567:G2599,I2567:I2599,K2567:K2599,M2567:M2599,O2567:O2599,Q2567:Q2599,S2567:S2599,U2567:U2599)</f>
        <v>112</v>
      </c>
      <c r="X2568" s="1"/>
      <c r="Y2568" s="1">
        <f>(V2568+W2568)/2</f>
        <v>111.5</v>
      </c>
      <c r="Z2568" s="385"/>
    </row>
    <row r="2569" spans="1:27" s="751" customFormat="1" ht="24.75" customHeight="1" x14ac:dyDescent="0.15">
      <c r="A2569" s="728">
        <v>3</v>
      </c>
      <c r="B2569" s="58"/>
      <c r="C2569" s="40">
        <v>0.24930555555555556</v>
      </c>
      <c r="D2569" s="40">
        <v>0.32569444444444445</v>
      </c>
      <c r="E2569" s="40">
        <v>0.3972222222222222</v>
      </c>
      <c r="F2569" s="40">
        <v>0.49305555555555514</v>
      </c>
      <c r="G2569" s="40">
        <v>0.5666666666666661</v>
      </c>
      <c r="H2569" s="40">
        <v>0.65972222222222121</v>
      </c>
      <c r="I2569" s="40">
        <v>0.73402777777777661</v>
      </c>
      <c r="J2569" s="40">
        <v>0.83124999999999838</v>
      </c>
      <c r="K2569" s="40">
        <v>0.90277777777777601</v>
      </c>
      <c r="L2569" s="40"/>
      <c r="M2569" s="3"/>
      <c r="N2569" s="3"/>
      <c r="O2569" s="3"/>
      <c r="P2569" s="3"/>
      <c r="Q2569" s="3"/>
      <c r="R2569" s="68"/>
      <c r="S2569" s="69"/>
      <c r="T2569" s="14"/>
      <c r="U2569" s="20"/>
      <c r="V2569" s="1" t="s">
        <v>1431</v>
      </c>
      <c r="W2569" s="1" t="s">
        <v>1432</v>
      </c>
      <c r="X2569" s="1"/>
      <c r="Y2569" s="1" t="s">
        <v>1416</v>
      </c>
      <c r="Z2569" s="385"/>
    </row>
    <row r="2570" spans="1:27" s="751" customFormat="1" ht="24.75" customHeight="1" x14ac:dyDescent="0.15">
      <c r="A2570" s="728">
        <v>4</v>
      </c>
      <c r="B2570" s="58"/>
      <c r="C2570" s="40">
        <v>0.25416666666666665</v>
      </c>
      <c r="D2570" s="40">
        <v>0.33263888888888887</v>
      </c>
      <c r="E2570" s="40">
        <v>0.40416666666666667</v>
      </c>
      <c r="F2570" s="40">
        <v>0.49999999999999956</v>
      </c>
      <c r="G2570" s="40">
        <v>0.57361111111111052</v>
      </c>
      <c r="H2570" s="40">
        <v>0.66666666666666563</v>
      </c>
      <c r="I2570" s="40">
        <v>0.74027777777777659</v>
      </c>
      <c r="J2570" s="40">
        <v>0.83749999999999836</v>
      </c>
      <c r="K2570" s="40">
        <v>0.90972222222222043</v>
      </c>
      <c r="L2570" s="40"/>
      <c r="M2570" s="3"/>
      <c r="N2570" s="3"/>
      <c r="O2570" s="3"/>
      <c r="P2570" s="3"/>
      <c r="Q2570" s="3"/>
      <c r="R2570" s="68"/>
      <c r="S2570" s="69"/>
      <c r="T2570" s="14"/>
      <c r="U2570" s="20"/>
      <c r="V2570" s="388">
        <f t="shared" ref="V2570:V2575" si="45">J2580-J2579</f>
        <v>6.9444444444444198E-3</v>
      </c>
      <c r="W2570" s="388">
        <f t="shared" ref="W2570:W2575" si="46">K2568-K2567</f>
        <v>6.9444444444444198E-3</v>
      </c>
      <c r="X2570" s="1"/>
      <c r="Y2570" s="1"/>
      <c r="Z2570" s="385"/>
    </row>
    <row r="2571" spans="1:27" s="751" customFormat="1" ht="24.75" customHeight="1" x14ac:dyDescent="0.15">
      <c r="A2571" s="728">
        <v>5</v>
      </c>
      <c r="B2571" s="40"/>
      <c r="C2571" s="40">
        <v>0.2590277777777778</v>
      </c>
      <c r="D2571" s="40">
        <v>0.33958333333333335</v>
      </c>
      <c r="E2571" s="40">
        <v>0.41111111111111109</v>
      </c>
      <c r="F2571" s="40">
        <v>0.50694444444444398</v>
      </c>
      <c r="G2571" s="40">
        <v>0.58055555555555494</v>
      </c>
      <c r="H2571" s="40">
        <v>0.67222222222222117</v>
      </c>
      <c r="I2571" s="40">
        <v>0.74652777777777657</v>
      </c>
      <c r="J2571" s="40">
        <v>0.84374999999999833</v>
      </c>
      <c r="K2571" s="40">
        <v>0.91666666666666485</v>
      </c>
      <c r="L2571" s="40"/>
      <c r="M2571" s="3"/>
      <c r="N2571" s="3"/>
      <c r="O2571" s="3"/>
      <c r="P2571" s="3"/>
      <c r="Q2571" s="3"/>
      <c r="R2571" s="68"/>
      <c r="S2571" s="69"/>
      <c r="T2571" s="14"/>
      <c r="U2571" s="20"/>
      <c r="V2571" s="388">
        <f t="shared" si="45"/>
        <v>6.9444444444444198E-3</v>
      </c>
      <c r="W2571" s="388">
        <f t="shared" si="46"/>
        <v>6.9444444444444198E-3</v>
      </c>
      <c r="X2571" s="1"/>
      <c r="Y2571" s="1"/>
      <c r="Z2571" s="385"/>
    </row>
    <row r="2572" spans="1:27" s="751" customFormat="1" ht="24.75" customHeight="1" x14ac:dyDescent="0.15">
      <c r="A2572" s="728">
        <v>6</v>
      </c>
      <c r="B2572" s="40"/>
      <c r="C2572" s="40">
        <v>0.2638888888888889</v>
      </c>
      <c r="D2572" s="40">
        <v>0.34652777777777777</v>
      </c>
      <c r="E2572" s="40">
        <v>0.41805555555555551</v>
      </c>
      <c r="F2572" s="40">
        <v>0.5138888888888884</v>
      </c>
      <c r="G2572" s="40">
        <v>0.58749999999999936</v>
      </c>
      <c r="H2572" s="40">
        <v>0.6777777777777767</v>
      </c>
      <c r="I2572" s="40">
        <v>0.75277777777777655</v>
      </c>
      <c r="J2572" s="40">
        <v>0.84999999999999831</v>
      </c>
      <c r="K2572" s="40">
        <v>0.92361111111110927</v>
      </c>
      <c r="L2572" s="40"/>
      <c r="M2572" s="3"/>
      <c r="N2572" s="3"/>
      <c r="O2572" s="3"/>
      <c r="P2572" s="3"/>
      <c r="Q2572" s="3"/>
      <c r="R2572" s="68"/>
      <c r="S2572" s="69"/>
      <c r="T2572" s="14"/>
      <c r="U2572" s="20"/>
      <c r="V2572" s="388">
        <f t="shared" si="45"/>
        <v>6.9444444444444198E-3</v>
      </c>
      <c r="W2572" s="388">
        <f t="shared" si="46"/>
        <v>6.9444444444444198E-3</v>
      </c>
      <c r="X2572" s="1"/>
      <c r="Y2572" s="1"/>
      <c r="Z2572" s="385"/>
    </row>
    <row r="2573" spans="1:27" s="751" customFormat="1" ht="24.75" customHeight="1" x14ac:dyDescent="0.15">
      <c r="A2573" s="728">
        <v>7</v>
      </c>
      <c r="B2573" s="40"/>
      <c r="C2573" s="40">
        <v>0.26874999999999999</v>
      </c>
      <c r="D2573" s="40">
        <v>0.35347222222222224</v>
      </c>
      <c r="E2573" s="40">
        <v>0.42499999999999993</v>
      </c>
      <c r="F2573" s="40">
        <v>0.52083333333333282</v>
      </c>
      <c r="G2573" s="40">
        <v>0.59444444444444378</v>
      </c>
      <c r="H2573" s="40">
        <v>0.68333333333333224</v>
      </c>
      <c r="I2573" s="40">
        <v>0.75902777777777652</v>
      </c>
      <c r="J2573" s="40">
        <v>0.85624999999999829</v>
      </c>
      <c r="K2573" s="40">
        <v>0.93055555555555369</v>
      </c>
      <c r="L2573" s="40"/>
      <c r="M2573" s="3"/>
      <c r="N2573" s="3"/>
      <c r="O2573" s="3"/>
      <c r="P2573" s="3"/>
      <c r="Q2573" s="3"/>
      <c r="R2573" s="68"/>
      <c r="S2573" s="69"/>
      <c r="T2573" s="14"/>
      <c r="U2573" s="20"/>
      <c r="V2573" s="388">
        <f t="shared" si="45"/>
        <v>6.9444444444444198E-3</v>
      </c>
      <c r="W2573" s="388">
        <f t="shared" si="46"/>
        <v>6.9444444444444198E-3</v>
      </c>
      <c r="X2573" s="1"/>
      <c r="Y2573" s="1"/>
      <c r="Z2573" s="385"/>
    </row>
    <row r="2574" spans="1:27" s="751" customFormat="1" ht="24.75" customHeight="1" x14ac:dyDescent="0.15">
      <c r="A2574" s="728">
        <v>8</v>
      </c>
      <c r="B2574" s="40"/>
      <c r="C2574" s="40">
        <v>0.27361111111111114</v>
      </c>
      <c r="D2574" s="40">
        <v>0.35972222222222222</v>
      </c>
      <c r="E2574" s="40">
        <v>0.43194444444444435</v>
      </c>
      <c r="F2574" s="40">
        <v>0.52708333333333279</v>
      </c>
      <c r="G2574" s="40">
        <v>0.6013888888888882</v>
      </c>
      <c r="H2574" s="40">
        <v>0.68888888888888777</v>
      </c>
      <c r="I2574" s="40">
        <v>0.7652777777777765</v>
      </c>
      <c r="J2574" s="40">
        <v>0.86249999999999827</v>
      </c>
      <c r="K2574" s="40">
        <v>0.9375</v>
      </c>
      <c r="L2574" s="40"/>
      <c r="M2574" s="3"/>
      <c r="N2574" s="3"/>
      <c r="O2574" s="3"/>
      <c r="P2574" s="3"/>
      <c r="Q2574" s="3"/>
      <c r="R2574" s="68"/>
      <c r="S2574" s="69"/>
      <c r="T2574" s="14"/>
      <c r="U2574" s="20"/>
      <c r="V2574" s="388">
        <f t="shared" si="45"/>
        <v>6.9444444444444198E-3</v>
      </c>
      <c r="W2574" s="388">
        <f t="shared" si="46"/>
        <v>6.9444444444444198E-3</v>
      </c>
      <c r="X2574" s="1"/>
      <c r="Y2574" s="1"/>
      <c r="Z2574" s="385"/>
    </row>
    <row r="2575" spans="1:27" s="751" customFormat="1" ht="24.75" customHeight="1" x14ac:dyDescent="0.15">
      <c r="A2575" s="728">
        <v>9</v>
      </c>
      <c r="B2575" s="40"/>
      <c r="C2575" s="40">
        <v>0.27847222222222223</v>
      </c>
      <c r="D2575" s="40">
        <v>0.3659722222222222</v>
      </c>
      <c r="E2575" s="40">
        <v>0.43888888888888877</v>
      </c>
      <c r="F2575" s="40">
        <v>0.53333333333333277</v>
      </c>
      <c r="G2575" s="40">
        <v>0.60833333333333262</v>
      </c>
      <c r="H2575" s="40">
        <v>0.69444444444444331</v>
      </c>
      <c r="I2575" s="40">
        <v>0.77152777777777648</v>
      </c>
      <c r="J2575" s="40">
        <v>0.86874999999999825</v>
      </c>
      <c r="K2575" s="40"/>
      <c r="L2575" s="40"/>
      <c r="M2575" s="3"/>
      <c r="N2575" s="3"/>
      <c r="O2575" s="3"/>
      <c r="P2575" s="3"/>
      <c r="Q2575" s="3"/>
      <c r="R2575" s="68"/>
      <c r="S2575" s="69"/>
      <c r="T2575" s="14"/>
      <c r="U2575" s="20"/>
      <c r="V2575" s="388">
        <f t="shared" si="45"/>
        <v>6.9444444444444198E-3</v>
      </c>
      <c r="W2575" s="388">
        <f t="shared" si="46"/>
        <v>6.9444444444444198E-3</v>
      </c>
      <c r="X2575" s="1"/>
      <c r="Y2575" s="1"/>
      <c r="Z2575" s="385"/>
      <c r="AA2575" s="622" t="s">
        <v>1448</v>
      </c>
    </row>
    <row r="2576" spans="1:27" s="751" customFormat="1" ht="24.75" customHeight="1" x14ac:dyDescent="0.15">
      <c r="A2576" s="728">
        <v>10</v>
      </c>
      <c r="B2576" s="40"/>
      <c r="C2576" s="40">
        <v>0.28333333333333333</v>
      </c>
      <c r="D2576" s="40">
        <v>0.37222222222222223</v>
      </c>
      <c r="E2576" s="40">
        <v>0.44583333333333319</v>
      </c>
      <c r="F2576" s="40">
        <v>0.53958333333333275</v>
      </c>
      <c r="G2576" s="40">
        <v>0.61527777777777704</v>
      </c>
      <c r="H2576" s="40">
        <v>0.70138888888888773</v>
      </c>
      <c r="I2576" s="40">
        <v>0.77777777777777646</v>
      </c>
      <c r="J2576" s="40">
        <v>0.87499999999999822</v>
      </c>
      <c r="K2576" s="40"/>
      <c r="L2576" s="40"/>
      <c r="M2576" s="3"/>
      <c r="N2576" s="3"/>
      <c r="O2576" s="3"/>
      <c r="P2576" s="3"/>
      <c r="Q2576" s="3"/>
      <c r="R2576" s="68"/>
      <c r="S2576" s="69"/>
      <c r="T2576" s="14"/>
      <c r="U2576" s="20"/>
      <c r="V2576" s="388"/>
      <c r="W2576" s="388"/>
      <c r="X2576" s="1"/>
      <c r="Y2576" s="1"/>
      <c r="Z2576" s="385"/>
      <c r="AA2576" s="622" t="s">
        <v>1433</v>
      </c>
    </row>
    <row r="2577" spans="1:27" s="751" customFormat="1" ht="24.75" customHeight="1" x14ac:dyDescent="0.15">
      <c r="A2577" s="728">
        <v>11</v>
      </c>
      <c r="B2577" s="40"/>
      <c r="C2577" s="40">
        <v>0.28819444444444442</v>
      </c>
      <c r="D2577" s="40">
        <v>0.37847222222222221</v>
      </c>
      <c r="E2577" s="40">
        <v>0.45277777777777761</v>
      </c>
      <c r="F2577" s="40">
        <v>0.54583333333333273</v>
      </c>
      <c r="G2577" s="40">
        <v>0.62152777777777701</v>
      </c>
      <c r="H2577" s="40">
        <v>0.70833333333333215</v>
      </c>
      <c r="I2577" s="40">
        <v>0.78402777777777644</v>
      </c>
      <c r="J2577" s="40">
        <v>0.88194444444444264</v>
      </c>
      <c r="K2577" s="40"/>
      <c r="L2577" s="40"/>
      <c r="M2577" s="3"/>
      <c r="N2577" s="3"/>
      <c r="O2577" s="3"/>
      <c r="P2577" s="3"/>
      <c r="Q2577" s="3"/>
      <c r="R2577" s="68"/>
      <c r="S2577" s="69"/>
      <c r="T2577" s="14"/>
      <c r="U2577" s="20"/>
      <c r="V2577" s="388"/>
      <c r="W2577" s="388"/>
      <c r="X2577" s="1"/>
      <c r="Y2577" s="1"/>
      <c r="Z2577" s="385"/>
      <c r="AA2577" s="622" t="s">
        <v>1433</v>
      </c>
    </row>
    <row r="2578" spans="1:27" s="751" customFormat="1" ht="24.75" customHeight="1" x14ac:dyDescent="0.15">
      <c r="A2578" s="728">
        <v>12</v>
      </c>
      <c r="B2578" s="52"/>
      <c r="C2578" s="40">
        <v>0.29375000000000001</v>
      </c>
      <c r="D2578" s="40">
        <v>0.38472222222222219</v>
      </c>
      <c r="E2578" s="40">
        <v>0.45972222222222203</v>
      </c>
      <c r="F2578" s="40">
        <v>0.5520833333333327</v>
      </c>
      <c r="G2578" s="40">
        <v>0.62777777777777699</v>
      </c>
      <c r="H2578" s="40">
        <v>0.71527777777777657</v>
      </c>
      <c r="I2578" s="40">
        <v>0.79027777777777641</v>
      </c>
      <c r="J2578" s="40">
        <v>0.88888888888888706</v>
      </c>
      <c r="K2578" s="40"/>
      <c r="L2578" s="40"/>
      <c r="M2578" s="3"/>
      <c r="N2578" s="3"/>
      <c r="O2578" s="3"/>
      <c r="P2578" s="3"/>
      <c r="Q2578" s="3"/>
      <c r="R2578" s="68"/>
      <c r="S2578" s="69"/>
      <c r="T2578" s="14"/>
      <c r="U2578" s="20"/>
      <c r="V2578" s="388"/>
      <c r="W2578" s="388"/>
      <c r="X2578" s="1"/>
      <c r="Y2578" s="1"/>
      <c r="Z2578" s="385"/>
      <c r="AA2578" s="622" t="s">
        <v>1433</v>
      </c>
    </row>
    <row r="2579" spans="1:27" s="751" customFormat="1" ht="24.75" customHeight="1" x14ac:dyDescent="0.15">
      <c r="A2579" s="728">
        <v>13</v>
      </c>
      <c r="B2579" s="70"/>
      <c r="C2579" s="40">
        <v>0.29930555555555555</v>
      </c>
      <c r="D2579" s="40">
        <v>0.39097222222222217</v>
      </c>
      <c r="E2579" s="40">
        <v>0.46597222222222201</v>
      </c>
      <c r="F2579" s="40">
        <v>0.55833333333333268</v>
      </c>
      <c r="G2579" s="40">
        <v>0.63402777777777697</v>
      </c>
      <c r="H2579" s="40">
        <v>0.72222222222222099</v>
      </c>
      <c r="I2579" s="40">
        <v>0.79652777777777639</v>
      </c>
      <c r="J2579" s="40">
        <v>0.89583333333333148</v>
      </c>
      <c r="K2579" s="40"/>
      <c r="L2579" s="40"/>
      <c r="M2579" s="3"/>
      <c r="N2579" s="3"/>
      <c r="O2579" s="3"/>
      <c r="P2579" s="3"/>
      <c r="Q2579" s="3"/>
      <c r="R2579" s="68"/>
      <c r="S2579" s="69"/>
      <c r="T2579" s="14"/>
      <c r="U2579" s="20"/>
      <c r="V2579" s="388"/>
      <c r="W2579" s="388"/>
      <c r="X2579" s="1"/>
      <c r="Y2579" s="13"/>
      <c r="Z2579" s="1"/>
      <c r="AA2579" s="622" t="s">
        <v>1433</v>
      </c>
    </row>
    <row r="2580" spans="1:27" s="751" customFormat="1" ht="24.75" customHeight="1" x14ac:dyDescent="0.15">
      <c r="A2580" s="728">
        <v>14</v>
      </c>
      <c r="B2580" s="52" t="s">
        <v>1434</v>
      </c>
      <c r="C2580" s="40">
        <v>0.30486111111111114</v>
      </c>
      <c r="D2580" s="40">
        <v>0.39722222222222214</v>
      </c>
      <c r="E2580" s="40">
        <v>0.47222222222222199</v>
      </c>
      <c r="F2580" s="40">
        <v>0.56458333333333266</v>
      </c>
      <c r="G2580" s="40">
        <v>0.64027777777777695</v>
      </c>
      <c r="H2580" s="40">
        <v>0.72916666666666541</v>
      </c>
      <c r="I2580" s="40">
        <v>0.80277777777777637</v>
      </c>
      <c r="J2580" s="3">
        <v>0.9027777777777759</v>
      </c>
      <c r="K2580" s="40"/>
      <c r="L2580" s="40"/>
      <c r="M2580" s="3"/>
      <c r="N2580" s="3"/>
      <c r="O2580" s="3"/>
      <c r="P2580" s="3"/>
      <c r="Q2580" s="3"/>
      <c r="R2580" s="68"/>
      <c r="S2580" s="69"/>
      <c r="T2580" s="14"/>
      <c r="U2580" s="20"/>
      <c r="V2580" s="388"/>
      <c r="W2580" s="388"/>
      <c r="X2580" s="1"/>
      <c r="Y2580" s="13"/>
      <c r="Z2580" s="1"/>
      <c r="AA2580" s="622" t="s">
        <v>1433</v>
      </c>
    </row>
    <row r="2581" spans="1:27" s="751" customFormat="1" ht="24.75" customHeight="1" x14ac:dyDescent="0.15">
      <c r="A2581" s="728">
        <v>15</v>
      </c>
      <c r="B2581" s="52" t="s">
        <v>1435</v>
      </c>
      <c r="C2581" s="40">
        <v>0.31041666666666667</v>
      </c>
      <c r="D2581" s="40">
        <v>0.40347222222222212</v>
      </c>
      <c r="E2581" s="40">
        <v>0.47847222222222197</v>
      </c>
      <c r="F2581" s="40">
        <v>0.57083333333333264</v>
      </c>
      <c r="G2581" s="40">
        <v>0.64652777777777692</v>
      </c>
      <c r="H2581" s="40">
        <v>0.73611111111110983</v>
      </c>
      <c r="I2581" s="40">
        <v>0.80902777777777635</v>
      </c>
      <c r="J2581" s="3">
        <v>0.90972222222222032</v>
      </c>
      <c r="K2581" s="40"/>
      <c r="L2581" s="40"/>
      <c r="M2581" s="3"/>
      <c r="N2581" s="3"/>
      <c r="O2581" s="3"/>
      <c r="P2581" s="3"/>
      <c r="Q2581" s="3"/>
      <c r="R2581" s="68"/>
      <c r="S2581" s="69"/>
      <c r="T2581" s="14"/>
      <c r="U2581" s="20"/>
      <c r="V2581" s="388"/>
      <c r="W2581" s="1"/>
      <c r="X2581" s="1"/>
      <c r="Y2581" s="13"/>
      <c r="Z2581" s="1"/>
      <c r="AA2581" s="622" t="s">
        <v>1433</v>
      </c>
    </row>
    <row r="2582" spans="1:27" s="751" customFormat="1" ht="24.75" customHeight="1" x14ac:dyDescent="0.15">
      <c r="A2582" s="728">
        <v>16</v>
      </c>
      <c r="B2582" s="40">
        <v>0.23958333333333334</v>
      </c>
      <c r="C2582" s="40">
        <v>0.31597222222222221</v>
      </c>
      <c r="D2582" s="40">
        <v>0.4097222222222221</v>
      </c>
      <c r="E2582" s="40">
        <v>0.48472222222222194</v>
      </c>
      <c r="F2582" s="40">
        <v>0.57708333333333262</v>
      </c>
      <c r="G2582" s="40">
        <v>0.6527777777777769</v>
      </c>
      <c r="H2582" s="40">
        <v>0.74305555555555425</v>
      </c>
      <c r="I2582" s="40">
        <v>0.81527777777777632</v>
      </c>
      <c r="J2582" s="3">
        <v>0.91666666666666474</v>
      </c>
      <c r="K2582" s="40"/>
      <c r="L2582" s="40"/>
      <c r="M2582" s="40"/>
      <c r="N2582" s="40"/>
      <c r="O2582" s="40"/>
      <c r="P2582" s="40"/>
      <c r="Q2582" s="40"/>
      <c r="R2582" s="68"/>
      <c r="S2582" s="69"/>
      <c r="T2582" s="14"/>
      <c r="U2582" s="20"/>
      <c r="V2582" s="388"/>
      <c r="W2582" s="1"/>
      <c r="X2582" s="1"/>
      <c r="Y2582" s="13"/>
      <c r="Z2582" s="1"/>
      <c r="AA2582" s="622" t="s">
        <v>1433</v>
      </c>
    </row>
    <row r="2583" spans="1:27" s="751" customFormat="1" ht="24.75" customHeight="1" x14ac:dyDescent="0.15">
      <c r="A2583" s="728">
        <v>17</v>
      </c>
      <c r="B2583" s="40">
        <v>0.24583333333333332</v>
      </c>
      <c r="C2583" s="40">
        <v>0.3215277777777778</v>
      </c>
      <c r="D2583" s="40">
        <v>0.41597222222222208</v>
      </c>
      <c r="E2583" s="40">
        <v>0.49097222222222192</v>
      </c>
      <c r="F2583" s="40">
        <v>0.58333333333333259</v>
      </c>
      <c r="G2583" s="40">
        <v>0.65902777777777688</v>
      </c>
      <c r="H2583" s="40">
        <v>0.74999999999999867</v>
      </c>
      <c r="I2583" s="40">
        <v>0.8215277777777763</v>
      </c>
      <c r="J2583" s="3">
        <v>0.92361111111110916</v>
      </c>
      <c r="K2583" s="40"/>
      <c r="L2583" s="40"/>
      <c r="M2583" s="40"/>
      <c r="N2583" s="40"/>
      <c r="O2583" s="40"/>
      <c r="P2583" s="40"/>
      <c r="Q2583" s="40"/>
      <c r="R2583" s="68"/>
      <c r="S2583" s="69"/>
      <c r="T2583" s="14"/>
      <c r="U2583" s="20"/>
      <c r="V2583" s="388"/>
      <c r="W2583" s="1"/>
      <c r="X2583" s="1"/>
      <c r="Y2583" s="13"/>
      <c r="Z2583" s="1"/>
      <c r="AA2583" s="622" t="s">
        <v>1433</v>
      </c>
    </row>
    <row r="2584" spans="1:27" s="751" customFormat="1" ht="24.75" customHeight="1" x14ac:dyDescent="0.15">
      <c r="A2584" s="728">
        <v>18</v>
      </c>
      <c r="B2584" s="40">
        <v>0.25208333333333333</v>
      </c>
      <c r="C2584" s="40">
        <v>0.32708333333333334</v>
      </c>
      <c r="D2584" s="40">
        <v>0.42222222222222205</v>
      </c>
      <c r="E2584" s="40">
        <v>0.4972222222222219</v>
      </c>
      <c r="F2584" s="40">
        <v>0.58958333333333257</v>
      </c>
      <c r="G2584" s="40">
        <v>0.66527777777777686</v>
      </c>
      <c r="H2584" s="40">
        <v>0.75694444444444309</v>
      </c>
      <c r="I2584" s="40">
        <v>0.82777777777777628</v>
      </c>
      <c r="J2584" s="3">
        <v>0.93055555555555358</v>
      </c>
      <c r="K2584" s="40"/>
      <c r="L2584" s="40"/>
      <c r="M2584" s="40"/>
      <c r="N2584" s="40"/>
      <c r="O2584" s="40"/>
      <c r="P2584" s="40"/>
      <c r="Q2584" s="40"/>
      <c r="R2584" s="68"/>
      <c r="S2584" s="69"/>
      <c r="T2584" s="14"/>
      <c r="U2584" s="20"/>
      <c r="V2584" s="388"/>
      <c r="W2584" s="1"/>
      <c r="X2584" s="1"/>
      <c r="Y2584" s="13"/>
      <c r="Z2584" s="1"/>
      <c r="AA2584" s="622" t="s">
        <v>1433</v>
      </c>
    </row>
    <row r="2585" spans="1:27" s="751" customFormat="1" ht="24.75" customHeight="1" x14ac:dyDescent="0.15">
      <c r="A2585" s="8">
        <v>19</v>
      </c>
      <c r="B2585" s="40">
        <v>0.25833333333333336</v>
      </c>
      <c r="C2585" s="40">
        <v>0.33333333333333331</v>
      </c>
      <c r="D2585" s="40">
        <v>0.42847222222222203</v>
      </c>
      <c r="E2585" s="40">
        <v>0.50347222222222188</v>
      </c>
      <c r="F2585" s="40">
        <v>0.59583333333333255</v>
      </c>
      <c r="G2585" s="40">
        <v>0.67083333333333239</v>
      </c>
      <c r="H2585" s="40">
        <v>0.76388888888888751</v>
      </c>
      <c r="I2585" s="40">
        <v>0.83402777777777626</v>
      </c>
      <c r="J2585" s="3">
        <v>0.937499999999998</v>
      </c>
      <c r="K2585" s="40"/>
      <c r="L2585" s="40"/>
      <c r="M2585" s="40"/>
      <c r="N2585" s="40"/>
      <c r="O2585" s="40"/>
      <c r="P2585" s="40"/>
      <c r="Q2585" s="40"/>
      <c r="R2585" s="10"/>
      <c r="S2585" s="69"/>
      <c r="T2585" s="14"/>
      <c r="U2585" s="20"/>
      <c r="V2585" s="1"/>
      <c r="W2585" s="1"/>
      <c r="X2585" s="1"/>
      <c r="Y2585" s="13"/>
      <c r="Z2585" s="1"/>
      <c r="AA2585" s="622" t="s">
        <v>1433</v>
      </c>
    </row>
    <row r="2586" spans="1:27" s="751" customFormat="1" ht="24.75" customHeight="1" x14ac:dyDescent="0.15">
      <c r="A2586" s="8">
        <v>20</v>
      </c>
      <c r="B2586" s="40">
        <v>0.26458333333333334</v>
      </c>
      <c r="C2586" s="40">
        <v>0.33958333333333335</v>
      </c>
      <c r="D2586" s="40">
        <v>0.43472222222222201</v>
      </c>
      <c r="E2586" s="40">
        <v>0.50972222222222185</v>
      </c>
      <c r="F2586" s="40">
        <v>0.60208333333333253</v>
      </c>
      <c r="G2586" s="40">
        <v>0.67638888888888793</v>
      </c>
      <c r="H2586" s="40">
        <v>0.77083333333333193</v>
      </c>
      <c r="I2586" s="40">
        <v>0.84027777777777624</v>
      </c>
      <c r="J2586" s="3">
        <v>0.94444444444444442</v>
      </c>
      <c r="K2586" s="40"/>
      <c r="L2586" s="40"/>
      <c r="M2586" s="3"/>
      <c r="N2586" s="3"/>
      <c r="O2586" s="3"/>
      <c r="P2586" s="3"/>
      <c r="Q2586" s="3"/>
      <c r="R2586" s="9"/>
      <c r="S2586" s="4"/>
      <c r="T2586" s="14"/>
      <c r="U2586" s="20"/>
      <c r="V2586" s="1"/>
      <c r="W2586" s="1"/>
      <c r="X2586" s="1"/>
      <c r="Y2586" s="13"/>
      <c r="Z2586" s="1"/>
      <c r="AA2586" s="622" t="s">
        <v>1433</v>
      </c>
    </row>
    <row r="2587" spans="1:27" s="751" customFormat="1" ht="24.75" customHeight="1" x14ac:dyDescent="0.15">
      <c r="A2587" s="8">
        <v>21</v>
      </c>
      <c r="B2587" s="40">
        <v>0.27083333333333331</v>
      </c>
      <c r="C2587" s="40">
        <v>0.34583333333333333</v>
      </c>
      <c r="D2587" s="40">
        <v>0.44097222222222199</v>
      </c>
      <c r="E2587" s="40">
        <v>0.51597222222222183</v>
      </c>
      <c r="F2587" s="40">
        <v>0.6083333333333325</v>
      </c>
      <c r="G2587" s="40">
        <v>0.68194444444444346</v>
      </c>
      <c r="H2587" s="40">
        <v>0.77777777777777635</v>
      </c>
      <c r="I2587" s="40">
        <v>0.84722222222222066</v>
      </c>
      <c r="J2587" s="3"/>
      <c r="K2587" s="40"/>
      <c r="L2587" s="40"/>
      <c r="M2587" s="4"/>
      <c r="N2587" s="4"/>
      <c r="O2587" s="4"/>
      <c r="P2587" s="4"/>
      <c r="Q2587" s="4"/>
      <c r="R2587" s="4"/>
      <c r="S2587" s="4"/>
      <c r="T2587" s="14"/>
      <c r="U2587" s="20"/>
      <c r="V2587" s="1"/>
      <c r="W2587" s="1"/>
      <c r="X2587" s="1"/>
      <c r="Y2587" s="13"/>
      <c r="Z2587" s="1"/>
      <c r="AA2587" s="622"/>
    </row>
    <row r="2588" spans="1:27" s="751" customFormat="1" ht="24.75" customHeight="1" x14ac:dyDescent="0.15">
      <c r="A2588" s="8">
        <v>22</v>
      </c>
      <c r="B2588" s="40">
        <v>0.27708333333333335</v>
      </c>
      <c r="C2588" s="40">
        <v>0.35208333333333336</v>
      </c>
      <c r="D2588" s="40">
        <v>0.44722222222222197</v>
      </c>
      <c r="E2588" s="40">
        <v>0.52222222222222181</v>
      </c>
      <c r="F2588" s="40">
        <v>0.61458333333333248</v>
      </c>
      <c r="G2588" s="40">
        <v>0.687499999999999</v>
      </c>
      <c r="H2588" s="40">
        <v>0.78472222222222077</v>
      </c>
      <c r="I2588" s="40">
        <v>0.85416666666666508</v>
      </c>
      <c r="J2588" s="3"/>
      <c r="K2588" s="40"/>
      <c r="L2588" s="40"/>
      <c r="M2588" s="4"/>
      <c r="N2588" s="4"/>
      <c r="O2588" s="4"/>
      <c r="P2588" s="4"/>
      <c r="Q2588" s="4"/>
      <c r="R2588" s="4"/>
      <c r="S2588" s="4"/>
      <c r="T2588" s="14"/>
      <c r="U2588" s="20"/>
      <c r="V2588" s="1"/>
      <c r="W2588" s="1"/>
      <c r="X2588" s="1"/>
      <c r="Y2588" s="13"/>
      <c r="Z2588" s="1"/>
      <c r="AA2588" s="622"/>
    </row>
    <row r="2589" spans="1:27" s="751" customFormat="1" ht="24.75" customHeight="1" x14ac:dyDescent="0.15">
      <c r="A2589" s="8">
        <v>23</v>
      </c>
      <c r="B2589" s="40">
        <v>0.28402777777777777</v>
      </c>
      <c r="C2589" s="40">
        <v>0.35833333333333334</v>
      </c>
      <c r="D2589" s="40">
        <v>0.45347222222222194</v>
      </c>
      <c r="E2589" s="40">
        <v>0.52847222222222179</v>
      </c>
      <c r="F2589" s="40">
        <v>0.62083333333333246</v>
      </c>
      <c r="G2589" s="40">
        <v>0.69444444444444342</v>
      </c>
      <c r="H2589" s="40">
        <v>0.79166666666666519</v>
      </c>
      <c r="I2589" s="40">
        <v>0.8611111111111095</v>
      </c>
      <c r="J2589" s="3"/>
      <c r="K2589" s="40"/>
      <c r="L2589" s="40"/>
      <c r="M2589" s="4"/>
      <c r="N2589" s="4"/>
      <c r="O2589" s="4"/>
      <c r="P2589" s="4"/>
      <c r="Q2589" s="4"/>
      <c r="R2589" s="4"/>
      <c r="S2589" s="4"/>
      <c r="T2589" s="14"/>
      <c r="U2589" s="20"/>
      <c r="V2589" s="1"/>
      <c r="W2589" s="1"/>
      <c r="X2589" s="1"/>
      <c r="Y2589" s="13"/>
      <c r="Z2589" s="1"/>
      <c r="AA2589" s="622"/>
    </row>
    <row r="2590" spans="1:27" s="751" customFormat="1" ht="24.75" customHeight="1" x14ac:dyDescent="0.15">
      <c r="A2590" s="8">
        <v>24</v>
      </c>
      <c r="B2590" s="40">
        <v>0.29097222222222224</v>
      </c>
      <c r="C2590" s="40">
        <v>0.36458333333333331</v>
      </c>
      <c r="D2590" s="40">
        <v>0.45972222222222192</v>
      </c>
      <c r="E2590" s="40">
        <v>0.53472222222222177</v>
      </c>
      <c r="F2590" s="40">
        <v>0.62708333333333244</v>
      </c>
      <c r="G2590" s="40">
        <v>0.70138888888888784</v>
      </c>
      <c r="H2590" s="40">
        <v>0.79861111111110961</v>
      </c>
      <c r="I2590" s="40">
        <v>0.86805555555555391</v>
      </c>
      <c r="J2590" s="3"/>
      <c r="K2590" s="40"/>
      <c r="L2590" s="40"/>
      <c r="M2590" s="4"/>
      <c r="N2590" s="4"/>
      <c r="O2590" s="4"/>
      <c r="P2590" s="4"/>
      <c r="Q2590" s="4"/>
      <c r="R2590" s="4"/>
      <c r="S2590" s="4"/>
      <c r="T2590" s="14"/>
      <c r="U2590" s="20"/>
      <c r="V2590" s="1"/>
      <c r="W2590" s="1"/>
      <c r="X2590" s="1"/>
      <c r="Y2590" s="13"/>
      <c r="Z2590" s="1"/>
      <c r="AA2590" s="622"/>
    </row>
    <row r="2591" spans="1:27" s="751" customFormat="1" ht="24.75" customHeight="1" x14ac:dyDescent="0.15">
      <c r="A2591" s="8">
        <v>25</v>
      </c>
      <c r="B2591" s="40">
        <v>0.29791666666666666</v>
      </c>
      <c r="C2591" s="40">
        <v>0.37083333333333335</v>
      </c>
      <c r="D2591" s="40">
        <v>0.4659722222222219</v>
      </c>
      <c r="E2591" s="40">
        <v>0.54097222222222174</v>
      </c>
      <c r="F2591" s="40">
        <v>0.63333333333333242</v>
      </c>
      <c r="G2591" s="40">
        <v>0.70833333333333226</v>
      </c>
      <c r="H2591" s="40">
        <v>0.80555555555555403</v>
      </c>
      <c r="I2591" s="40">
        <v>0.87499999999999833</v>
      </c>
      <c r="J2591" s="3"/>
      <c r="K2591" s="40"/>
      <c r="L2591" s="40"/>
      <c r="M2591" s="4"/>
      <c r="N2591" s="4"/>
      <c r="O2591" s="4"/>
      <c r="P2591" s="4"/>
      <c r="Q2591" s="4"/>
      <c r="R2591" s="4"/>
      <c r="S2591" s="4"/>
      <c r="T2591" s="14"/>
      <c r="U2591" s="20"/>
      <c r="V2591" s="1"/>
      <c r="W2591" s="1"/>
      <c r="X2591" s="1"/>
      <c r="Y2591" s="13"/>
      <c r="Z2591" s="1"/>
      <c r="AA2591" s="622"/>
    </row>
    <row r="2592" spans="1:27" s="751" customFormat="1" ht="24.75" customHeight="1" x14ac:dyDescent="0.15">
      <c r="A2592" s="8">
        <v>26</v>
      </c>
      <c r="B2592" s="40">
        <v>0.30486111111111114</v>
      </c>
      <c r="C2592" s="40">
        <v>0.37708333333333333</v>
      </c>
      <c r="D2592" s="40">
        <v>0.47222222222222188</v>
      </c>
      <c r="E2592" s="40">
        <v>0.54722222222222172</v>
      </c>
      <c r="F2592" s="40">
        <v>0.63958333333333239</v>
      </c>
      <c r="G2592" s="40">
        <v>0.71527777777777668</v>
      </c>
      <c r="H2592" s="40">
        <v>0.81249999999999845</v>
      </c>
      <c r="I2592" s="40">
        <v>0.88194444444444275</v>
      </c>
      <c r="J2592" s="3"/>
      <c r="K2592" s="40"/>
      <c r="L2592" s="40"/>
      <c r="M2592" s="4"/>
      <c r="N2592" s="4"/>
      <c r="O2592" s="4"/>
      <c r="P2592" s="4"/>
      <c r="Q2592" s="4"/>
      <c r="R2592" s="4"/>
      <c r="S2592" s="4"/>
      <c r="T2592" s="14"/>
      <c r="U2592" s="20"/>
      <c r="V2592" s="1"/>
      <c r="W2592" s="1"/>
      <c r="X2592" s="1"/>
      <c r="Y2592" s="13"/>
      <c r="Z2592" s="1"/>
      <c r="AA2592" s="622"/>
    </row>
    <row r="2593" spans="1:29" s="751" customFormat="1" ht="24.75" customHeight="1" x14ac:dyDescent="0.15">
      <c r="A2593" s="8">
        <v>27</v>
      </c>
      <c r="B2593" s="40"/>
      <c r="C2593" s="40"/>
      <c r="D2593" s="40"/>
      <c r="E2593" s="40"/>
      <c r="F2593" s="40"/>
      <c r="G2593" s="40"/>
      <c r="H2593" s="40"/>
      <c r="I2593" s="40"/>
      <c r="J2593" s="3"/>
      <c r="K2593" s="40"/>
      <c r="L2593" s="40"/>
      <c r="M2593" s="4"/>
      <c r="N2593" s="4"/>
      <c r="O2593" s="4"/>
      <c r="P2593" s="4"/>
      <c r="Q2593" s="4"/>
      <c r="R2593" s="4"/>
      <c r="S2593" s="4"/>
      <c r="T2593" s="14"/>
      <c r="U2593" s="20"/>
      <c r="V2593" s="1"/>
      <c r="W2593" s="1"/>
      <c r="X2593" s="1"/>
      <c r="Y2593" s="1"/>
      <c r="Z2593" s="13"/>
    </row>
    <row r="2594" spans="1:29" s="751" customFormat="1" ht="24.75" customHeight="1" x14ac:dyDescent="0.15">
      <c r="A2594" s="8">
        <v>28</v>
      </c>
      <c r="B2594" s="40"/>
      <c r="C2594" s="40"/>
      <c r="D2594" s="40"/>
      <c r="E2594" s="40"/>
      <c r="F2594" s="40"/>
      <c r="G2594" s="40"/>
      <c r="H2594" s="40"/>
      <c r="I2594" s="40"/>
      <c r="J2594" s="3"/>
      <c r="K2594" s="40"/>
      <c r="L2594" s="40"/>
      <c r="M2594" s="4"/>
      <c r="N2594" s="4"/>
      <c r="O2594" s="4"/>
      <c r="P2594" s="4"/>
      <c r="Q2594" s="4"/>
      <c r="R2594" s="4"/>
      <c r="S2594" s="4"/>
      <c r="T2594" s="14"/>
      <c r="U2594" s="20"/>
      <c r="V2594" s="1"/>
      <c r="W2594" s="1"/>
      <c r="X2594" s="1"/>
      <c r="Y2594" s="1"/>
      <c r="Z2594" s="13"/>
    </row>
    <row r="2595" spans="1:29" s="751" customFormat="1" ht="24.75" customHeight="1" x14ac:dyDescent="0.15">
      <c r="A2595" s="8">
        <v>29</v>
      </c>
      <c r="B2595" s="40"/>
      <c r="C2595" s="40"/>
      <c r="D2595" s="40"/>
      <c r="E2595" s="40"/>
      <c r="F2595" s="40"/>
      <c r="G2595" s="40"/>
      <c r="H2595" s="40"/>
      <c r="I2595" s="40"/>
      <c r="J2595" s="3"/>
      <c r="K2595" s="40"/>
      <c r="L2595" s="40"/>
      <c r="M2595" s="4"/>
      <c r="N2595" s="4"/>
      <c r="O2595" s="4"/>
      <c r="P2595" s="4"/>
      <c r="Q2595" s="4"/>
      <c r="R2595" s="4"/>
      <c r="S2595" s="4"/>
      <c r="T2595" s="14"/>
      <c r="U2595" s="20"/>
      <c r="V2595" s="1"/>
      <c r="W2595" s="1"/>
      <c r="X2595" s="1"/>
      <c r="Y2595" s="1"/>
      <c r="Z2595" s="13"/>
    </row>
    <row r="2596" spans="1:29" s="751" customFormat="1" ht="24.75" customHeight="1" x14ac:dyDescent="0.15">
      <c r="A2596" s="8">
        <v>30</v>
      </c>
      <c r="B2596" s="40"/>
      <c r="C2596" s="40"/>
      <c r="D2596" s="40"/>
      <c r="E2596" s="40"/>
      <c r="F2596" s="40"/>
      <c r="G2596" s="40"/>
      <c r="H2596" s="40"/>
      <c r="I2596" s="40"/>
      <c r="J2596" s="3"/>
      <c r="K2596" s="40"/>
      <c r="L2596" s="40"/>
      <c r="M2596" s="4"/>
      <c r="N2596" s="4"/>
      <c r="O2596" s="4"/>
      <c r="P2596" s="4"/>
      <c r="Q2596" s="4"/>
      <c r="R2596" s="4"/>
      <c r="S2596" s="4"/>
      <c r="T2596" s="14"/>
      <c r="U2596" s="20"/>
      <c r="V2596" s="1"/>
      <c r="W2596" s="1"/>
      <c r="X2596" s="1"/>
      <c r="Y2596" s="1"/>
      <c r="Z2596" s="13"/>
    </row>
    <row r="2597" spans="1:29" s="751" customFormat="1" ht="24.75" customHeight="1" x14ac:dyDescent="0.15">
      <c r="A2597" s="8">
        <v>31</v>
      </c>
      <c r="B2597" s="40"/>
      <c r="C2597" s="40"/>
      <c r="D2597" s="40"/>
      <c r="E2597" s="40"/>
      <c r="F2597" s="40"/>
      <c r="G2597" s="40"/>
      <c r="H2597" s="40"/>
      <c r="I2597" s="40"/>
      <c r="J2597" s="3"/>
      <c r="K2597" s="40"/>
      <c r="L2597" s="40"/>
      <c r="M2597" s="4"/>
      <c r="N2597" s="4"/>
      <c r="O2597" s="4"/>
      <c r="P2597" s="4"/>
      <c r="Q2597" s="4"/>
      <c r="R2597" s="4"/>
      <c r="S2597" s="4"/>
      <c r="T2597" s="14"/>
      <c r="U2597" s="20"/>
      <c r="V2597" s="1"/>
      <c r="W2597" s="1"/>
      <c r="X2597" s="1"/>
      <c r="Y2597" s="1"/>
      <c r="Z2597" s="13"/>
    </row>
    <row r="2598" spans="1:29" s="751" customFormat="1" ht="24.75" customHeight="1" x14ac:dyDescent="0.15">
      <c r="A2598" s="8">
        <v>32</v>
      </c>
      <c r="B2598" s="40"/>
      <c r="C2598" s="40"/>
      <c r="D2598" s="40"/>
      <c r="E2598" s="40"/>
      <c r="F2598" s="40"/>
      <c r="G2598" s="40"/>
      <c r="H2598" s="40"/>
      <c r="I2598" s="40"/>
      <c r="J2598" s="40"/>
      <c r="K2598" s="40"/>
      <c r="L2598" s="40"/>
      <c r="M2598" s="4"/>
      <c r="N2598" s="4"/>
      <c r="O2598" s="4"/>
      <c r="P2598" s="4"/>
      <c r="Q2598" s="4"/>
      <c r="R2598" s="4"/>
      <c r="S2598" s="4"/>
      <c r="T2598" s="14"/>
      <c r="U2598" s="20"/>
      <c r="V2598" s="1"/>
      <c r="W2598" s="1"/>
      <c r="X2598" s="1"/>
      <c r="Y2598" s="1"/>
      <c r="Z2598" s="13"/>
    </row>
    <row r="2599" spans="1:29" s="751" customFormat="1" ht="24.75" customHeight="1" thickBot="1" x14ac:dyDescent="0.2">
      <c r="A2599" s="11">
        <v>33</v>
      </c>
      <c r="B2599" s="97"/>
      <c r="C2599" s="97"/>
      <c r="D2599" s="97"/>
      <c r="E2599" s="97"/>
      <c r="F2599" s="97"/>
      <c r="G2599" s="97"/>
      <c r="H2599" s="97"/>
      <c r="I2599" s="97"/>
      <c r="J2599" s="97"/>
      <c r="K2599" s="97"/>
      <c r="L2599" s="97"/>
      <c r="M2599" s="12"/>
      <c r="N2599" s="12"/>
      <c r="O2599" s="12"/>
      <c r="P2599" s="12"/>
      <c r="Q2599" s="12"/>
      <c r="R2599" s="12"/>
      <c r="S2599" s="12"/>
      <c r="T2599" s="31"/>
      <c r="U2599" s="32"/>
      <c r="V2599" s="1"/>
      <c r="W2599" s="1"/>
      <c r="X2599" s="1"/>
      <c r="Y2599" s="1"/>
      <c r="Z2599" s="13"/>
    </row>
    <row r="2600" spans="1:29" s="751" customFormat="1" ht="14.25" customHeight="1" thickBot="1" x14ac:dyDescent="0.2">
      <c r="A2600" s="1489" t="s">
        <v>1417</v>
      </c>
      <c r="B2600" s="1490"/>
      <c r="C2600" s="1561" t="s">
        <v>1437</v>
      </c>
      <c r="D2600" s="1562"/>
      <c r="E2600" s="1562"/>
      <c r="F2600" s="156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467"/>
      <c r="U2600" s="467"/>
      <c r="V2600" s="1"/>
      <c r="W2600" s="1"/>
      <c r="X2600" s="1"/>
      <c r="Y2600" s="1"/>
      <c r="Z2600" s="13"/>
    </row>
    <row r="2601" spans="1:29" s="1425" customFormat="1" ht="31.5" customHeight="1" thickBot="1" x14ac:dyDescent="0.2">
      <c r="A2601" s="1476" t="s">
        <v>1164</v>
      </c>
      <c r="B2601" s="1477"/>
      <c r="C2601" s="1477"/>
      <c r="D2601" s="1477"/>
      <c r="E2601" s="1478"/>
      <c r="F2601" s="1411" t="s">
        <v>1766</v>
      </c>
      <c r="G2601" s="1366"/>
      <c r="H2601" s="1479" t="s">
        <v>318</v>
      </c>
      <c r="I2601" s="1480"/>
      <c r="J2601" s="1480"/>
      <c r="K2601" s="1370" t="s">
        <v>2090</v>
      </c>
      <c r="L2601" s="1457" t="s">
        <v>270</v>
      </c>
      <c r="M2601" s="1457"/>
      <c r="N2601" s="1458"/>
      <c r="O2601" s="1366"/>
      <c r="P2601" s="6"/>
      <c r="Q2601" s="6"/>
      <c r="R2601" s="6"/>
      <c r="S2601" s="1366"/>
      <c r="T2601" s="1648" t="s">
        <v>1</v>
      </c>
      <c r="U2601" s="1649"/>
      <c r="V2601" s="978">
        <f>V2603/V2608</f>
        <v>1.3168238993710675E-2</v>
      </c>
      <c r="W2601" s="978">
        <f>W2603/W2608</f>
        <v>1.3421474358974341E-2</v>
      </c>
      <c r="X2601" s="978">
        <f>AVERAGE(V2601,W2601)</f>
        <v>1.3294856676342507E-2</v>
      </c>
      <c r="Y2601" s="979" t="s">
        <v>136</v>
      </c>
      <c r="Z2601" s="980">
        <f>ROUND(X2601*1440,0)/1440</f>
        <v>1.3194444444444444E-2</v>
      </c>
      <c r="AA2601" s="780"/>
      <c r="AB2601" s="780"/>
      <c r="AC2601" s="780"/>
    </row>
    <row r="2602" spans="1:29" s="1425" customFormat="1" ht="9" customHeight="1" thickBot="1" x14ac:dyDescent="0.2">
      <c r="A2602" s="1366"/>
      <c r="B2602" s="1366"/>
      <c r="C2602" s="1366"/>
      <c r="D2602" s="1366"/>
      <c r="E2602" s="1366"/>
      <c r="F2602" s="1366"/>
      <c r="G2602" s="1366"/>
      <c r="H2602" s="1366"/>
      <c r="I2602" s="1366"/>
      <c r="J2602" s="1366"/>
      <c r="K2602" s="1366"/>
      <c r="L2602" s="1366"/>
      <c r="M2602" s="1366"/>
      <c r="N2602" s="1366"/>
      <c r="O2602" s="1366"/>
      <c r="P2602" s="1366"/>
      <c r="Q2602" s="1366"/>
      <c r="R2602" s="1366"/>
      <c r="S2602" s="1366"/>
      <c r="T2602" s="1406"/>
      <c r="U2602" s="1406"/>
      <c r="V2602" s="978">
        <f>B2612</f>
        <v>0.23958333333333334</v>
      </c>
      <c r="W2602" s="978">
        <f>C2607</f>
        <v>0.23958333333333334</v>
      </c>
      <c r="X2602" s="780"/>
      <c r="Y2602" s="780"/>
      <c r="Z2602" s="981"/>
      <c r="AA2602" s="780"/>
      <c r="AB2602" s="780"/>
      <c r="AC2602" s="780"/>
    </row>
    <row r="2603" spans="1:29" s="1425" customFormat="1" ht="20.100000000000001" customHeight="1" thickBot="1" x14ac:dyDescent="0.2">
      <c r="A2603" s="1495" t="s">
        <v>137</v>
      </c>
      <c r="B2603" s="1483"/>
      <c r="C2603" s="1483" t="s">
        <v>298</v>
      </c>
      <c r="D2603" s="1483"/>
      <c r="E2603" s="1484"/>
      <c r="F2603" s="1733" t="s">
        <v>665</v>
      </c>
      <c r="G2603" s="1734"/>
      <c r="H2603" s="1734"/>
      <c r="I2603" s="1734"/>
      <c r="J2603" s="1734"/>
      <c r="K2603" s="1366"/>
      <c r="L2603" s="1366"/>
      <c r="M2603" s="1366"/>
      <c r="N2603" s="1463" t="s">
        <v>3</v>
      </c>
      <c r="O2603" s="1464"/>
      <c r="P2603" s="1536">
        <f>MINUTE(Z2601)</f>
        <v>19</v>
      </c>
      <c r="Q2603" s="1537"/>
      <c r="R2603" s="1366"/>
      <c r="S2603" s="1371" t="s">
        <v>2091</v>
      </c>
      <c r="T2603" s="1459">
        <v>6.0416666666666667E-2</v>
      </c>
      <c r="U2603" s="1460"/>
      <c r="V2603" s="978">
        <f>V2604-V2602</f>
        <v>0.69791666666666574</v>
      </c>
      <c r="W2603" s="978">
        <f>W2604-W2602</f>
        <v>0.69791666666666574</v>
      </c>
      <c r="X2603" s="780"/>
      <c r="Y2603" s="780"/>
      <c r="Z2603" s="981"/>
      <c r="AA2603" s="780"/>
      <c r="AB2603" s="780"/>
      <c r="AC2603" s="780"/>
    </row>
    <row r="2604" spans="1:29" s="1425" customFormat="1" ht="9" customHeight="1" thickBot="1" x14ac:dyDescent="0.2">
      <c r="A2604" s="1366"/>
      <c r="B2604" s="1366"/>
      <c r="C2604" s="1366"/>
      <c r="D2604" s="1366"/>
      <c r="E2604" s="1366"/>
      <c r="F2604" s="1366"/>
      <c r="G2604" s="1366"/>
      <c r="H2604" s="1366"/>
      <c r="I2604" s="1366"/>
      <c r="J2604" s="1366"/>
      <c r="K2604" s="1366"/>
      <c r="L2604" s="1366"/>
      <c r="M2604" s="1366"/>
      <c r="N2604" s="1366"/>
      <c r="O2604" s="1366"/>
      <c r="P2604" s="1366"/>
      <c r="Q2604" s="1366"/>
      <c r="R2604" s="1366"/>
      <c r="S2604" s="1366"/>
      <c r="T2604" s="1406"/>
      <c r="U2604" s="1406"/>
      <c r="V2604" s="978">
        <f>L2609</f>
        <v>0.93749999999999911</v>
      </c>
      <c r="W2604" s="978">
        <f>K2614</f>
        <v>0.93749999999999911</v>
      </c>
      <c r="X2604" s="780"/>
      <c r="Y2604" s="780"/>
      <c r="Z2604" s="981"/>
      <c r="AA2604" s="780"/>
      <c r="AB2604" s="780"/>
      <c r="AC2604" s="780"/>
    </row>
    <row r="2605" spans="1:29" s="1425" customFormat="1" ht="20.100000000000001" customHeight="1" x14ac:dyDescent="0.15">
      <c r="A2605" s="1499" t="s">
        <v>140</v>
      </c>
      <c r="B2605" s="1494">
        <v>1</v>
      </c>
      <c r="C2605" s="1494"/>
      <c r="D2605" s="1494">
        <v>2</v>
      </c>
      <c r="E2605" s="1494"/>
      <c r="F2605" s="1494">
        <v>3</v>
      </c>
      <c r="G2605" s="1494"/>
      <c r="H2605" s="1494">
        <v>4</v>
      </c>
      <c r="I2605" s="1494"/>
      <c r="J2605" s="1494">
        <v>5</v>
      </c>
      <c r="K2605" s="1494"/>
      <c r="L2605" s="1494">
        <v>6</v>
      </c>
      <c r="M2605" s="1494"/>
      <c r="N2605" s="1494">
        <v>7</v>
      </c>
      <c r="O2605" s="1494"/>
      <c r="P2605" s="1494">
        <v>8</v>
      </c>
      <c r="Q2605" s="1494"/>
      <c r="R2605" s="1494">
        <v>9</v>
      </c>
      <c r="S2605" s="1494"/>
      <c r="T2605" s="1501">
        <v>10</v>
      </c>
      <c r="U2605" s="1502"/>
      <c r="V2605" s="780"/>
      <c r="W2605" s="780"/>
      <c r="X2605" s="780"/>
      <c r="Y2605" s="780"/>
      <c r="Z2605" s="981"/>
      <c r="AA2605" s="780"/>
      <c r="AB2605" s="780"/>
      <c r="AC2605" s="780"/>
    </row>
    <row r="2606" spans="1:29" s="1425" customFormat="1" ht="20.100000000000001" customHeight="1" x14ac:dyDescent="0.15">
      <c r="A2606" s="1500"/>
      <c r="B2606" s="1372" t="s">
        <v>2092</v>
      </c>
      <c r="C2606" s="1372" t="s">
        <v>270</v>
      </c>
      <c r="D2606" s="1372" t="s">
        <v>2093</v>
      </c>
      <c r="E2606" s="1372" t="s">
        <v>270</v>
      </c>
      <c r="F2606" s="1372" t="s">
        <v>2094</v>
      </c>
      <c r="G2606" s="1372" t="s">
        <v>2095</v>
      </c>
      <c r="H2606" s="1372" t="s">
        <v>2092</v>
      </c>
      <c r="I2606" s="1372" t="s">
        <v>2095</v>
      </c>
      <c r="J2606" s="1372" t="s">
        <v>2092</v>
      </c>
      <c r="K2606" s="1372" t="s">
        <v>270</v>
      </c>
      <c r="L2606" s="1372" t="s">
        <v>318</v>
      </c>
      <c r="M2606" s="1372" t="s">
        <v>270</v>
      </c>
      <c r="N2606" s="1372"/>
      <c r="O2606" s="1372"/>
      <c r="P2606" s="1372"/>
      <c r="Q2606" s="1372"/>
      <c r="R2606" s="1372"/>
      <c r="S2606" s="1372"/>
      <c r="T2606" s="1373"/>
      <c r="U2606" s="1377"/>
      <c r="V2606" s="780"/>
      <c r="W2606" s="780"/>
      <c r="X2606" s="780"/>
      <c r="Y2606" s="780"/>
      <c r="Z2606" s="981"/>
      <c r="AA2606" s="780"/>
      <c r="AB2606" s="780"/>
      <c r="AC2606" s="780"/>
    </row>
    <row r="2607" spans="1:29" s="1425" customFormat="1" ht="24.75" customHeight="1" x14ac:dyDescent="0.15">
      <c r="A2607" s="117">
        <v>1</v>
      </c>
      <c r="B2607" s="182"/>
      <c r="C2607" s="186">
        <v>0.23958333333333334</v>
      </c>
      <c r="D2607" s="183">
        <v>0.31111111111111117</v>
      </c>
      <c r="E2607" s="67">
        <v>0.37569444444444455</v>
      </c>
      <c r="F2607" s="183">
        <v>0.4736111111111112</v>
      </c>
      <c r="G2607" s="67">
        <v>0.53819444444444453</v>
      </c>
      <c r="H2607" s="182">
        <v>0.62777777777777755</v>
      </c>
      <c r="I2607" s="67">
        <v>0.69166666666666643</v>
      </c>
      <c r="J2607" s="183">
        <v>0.77291666666666625</v>
      </c>
      <c r="K2607" s="67">
        <v>0.83958333333333279</v>
      </c>
      <c r="L2607" s="183">
        <v>0.91388888888888808</v>
      </c>
      <c r="M2607" s="67"/>
      <c r="N2607" s="1368"/>
      <c r="O2607" s="1368"/>
      <c r="P2607" s="1368"/>
      <c r="Q2607" s="1368"/>
      <c r="R2607" s="68"/>
      <c r="S2607" s="69"/>
      <c r="T2607" s="1376"/>
      <c r="U2607" s="1380"/>
      <c r="V2607" s="982">
        <f>COUNTA(B2607:U2639)</f>
        <v>105</v>
      </c>
      <c r="W2607" s="983">
        <f>V2607/11/2</f>
        <v>4.7727272727272725</v>
      </c>
      <c r="X2607" s="780"/>
      <c r="Y2607" s="780"/>
      <c r="Z2607" s="981"/>
      <c r="AA2607" s="780"/>
      <c r="AB2607" s="780"/>
      <c r="AC2607" s="780"/>
    </row>
    <row r="2608" spans="1:29" s="1425" customFormat="1" ht="24.75" customHeight="1" x14ac:dyDescent="0.15">
      <c r="A2608" s="117">
        <v>2</v>
      </c>
      <c r="B2608" s="182"/>
      <c r="C2608" s="566">
        <v>0.25</v>
      </c>
      <c r="D2608" s="183">
        <v>0.32569444444444451</v>
      </c>
      <c r="E2608" s="67">
        <v>0.39027777777777789</v>
      </c>
      <c r="F2608" s="182">
        <v>0.48958333333333343</v>
      </c>
      <c r="G2608" s="67">
        <v>0.55416666666666681</v>
      </c>
      <c r="H2608" s="182">
        <v>0.64374999999999982</v>
      </c>
      <c r="I2608" s="67">
        <v>0.70763888888888871</v>
      </c>
      <c r="J2608" s="183">
        <v>0.78888888888888853</v>
      </c>
      <c r="K2608" s="67">
        <v>0.85347222222222163</v>
      </c>
      <c r="L2608" s="182">
        <v>0.9256944444444436</v>
      </c>
      <c r="M2608" s="67"/>
      <c r="N2608" s="1368"/>
      <c r="O2608" s="1368"/>
      <c r="P2608" s="1368"/>
      <c r="Q2608" s="1368"/>
      <c r="R2608" s="68"/>
      <c r="S2608" s="69"/>
      <c r="T2608" s="1376"/>
      <c r="U2608" s="1380"/>
      <c r="V2608" s="984">
        <f>COUNTA(B2607:B2639,D2607:D2639,F2607:F2639,H2607:H2639,J2607:J2639,L2607:L2639,N2607:N2639,P2607:P2639,R2607:R2639,T2607:T2639)</f>
        <v>53</v>
      </c>
      <c r="W2608" s="984">
        <f>COUNTA(C2607:C2639,E2607:E2639,G2607:G2639,I2607:I2639,K2607:K2639,M2607:M2639,O2607:O2639,Q2607:Q2639,S2607:S2639,U2607:U2639)</f>
        <v>52</v>
      </c>
      <c r="X2608" s="780"/>
      <c r="Y2608" s="780">
        <f>(V2608+W2608)/2</f>
        <v>52.5</v>
      </c>
      <c r="Z2608" s="981"/>
      <c r="AA2608" s="780"/>
      <c r="AB2608" s="780"/>
      <c r="AC2608" s="780"/>
    </row>
    <row r="2609" spans="1:29" s="1425" customFormat="1" ht="24.75" customHeight="1" x14ac:dyDescent="0.15">
      <c r="A2609" s="117">
        <v>3</v>
      </c>
      <c r="B2609" s="182"/>
      <c r="C2609" s="188">
        <v>0.26250000000000001</v>
      </c>
      <c r="D2609" s="183">
        <v>0.34027777777777785</v>
      </c>
      <c r="E2609" s="67">
        <v>0.40486111111111123</v>
      </c>
      <c r="F2609" s="183">
        <v>0.50555555555555565</v>
      </c>
      <c r="G2609" s="67">
        <v>0.57013888888888908</v>
      </c>
      <c r="H2609" s="182">
        <v>0.6597222222222221</v>
      </c>
      <c r="I2609" s="67">
        <v>0.72361111111111098</v>
      </c>
      <c r="J2609" s="183">
        <v>0.80416666666666625</v>
      </c>
      <c r="K2609" s="67">
        <v>0.86736111111111047</v>
      </c>
      <c r="L2609" s="183">
        <v>0.93749999999999911</v>
      </c>
      <c r="M2609" s="67"/>
      <c r="N2609" s="1368"/>
      <c r="O2609" s="1368"/>
      <c r="P2609" s="1368"/>
      <c r="Q2609" s="1368"/>
      <c r="R2609" s="68"/>
      <c r="S2609" s="69"/>
      <c r="T2609" s="1376"/>
      <c r="U2609" s="1380"/>
      <c r="V2609" s="780"/>
      <c r="W2609" s="780"/>
      <c r="X2609" s="780"/>
      <c r="Y2609" s="981" t="s">
        <v>2096</v>
      </c>
      <c r="Z2609" s="981"/>
      <c r="AA2609" s="780"/>
      <c r="AB2609" s="780"/>
      <c r="AC2609" s="780"/>
    </row>
    <row r="2610" spans="1:29" s="1425" customFormat="1" ht="24.75" customHeight="1" x14ac:dyDescent="0.15">
      <c r="A2610" s="117">
        <v>4</v>
      </c>
      <c r="B2610" s="182"/>
      <c r="C2610" s="570">
        <v>0.27500000000000002</v>
      </c>
      <c r="D2610" s="183">
        <v>0.35486111111111118</v>
      </c>
      <c r="E2610" s="67">
        <v>0.41944444444444456</v>
      </c>
      <c r="F2610" s="182">
        <v>0.52152777777777792</v>
      </c>
      <c r="G2610" s="67">
        <v>0.58541666666666681</v>
      </c>
      <c r="H2610" s="182">
        <v>0.67499999999999982</v>
      </c>
      <c r="I2610" s="67">
        <v>0.73888888888888871</v>
      </c>
      <c r="J2610" s="183">
        <v>0.81944444444444398</v>
      </c>
      <c r="K2610" s="67">
        <v>0.8826388888888882</v>
      </c>
      <c r="L2610" s="182"/>
      <c r="M2610" s="67"/>
      <c r="N2610" s="1368"/>
      <c r="O2610" s="1368"/>
      <c r="P2610" s="1368"/>
      <c r="Q2610" s="1368"/>
      <c r="R2610" s="68"/>
      <c r="S2610" s="69"/>
      <c r="T2610" s="1376"/>
      <c r="U2610" s="1380"/>
      <c r="V2610" s="985">
        <f>L2608-L2607</f>
        <v>1.1805555555555514E-2</v>
      </c>
      <c r="W2610" s="985">
        <f>K2612-K2611</f>
        <v>1.3194444444444398E-2</v>
      </c>
      <c r="X2610" s="780"/>
      <c r="Y2610" s="780"/>
      <c r="Z2610" s="981"/>
      <c r="AA2610" s="780"/>
      <c r="AB2610" s="780"/>
      <c r="AC2610" s="780"/>
    </row>
    <row r="2611" spans="1:29" s="1425" customFormat="1" ht="24.75" customHeight="1" x14ac:dyDescent="0.15">
      <c r="A2611" s="117">
        <v>5</v>
      </c>
      <c r="B2611" s="182"/>
      <c r="C2611" s="571">
        <v>0.28541666666666671</v>
      </c>
      <c r="D2611" s="183">
        <v>0.36875000000000008</v>
      </c>
      <c r="E2611" s="67">
        <v>0.43333333333333346</v>
      </c>
      <c r="F2611" s="183">
        <v>0.5361111111111112</v>
      </c>
      <c r="G2611" s="67">
        <v>0.60000000000000009</v>
      </c>
      <c r="H2611" s="964">
        <v>0.68888888888888866</v>
      </c>
      <c r="I2611" s="67">
        <v>0.75277777777777755</v>
      </c>
      <c r="J2611" s="183">
        <v>0.83402777777777726</v>
      </c>
      <c r="K2611" s="67">
        <v>0.89791666666666592</v>
      </c>
      <c r="L2611" s="183"/>
      <c r="M2611" s="67"/>
      <c r="N2611" s="1368"/>
      <c r="O2611" s="1368"/>
      <c r="P2611" s="1368"/>
      <c r="Q2611" s="1368"/>
      <c r="R2611" s="68"/>
      <c r="S2611" s="69"/>
      <c r="T2611" s="1376"/>
      <c r="U2611" s="1380"/>
      <c r="V2611" s="985">
        <f>L2609-L2608</f>
        <v>1.1805555555555514E-2</v>
      </c>
      <c r="W2611" s="985">
        <f>K2613-K2612</f>
        <v>1.3194444444444398E-2</v>
      </c>
      <c r="X2611" s="780"/>
      <c r="Y2611" s="780"/>
      <c r="Z2611" s="981"/>
      <c r="AA2611" s="780"/>
      <c r="AB2611" s="780"/>
      <c r="AC2611" s="780"/>
    </row>
    <row r="2612" spans="1:29" s="1425" customFormat="1" ht="24.75" customHeight="1" x14ac:dyDescent="0.15">
      <c r="A2612" s="117">
        <v>6</v>
      </c>
      <c r="B2612" s="182">
        <v>0.23958333333333334</v>
      </c>
      <c r="C2612" s="570">
        <v>0.29583333333333339</v>
      </c>
      <c r="D2612" s="183">
        <v>0.38333333333333341</v>
      </c>
      <c r="E2612" s="67">
        <v>0.4479166666666668</v>
      </c>
      <c r="F2612" s="182">
        <v>0.55000000000000004</v>
      </c>
      <c r="G2612" s="67">
        <v>0.61388888888888893</v>
      </c>
      <c r="H2612" s="964">
        <v>0.69930555555555529</v>
      </c>
      <c r="I2612" s="67">
        <v>0.7652777777777775</v>
      </c>
      <c r="J2612" s="183">
        <v>0.84513888888888833</v>
      </c>
      <c r="K2612" s="67">
        <v>0.91111111111111032</v>
      </c>
      <c r="L2612" s="182"/>
      <c r="M2612" s="67"/>
      <c r="N2612" s="1368"/>
      <c r="O2612" s="1368"/>
      <c r="P2612" s="1368"/>
      <c r="Q2612" s="1368"/>
      <c r="R2612" s="68"/>
      <c r="S2612" s="69"/>
      <c r="T2612" s="1376"/>
      <c r="U2612" s="1380"/>
      <c r="V2612" s="985"/>
      <c r="W2612" s="985">
        <f>K2614-K2613</f>
        <v>1.3194444444444398E-2</v>
      </c>
      <c r="X2612" s="780"/>
      <c r="Y2612" s="780"/>
      <c r="Z2612" s="981"/>
      <c r="AA2612" s="780"/>
      <c r="AB2612" s="780"/>
      <c r="AC2612" s="780"/>
    </row>
    <row r="2613" spans="1:29" s="1425" customFormat="1" ht="24.75" customHeight="1" x14ac:dyDescent="0.15">
      <c r="A2613" s="117">
        <v>7</v>
      </c>
      <c r="B2613" s="182">
        <v>0.24930555555555556</v>
      </c>
      <c r="C2613" s="571">
        <v>0.30625000000000008</v>
      </c>
      <c r="D2613" s="183">
        <v>0.39791666666666675</v>
      </c>
      <c r="E2613" s="67">
        <v>0.46250000000000013</v>
      </c>
      <c r="F2613" s="183">
        <v>0.56319444444444444</v>
      </c>
      <c r="G2613" s="67">
        <v>0.62638888888888888</v>
      </c>
      <c r="H2613" s="964">
        <v>0.70972222222222192</v>
      </c>
      <c r="I2613" s="67">
        <v>0.77638888888888857</v>
      </c>
      <c r="J2613" s="183">
        <v>0.8562499999999994</v>
      </c>
      <c r="K2613" s="67">
        <v>0.92430555555555471</v>
      </c>
      <c r="L2613" s="183"/>
      <c r="M2613" s="67"/>
      <c r="N2613" s="1368"/>
      <c r="O2613" s="1368"/>
      <c r="P2613" s="1368"/>
      <c r="Q2613" s="1368"/>
      <c r="R2613" s="68"/>
      <c r="S2613" s="69"/>
      <c r="T2613" s="1376"/>
      <c r="U2613" s="1380"/>
      <c r="V2613" s="985"/>
      <c r="W2613" s="985"/>
      <c r="X2613" s="780"/>
      <c r="Y2613" s="780"/>
      <c r="Z2613" s="981"/>
      <c r="AA2613" s="780"/>
      <c r="AB2613" s="780"/>
      <c r="AC2613" s="780"/>
    </row>
    <row r="2614" spans="1:29" s="1425" customFormat="1" ht="24.75" customHeight="1" x14ac:dyDescent="0.15">
      <c r="A2614" s="117">
        <v>8</v>
      </c>
      <c r="B2614" s="182">
        <v>0.2590277777777778</v>
      </c>
      <c r="C2614" s="570">
        <v>0.31666666666666676</v>
      </c>
      <c r="D2614" s="183">
        <v>0.41250000000000009</v>
      </c>
      <c r="E2614" s="67">
        <v>0.47708333333333347</v>
      </c>
      <c r="F2614" s="182">
        <v>0.5756944444444444</v>
      </c>
      <c r="G2614" s="67">
        <v>0.63888888888888884</v>
      </c>
      <c r="H2614" s="964">
        <v>0.72013888888888855</v>
      </c>
      <c r="I2614" s="67">
        <v>0.78749999999999964</v>
      </c>
      <c r="J2614" s="183">
        <v>0.86736111111111047</v>
      </c>
      <c r="K2614" s="67">
        <v>0.93749999999999911</v>
      </c>
      <c r="L2614" s="182"/>
      <c r="M2614" s="67"/>
      <c r="N2614" s="1368"/>
      <c r="O2614" s="1368"/>
      <c r="P2614" s="1368"/>
      <c r="Q2614" s="1368"/>
      <c r="R2614" s="68"/>
      <c r="S2614" s="69"/>
      <c r="T2614" s="1376"/>
      <c r="U2614" s="1380"/>
      <c r="V2614" s="985"/>
      <c r="W2614" s="985"/>
      <c r="X2614" s="780"/>
      <c r="Y2614" s="780"/>
      <c r="Z2614" s="981"/>
      <c r="AA2614" s="780"/>
      <c r="AB2614" s="780"/>
      <c r="AC2614" s="780"/>
    </row>
    <row r="2615" spans="1:29" s="1425" customFormat="1" ht="24.75" customHeight="1" x14ac:dyDescent="0.15">
      <c r="A2615" s="117">
        <v>9</v>
      </c>
      <c r="B2615" s="182">
        <v>0.27013888888888893</v>
      </c>
      <c r="C2615" s="186">
        <v>0.32916666666666677</v>
      </c>
      <c r="D2615" s="183">
        <v>0.42708333333333343</v>
      </c>
      <c r="E2615" s="67">
        <v>0.49166666666666681</v>
      </c>
      <c r="F2615" s="183">
        <v>0.58819444444444435</v>
      </c>
      <c r="G2615" s="67">
        <v>0.6513888888888888</v>
      </c>
      <c r="H2615" s="964">
        <v>0.73055555555555518</v>
      </c>
      <c r="I2615" s="67">
        <v>0.79791666666666627</v>
      </c>
      <c r="J2615" s="183">
        <v>0.87847222222222154</v>
      </c>
      <c r="K2615" s="67"/>
      <c r="L2615" s="183"/>
      <c r="M2615" s="67"/>
      <c r="N2615" s="1368"/>
      <c r="O2615" s="1368"/>
      <c r="P2615" s="1368"/>
      <c r="Q2615" s="1368"/>
      <c r="R2615" s="68"/>
      <c r="S2615" s="69"/>
      <c r="T2615" s="1376"/>
      <c r="U2615" s="1380"/>
      <c r="V2615" s="985"/>
      <c r="W2615" s="985"/>
      <c r="X2615" s="780"/>
      <c r="Y2615" s="780"/>
      <c r="Z2615" s="981"/>
      <c r="AA2615" s="780"/>
      <c r="AB2615" s="780"/>
      <c r="AC2615" s="780"/>
    </row>
    <row r="2616" spans="1:29" s="1425" customFormat="1" ht="24.75" customHeight="1" x14ac:dyDescent="0.15">
      <c r="A2616" s="117">
        <v>10</v>
      </c>
      <c r="B2616" s="182">
        <v>0.28333333333333338</v>
      </c>
      <c r="C2616" s="566">
        <v>0.34444444444444455</v>
      </c>
      <c r="D2616" s="183">
        <v>0.4423611111111112</v>
      </c>
      <c r="E2616" s="67">
        <v>0.50694444444444453</v>
      </c>
      <c r="F2616" s="182">
        <v>0.60069444444444431</v>
      </c>
      <c r="G2616" s="67">
        <v>0.66388888888888875</v>
      </c>
      <c r="H2616" s="182">
        <v>0.74374999999999958</v>
      </c>
      <c r="I2616" s="67">
        <v>0.81111111111111067</v>
      </c>
      <c r="J2616" s="183">
        <v>0.89027777777777706</v>
      </c>
      <c r="K2616" s="67"/>
      <c r="L2616" s="183"/>
      <c r="M2616" s="67"/>
      <c r="N2616" s="1368"/>
      <c r="O2616" s="1368"/>
      <c r="P2616" s="1368"/>
      <c r="Q2616" s="1368"/>
      <c r="R2616" s="68"/>
      <c r="S2616" s="69"/>
      <c r="T2616" s="1376"/>
      <c r="U2616" s="1380"/>
      <c r="V2616" s="985"/>
      <c r="W2616" s="780"/>
      <c r="X2616" s="780"/>
      <c r="Y2616" s="780"/>
      <c r="Z2616" s="981"/>
      <c r="AA2616" s="780"/>
      <c r="AB2616" s="780"/>
      <c r="AC2616" s="780"/>
    </row>
    <row r="2617" spans="1:29" s="1425" customFormat="1" ht="24.75" customHeight="1" x14ac:dyDescent="0.15">
      <c r="A2617" s="117">
        <v>11</v>
      </c>
      <c r="B2617" s="182">
        <v>0.29652777777777783</v>
      </c>
      <c r="C2617" s="186">
        <v>0.35972222222222233</v>
      </c>
      <c r="D2617" s="183">
        <v>0.45763888888888898</v>
      </c>
      <c r="E2617" s="67">
        <v>0.52222222222222225</v>
      </c>
      <c r="F2617" s="183">
        <v>0.61319444444444426</v>
      </c>
      <c r="G2617" s="67">
        <v>0.67638888888888871</v>
      </c>
      <c r="H2617" s="182">
        <v>0.75694444444444398</v>
      </c>
      <c r="I2617" s="67">
        <v>0.82499999999999951</v>
      </c>
      <c r="J2617" s="183">
        <v>0.90208333333333257</v>
      </c>
      <c r="K2617" s="67"/>
      <c r="L2617" s="183"/>
      <c r="M2617" s="67"/>
      <c r="N2617" s="1368"/>
      <c r="O2617" s="1368"/>
      <c r="P2617" s="1368"/>
      <c r="Q2617" s="1368"/>
      <c r="R2617" s="68"/>
      <c r="S2617" s="69"/>
      <c r="T2617" s="1376"/>
      <c r="U2617" s="1380"/>
      <c r="V2617" s="985"/>
      <c r="W2617" s="780"/>
      <c r="X2617" s="780"/>
      <c r="Y2617" s="780"/>
      <c r="Z2617" s="981"/>
      <c r="AA2617" s="780"/>
      <c r="AB2617" s="780"/>
      <c r="AC2617" s="780"/>
    </row>
    <row r="2618" spans="1:29" s="1425" customFormat="1" ht="24.75" customHeight="1" x14ac:dyDescent="0.15">
      <c r="A2618" s="117">
        <v>12</v>
      </c>
      <c r="B2618" s="182"/>
      <c r="C2618" s="566"/>
      <c r="D2618" s="183"/>
      <c r="E2618" s="67"/>
      <c r="F2618" s="182"/>
      <c r="G2618" s="67"/>
      <c r="H2618" s="182"/>
      <c r="I2618" s="67"/>
      <c r="J2618" s="183"/>
      <c r="K2618" s="67"/>
      <c r="L2618" s="1368"/>
      <c r="M2618" s="67"/>
      <c r="N2618" s="1368"/>
      <c r="O2618" s="1368"/>
      <c r="P2618" s="1368"/>
      <c r="Q2618" s="1368"/>
      <c r="R2618" s="68"/>
      <c r="S2618" s="69"/>
      <c r="T2618" s="1376"/>
      <c r="U2618" s="1380"/>
      <c r="V2618" s="780"/>
      <c r="W2618" s="780"/>
      <c r="X2618" s="780"/>
      <c r="Y2618" s="780"/>
      <c r="Z2618" s="981"/>
      <c r="AA2618" s="780"/>
      <c r="AB2618" s="780"/>
      <c r="AC2618" s="780"/>
    </row>
    <row r="2619" spans="1:29" s="1425" customFormat="1" ht="24.75" customHeight="1" x14ac:dyDescent="0.15">
      <c r="A2619" s="1342">
        <v>13</v>
      </c>
      <c r="B2619" s="1368"/>
      <c r="C2619" s="1368"/>
      <c r="D2619" s="1368"/>
      <c r="E2619" s="1368"/>
      <c r="F2619" s="49"/>
      <c r="G2619" s="1368"/>
      <c r="H2619" s="50"/>
      <c r="I2619" s="1368"/>
      <c r="J2619" s="1368"/>
      <c r="K2619" s="1368"/>
      <c r="L2619" s="1368"/>
      <c r="M2619" s="1368"/>
      <c r="N2619" s="1368"/>
      <c r="O2619" s="1368"/>
      <c r="P2619" s="1368"/>
      <c r="Q2619" s="1368"/>
      <c r="R2619" s="68"/>
      <c r="S2619" s="69"/>
      <c r="T2619" s="1376"/>
      <c r="U2619" s="1380"/>
      <c r="V2619" s="780"/>
      <c r="W2619" s="780"/>
      <c r="X2619" s="780"/>
      <c r="Y2619" s="780"/>
      <c r="Z2619" s="986"/>
      <c r="AA2619" s="780"/>
      <c r="AB2619" s="780"/>
      <c r="AC2619" s="780"/>
    </row>
    <row r="2620" spans="1:29" s="1425" customFormat="1" ht="24.75" customHeight="1" x14ac:dyDescent="0.15">
      <c r="A2620" s="117">
        <v>14</v>
      </c>
      <c r="B2620" s="1368"/>
      <c r="C2620" s="1386"/>
      <c r="D2620" s="1386"/>
      <c r="E2620" s="1386"/>
      <c r="F2620" s="1386"/>
      <c r="G2620" s="1386"/>
      <c r="H2620" s="1368"/>
      <c r="I2620" s="1368"/>
      <c r="J2620" s="1368"/>
      <c r="K2620" s="1368"/>
      <c r="L2620" s="1368"/>
      <c r="M2620" s="1368"/>
      <c r="N2620" s="1368"/>
      <c r="O2620" s="1368"/>
      <c r="P2620" s="1368"/>
      <c r="Q2620" s="1368"/>
      <c r="R2620" s="68"/>
      <c r="S2620" s="69"/>
      <c r="T2620" s="1376"/>
      <c r="U2620" s="1380"/>
      <c r="V2620" s="780"/>
      <c r="W2620" s="780"/>
      <c r="X2620" s="780"/>
      <c r="Y2620" s="780"/>
      <c r="Z2620" s="981"/>
      <c r="AA2620" s="780"/>
      <c r="AB2620" s="780"/>
      <c r="AC2620" s="780"/>
    </row>
    <row r="2621" spans="1:29" s="1425" customFormat="1" ht="24.75" customHeight="1" x14ac:dyDescent="0.15">
      <c r="A2621" s="1342">
        <v>15</v>
      </c>
      <c r="B2621" s="1368"/>
      <c r="C2621" s="1386"/>
      <c r="D2621" s="1386"/>
      <c r="E2621" s="1386"/>
      <c r="F2621" s="1386"/>
      <c r="G2621" s="1386"/>
      <c r="H2621" s="1368"/>
      <c r="I2621" s="1368"/>
      <c r="J2621" s="1368"/>
      <c r="K2621" s="1368"/>
      <c r="L2621" s="1368"/>
      <c r="M2621" s="1368"/>
      <c r="N2621" s="1368"/>
      <c r="O2621" s="1368"/>
      <c r="P2621" s="1368"/>
      <c r="Q2621" s="1368"/>
      <c r="R2621" s="68"/>
      <c r="S2621" s="69"/>
      <c r="T2621" s="1376"/>
      <c r="U2621" s="1380"/>
      <c r="V2621" s="780"/>
      <c r="W2621" s="780"/>
      <c r="X2621" s="780"/>
      <c r="Y2621" s="780"/>
      <c r="Z2621" s="981"/>
      <c r="AA2621" s="780"/>
      <c r="AB2621" s="780"/>
      <c r="AC2621" s="780"/>
    </row>
    <row r="2622" spans="1:29" s="1425" customFormat="1" ht="24.75" customHeight="1" x14ac:dyDescent="0.15">
      <c r="A2622" s="1342">
        <v>16</v>
      </c>
      <c r="B2622" s="1368"/>
      <c r="C2622" s="1386"/>
      <c r="D2622" s="1386"/>
      <c r="E2622" s="1386"/>
      <c r="F2622" s="1386"/>
      <c r="G2622" s="1386"/>
      <c r="H2622" s="1368"/>
      <c r="I2622" s="1368"/>
      <c r="J2622" s="1368"/>
      <c r="K2622" s="1368"/>
      <c r="L2622" s="1368"/>
      <c r="M2622" s="1368"/>
      <c r="N2622" s="1368"/>
      <c r="O2622" s="1368"/>
      <c r="P2622" s="1368"/>
      <c r="Q2622" s="1368"/>
      <c r="R2622" s="68"/>
      <c r="S2622" s="69"/>
      <c r="T2622" s="1376"/>
      <c r="U2622" s="1380"/>
      <c r="V2622" s="780"/>
      <c r="W2622" s="780"/>
      <c r="X2622" s="780"/>
      <c r="Y2622" s="780"/>
      <c r="Z2622" s="981"/>
      <c r="AA2622" s="780"/>
      <c r="AB2622" s="780"/>
      <c r="AC2622" s="780"/>
    </row>
    <row r="2623" spans="1:29" s="1425" customFormat="1" ht="24.75" customHeight="1" x14ac:dyDescent="0.15">
      <c r="A2623" s="1342">
        <v>17</v>
      </c>
      <c r="B2623" s="1368"/>
      <c r="C2623" s="1386"/>
      <c r="D2623" s="1386"/>
      <c r="E2623" s="1386"/>
      <c r="F2623" s="1386"/>
      <c r="G2623" s="1386"/>
      <c r="H2623" s="1368"/>
      <c r="I2623" s="1368"/>
      <c r="J2623" s="1368"/>
      <c r="K2623" s="1368"/>
      <c r="L2623" s="1368"/>
      <c r="M2623" s="1368"/>
      <c r="N2623" s="1368"/>
      <c r="O2623" s="1368"/>
      <c r="P2623" s="1368"/>
      <c r="Q2623" s="1368"/>
      <c r="R2623" s="68"/>
      <c r="S2623" s="69"/>
      <c r="T2623" s="1376"/>
      <c r="U2623" s="1380"/>
      <c r="V2623" s="780"/>
      <c r="W2623" s="780"/>
      <c r="X2623" s="780"/>
      <c r="Y2623" s="780"/>
      <c r="Z2623" s="981"/>
      <c r="AA2623" s="780"/>
      <c r="AB2623" s="780"/>
      <c r="AC2623" s="780"/>
    </row>
    <row r="2624" spans="1:29" s="1425" customFormat="1" ht="24.75" customHeight="1" x14ac:dyDescent="0.15">
      <c r="A2624" s="1342">
        <v>18</v>
      </c>
      <c r="B2624" s="1386"/>
      <c r="C2624" s="1386"/>
      <c r="D2624" s="1386"/>
      <c r="E2624" s="1386"/>
      <c r="F2624" s="1386"/>
      <c r="G2624" s="1386"/>
      <c r="H2624" s="1368"/>
      <c r="I2624" s="1368"/>
      <c r="J2624" s="1368"/>
      <c r="K2624" s="1368"/>
      <c r="L2624" s="1368"/>
      <c r="M2624" s="1368"/>
      <c r="N2624" s="1368"/>
      <c r="O2624" s="1368"/>
      <c r="P2624" s="1368"/>
      <c r="Q2624" s="1368"/>
      <c r="R2624" s="68"/>
      <c r="S2624" s="69"/>
      <c r="T2624" s="1376"/>
      <c r="U2624" s="1380"/>
      <c r="V2624" s="780"/>
      <c r="W2624" s="780"/>
      <c r="X2624" s="780"/>
      <c r="Y2624" s="780"/>
      <c r="Z2624" s="981"/>
      <c r="AA2624" s="780"/>
      <c r="AB2624" s="780"/>
      <c r="AC2624" s="780"/>
    </row>
    <row r="2625" spans="1:29" s="1425" customFormat="1" ht="24.75" customHeight="1" x14ac:dyDescent="0.15">
      <c r="A2625" s="1447">
        <v>19</v>
      </c>
      <c r="B2625" s="1386"/>
      <c r="C2625" s="1386"/>
      <c r="D2625" s="1386"/>
      <c r="E2625" s="1386"/>
      <c r="F2625" s="1386"/>
      <c r="G2625" s="1386"/>
      <c r="H2625" s="1386"/>
      <c r="I2625" s="1386"/>
      <c r="J2625" s="1386"/>
      <c r="K2625" s="1386"/>
      <c r="L2625" s="1386"/>
      <c r="M2625" s="1386"/>
      <c r="N2625" s="1386"/>
      <c r="O2625" s="1386"/>
      <c r="P2625" s="1386"/>
      <c r="Q2625" s="1386"/>
      <c r="R2625" s="1373"/>
      <c r="S2625" s="69"/>
      <c r="T2625" s="1376"/>
      <c r="U2625" s="1380"/>
      <c r="V2625" s="780"/>
      <c r="W2625" s="780"/>
      <c r="X2625" s="780"/>
      <c r="Y2625" s="780"/>
      <c r="Z2625" s="981"/>
      <c r="AA2625" s="780"/>
      <c r="AB2625" s="780"/>
      <c r="AC2625" s="780"/>
    </row>
    <row r="2626" spans="1:29" s="1425" customFormat="1" ht="24.75" customHeight="1" x14ac:dyDescent="0.15">
      <c r="A2626" s="1447">
        <v>20</v>
      </c>
      <c r="B2626" s="1368"/>
      <c r="C2626" s="1368"/>
      <c r="D2626" s="1368"/>
      <c r="E2626" s="1368"/>
      <c r="F2626" s="1368"/>
      <c r="G2626" s="1368"/>
      <c r="H2626" s="1368"/>
      <c r="I2626" s="1368"/>
      <c r="J2626" s="1368"/>
      <c r="K2626" s="1368"/>
      <c r="L2626" s="1368"/>
      <c r="M2626" s="1368"/>
      <c r="N2626" s="1368"/>
      <c r="O2626" s="1368"/>
      <c r="P2626" s="1368"/>
      <c r="Q2626" s="1368"/>
      <c r="R2626" s="1372"/>
      <c r="S2626" s="1369"/>
      <c r="T2626" s="1376"/>
      <c r="U2626" s="1380"/>
      <c r="V2626" s="780"/>
      <c r="W2626" s="780"/>
      <c r="X2626" s="780"/>
      <c r="Y2626" s="780"/>
      <c r="Z2626" s="981"/>
      <c r="AA2626" s="780"/>
      <c r="AB2626" s="780"/>
      <c r="AC2626" s="780"/>
    </row>
    <row r="2627" spans="1:29" s="1425" customFormat="1" ht="24.75" customHeight="1" x14ac:dyDescent="0.15">
      <c r="A2627" s="1447">
        <v>21</v>
      </c>
      <c r="B2627" s="1369"/>
      <c r="C2627" s="1369"/>
      <c r="D2627" s="1369"/>
      <c r="E2627" s="1369"/>
      <c r="F2627" s="1369"/>
      <c r="G2627" s="1369"/>
      <c r="H2627" s="1369"/>
      <c r="I2627" s="1369"/>
      <c r="J2627" s="1369"/>
      <c r="K2627" s="1369"/>
      <c r="L2627" s="1369"/>
      <c r="M2627" s="1369"/>
      <c r="N2627" s="1369"/>
      <c r="O2627" s="1369"/>
      <c r="P2627" s="1369"/>
      <c r="Q2627" s="1369"/>
      <c r="R2627" s="1369"/>
      <c r="S2627" s="1369"/>
      <c r="T2627" s="1376"/>
      <c r="U2627" s="1380"/>
      <c r="V2627" s="780"/>
      <c r="W2627" s="780"/>
      <c r="X2627" s="780"/>
      <c r="Y2627" s="780"/>
      <c r="Z2627" s="981"/>
      <c r="AA2627" s="780"/>
      <c r="AB2627" s="780"/>
      <c r="AC2627" s="780"/>
    </row>
    <row r="2628" spans="1:29" s="1425" customFormat="1" ht="24.75" customHeight="1" x14ac:dyDescent="0.15">
      <c r="A2628" s="1447">
        <v>22</v>
      </c>
      <c r="B2628" s="1369"/>
      <c r="C2628" s="1369"/>
      <c r="D2628" s="1369"/>
      <c r="E2628" s="1369"/>
      <c r="F2628" s="1369"/>
      <c r="G2628" s="1369"/>
      <c r="H2628" s="1369"/>
      <c r="I2628" s="1369"/>
      <c r="J2628" s="1369"/>
      <c r="K2628" s="1369"/>
      <c r="L2628" s="1369"/>
      <c r="M2628" s="1369"/>
      <c r="N2628" s="1369"/>
      <c r="O2628" s="1369"/>
      <c r="P2628" s="1369"/>
      <c r="Q2628" s="1369"/>
      <c r="R2628" s="1369"/>
      <c r="S2628" s="1369"/>
      <c r="T2628" s="1376"/>
      <c r="U2628" s="1380"/>
      <c r="V2628" s="780"/>
      <c r="W2628" s="780"/>
      <c r="X2628" s="780"/>
      <c r="Y2628" s="780"/>
      <c r="Z2628" s="981"/>
      <c r="AA2628" s="780"/>
      <c r="AB2628" s="780"/>
      <c r="AC2628" s="780"/>
    </row>
    <row r="2629" spans="1:29" s="1425" customFormat="1" ht="24.75" customHeight="1" x14ac:dyDescent="0.15">
      <c r="A2629" s="1447">
        <v>23</v>
      </c>
      <c r="B2629" s="1369"/>
      <c r="C2629" s="1369"/>
      <c r="D2629" s="1369"/>
      <c r="E2629" s="1369"/>
      <c r="F2629" s="1369"/>
      <c r="G2629" s="1369"/>
      <c r="H2629" s="1369"/>
      <c r="I2629" s="1369"/>
      <c r="J2629" s="1369"/>
      <c r="K2629" s="1369"/>
      <c r="L2629" s="1369"/>
      <c r="M2629" s="1369"/>
      <c r="N2629" s="1369"/>
      <c r="O2629" s="1369"/>
      <c r="P2629" s="1369"/>
      <c r="Q2629" s="1369"/>
      <c r="R2629" s="1369"/>
      <c r="S2629" s="1369"/>
      <c r="T2629" s="1376"/>
      <c r="U2629" s="1380"/>
      <c r="V2629" s="780"/>
      <c r="W2629" s="780"/>
      <c r="X2629" s="780"/>
      <c r="Y2629" s="780"/>
      <c r="Z2629" s="981"/>
      <c r="AA2629" s="780"/>
      <c r="AB2629" s="780"/>
      <c r="AC2629" s="780"/>
    </row>
    <row r="2630" spans="1:29" s="1425" customFormat="1" ht="24.75" customHeight="1" x14ac:dyDescent="0.15">
      <c r="A2630" s="1447">
        <v>24</v>
      </c>
      <c r="B2630" s="1369"/>
      <c r="C2630" s="1369"/>
      <c r="D2630" s="1369"/>
      <c r="E2630" s="1369"/>
      <c r="F2630" s="1369"/>
      <c r="G2630" s="1369"/>
      <c r="H2630" s="1369"/>
      <c r="I2630" s="1369"/>
      <c r="J2630" s="1369"/>
      <c r="K2630" s="1369"/>
      <c r="L2630" s="1369"/>
      <c r="M2630" s="1369"/>
      <c r="N2630" s="1369"/>
      <c r="O2630" s="1369"/>
      <c r="P2630" s="1369"/>
      <c r="Q2630" s="1369"/>
      <c r="R2630" s="1369"/>
      <c r="S2630" s="1369"/>
      <c r="T2630" s="1376"/>
      <c r="U2630" s="1380"/>
      <c r="V2630" s="780"/>
      <c r="W2630" s="780"/>
      <c r="X2630" s="780"/>
      <c r="Y2630" s="780"/>
      <c r="Z2630" s="981"/>
      <c r="AA2630" s="780"/>
      <c r="AB2630" s="780"/>
      <c r="AC2630" s="780"/>
    </row>
    <row r="2631" spans="1:29" s="1425" customFormat="1" ht="24.75" customHeight="1" x14ac:dyDescent="0.15">
      <c r="A2631" s="1447">
        <v>25</v>
      </c>
      <c r="B2631" s="1369"/>
      <c r="C2631" s="1369"/>
      <c r="D2631" s="1369"/>
      <c r="E2631" s="1369"/>
      <c r="F2631" s="1369"/>
      <c r="G2631" s="1369"/>
      <c r="H2631" s="1369"/>
      <c r="I2631" s="1369"/>
      <c r="J2631" s="1369"/>
      <c r="K2631" s="1369"/>
      <c r="L2631" s="1369"/>
      <c r="M2631" s="1369"/>
      <c r="N2631" s="1369"/>
      <c r="O2631" s="1369"/>
      <c r="P2631" s="1369"/>
      <c r="Q2631" s="1369"/>
      <c r="R2631" s="1369"/>
      <c r="S2631" s="1369"/>
      <c r="T2631" s="1376"/>
      <c r="U2631" s="1380"/>
      <c r="V2631" s="780"/>
      <c r="W2631" s="780"/>
      <c r="X2631" s="780"/>
      <c r="Y2631" s="780"/>
      <c r="Z2631" s="981"/>
      <c r="AA2631" s="780"/>
      <c r="AB2631" s="780"/>
      <c r="AC2631" s="780"/>
    </row>
    <row r="2632" spans="1:29" s="1425" customFormat="1" ht="24.75" customHeight="1" x14ac:dyDescent="0.15">
      <c r="A2632" s="1447">
        <v>26</v>
      </c>
      <c r="B2632" s="1369"/>
      <c r="C2632" s="1369"/>
      <c r="D2632" s="1369"/>
      <c r="E2632" s="1369"/>
      <c r="F2632" s="1369"/>
      <c r="G2632" s="1369"/>
      <c r="H2632" s="1369"/>
      <c r="I2632" s="1369"/>
      <c r="J2632" s="1369"/>
      <c r="K2632" s="1369"/>
      <c r="L2632" s="1369"/>
      <c r="M2632" s="1369"/>
      <c r="N2632" s="1369"/>
      <c r="O2632" s="1369"/>
      <c r="P2632" s="1369"/>
      <c r="Q2632" s="1369"/>
      <c r="R2632" s="1369"/>
      <c r="S2632" s="1369"/>
      <c r="T2632" s="1376"/>
      <c r="U2632" s="1380"/>
      <c r="V2632" s="780"/>
      <c r="W2632" s="780"/>
      <c r="X2632" s="780"/>
      <c r="Y2632" s="780"/>
      <c r="Z2632" s="981"/>
      <c r="AA2632" s="780"/>
      <c r="AB2632" s="780"/>
      <c r="AC2632" s="780"/>
    </row>
    <row r="2633" spans="1:29" s="1425" customFormat="1" ht="24.75" customHeight="1" x14ac:dyDescent="0.15">
      <c r="A2633" s="1447">
        <v>27</v>
      </c>
      <c r="B2633" s="1369"/>
      <c r="C2633" s="1369"/>
      <c r="D2633" s="1369"/>
      <c r="E2633" s="1369"/>
      <c r="F2633" s="1369"/>
      <c r="G2633" s="1369"/>
      <c r="H2633" s="1369"/>
      <c r="I2633" s="1369"/>
      <c r="J2633" s="1369"/>
      <c r="K2633" s="1369"/>
      <c r="L2633" s="1369"/>
      <c r="M2633" s="1369"/>
      <c r="N2633" s="1369"/>
      <c r="O2633" s="1369"/>
      <c r="P2633" s="1369"/>
      <c r="Q2633" s="1369"/>
      <c r="R2633" s="1369"/>
      <c r="S2633" s="1369"/>
      <c r="T2633" s="1376"/>
      <c r="U2633" s="1380"/>
      <c r="V2633" s="780"/>
      <c r="W2633" s="780"/>
      <c r="X2633" s="780"/>
      <c r="Y2633" s="780"/>
      <c r="Z2633" s="981"/>
      <c r="AA2633" s="780"/>
      <c r="AB2633" s="780"/>
      <c r="AC2633" s="780"/>
    </row>
    <row r="2634" spans="1:29" s="1425" customFormat="1" ht="24.75" customHeight="1" x14ac:dyDescent="0.15">
      <c r="A2634" s="1447">
        <v>28</v>
      </c>
      <c r="B2634" s="1369"/>
      <c r="C2634" s="1369"/>
      <c r="D2634" s="1369"/>
      <c r="E2634" s="1369"/>
      <c r="F2634" s="1369"/>
      <c r="G2634" s="1369"/>
      <c r="H2634" s="1369"/>
      <c r="I2634" s="1369"/>
      <c r="J2634" s="1369"/>
      <c r="K2634" s="1369"/>
      <c r="L2634" s="1369"/>
      <c r="M2634" s="1369"/>
      <c r="N2634" s="1369"/>
      <c r="O2634" s="1369"/>
      <c r="P2634" s="1369"/>
      <c r="Q2634" s="1369"/>
      <c r="R2634" s="1369"/>
      <c r="S2634" s="1369"/>
      <c r="T2634" s="1376"/>
      <c r="U2634" s="1380"/>
      <c r="V2634" s="780"/>
      <c r="W2634" s="780"/>
      <c r="X2634" s="780"/>
      <c r="Y2634" s="780"/>
      <c r="Z2634" s="981"/>
      <c r="AA2634" s="780"/>
      <c r="AB2634" s="780"/>
      <c r="AC2634" s="780"/>
    </row>
    <row r="2635" spans="1:29" s="1425" customFormat="1" ht="24.75" customHeight="1" x14ac:dyDescent="0.15">
      <c r="A2635" s="1447">
        <v>29</v>
      </c>
      <c r="B2635" s="1369"/>
      <c r="C2635" s="1369"/>
      <c r="D2635" s="1369"/>
      <c r="E2635" s="1369"/>
      <c r="F2635" s="1369"/>
      <c r="G2635" s="1369"/>
      <c r="H2635" s="1369"/>
      <c r="I2635" s="1369"/>
      <c r="J2635" s="1369"/>
      <c r="K2635" s="1369"/>
      <c r="L2635" s="1369"/>
      <c r="M2635" s="1369"/>
      <c r="N2635" s="1369"/>
      <c r="O2635" s="1369"/>
      <c r="P2635" s="1369"/>
      <c r="Q2635" s="1369"/>
      <c r="R2635" s="1369"/>
      <c r="S2635" s="1369"/>
      <c r="T2635" s="1376"/>
      <c r="U2635" s="1380"/>
      <c r="V2635" s="780"/>
      <c r="W2635" s="780"/>
      <c r="X2635" s="780"/>
      <c r="Y2635" s="780"/>
      <c r="Z2635" s="981"/>
      <c r="AA2635" s="780"/>
      <c r="AB2635" s="780"/>
      <c r="AC2635" s="780"/>
    </row>
    <row r="2636" spans="1:29" s="1425" customFormat="1" ht="24.75" customHeight="1" x14ac:dyDescent="0.15">
      <c r="A2636" s="44">
        <v>30</v>
      </c>
      <c r="B2636" s="1387"/>
      <c r="C2636" s="1387"/>
      <c r="D2636" s="1387"/>
      <c r="E2636" s="1387"/>
      <c r="F2636" s="1387"/>
      <c r="G2636" s="1387"/>
      <c r="H2636" s="1387"/>
      <c r="I2636" s="1387"/>
      <c r="J2636" s="1387"/>
      <c r="K2636" s="1387"/>
      <c r="L2636" s="1387"/>
      <c r="M2636" s="1387"/>
      <c r="N2636" s="1387"/>
      <c r="O2636" s="1387"/>
      <c r="P2636" s="1387"/>
      <c r="Q2636" s="1387"/>
      <c r="R2636" s="1387"/>
      <c r="S2636" s="1387"/>
      <c r="T2636" s="1388"/>
      <c r="U2636" s="1389"/>
      <c r="V2636" s="780"/>
      <c r="W2636" s="780"/>
      <c r="X2636" s="780"/>
      <c r="Y2636" s="780"/>
      <c r="Z2636" s="981"/>
      <c r="AA2636" s="780"/>
      <c r="AB2636" s="780"/>
      <c r="AC2636" s="780"/>
    </row>
    <row r="2637" spans="1:29" s="1425" customFormat="1" ht="24.75" customHeight="1" x14ac:dyDescent="0.15">
      <c r="A2637" s="44">
        <v>31</v>
      </c>
      <c r="B2637" s="1387"/>
      <c r="C2637" s="1387"/>
      <c r="D2637" s="1387"/>
      <c r="E2637" s="1387"/>
      <c r="F2637" s="1387"/>
      <c r="G2637" s="1387"/>
      <c r="H2637" s="1387"/>
      <c r="I2637" s="1387"/>
      <c r="J2637" s="1387"/>
      <c r="K2637" s="1387"/>
      <c r="L2637" s="1387"/>
      <c r="M2637" s="1387"/>
      <c r="N2637" s="1387"/>
      <c r="O2637" s="1387"/>
      <c r="P2637" s="1387"/>
      <c r="Q2637" s="1387"/>
      <c r="R2637" s="1387"/>
      <c r="S2637" s="1387"/>
      <c r="T2637" s="1388"/>
      <c r="U2637" s="1389"/>
      <c r="V2637" s="780"/>
      <c r="W2637" s="780"/>
      <c r="X2637" s="780"/>
      <c r="Y2637" s="780"/>
      <c r="Z2637" s="981"/>
      <c r="AA2637" s="780"/>
      <c r="AB2637" s="780"/>
      <c r="AC2637" s="780"/>
    </row>
    <row r="2638" spans="1:29" s="1425" customFormat="1" ht="24.75" customHeight="1" x14ac:dyDescent="0.15">
      <c r="A2638" s="44">
        <v>32</v>
      </c>
      <c r="B2638" s="1387"/>
      <c r="C2638" s="1387"/>
      <c r="D2638" s="1387"/>
      <c r="E2638" s="1387"/>
      <c r="F2638" s="1387"/>
      <c r="G2638" s="1387"/>
      <c r="H2638" s="1387"/>
      <c r="I2638" s="1387"/>
      <c r="J2638" s="1387"/>
      <c r="K2638" s="1387"/>
      <c r="L2638" s="1387"/>
      <c r="M2638" s="1387"/>
      <c r="N2638" s="1387"/>
      <c r="O2638" s="1387"/>
      <c r="P2638" s="1387"/>
      <c r="Q2638" s="1387"/>
      <c r="R2638" s="1387"/>
      <c r="S2638" s="1387"/>
      <c r="T2638" s="1388"/>
      <c r="U2638" s="1389"/>
      <c r="V2638" s="780"/>
      <c r="W2638" s="780"/>
      <c r="X2638" s="780"/>
      <c r="Y2638" s="780"/>
      <c r="Z2638" s="981"/>
      <c r="AA2638" s="780"/>
      <c r="AB2638" s="780"/>
      <c r="AC2638" s="780"/>
    </row>
    <row r="2639" spans="1:29" s="1425" customFormat="1" ht="24.75" customHeight="1" thickBot="1" x14ac:dyDescent="0.2">
      <c r="A2639" s="521">
        <v>33</v>
      </c>
      <c r="B2639" s="1374"/>
      <c r="C2639" s="1374"/>
      <c r="D2639" s="1374"/>
      <c r="E2639" s="1374"/>
      <c r="F2639" s="1374"/>
      <c r="G2639" s="1374"/>
      <c r="H2639" s="1374"/>
      <c r="I2639" s="1374"/>
      <c r="J2639" s="1374"/>
      <c r="K2639" s="1374"/>
      <c r="L2639" s="1374"/>
      <c r="M2639" s="1374"/>
      <c r="N2639" s="1374"/>
      <c r="O2639" s="1374"/>
      <c r="P2639" s="1374"/>
      <c r="Q2639" s="1374"/>
      <c r="R2639" s="1374"/>
      <c r="S2639" s="1374"/>
      <c r="T2639" s="1374"/>
      <c r="U2639" s="120"/>
      <c r="V2639" s="780"/>
      <c r="W2639" s="780"/>
      <c r="X2639" s="780"/>
      <c r="Y2639" s="780"/>
      <c r="Z2639" s="981"/>
      <c r="AA2639" s="780"/>
      <c r="AB2639" s="780"/>
      <c r="AC2639" s="780"/>
    </row>
    <row r="2640" spans="1:29" s="1425" customFormat="1" ht="20.100000000000001" customHeight="1" thickBot="1" x14ac:dyDescent="0.2">
      <c r="A2640" s="1665" t="s">
        <v>1996</v>
      </c>
      <c r="B2640" s="1666"/>
      <c r="C2640" s="1574" t="s">
        <v>2021</v>
      </c>
      <c r="D2640" s="1574"/>
      <c r="E2640" s="1574"/>
      <c r="F2640" s="1575"/>
      <c r="G2640" s="1375"/>
      <c r="H2640" s="1375"/>
      <c r="I2640" s="1375"/>
      <c r="J2640" s="1375"/>
      <c r="K2640" s="1375"/>
      <c r="L2640" s="1375"/>
      <c r="M2640" s="1375"/>
      <c r="N2640" s="1375"/>
      <c r="O2640" s="1375"/>
      <c r="P2640" s="1375"/>
      <c r="Q2640" s="1375"/>
      <c r="R2640" s="1375"/>
      <c r="S2640" s="1375"/>
      <c r="T2640" s="1375"/>
      <c r="U2640" s="1375"/>
      <c r="V2640" s="780"/>
      <c r="W2640" s="780"/>
      <c r="X2640" s="780"/>
      <c r="Y2640" s="780"/>
      <c r="Z2640" s="981"/>
      <c r="AA2640" s="780"/>
      <c r="AB2640" s="780"/>
      <c r="AC2640" s="780"/>
    </row>
    <row r="2641" spans="1:29" s="751" customFormat="1" ht="31.5" customHeight="1" thickBot="1" x14ac:dyDescent="0.2">
      <c r="A2641" s="1476" t="s">
        <v>1169</v>
      </c>
      <c r="B2641" s="1477"/>
      <c r="C2641" s="1477"/>
      <c r="D2641" s="1477"/>
      <c r="E2641" s="1478"/>
      <c r="F2641" s="602" t="s">
        <v>1766</v>
      </c>
      <c r="G2641" s="1"/>
      <c r="H2641" s="1479" t="s">
        <v>318</v>
      </c>
      <c r="I2641" s="1480"/>
      <c r="J2641" s="1480"/>
      <c r="K2641" s="5" t="s">
        <v>1020</v>
      </c>
      <c r="L2641" s="1457" t="s">
        <v>270</v>
      </c>
      <c r="M2641" s="1457"/>
      <c r="N2641" s="1458"/>
      <c r="O2641" s="1"/>
      <c r="P2641" s="6"/>
      <c r="Q2641" s="6"/>
      <c r="R2641" s="6"/>
      <c r="S2641" s="1"/>
      <c r="T2641" s="1524" t="s">
        <v>1170</v>
      </c>
      <c r="U2641" s="1525"/>
      <c r="V2641" s="978">
        <f>V2643/V2648</f>
        <v>1.6230620155038778E-2</v>
      </c>
      <c r="W2641" s="978">
        <f>W2643/W2648</f>
        <v>1.6230620155038778E-2</v>
      </c>
      <c r="X2641" s="978">
        <f>AVERAGE(V2641,W2641)</f>
        <v>1.6230620155038778E-2</v>
      </c>
      <c r="Y2641" s="979" t="s">
        <v>1171</v>
      </c>
      <c r="Z2641" s="980">
        <f>ROUND(X2641*1440,0)/1440</f>
        <v>1.5972222222222221E-2</v>
      </c>
      <c r="AA2641" s="780"/>
      <c r="AB2641" s="780"/>
      <c r="AC2641" s="780"/>
    </row>
    <row r="2642" spans="1:29" s="751" customFormat="1" ht="9" customHeight="1" thickBot="1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534"/>
      <c r="U2642" s="534"/>
      <c r="V2642" s="978">
        <f>B2651</f>
        <v>0.23958333333333334</v>
      </c>
      <c r="W2642" s="978">
        <f>C2647</f>
        <v>0.23958333333333334</v>
      </c>
      <c r="X2642" s="780"/>
      <c r="Y2642" s="780"/>
      <c r="Z2642" s="981"/>
      <c r="AA2642" s="780"/>
      <c r="AB2642" s="780"/>
      <c r="AC2642" s="780"/>
    </row>
    <row r="2643" spans="1:29" s="751" customFormat="1" ht="20.100000000000001" customHeight="1" thickBot="1" x14ac:dyDescent="0.2">
      <c r="A2643" s="1495" t="s">
        <v>1172</v>
      </c>
      <c r="B2643" s="1483"/>
      <c r="C2643" s="1483" t="s">
        <v>1173</v>
      </c>
      <c r="D2643" s="1483"/>
      <c r="E2643" s="1484"/>
      <c r="F2643" s="1699" t="s">
        <v>1174</v>
      </c>
      <c r="G2643" s="1700"/>
      <c r="H2643" s="1700"/>
      <c r="I2643" s="1700"/>
      <c r="J2643" s="1700"/>
      <c r="K2643" s="1"/>
      <c r="L2643" s="1"/>
      <c r="M2643" s="1"/>
      <c r="N2643" s="1463" t="s">
        <v>1022</v>
      </c>
      <c r="O2643" s="1464"/>
      <c r="P2643" s="1536">
        <f>MINUTE(Z2641)</f>
        <v>23</v>
      </c>
      <c r="Q2643" s="1537"/>
      <c r="R2643" s="1"/>
      <c r="S2643" s="7" t="s">
        <v>1175</v>
      </c>
      <c r="T2643" s="1459">
        <v>6.0416666666666667E-2</v>
      </c>
      <c r="U2643" s="1460"/>
      <c r="V2643" s="978">
        <f>V2644-V2642</f>
        <v>0.69791666666666741</v>
      </c>
      <c r="W2643" s="978">
        <f>W2644-W2642</f>
        <v>0.69791666666666741</v>
      </c>
      <c r="X2643" s="780"/>
      <c r="Y2643" s="780"/>
      <c r="Z2643" s="981"/>
      <c r="AA2643" s="780"/>
      <c r="AB2643" s="780"/>
      <c r="AC2643" s="780"/>
    </row>
    <row r="2644" spans="1:29" s="751" customFormat="1" ht="9" customHeight="1" thickBot="1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534"/>
      <c r="U2644" s="534"/>
      <c r="V2644" s="978">
        <f>L2648</f>
        <v>0.93750000000000078</v>
      </c>
      <c r="W2644" s="978">
        <f>K2653</f>
        <v>0.93750000000000078</v>
      </c>
      <c r="X2644" s="780"/>
      <c r="Y2644" s="780"/>
      <c r="Z2644" s="981"/>
      <c r="AA2644" s="780"/>
      <c r="AB2644" s="780"/>
      <c r="AC2644" s="780"/>
    </row>
    <row r="2645" spans="1:29" s="751" customFormat="1" ht="20.100000000000001" customHeight="1" x14ac:dyDescent="0.15">
      <c r="A2645" s="1499" t="s">
        <v>1008</v>
      </c>
      <c r="B2645" s="1494">
        <v>1</v>
      </c>
      <c r="C2645" s="1494"/>
      <c r="D2645" s="1494">
        <v>2</v>
      </c>
      <c r="E2645" s="1494"/>
      <c r="F2645" s="1494">
        <v>3</v>
      </c>
      <c r="G2645" s="1494"/>
      <c r="H2645" s="1494">
        <v>4</v>
      </c>
      <c r="I2645" s="1494"/>
      <c r="J2645" s="1494">
        <v>5</v>
      </c>
      <c r="K2645" s="1494"/>
      <c r="L2645" s="1494">
        <v>6</v>
      </c>
      <c r="M2645" s="1494"/>
      <c r="N2645" s="1494">
        <v>7</v>
      </c>
      <c r="O2645" s="1494"/>
      <c r="P2645" s="1494">
        <v>8</v>
      </c>
      <c r="Q2645" s="1494"/>
      <c r="R2645" s="1494">
        <v>9</v>
      </c>
      <c r="S2645" s="1494"/>
      <c r="T2645" s="1501">
        <v>10</v>
      </c>
      <c r="U2645" s="1502"/>
      <c r="V2645" s="780"/>
      <c r="W2645" s="780"/>
      <c r="X2645" s="780"/>
      <c r="Y2645" s="780"/>
      <c r="Z2645" s="981"/>
      <c r="AA2645" s="780"/>
      <c r="AB2645" s="780"/>
      <c r="AC2645" s="780"/>
    </row>
    <row r="2646" spans="1:29" s="751" customFormat="1" ht="20.100000000000001" customHeight="1" x14ac:dyDescent="0.15">
      <c r="A2646" s="1500"/>
      <c r="B2646" s="9" t="s">
        <v>1167</v>
      </c>
      <c r="C2646" s="9" t="s">
        <v>270</v>
      </c>
      <c r="D2646" s="9" t="s">
        <v>1168</v>
      </c>
      <c r="E2646" s="9" t="s">
        <v>270</v>
      </c>
      <c r="F2646" s="9" t="s">
        <v>1176</v>
      </c>
      <c r="G2646" s="9" t="s">
        <v>270</v>
      </c>
      <c r="H2646" s="9" t="s">
        <v>1168</v>
      </c>
      <c r="I2646" s="9" t="s">
        <v>1165</v>
      </c>
      <c r="J2646" s="9" t="s">
        <v>1168</v>
      </c>
      <c r="K2646" s="9" t="s">
        <v>270</v>
      </c>
      <c r="L2646" s="9" t="s">
        <v>318</v>
      </c>
      <c r="M2646" s="9" t="s">
        <v>270</v>
      </c>
      <c r="N2646" s="9"/>
      <c r="O2646" s="9"/>
      <c r="P2646" s="9"/>
      <c r="Q2646" s="9"/>
      <c r="R2646" s="9"/>
      <c r="S2646" s="9"/>
      <c r="T2646" s="10"/>
      <c r="U2646" s="16"/>
      <c r="V2646" s="780"/>
      <c r="W2646" s="780"/>
      <c r="X2646" s="780"/>
      <c r="Y2646" s="780"/>
      <c r="Z2646" s="981"/>
      <c r="AA2646" s="780"/>
      <c r="AB2646" s="780"/>
      <c r="AC2646" s="780"/>
    </row>
    <row r="2647" spans="1:29" s="751" customFormat="1" ht="24.75" customHeight="1" x14ac:dyDescent="0.15">
      <c r="A2647" s="57">
        <v>1</v>
      </c>
      <c r="B2647" s="182"/>
      <c r="C2647" s="186">
        <v>0.23958333333333334</v>
      </c>
      <c r="D2647" s="183">
        <v>0.31527777777777777</v>
      </c>
      <c r="E2647" s="67">
        <v>0.37847222222222221</v>
      </c>
      <c r="F2647" s="183">
        <v>0.47569444444444436</v>
      </c>
      <c r="G2647" s="67">
        <v>0.54027777777777786</v>
      </c>
      <c r="H2647" s="182">
        <v>0.63194444444444475</v>
      </c>
      <c r="I2647" s="67">
        <v>0.69583333333333386</v>
      </c>
      <c r="J2647" s="183">
        <v>0.78125000000000078</v>
      </c>
      <c r="K2647" s="67">
        <v>0.84513888888888988</v>
      </c>
      <c r="L2647" s="183">
        <v>0.92222222222222305</v>
      </c>
      <c r="M2647" s="67"/>
      <c r="N2647" s="3"/>
      <c r="O2647" s="3"/>
      <c r="P2647" s="3"/>
      <c r="Q2647" s="3"/>
      <c r="R2647" s="68"/>
      <c r="S2647" s="69"/>
      <c r="T2647" s="14"/>
      <c r="U2647" s="20"/>
      <c r="V2647" s="982">
        <f>COUNTA(B2647:U2679)</f>
        <v>86</v>
      </c>
      <c r="W2647" s="983">
        <f>V2647/9/2</f>
        <v>4.7777777777777777</v>
      </c>
      <c r="X2647" s="780"/>
      <c r="Y2647" s="780"/>
      <c r="Z2647" s="981"/>
      <c r="AA2647" s="780"/>
      <c r="AB2647" s="780"/>
      <c r="AC2647" s="780"/>
    </row>
    <row r="2648" spans="1:29" s="751" customFormat="1" ht="24.75" customHeight="1" x14ac:dyDescent="0.15">
      <c r="A2648" s="57">
        <v>2</v>
      </c>
      <c r="B2648" s="182"/>
      <c r="C2648" s="566">
        <v>0.25277777777777777</v>
      </c>
      <c r="D2648" s="183">
        <v>0.33194444444444443</v>
      </c>
      <c r="E2648" s="67">
        <v>0.39513888888888887</v>
      </c>
      <c r="F2648" s="182">
        <v>0.49444444444444435</v>
      </c>
      <c r="G2648" s="67">
        <v>0.5590277777777779</v>
      </c>
      <c r="H2648" s="182">
        <v>0.64861111111111147</v>
      </c>
      <c r="I2648" s="67">
        <v>0.71250000000000058</v>
      </c>
      <c r="J2648" s="182">
        <v>0.79722222222222305</v>
      </c>
      <c r="K2648" s="67">
        <v>0.86111111111111216</v>
      </c>
      <c r="L2648" s="182">
        <v>0.93750000000000078</v>
      </c>
      <c r="M2648" s="67"/>
      <c r="N2648" s="3"/>
      <c r="O2648" s="3"/>
      <c r="P2648" s="3"/>
      <c r="Q2648" s="3"/>
      <c r="R2648" s="68"/>
      <c r="S2648" s="69"/>
      <c r="T2648" s="14"/>
      <c r="U2648" s="20"/>
      <c r="V2648" s="984">
        <f>COUNTA(B2647:B2679,D2647:D2679,F2647:F2679,H2647:H2679,J2647:J2679,L2647:L2679,N2647:N2679,P2647:P2679,R2647:R2679,T2647:T2679)</f>
        <v>43</v>
      </c>
      <c r="W2648" s="984">
        <f>COUNTA(C2647:C2679,E2647:E2679,G2647:G2679,I2647:I2679,K2647:K2679,M2647:M2679,O2647:O2679,Q2647:Q2679,S2647:S2679,U2647:U2679)</f>
        <v>43</v>
      </c>
      <c r="X2648" s="780"/>
      <c r="Y2648" s="780">
        <f>(V2648+W2648)/2</f>
        <v>43</v>
      </c>
      <c r="Z2648" s="981"/>
      <c r="AA2648" s="780"/>
      <c r="AB2648" s="780"/>
      <c r="AC2648" s="780"/>
    </row>
    <row r="2649" spans="1:29" s="751" customFormat="1" ht="24.75" customHeight="1" x14ac:dyDescent="0.15">
      <c r="A2649" s="57">
        <v>3</v>
      </c>
      <c r="B2649" s="182"/>
      <c r="C2649" s="186">
        <v>0.26597222222222222</v>
      </c>
      <c r="D2649" s="183">
        <v>0.35</v>
      </c>
      <c r="E2649" s="67">
        <v>0.41319444444444442</v>
      </c>
      <c r="F2649" s="183">
        <v>0.5131944444444444</v>
      </c>
      <c r="G2649" s="67">
        <v>0.57777777777777795</v>
      </c>
      <c r="H2649" s="182">
        <v>0.66527777777777819</v>
      </c>
      <c r="I2649" s="67">
        <v>0.7291666666666673</v>
      </c>
      <c r="J2649" s="183">
        <v>0.81319444444444533</v>
      </c>
      <c r="K2649" s="67">
        <v>0.87638888888888988</v>
      </c>
      <c r="L2649" s="183"/>
      <c r="M2649" s="67"/>
      <c r="N2649" s="3"/>
      <c r="O2649" s="3"/>
      <c r="P2649" s="3"/>
      <c r="Q2649" s="3"/>
      <c r="R2649" s="68"/>
      <c r="S2649" s="69"/>
      <c r="T2649" s="14"/>
      <c r="U2649" s="20"/>
      <c r="V2649" s="780"/>
      <c r="W2649" s="780"/>
      <c r="X2649" s="780"/>
      <c r="Y2649" s="981" t="s">
        <v>1177</v>
      </c>
      <c r="Z2649" s="981"/>
      <c r="AA2649" s="780"/>
      <c r="AB2649" s="780"/>
      <c r="AC2649" s="780"/>
    </row>
    <row r="2650" spans="1:29" s="751" customFormat="1" ht="24.75" customHeight="1" x14ac:dyDescent="0.15">
      <c r="A2650" s="57">
        <v>4</v>
      </c>
      <c r="B2650" s="182"/>
      <c r="C2650" s="566">
        <v>0.28194444444444444</v>
      </c>
      <c r="D2650" s="183">
        <v>0.36805555555555552</v>
      </c>
      <c r="E2650" s="67">
        <v>0.43124999999999997</v>
      </c>
      <c r="F2650" s="182">
        <v>0.53194444444444444</v>
      </c>
      <c r="G2650" s="67">
        <v>0.59652777777777799</v>
      </c>
      <c r="H2650" s="182">
        <v>0.68194444444444491</v>
      </c>
      <c r="I2650" s="67">
        <v>0.74583333333333401</v>
      </c>
      <c r="J2650" s="182">
        <v>0.82916666666666761</v>
      </c>
      <c r="K2650" s="67">
        <v>0.89166666666666761</v>
      </c>
      <c r="L2650" s="182"/>
      <c r="M2650" s="67"/>
      <c r="N2650" s="3"/>
      <c r="O2650" s="3"/>
      <c r="P2650" s="3"/>
      <c r="Q2650" s="3"/>
      <c r="R2650" s="68"/>
      <c r="S2650" s="69"/>
      <c r="T2650" s="14"/>
      <c r="U2650" s="20"/>
      <c r="V2650" s="985">
        <f>J2653-J2652</f>
        <v>1.5277777777777724E-2</v>
      </c>
      <c r="W2650" s="985">
        <f>K2649-K2648</f>
        <v>1.5277777777777724E-2</v>
      </c>
      <c r="X2650" s="780"/>
      <c r="Y2650" s="780"/>
      <c r="Z2650" s="981"/>
      <c r="AA2650" s="780"/>
      <c r="AB2650" s="780"/>
      <c r="AC2650" s="780"/>
    </row>
    <row r="2651" spans="1:29" s="751" customFormat="1" ht="24.75" customHeight="1" x14ac:dyDescent="0.15">
      <c r="A2651" s="57">
        <v>5</v>
      </c>
      <c r="B2651" s="182">
        <v>0.23958333333333334</v>
      </c>
      <c r="C2651" s="186">
        <v>0.29652777777777778</v>
      </c>
      <c r="D2651" s="183">
        <v>0.38611111111111107</v>
      </c>
      <c r="E2651" s="67">
        <v>0.44930555555555551</v>
      </c>
      <c r="F2651" s="183">
        <v>0.54861111111111116</v>
      </c>
      <c r="G2651" s="67">
        <v>0.61319444444444471</v>
      </c>
      <c r="H2651" s="182">
        <v>0.69861111111111163</v>
      </c>
      <c r="I2651" s="67">
        <v>0.76250000000000073</v>
      </c>
      <c r="J2651" s="183">
        <v>0.84513888888888988</v>
      </c>
      <c r="K2651" s="67">
        <v>0.90694444444444533</v>
      </c>
      <c r="L2651" s="183"/>
      <c r="M2651" s="67"/>
      <c r="N2651" s="3"/>
      <c r="O2651" s="3"/>
      <c r="P2651" s="3"/>
      <c r="Q2651" s="3"/>
      <c r="R2651" s="68"/>
      <c r="S2651" s="69"/>
      <c r="T2651" s="14"/>
      <c r="U2651" s="20"/>
      <c r="V2651" s="985">
        <f>J2654-J2653</f>
        <v>1.5277777777777724E-2</v>
      </c>
      <c r="W2651" s="985">
        <f>K2650-K2649</f>
        <v>1.5277777777777724E-2</v>
      </c>
      <c r="X2651" s="780"/>
      <c r="Y2651" s="780"/>
      <c r="Z2651" s="981"/>
      <c r="AA2651" s="780"/>
      <c r="AB2651" s="780"/>
      <c r="AC2651" s="780"/>
    </row>
    <row r="2652" spans="1:29" s="751" customFormat="1" ht="24.75" customHeight="1" x14ac:dyDescent="0.15">
      <c r="A2652" s="57">
        <v>6</v>
      </c>
      <c r="B2652" s="182">
        <v>0.25277777777777777</v>
      </c>
      <c r="C2652" s="566">
        <v>0.3125</v>
      </c>
      <c r="D2652" s="183">
        <v>0.40416666666666662</v>
      </c>
      <c r="E2652" s="67">
        <v>0.46736111111111106</v>
      </c>
      <c r="F2652" s="182">
        <v>0.56527777777777788</v>
      </c>
      <c r="G2652" s="67">
        <v>0.62986111111111143</v>
      </c>
      <c r="H2652" s="182">
        <v>0.71527777777777835</v>
      </c>
      <c r="I2652" s="67">
        <v>0.77916666666666745</v>
      </c>
      <c r="J2652" s="182">
        <v>0.86111111111111216</v>
      </c>
      <c r="K2652" s="67">
        <v>0.92222222222222305</v>
      </c>
      <c r="L2652" s="182"/>
      <c r="M2652" s="67"/>
      <c r="N2652" s="3"/>
      <c r="O2652" s="3"/>
      <c r="P2652" s="3"/>
      <c r="Q2652" s="3"/>
      <c r="R2652" s="68"/>
      <c r="S2652" s="69"/>
      <c r="T2652" s="14"/>
      <c r="U2652" s="20"/>
      <c r="V2652" s="985">
        <f>J2655-J2654</f>
        <v>1.5277777777777724E-2</v>
      </c>
      <c r="W2652" s="985">
        <f>K2651-K2650</f>
        <v>1.5277777777777724E-2</v>
      </c>
      <c r="X2652" s="780"/>
      <c r="Y2652" s="780"/>
      <c r="Z2652" s="981"/>
      <c r="AA2652" s="780"/>
      <c r="AB2652" s="780"/>
      <c r="AC2652" s="780"/>
    </row>
    <row r="2653" spans="1:29" s="751" customFormat="1" ht="24.75" customHeight="1" x14ac:dyDescent="0.15">
      <c r="A2653" s="57">
        <v>7</v>
      </c>
      <c r="B2653" s="182">
        <v>0.26597222222222222</v>
      </c>
      <c r="C2653" s="186">
        <v>0.32847222222222222</v>
      </c>
      <c r="D2653" s="183">
        <v>0.42222222222222217</v>
      </c>
      <c r="E2653" s="67">
        <v>0.48541666666666661</v>
      </c>
      <c r="F2653" s="183">
        <v>0.5819444444444446</v>
      </c>
      <c r="G2653" s="67">
        <v>0.64652777777777815</v>
      </c>
      <c r="H2653" s="182">
        <v>0.73194444444444506</v>
      </c>
      <c r="I2653" s="67">
        <v>0.79583333333333417</v>
      </c>
      <c r="J2653" s="183">
        <v>0.87638888888888988</v>
      </c>
      <c r="K2653" s="67">
        <v>0.93750000000000078</v>
      </c>
      <c r="L2653" s="183"/>
      <c r="M2653" s="67"/>
      <c r="N2653" s="3"/>
      <c r="O2653" s="3"/>
      <c r="P2653" s="3"/>
      <c r="Q2653" s="3"/>
      <c r="R2653" s="68"/>
      <c r="S2653" s="69"/>
      <c r="T2653" s="14"/>
      <c r="U2653" s="20"/>
      <c r="V2653" s="985">
        <f>L2647-J2655</f>
        <v>1.5277777777777724E-2</v>
      </c>
      <c r="W2653" s="985">
        <f>K2652-K2651</f>
        <v>1.5277777777777724E-2</v>
      </c>
      <c r="X2653" s="780"/>
      <c r="Y2653" s="780"/>
      <c r="Z2653" s="981"/>
      <c r="AA2653" s="780"/>
      <c r="AB2653" s="780"/>
      <c r="AC2653" s="780"/>
    </row>
    <row r="2654" spans="1:29" s="751" customFormat="1" ht="24.75" customHeight="1" x14ac:dyDescent="0.15">
      <c r="A2654" s="57">
        <v>8</v>
      </c>
      <c r="B2654" s="182">
        <v>0.28194444444444444</v>
      </c>
      <c r="C2654" s="566">
        <v>0.34444444444444444</v>
      </c>
      <c r="D2654" s="183">
        <v>0.44027777777777771</v>
      </c>
      <c r="E2654" s="67">
        <v>0.50347222222222221</v>
      </c>
      <c r="F2654" s="182">
        <v>0.59861111111111132</v>
      </c>
      <c r="G2654" s="67">
        <v>0.66319444444444486</v>
      </c>
      <c r="H2654" s="182">
        <v>0.74861111111111178</v>
      </c>
      <c r="I2654" s="67">
        <v>0.81250000000000089</v>
      </c>
      <c r="J2654" s="183">
        <v>0.89166666666666761</v>
      </c>
      <c r="K2654" s="67"/>
      <c r="L2654" s="182"/>
      <c r="M2654" s="67"/>
      <c r="N2654" s="3"/>
      <c r="O2654" s="3"/>
      <c r="P2654" s="3"/>
      <c r="Q2654" s="3"/>
      <c r="R2654" s="68"/>
      <c r="S2654" s="69"/>
      <c r="T2654" s="14"/>
      <c r="U2654" s="20"/>
      <c r="V2654" s="985">
        <f>L2648-L2647</f>
        <v>1.5277777777777724E-2</v>
      </c>
      <c r="W2654" s="985">
        <f>K2653-K2652</f>
        <v>1.5277777777777724E-2</v>
      </c>
      <c r="X2654" s="780"/>
      <c r="Y2654" s="780"/>
      <c r="Z2654" s="981"/>
      <c r="AA2654" s="780"/>
      <c r="AB2654" s="780"/>
      <c r="AC2654" s="780"/>
    </row>
    <row r="2655" spans="1:29" s="751" customFormat="1" ht="24.75" customHeight="1" x14ac:dyDescent="0.15">
      <c r="A2655" s="57">
        <v>9</v>
      </c>
      <c r="B2655" s="182">
        <v>0.29791666666666666</v>
      </c>
      <c r="C2655" s="186">
        <v>0.3611111111111111</v>
      </c>
      <c r="D2655" s="183">
        <v>0.45833333333333326</v>
      </c>
      <c r="E2655" s="67">
        <v>0.52152777777777781</v>
      </c>
      <c r="F2655" s="183">
        <v>0.61527777777777803</v>
      </c>
      <c r="G2655" s="67">
        <v>0.67986111111111158</v>
      </c>
      <c r="H2655" s="182">
        <v>0.7652777777777785</v>
      </c>
      <c r="I2655" s="67">
        <v>0.82916666666666761</v>
      </c>
      <c r="J2655" s="183">
        <v>0.90694444444444533</v>
      </c>
      <c r="K2655" s="67"/>
      <c r="L2655" s="183"/>
      <c r="M2655" s="67"/>
      <c r="N2655" s="3"/>
      <c r="O2655" s="3"/>
      <c r="P2655" s="3"/>
      <c r="Q2655" s="3"/>
      <c r="R2655" s="68"/>
      <c r="S2655" s="69"/>
      <c r="T2655" s="14"/>
      <c r="U2655" s="20"/>
      <c r="V2655" s="985"/>
      <c r="W2655" s="985"/>
      <c r="X2655" s="780"/>
      <c r="Y2655" s="780"/>
      <c r="Z2655" s="981"/>
      <c r="AA2655" s="780"/>
      <c r="AB2655" s="780"/>
      <c r="AC2655" s="780"/>
    </row>
    <row r="2656" spans="1:29" s="751" customFormat="1" ht="24.75" customHeight="1" x14ac:dyDescent="0.15">
      <c r="A2656" s="117">
        <v>10</v>
      </c>
      <c r="B2656" s="182"/>
      <c r="C2656" s="566"/>
      <c r="D2656" s="183"/>
      <c r="E2656" s="67"/>
      <c r="F2656" s="182"/>
      <c r="G2656" s="67"/>
      <c r="H2656" s="182"/>
      <c r="I2656" s="67"/>
      <c r="J2656" s="183"/>
      <c r="K2656" s="67"/>
      <c r="L2656" s="183"/>
      <c r="M2656" s="67"/>
      <c r="N2656" s="3"/>
      <c r="O2656" s="3"/>
      <c r="P2656" s="3"/>
      <c r="Q2656" s="3"/>
      <c r="R2656" s="68"/>
      <c r="S2656" s="69"/>
      <c r="T2656" s="14"/>
      <c r="U2656" s="20"/>
      <c r="V2656" s="985"/>
      <c r="W2656" s="780"/>
      <c r="X2656" s="780"/>
      <c r="Y2656" s="780"/>
      <c r="Z2656" s="981"/>
      <c r="AA2656" s="780"/>
      <c r="AB2656" s="780"/>
      <c r="AC2656" s="780"/>
    </row>
    <row r="2657" spans="1:29" s="751" customFormat="1" ht="24.75" customHeight="1" x14ac:dyDescent="0.15">
      <c r="A2657" s="8">
        <v>11</v>
      </c>
      <c r="B2657" s="182"/>
      <c r="C2657" s="186"/>
      <c r="D2657" s="183"/>
      <c r="E2657" s="67"/>
      <c r="F2657" s="183"/>
      <c r="G2657" s="67"/>
      <c r="H2657" s="182"/>
      <c r="I2657" s="67"/>
      <c r="J2657" s="183"/>
      <c r="K2657" s="67"/>
      <c r="L2657" s="183"/>
      <c r="M2657" s="67"/>
      <c r="N2657" s="3"/>
      <c r="O2657" s="3"/>
      <c r="P2657" s="3"/>
      <c r="Q2657" s="3"/>
      <c r="R2657" s="68"/>
      <c r="S2657" s="69"/>
      <c r="T2657" s="14"/>
      <c r="U2657" s="20"/>
      <c r="V2657" s="985"/>
      <c r="W2657" s="780"/>
      <c r="X2657" s="780"/>
      <c r="Y2657" s="780"/>
      <c r="Z2657" s="981"/>
      <c r="AA2657" s="780"/>
      <c r="AB2657" s="780"/>
      <c r="AC2657" s="780"/>
    </row>
    <row r="2658" spans="1:29" s="751" customFormat="1" ht="24.75" customHeight="1" x14ac:dyDescent="0.15">
      <c r="A2658" s="117">
        <v>12</v>
      </c>
      <c r="B2658" s="182"/>
      <c r="C2658" s="566"/>
      <c r="D2658" s="183"/>
      <c r="E2658" s="67"/>
      <c r="F2658" s="182"/>
      <c r="G2658" s="67"/>
      <c r="H2658" s="182"/>
      <c r="I2658" s="67"/>
      <c r="J2658" s="183"/>
      <c r="K2658" s="67"/>
      <c r="L2658" s="3"/>
      <c r="M2658" s="67"/>
      <c r="N2658" s="3"/>
      <c r="O2658" s="3"/>
      <c r="P2658" s="3"/>
      <c r="Q2658" s="3"/>
      <c r="R2658" s="68"/>
      <c r="S2658" s="69"/>
      <c r="T2658" s="14"/>
      <c r="U2658" s="20"/>
      <c r="V2658" s="780"/>
      <c r="W2658" s="780"/>
      <c r="X2658" s="780"/>
      <c r="Y2658" s="780"/>
      <c r="Z2658" s="981"/>
      <c r="AA2658" s="780"/>
      <c r="AB2658" s="780"/>
      <c r="AC2658" s="780"/>
    </row>
    <row r="2659" spans="1:29" s="751" customFormat="1" ht="24.75" customHeight="1" x14ac:dyDescent="0.15">
      <c r="A2659" s="728">
        <v>13</v>
      </c>
      <c r="B2659" s="3"/>
      <c r="C2659" s="3"/>
      <c r="D2659" s="3"/>
      <c r="E2659" s="3"/>
      <c r="F2659" s="49"/>
      <c r="G2659" s="3"/>
      <c r="H2659" s="50"/>
      <c r="I2659" s="3"/>
      <c r="J2659" s="3"/>
      <c r="K2659" s="3"/>
      <c r="L2659" s="3"/>
      <c r="M2659" s="3"/>
      <c r="N2659" s="3"/>
      <c r="O2659" s="3"/>
      <c r="P2659" s="3"/>
      <c r="Q2659" s="3"/>
      <c r="R2659" s="68"/>
      <c r="S2659" s="69"/>
      <c r="T2659" s="14"/>
      <c r="U2659" s="20"/>
      <c r="V2659" s="780"/>
      <c r="W2659" s="780"/>
      <c r="X2659" s="780"/>
      <c r="Y2659" s="780"/>
      <c r="Z2659" s="981"/>
      <c r="AA2659" s="780"/>
      <c r="AB2659" s="780"/>
      <c r="AC2659" s="780"/>
    </row>
    <row r="2660" spans="1:29" s="751" customFormat="1" ht="24.75" customHeight="1" x14ac:dyDescent="0.15">
      <c r="A2660" s="117">
        <v>14</v>
      </c>
      <c r="B2660" s="3"/>
      <c r="C2660" s="40"/>
      <c r="D2660" s="40"/>
      <c r="E2660" s="40"/>
      <c r="F2660" s="40"/>
      <c r="G2660" s="40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68"/>
      <c r="S2660" s="69"/>
      <c r="T2660" s="14"/>
      <c r="U2660" s="20"/>
      <c r="V2660" s="780"/>
      <c r="W2660" s="780"/>
      <c r="X2660" s="780"/>
      <c r="Y2660" s="780"/>
      <c r="Z2660" s="981"/>
      <c r="AA2660" s="780"/>
      <c r="AB2660" s="780"/>
      <c r="AC2660" s="780"/>
    </row>
    <row r="2661" spans="1:29" s="751" customFormat="1" ht="24.75" customHeight="1" x14ac:dyDescent="0.15">
      <c r="A2661" s="728">
        <v>15</v>
      </c>
      <c r="B2661" s="3"/>
      <c r="C2661" s="40"/>
      <c r="D2661" s="40"/>
      <c r="E2661" s="40"/>
      <c r="F2661" s="40"/>
      <c r="G2661" s="40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68"/>
      <c r="S2661" s="69"/>
      <c r="T2661" s="14"/>
      <c r="U2661" s="20"/>
      <c r="V2661" s="780"/>
      <c r="W2661" s="780"/>
      <c r="X2661" s="780"/>
      <c r="Y2661" s="780"/>
      <c r="Z2661" s="981"/>
      <c r="AA2661" s="780"/>
      <c r="AB2661" s="780"/>
      <c r="AC2661" s="780"/>
    </row>
    <row r="2662" spans="1:29" s="751" customFormat="1" ht="24.75" customHeight="1" x14ac:dyDescent="0.15">
      <c r="A2662" s="728">
        <v>16</v>
      </c>
      <c r="B2662" s="3"/>
      <c r="C2662" s="40"/>
      <c r="D2662" s="40"/>
      <c r="E2662" s="40"/>
      <c r="F2662" s="40"/>
      <c r="G2662" s="40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68"/>
      <c r="S2662" s="69"/>
      <c r="T2662" s="14"/>
      <c r="U2662" s="20"/>
      <c r="V2662" s="780"/>
      <c r="W2662" s="780"/>
      <c r="X2662" s="780"/>
      <c r="Y2662" s="780"/>
      <c r="Z2662" s="981"/>
      <c r="AA2662" s="780"/>
      <c r="AB2662" s="780"/>
      <c r="AC2662" s="780"/>
    </row>
    <row r="2663" spans="1:29" s="751" customFormat="1" ht="24.75" customHeight="1" x14ac:dyDescent="0.15">
      <c r="A2663" s="728">
        <v>17</v>
      </c>
      <c r="B2663" s="3"/>
      <c r="C2663" s="40"/>
      <c r="D2663" s="40"/>
      <c r="E2663" s="40"/>
      <c r="F2663" s="40"/>
      <c r="G2663" s="40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68"/>
      <c r="S2663" s="69"/>
      <c r="T2663" s="14"/>
      <c r="U2663" s="20"/>
      <c r="V2663" s="780"/>
      <c r="W2663" s="780"/>
      <c r="X2663" s="780"/>
      <c r="Y2663" s="780"/>
      <c r="Z2663" s="981"/>
      <c r="AA2663" s="780"/>
      <c r="AB2663" s="780"/>
      <c r="AC2663" s="780"/>
    </row>
    <row r="2664" spans="1:29" s="751" customFormat="1" ht="24.75" customHeight="1" x14ac:dyDescent="0.15">
      <c r="A2664" s="728">
        <v>18</v>
      </c>
      <c r="B2664" s="40"/>
      <c r="C2664" s="40"/>
      <c r="D2664" s="40"/>
      <c r="E2664" s="40"/>
      <c r="F2664" s="40"/>
      <c r="G2664" s="40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68"/>
      <c r="S2664" s="69"/>
      <c r="T2664" s="14"/>
      <c r="U2664" s="20"/>
      <c r="V2664" s="780"/>
      <c r="W2664" s="780"/>
      <c r="X2664" s="780"/>
      <c r="Y2664" s="780"/>
      <c r="Z2664" s="981"/>
      <c r="AA2664" s="780"/>
      <c r="AB2664" s="780"/>
      <c r="AC2664" s="780"/>
    </row>
    <row r="2665" spans="1:29" s="751" customFormat="1" ht="24.75" customHeight="1" x14ac:dyDescent="0.15">
      <c r="A2665" s="8">
        <v>19</v>
      </c>
      <c r="B2665" s="40"/>
      <c r="C2665" s="40"/>
      <c r="D2665" s="40"/>
      <c r="E2665" s="40"/>
      <c r="F2665" s="40"/>
      <c r="G2665" s="40"/>
      <c r="H2665" s="40"/>
      <c r="I2665" s="40"/>
      <c r="J2665" s="40"/>
      <c r="K2665" s="40"/>
      <c r="L2665" s="40"/>
      <c r="M2665" s="40"/>
      <c r="N2665" s="40"/>
      <c r="O2665" s="40"/>
      <c r="P2665" s="40"/>
      <c r="Q2665" s="40"/>
      <c r="R2665" s="10"/>
      <c r="S2665" s="69"/>
      <c r="T2665" s="14"/>
      <c r="U2665" s="20"/>
      <c r="V2665" s="780"/>
      <c r="W2665" s="780"/>
      <c r="X2665" s="780"/>
      <c r="Y2665" s="780"/>
      <c r="Z2665" s="981"/>
      <c r="AA2665" s="780"/>
      <c r="AB2665" s="780"/>
      <c r="AC2665" s="780"/>
    </row>
    <row r="2666" spans="1:29" s="751" customFormat="1" ht="24.75" customHeight="1" x14ac:dyDescent="0.15">
      <c r="A2666" s="8">
        <v>20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9"/>
      <c r="S2666" s="4"/>
      <c r="T2666" s="14"/>
      <c r="U2666" s="20"/>
      <c r="V2666" s="780"/>
      <c r="W2666" s="780"/>
      <c r="X2666" s="780"/>
      <c r="Y2666" s="780"/>
      <c r="Z2666" s="981"/>
      <c r="AA2666" s="780"/>
      <c r="AB2666" s="780"/>
      <c r="AC2666" s="780"/>
    </row>
    <row r="2667" spans="1:29" s="751" customFormat="1" ht="24.75" customHeight="1" x14ac:dyDescent="0.15">
      <c r="A2667" s="8">
        <v>21</v>
      </c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14"/>
      <c r="U2667" s="20"/>
      <c r="V2667" s="780"/>
      <c r="W2667" s="780"/>
      <c r="X2667" s="780"/>
      <c r="Y2667" s="780"/>
      <c r="Z2667" s="981"/>
      <c r="AA2667" s="780"/>
      <c r="AB2667" s="780"/>
      <c r="AC2667" s="780"/>
    </row>
    <row r="2668" spans="1:29" s="751" customFormat="1" ht="24.75" customHeight="1" x14ac:dyDescent="0.15">
      <c r="A2668" s="8">
        <v>22</v>
      </c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14"/>
      <c r="U2668" s="20"/>
      <c r="V2668" s="780"/>
      <c r="W2668" s="780"/>
      <c r="X2668" s="780"/>
      <c r="Y2668" s="780"/>
      <c r="Z2668" s="981"/>
      <c r="AA2668" s="780"/>
      <c r="AB2668" s="780"/>
      <c r="AC2668" s="780"/>
    </row>
    <row r="2669" spans="1:29" s="751" customFormat="1" ht="24.75" customHeight="1" x14ac:dyDescent="0.15">
      <c r="A2669" s="8">
        <v>23</v>
      </c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14"/>
      <c r="U2669" s="20"/>
      <c r="V2669" s="780"/>
      <c r="W2669" s="780"/>
      <c r="X2669" s="780"/>
      <c r="Y2669" s="780"/>
      <c r="Z2669" s="981"/>
      <c r="AA2669" s="780"/>
      <c r="AB2669" s="780"/>
      <c r="AC2669" s="780"/>
    </row>
    <row r="2670" spans="1:29" s="751" customFormat="1" ht="24.75" customHeight="1" x14ac:dyDescent="0.15">
      <c r="A2670" s="8">
        <v>24</v>
      </c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14"/>
      <c r="U2670" s="20"/>
      <c r="V2670" s="780"/>
      <c r="W2670" s="780"/>
      <c r="X2670" s="780"/>
      <c r="Y2670" s="780"/>
      <c r="Z2670" s="981"/>
      <c r="AA2670" s="780"/>
      <c r="AB2670" s="780"/>
      <c r="AC2670" s="780"/>
    </row>
    <row r="2671" spans="1:29" s="751" customFormat="1" ht="24.75" customHeight="1" x14ac:dyDescent="0.15">
      <c r="A2671" s="8">
        <v>25</v>
      </c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14"/>
      <c r="U2671" s="20"/>
      <c r="V2671" s="780"/>
      <c r="W2671" s="780"/>
      <c r="X2671" s="780"/>
      <c r="Y2671" s="780"/>
      <c r="Z2671" s="981"/>
      <c r="AA2671" s="780"/>
      <c r="AB2671" s="780"/>
      <c r="AC2671" s="780"/>
    </row>
    <row r="2672" spans="1:29" s="751" customFormat="1" ht="24.75" customHeight="1" x14ac:dyDescent="0.15">
      <c r="A2672" s="8">
        <v>26</v>
      </c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14"/>
      <c r="U2672" s="20"/>
      <c r="V2672" s="780"/>
      <c r="W2672" s="780"/>
      <c r="X2672" s="780"/>
      <c r="Y2672" s="780"/>
      <c r="Z2672" s="981"/>
      <c r="AA2672" s="780"/>
      <c r="AB2672" s="780"/>
      <c r="AC2672" s="780"/>
    </row>
    <row r="2673" spans="1:29" s="751" customFormat="1" ht="24.75" customHeight="1" x14ac:dyDescent="0.15">
      <c r="A2673" s="8">
        <v>27</v>
      </c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14"/>
      <c r="U2673" s="20"/>
      <c r="V2673" s="780"/>
      <c r="W2673" s="780"/>
      <c r="X2673" s="780"/>
      <c r="Y2673" s="780"/>
      <c r="Z2673" s="981"/>
      <c r="AA2673" s="780"/>
      <c r="AB2673" s="780"/>
      <c r="AC2673" s="780"/>
    </row>
    <row r="2674" spans="1:29" s="751" customFormat="1" ht="24.75" customHeight="1" x14ac:dyDescent="0.15">
      <c r="A2674" s="8">
        <v>28</v>
      </c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14"/>
      <c r="U2674" s="20"/>
      <c r="V2674" s="780"/>
      <c r="W2674" s="780"/>
      <c r="X2674" s="780"/>
      <c r="Y2674" s="780"/>
      <c r="Z2674" s="981"/>
      <c r="AA2674" s="780"/>
      <c r="AB2674" s="780"/>
      <c r="AC2674" s="780"/>
    </row>
    <row r="2675" spans="1:29" s="751" customFormat="1" ht="24.75" customHeight="1" x14ac:dyDescent="0.15">
      <c r="A2675" s="8">
        <v>29</v>
      </c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14"/>
      <c r="U2675" s="20"/>
      <c r="V2675" s="780"/>
      <c r="W2675" s="780"/>
      <c r="X2675" s="780"/>
      <c r="Y2675" s="780"/>
      <c r="Z2675" s="981"/>
      <c r="AA2675" s="780"/>
      <c r="AB2675" s="780"/>
      <c r="AC2675" s="780"/>
    </row>
    <row r="2676" spans="1:29" s="751" customFormat="1" ht="24.75" customHeight="1" x14ac:dyDescent="0.15">
      <c r="A2676" s="8">
        <v>30</v>
      </c>
      <c r="B2676" s="45"/>
      <c r="C2676" s="45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6"/>
      <c r="U2676" s="47"/>
      <c r="V2676" s="780"/>
      <c r="W2676" s="780"/>
      <c r="X2676" s="780"/>
      <c r="Y2676" s="780"/>
      <c r="Z2676" s="981"/>
      <c r="AA2676" s="780"/>
      <c r="AB2676" s="780"/>
      <c r="AC2676" s="780"/>
    </row>
    <row r="2677" spans="1:29" s="751" customFormat="1" ht="24.75" customHeight="1" x14ac:dyDescent="0.15">
      <c r="A2677" s="8">
        <v>31</v>
      </c>
      <c r="B2677" s="45"/>
      <c r="C2677" s="45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6"/>
      <c r="U2677" s="47"/>
      <c r="V2677" s="780"/>
      <c r="W2677" s="780"/>
      <c r="X2677" s="780"/>
      <c r="Y2677" s="780"/>
      <c r="Z2677" s="981"/>
      <c r="AA2677" s="780"/>
      <c r="AB2677" s="780"/>
      <c r="AC2677" s="780"/>
    </row>
    <row r="2678" spans="1:29" s="751" customFormat="1" ht="24.75" customHeight="1" x14ac:dyDescent="0.15">
      <c r="A2678" s="8">
        <v>32</v>
      </c>
      <c r="B2678" s="45"/>
      <c r="C2678" s="45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6"/>
      <c r="U2678" s="47"/>
      <c r="V2678" s="780"/>
      <c r="W2678" s="780"/>
      <c r="X2678" s="780"/>
      <c r="Y2678" s="780"/>
      <c r="Z2678" s="981"/>
      <c r="AA2678" s="780"/>
      <c r="AB2678" s="780"/>
      <c r="AC2678" s="780"/>
    </row>
    <row r="2679" spans="1:29" s="751" customFormat="1" ht="24.75" customHeight="1" thickBot="1" x14ac:dyDescent="0.2">
      <c r="A2679" s="521">
        <v>33</v>
      </c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0"/>
      <c r="V2679" s="780"/>
      <c r="W2679" s="780"/>
      <c r="X2679" s="780"/>
      <c r="Y2679" s="780"/>
      <c r="Z2679" s="981"/>
      <c r="AA2679" s="780"/>
      <c r="AB2679" s="780"/>
      <c r="AC2679" s="780"/>
    </row>
    <row r="2680" spans="1:29" s="751" customFormat="1" ht="20.100000000000001" customHeight="1" thickBot="1" x14ac:dyDescent="0.2">
      <c r="A2680" s="1665" t="s">
        <v>1178</v>
      </c>
      <c r="B2680" s="1666"/>
      <c r="C2680" s="1574" t="s">
        <v>1179</v>
      </c>
      <c r="D2680" s="1574"/>
      <c r="E2680" s="1574"/>
      <c r="F2680" s="1575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780"/>
      <c r="W2680" s="780"/>
      <c r="X2680" s="780"/>
      <c r="Y2680" s="780"/>
      <c r="Z2680" s="981"/>
      <c r="AA2680" s="780"/>
      <c r="AB2680" s="780"/>
      <c r="AC2680" s="780"/>
    </row>
    <row r="2681" spans="1:29" s="751" customFormat="1" ht="31.5" customHeight="1" thickBot="1" x14ac:dyDescent="0.2">
      <c r="A2681" s="1476" t="s">
        <v>1164</v>
      </c>
      <c r="B2681" s="1477"/>
      <c r="C2681" s="1477"/>
      <c r="D2681" s="1477"/>
      <c r="E2681" s="1478"/>
      <c r="F2681" s="602" t="s">
        <v>1766</v>
      </c>
      <c r="G2681" s="1"/>
      <c r="H2681" s="1479" t="s">
        <v>318</v>
      </c>
      <c r="I2681" s="1480"/>
      <c r="J2681" s="1480"/>
      <c r="K2681" s="5" t="s">
        <v>1180</v>
      </c>
      <c r="L2681" s="1457" t="s">
        <v>270</v>
      </c>
      <c r="M2681" s="1457"/>
      <c r="N2681" s="1458"/>
      <c r="O2681" s="1"/>
      <c r="P2681" s="6"/>
      <c r="Q2681" s="6"/>
      <c r="R2681" s="6"/>
      <c r="S2681" s="1"/>
      <c r="T2681" s="1524" t="s">
        <v>23</v>
      </c>
      <c r="U2681" s="1525"/>
      <c r="V2681" s="978">
        <f>V2683/V2688</f>
        <v>1.4539930555555544E-2</v>
      </c>
      <c r="W2681" s="978">
        <f>W2683/W2688</f>
        <v>1.4539930555555551E-2</v>
      </c>
      <c r="X2681" s="978">
        <f>AVERAGE(V2681,W2681)</f>
        <v>1.4539930555555547E-2</v>
      </c>
      <c r="Y2681" s="979" t="s">
        <v>1171</v>
      </c>
      <c r="Z2681" s="980">
        <f>ROUND(X2681*1440,0)/1440</f>
        <v>1.4583333333333334E-2</v>
      </c>
      <c r="AA2681" s="780"/>
      <c r="AB2681" s="780"/>
      <c r="AC2681" s="780"/>
    </row>
    <row r="2682" spans="1:29" s="751" customFormat="1" ht="9" customHeight="1" thickBot="1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534"/>
      <c r="U2682" s="534"/>
      <c r="V2682" s="978">
        <f>B2691</f>
        <v>0.23958333333333334</v>
      </c>
      <c r="W2682" s="978">
        <f>C2687</f>
        <v>0.23958333333333334</v>
      </c>
      <c r="X2682" s="780"/>
      <c r="Y2682" s="780"/>
      <c r="Z2682" s="981"/>
      <c r="AA2682" s="780"/>
      <c r="AB2682" s="780"/>
      <c r="AC2682" s="780"/>
    </row>
    <row r="2683" spans="1:29" s="751" customFormat="1" ht="20.100000000000001" customHeight="1" thickBot="1" x14ac:dyDescent="0.2">
      <c r="A2683" s="1495" t="s">
        <v>1107</v>
      </c>
      <c r="B2683" s="1483"/>
      <c r="C2683" s="1483" t="s">
        <v>1166</v>
      </c>
      <c r="D2683" s="1483"/>
      <c r="E2683" s="1484"/>
      <c r="F2683" s="1699" t="s">
        <v>1181</v>
      </c>
      <c r="G2683" s="1700"/>
      <c r="H2683" s="1700"/>
      <c r="I2683" s="1700"/>
      <c r="J2683" s="1700"/>
      <c r="K2683" s="1"/>
      <c r="L2683" s="1"/>
      <c r="M2683" s="1"/>
      <c r="N2683" s="1463" t="s">
        <v>1022</v>
      </c>
      <c r="O2683" s="1464"/>
      <c r="P2683" s="1536">
        <f>MINUTE(Z2681)</f>
        <v>21</v>
      </c>
      <c r="Q2683" s="1537"/>
      <c r="R2683" s="1"/>
      <c r="S2683" s="7" t="s">
        <v>1007</v>
      </c>
      <c r="T2683" s="1459">
        <v>6.0416666666666667E-2</v>
      </c>
      <c r="U2683" s="1460"/>
      <c r="V2683" s="978">
        <f>V2684-V2682</f>
        <v>0.69791666666666607</v>
      </c>
      <c r="W2683" s="978">
        <f>W2684-W2682</f>
        <v>0.69791666666666641</v>
      </c>
      <c r="X2683" s="780"/>
      <c r="Y2683" s="780"/>
      <c r="Z2683" s="981"/>
      <c r="AA2683" s="780"/>
      <c r="AB2683" s="780"/>
      <c r="AC2683" s="780"/>
    </row>
    <row r="2684" spans="1:29" s="751" customFormat="1" ht="9" customHeight="1" thickBot="1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534"/>
      <c r="U2684" s="534"/>
      <c r="V2684" s="978">
        <f>L2688</f>
        <v>0.93749999999999944</v>
      </c>
      <c r="W2684" s="978">
        <f>K2694</f>
        <v>0.93749999999999978</v>
      </c>
      <c r="X2684" s="780"/>
      <c r="Y2684" s="780"/>
      <c r="Z2684" s="981"/>
      <c r="AA2684" s="780"/>
      <c r="AB2684" s="780"/>
      <c r="AC2684" s="780"/>
    </row>
    <row r="2685" spans="1:29" s="751" customFormat="1" ht="20.100000000000001" customHeight="1" x14ac:dyDescent="0.15">
      <c r="A2685" s="1499" t="s">
        <v>1008</v>
      </c>
      <c r="B2685" s="1494">
        <v>1</v>
      </c>
      <c r="C2685" s="1494"/>
      <c r="D2685" s="1494">
        <v>2</v>
      </c>
      <c r="E2685" s="1494"/>
      <c r="F2685" s="1494">
        <v>3</v>
      </c>
      <c r="G2685" s="1494"/>
      <c r="H2685" s="1494">
        <v>4</v>
      </c>
      <c r="I2685" s="1494"/>
      <c r="J2685" s="1494">
        <v>5</v>
      </c>
      <c r="K2685" s="1494"/>
      <c r="L2685" s="1494">
        <v>6</v>
      </c>
      <c r="M2685" s="1494"/>
      <c r="N2685" s="1494">
        <v>7</v>
      </c>
      <c r="O2685" s="1494"/>
      <c r="P2685" s="1494">
        <v>8</v>
      </c>
      <c r="Q2685" s="1494"/>
      <c r="R2685" s="1494">
        <v>9</v>
      </c>
      <c r="S2685" s="1494"/>
      <c r="T2685" s="1501">
        <v>10</v>
      </c>
      <c r="U2685" s="1502"/>
      <c r="V2685" s="780"/>
      <c r="W2685" s="780"/>
      <c r="X2685" s="780"/>
      <c r="Y2685" s="780"/>
      <c r="Z2685" s="981"/>
      <c r="AA2685" s="780"/>
      <c r="AB2685" s="780"/>
      <c r="AC2685" s="780"/>
    </row>
    <row r="2686" spans="1:29" s="751" customFormat="1" ht="20.100000000000001" customHeight="1" x14ac:dyDescent="0.15">
      <c r="A2686" s="1500"/>
      <c r="B2686" s="9" t="s">
        <v>1168</v>
      </c>
      <c r="C2686" s="9" t="s">
        <v>1165</v>
      </c>
      <c r="D2686" s="9" t="s">
        <v>1168</v>
      </c>
      <c r="E2686" s="9" t="s">
        <v>1165</v>
      </c>
      <c r="F2686" s="9" t="s">
        <v>1168</v>
      </c>
      <c r="G2686" s="9" t="s">
        <v>1165</v>
      </c>
      <c r="H2686" s="9" t="s">
        <v>1168</v>
      </c>
      <c r="I2686" s="9" t="s">
        <v>1165</v>
      </c>
      <c r="J2686" s="9" t="s">
        <v>1168</v>
      </c>
      <c r="K2686" s="9" t="s">
        <v>1165</v>
      </c>
      <c r="L2686" s="9" t="s">
        <v>1168</v>
      </c>
      <c r="M2686" s="9" t="s">
        <v>1165</v>
      </c>
      <c r="N2686" s="9"/>
      <c r="O2686" s="9"/>
      <c r="P2686" s="9"/>
      <c r="Q2686" s="9"/>
      <c r="R2686" s="9"/>
      <c r="S2686" s="9"/>
      <c r="T2686" s="10"/>
      <c r="U2686" s="16"/>
      <c r="V2686" s="780"/>
      <c r="W2686" s="780"/>
      <c r="X2686" s="780"/>
      <c r="Y2686" s="780"/>
      <c r="Z2686" s="981"/>
      <c r="AA2686" s="780"/>
      <c r="AB2686" s="780"/>
      <c r="AC2686" s="780"/>
    </row>
    <row r="2687" spans="1:29" s="751" customFormat="1" ht="24.75" customHeight="1" x14ac:dyDescent="0.15">
      <c r="A2687" s="57">
        <v>1</v>
      </c>
      <c r="B2687" s="182"/>
      <c r="C2687" s="186">
        <v>0.23958333333333334</v>
      </c>
      <c r="D2687" s="183">
        <v>0.31250000000000006</v>
      </c>
      <c r="E2687" s="67">
        <v>0.3756944444444445</v>
      </c>
      <c r="F2687" s="183">
        <v>0.47361111111111115</v>
      </c>
      <c r="G2687" s="67">
        <v>0.53819444444444464</v>
      </c>
      <c r="H2687" s="182">
        <v>0.62986111111111132</v>
      </c>
      <c r="I2687" s="67">
        <v>0.69305555555555587</v>
      </c>
      <c r="J2687" s="183">
        <v>0.77847222222222223</v>
      </c>
      <c r="K2687" s="67">
        <v>0.8402777777777779</v>
      </c>
      <c r="L2687" s="183">
        <v>0.92291666666666616</v>
      </c>
      <c r="M2687" s="67"/>
      <c r="N2687" s="3"/>
      <c r="O2687" s="3"/>
      <c r="P2687" s="3"/>
      <c r="Q2687" s="3"/>
      <c r="R2687" s="68"/>
      <c r="S2687" s="69"/>
      <c r="T2687" s="14"/>
      <c r="U2687" s="20"/>
      <c r="V2687" s="982">
        <f>COUNTA(B2687:U2719)</f>
        <v>96</v>
      </c>
      <c r="W2687" s="983">
        <f>V2687/10/2</f>
        <v>4.8</v>
      </c>
      <c r="X2687" s="780"/>
      <c r="Y2687" s="780"/>
      <c r="Z2687" s="981"/>
      <c r="AA2687" s="780"/>
      <c r="AB2687" s="780"/>
      <c r="AC2687" s="780"/>
    </row>
    <row r="2688" spans="1:29" s="751" customFormat="1" ht="24.75" customHeight="1" x14ac:dyDescent="0.15">
      <c r="A2688" s="117">
        <v>2</v>
      </c>
      <c r="B2688" s="182"/>
      <c r="C2688" s="566">
        <v>0.25208333333333333</v>
      </c>
      <c r="D2688" s="183">
        <v>0.32708333333333339</v>
      </c>
      <c r="E2688" s="67">
        <v>0.39027777777777783</v>
      </c>
      <c r="F2688" s="182">
        <v>0.49097222222222225</v>
      </c>
      <c r="G2688" s="67">
        <v>0.5555555555555558</v>
      </c>
      <c r="H2688" s="182">
        <v>0.6444444444444446</v>
      </c>
      <c r="I2688" s="67">
        <v>0.70763888888888915</v>
      </c>
      <c r="J2688" s="182">
        <v>0.79236111111111107</v>
      </c>
      <c r="K2688" s="67">
        <v>0.85416666666666674</v>
      </c>
      <c r="L2688" s="182">
        <v>0.93749999999999944</v>
      </c>
      <c r="M2688" s="67"/>
      <c r="N2688" s="3"/>
      <c r="O2688" s="3"/>
      <c r="P2688" s="3"/>
      <c r="Q2688" s="3"/>
      <c r="R2688" s="68"/>
      <c r="S2688" s="69"/>
      <c r="T2688" s="14"/>
      <c r="U2688" s="20"/>
      <c r="V2688" s="984">
        <f>COUNTA(B2687:B2719,D2687:D2719,F2687:F2719,H2687:H2719,J2687:J2719,L2687:L2719,N2687:N2719,P2687:P2719,R2687:R2719,T2687:T2719)</f>
        <v>48</v>
      </c>
      <c r="W2688" s="984">
        <f>COUNTA(C2687:C2719,E2687:E2719,G2687:G2719,I2687:I2719,K2687:K2719,M2687:M2719,O2687:O2719,Q2687:Q2719,S2687:S2719,U2687:U2719)</f>
        <v>48</v>
      </c>
      <c r="X2688" s="780"/>
      <c r="Y2688" s="780">
        <f>(V2688+W2688)/2</f>
        <v>48</v>
      </c>
      <c r="Z2688" s="981"/>
      <c r="AA2688" s="780"/>
      <c r="AB2688" s="780"/>
      <c r="AC2688" s="780"/>
    </row>
    <row r="2689" spans="1:29" s="751" customFormat="1" ht="24.75" customHeight="1" x14ac:dyDescent="0.15">
      <c r="A2689" s="117">
        <v>3</v>
      </c>
      <c r="B2689" s="182"/>
      <c r="C2689" s="186">
        <v>0.26597222222222222</v>
      </c>
      <c r="D2689" s="183">
        <v>0.34166666666666673</v>
      </c>
      <c r="E2689" s="67">
        <v>0.40486111111111117</v>
      </c>
      <c r="F2689" s="183">
        <v>0.50694444444444453</v>
      </c>
      <c r="G2689" s="67">
        <v>0.57152777777777808</v>
      </c>
      <c r="H2689" s="182">
        <v>0.65902777777777788</v>
      </c>
      <c r="I2689" s="67">
        <v>0.72222222222222243</v>
      </c>
      <c r="J2689" s="183">
        <v>0.80624999999999991</v>
      </c>
      <c r="K2689" s="67">
        <v>0.86805555555555558</v>
      </c>
      <c r="L2689" s="183"/>
      <c r="M2689" s="67"/>
      <c r="N2689" s="3"/>
      <c r="O2689" s="3"/>
      <c r="P2689" s="3"/>
      <c r="Q2689" s="3"/>
      <c r="R2689" s="68"/>
      <c r="S2689" s="69"/>
      <c r="T2689" s="14"/>
      <c r="U2689" s="20"/>
      <c r="V2689" s="780"/>
      <c r="W2689" s="780"/>
      <c r="X2689" s="780"/>
      <c r="Y2689" s="981" t="s">
        <v>1028</v>
      </c>
      <c r="Z2689" s="981"/>
      <c r="AA2689" s="780"/>
      <c r="AB2689" s="780"/>
      <c r="AC2689" s="780"/>
    </row>
    <row r="2690" spans="1:29" s="751" customFormat="1" ht="24.75" customHeight="1" x14ac:dyDescent="0.15">
      <c r="A2690" s="117">
        <v>4</v>
      </c>
      <c r="B2690" s="182"/>
      <c r="C2690" s="566">
        <v>0.27986111111111112</v>
      </c>
      <c r="D2690" s="183">
        <v>0.35625000000000007</v>
      </c>
      <c r="E2690" s="67">
        <v>0.41944444444444451</v>
      </c>
      <c r="F2690" s="182">
        <v>0.52291666666666681</v>
      </c>
      <c r="G2690" s="67">
        <v>0.58750000000000036</v>
      </c>
      <c r="H2690" s="182">
        <v>0.67500000000000016</v>
      </c>
      <c r="I2690" s="67">
        <v>0.73819444444444471</v>
      </c>
      <c r="J2690" s="182">
        <v>0.82013888888888875</v>
      </c>
      <c r="K2690" s="67">
        <v>0.88194444444444442</v>
      </c>
      <c r="L2690" s="182"/>
      <c r="M2690" s="67"/>
      <c r="N2690" s="3"/>
      <c r="O2690" s="3"/>
      <c r="P2690" s="3"/>
      <c r="Q2690" s="3"/>
      <c r="R2690" s="68"/>
      <c r="S2690" s="69"/>
      <c r="T2690" s="14"/>
      <c r="U2690" s="20"/>
      <c r="V2690" s="985">
        <f>J2694-J2693</f>
        <v>1.4583333333333282E-2</v>
      </c>
      <c r="W2690" s="985">
        <f>K2689-K2688</f>
        <v>1.388888888888884E-2</v>
      </c>
      <c r="X2690" s="780"/>
      <c r="Y2690" s="780"/>
      <c r="Z2690" s="981"/>
      <c r="AA2690" s="780"/>
      <c r="AB2690" s="780"/>
      <c r="AC2690" s="780"/>
    </row>
    <row r="2691" spans="1:29" s="751" customFormat="1" ht="24.75" customHeight="1" x14ac:dyDescent="0.15">
      <c r="A2691" s="117">
        <v>5</v>
      </c>
      <c r="B2691" s="182">
        <v>0.23958333333333334</v>
      </c>
      <c r="C2691" s="186">
        <v>0.29375000000000001</v>
      </c>
      <c r="D2691" s="183">
        <v>0.37222222222222229</v>
      </c>
      <c r="E2691" s="67">
        <v>0.43541666666666673</v>
      </c>
      <c r="F2691" s="183">
        <v>0.53888888888888908</v>
      </c>
      <c r="G2691" s="67">
        <v>0.60347222222222263</v>
      </c>
      <c r="H2691" s="182">
        <v>0.69097222222222243</v>
      </c>
      <c r="I2691" s="67">
        <v>0.75416666666666698</v>
      </c>
      <c r="J2691" s="183">
        <v>0.83541666666666647</v>
      </c>
      <c r="K2691" s="67">
        <v>0.89583333333333326</v>
      </c>
      <c r="L2691" s="183"/>
      <c r="M2691" s="67"/>
      <c r="N2691" s="3"/>
      <c r="O2691" s="3"/>
      <c r="P2691" s="3"/>
      <c r="Q2691" s="3"/>
      <c r="R2691" s="68"/>
      <c r="S2691" s="69"/>
      <c r="T2691" s="14"/>
      <c r="U2691" s="20"/>
      <c r="V2691" s="985">
        <f>J2695-J2694</f>
        <v>1.4583333333333282E-2</v>
      </c>
      <c r="W2691" s="985">
        <f>K2690-K2689</f>
        <v>1.388888888888884E-2</v>
      </c>
      <c r="X2691" s="780"/>
      <c r="Y2691" s="780"/>
      <c r="Z2691" s="981"/>
      <c r="AA2691" s="780"/>
      <c r="AB2691" s="780"/>
      <c r="AC2691" s="780"/>
    </row>
    <row r="2692" spans="1:29" s="751" customFormat="1" ht="24.75" customHeight="1" x14ac:dyDescent="0.15">
      <c r="A2692" s="117">
        <v>6</v>
      </c>
      <c r="B2692" s="182">
        <v>0.25</v>
      </c>
      <c r="C2692" s="566">
        <v>0.30763888888888891</v>
      </c>
      <c r="D2692" s="183">
        <v>0.38958333333333339</v>
      </c>
      <c r="E2692" s="67">
        <v>0.45277777777777783</v>
      </c>
      <c r="F2692" s="182">
        <v>0.55486111111111136</v>
      </c>
      <c r="G2692" s="67">
        <v>0.61805555555555591</v>
      </c>
      <c r="H2692" s="182">
        <v>0.70555555555555571</v>
      </c>
      <c r="I2692" s="67">
        <v>0.76805555555555582</v>
      </c>
      <c r="J2692" s="182">
        <v>0.84930555555555531</v>
      </c>
      <c r="K2692" s="67">
        <v>0.9097222222222221</v>
      </c>
      <c r="L2692" s="182"/>
      <c r="M2692" s="67"/>
      <c r="N2692" s="3"/>
      <c r="O2692" s="3"/>
      <c r="P2692" s="3"/>
      <c r="Q2692" s="3"/>
      <c r="R2692" s="68"/>
      <c r="S2692" s="69"/>
      <c r="T2692" s="14"/>
      <c r="U2692" s="20"/>
      <c r="V2692" s="985">
        <f>J2696-J2695</f>
        <v>1.4583333333333282E-2</v>
      </c>
      <c r="W2692" s="985">
        <f>K2691-K2690</f>
        <v>1.388888888888884E-2</v>
      </c>
      <c r="X2692" s="780"/>
      <c r="Y2692" s="780"/>
      <c r="Z2692" s="981"/>
      <c r="AA2692" s="780"/>
      <c r="AB2692" s="780"/>
      <c r="AC2692" s="780"/>
    </row>
    <row r="2693" spans="1:29" s="751" customFormat="1" ht="24.75" customHeight="1" x14ac:dyDescent="0.15">
      <c r="A2693" s="117">
        <v>7</v>
      </c>
      <c r="B2693" s="182">
        <v>0.26041666666666669</v>
      </c>
      <c r="C2693" s="186">
        <v>0.3215277777777778</v>
      </c>
      <c r="D2693" s="183">
        <v>0.4069444444444445</v>
      </c>
      <c r="E2693" s="67">
        <v>0.47013888888888894</v>
      </c>
      <c r="F2693" s="183">
        <v>0.57083333333333364</v>
      </c>
      <c r="G2693" s="67">
        <v>0.63402777777777819</v>
      </c>
      <c r="H2693" s="182">
        <v>0.72152777777777799</v>
      </c>
      <c r="I2693" s="67">
        <v>0.7840277777777781</v>
      </c>
      <c r="J2693" s="183">
        <v>0.86458333333333304</v>
      </c>
      <c r="K2693" s="67">
        <v>0.92361111111111094</v>
      </c>
      <c r="L2693" s="183"/>
      <c r="M2693" s="67"/>
      <c r="N2693" s="3"/>
      <c r="O2693" s="3"/>
      <c r="P2693" s="3"/>
      <c r="Q2693" s="3"/>
      <c r="R2693" s="68"/>
      <c r="S2693" s="69"/>
      <c r="T2693" s="14"/>
      <c r="U2693" s="20"/>
      <c r="V2693" s="985">
        <f>L2687-J2696</f>
        <v>1.4583333333333282E-2</v>
      </c>
      <c r="W2693" s="985">
        <f>K2692-K2691</f>
        <v>1.388888888888884E-2</v>
      </c>
      <c r="X2693" s="780"/>
      <c r="Y2693" s="780"/>
      <c r="Z2693" s="981"/>
      <c r="AA2693" s="780"/>
      <c r="AB2693" s="780"/>
      <c r="AC2693" s="780"/>
    </row>
    <row r="2694" spans="1:29" s="751" customFormat="1" ht="24.75" customHeight="1" x14ac:dyDescent="0.15">
      <c r="A2694" s="117">
        <v>8</v>
      </c>
      <c r="B2694" s="182">
        <v>0.2729166666666667</v>
      </c>
      <c r="C2694" s="566">
        <v>0.3354166666666667</v>
      </c>
      <c r="D2694" s="183">
        <v>0.4243055555555556</v>
      </c>
      <c r="E2694" s="67">
        <v>0.48750000000000004</v>
      </c>
      <c r="F2694" s="182">
        <v>0.58680555555555591</v>
      </c>
      <c r="G2694" s="67">
        <v>0.65000000000000047</v>
      </c>
      <c r="H2694" s="182">
        <v>0.73680555555555571</v>
      </c>
      <c r="I2694" s="67">
        <v>0.79930555555555582</v>
      </c>
      <c r="J2694" s="183">
        <v>0.87916666666666632</v>
      </c>
      <c r="K2694" s="67">
        <v>0.93749999999999978</v>
      </c>
      <c r="L2694" s="182"/>
      <c r="M2694" s="67"/>
      <c r="N2694" s="3"/>
      <c r="O2694" s="3"/>
      <c r="P2694" s="3"/>
      <c r="Q2694" s="3"/>
      <c r="R2694" s="68"/>
      <c r="S2694" s="69"/>
      <c r="T2694" s="14"/>
      <c r="U2694" s="20"/>
      <c r="V2694" s="985">
        <f>L2688-L2687</f>
        <v>1.4583333333333282E-2</v>
      </c>
      <c r="W2694" s="985">
        <f>K2693-K2692</f>
        <v>1.388888888888884E-2</v>
      </c>
      <c r="X2694" s="780"/>
      <c r="Y2694" s="780"/>
      <c r="Z2694" s="981"/>
      <c r="AA2694" s="780"/>
      <c r="AB2694" s="780"/>
      <c r="AC2694" s="780"/>
    </row>
    <row r="2695" spans="1:29" s="751" customFormat="1" ht="24.75" customHeight="1" x14ac:dyDescent="0.15">
      <c r="A2695" s="57">
        <v>9</v>
      </c>
      <c r="B2695" s="182">
        <v>0.28541666666666671</v>
      </c>
      <c r="C2695" s="186">
        <v>0.34930555555555559</v>
      </c>
      <c r="D2695" s="183">
        <v>0.44166666666666671</v>
      </c>
      <c r="E2695" s="67">
        <v>0.5048611111111112</v>
      </c>
      <c r="F2695" s="183">
        <v>0.60069444444444475</v>
      </c>
      <c r="G2695" s="67">
        <v>0.66388888888888931</v>
      </c>
      <c r="H2695" s="182">
        <v>0.75069444444444455</v>
      </c>
      <c r="I2695" s="67">
        <v>0.81319444444444466</v>
      </c>
      <c r="J2695" s="183">
        <v>0.8937499999999996</v>
      </c>
      <c r="K2695" s="67"/>
      <c r="L2695" s="183"/>
      <c r="M2695" s="67"/>
      <c r="N2695" s="3"/>
      <c r="O2695" s="3"/>
      <c r="P2695" s="3"/>
      <c r="Q2695" s="3"/>
      <c r="R2695" s="68"/>
      <c r="S2695" s="69"/>
      <c r="T2695" s="14"/>
      <c r="U2695" s="20"/>
      <c r="V2695" s="985"/>
      <c r="W2695" s="985"/>
      <c r="X2695" s="780"/>
      <c r="Y2695" s="780"/>
      <c r="Z2695" s="981"/>
      <c r="AA2695" s="780"/>
      <c r="AB2695" s="780"/>
      <c r="AC2695" s="780"/>
    </row>
    <row r="2696" spans="1:29" s="751" customFormat="1" ht="24.75" customHeight="1" x14ac:dyDescent="0.15">
      <c r="A2696" s="117">
        <v>10</v>
      </c>
      <c r="B2696" s="182">
        <v>0.29791666666666672</v>
      </c>
      <c r="C2696" s="566">
        <v>0.36319444444444449</v>
      </c>
      <c r="D2696" s="183">
        <v>0.45902777777777781</v>
      </c>
      <c r="E2696" s="67">
        <v>0.52222222222222237</v>
      </c>
      <c r="F2696" s="182">
        <v>0.61458333333333359</v>
      </c>
      <c r="G2696" s="67">
        <v>0.67777777777777815</v>
      </c>
      <c r="H2696" s="182">
        <v>0.76458333333333339</v>
      </c>
      <c r="I2696" s="67">
        <v>0.82638888888888906</v>
      </c>
      <c r="J2696" s="183">
        <v>0.90833333333333288</v>
      </c>
      <c r="K2696" s="67"/>
      <c r="L2696" s="183"/>
      <c r="M2696" s="67"/>
      <c r="N2696" s="3"/>
      <c r="O2696" s="3"/>
      <c r="P2696" s="3"/>
      <c r="Q2696" s="3"/>
      <c r="R2696" s="68"/>
      <c r="S2696" s="69"/>
      <c r="T2696" s="14"/>
      <c r="U2696" s="20"/>
      <c r="V2696" s="985"/>
      <c r="W2696" s="985"/>
      <c r="X2696" s="780"/>
      <c r="Y2696" s="780"/>
      <c r="Z2696" s="981"/>
      <c r="AA2696" s="780"/>
      <c r="AB2696" s="780"/>
      <c r="AC2696" s="780"/>
    </row>
    <row r="2697" spans="1:29" s="751" customFormat="1" ht="24.75" customHeight="1" x14ac:dyDescent="0.15">
      <c r="A2697" s="8">
        <v>11</v>
      </c>
      <c r="B2697" s="182"/>
      <c r="C2697" s="186"/>
      <c r="D2697" s="183"/>
      <c r="E2697" s="67"/>
      <c r="F2697" s="183"/>
      <c r="G2697" s="67"/>
      <c r="H2697" s="182"/>
      <c r="I2697" s="67"/>
      <c r="J2697" s="183"/>
      <c r="K2697" s="67"/>
      <c r="L2697" s="183"/>
      <c r="M2697" s="67"/>
      <c r="N2697" s="3"/>
      <c r="O2697" s="3"/>
      <c r="P2697" s="3"/>
      <c r="Q2697" s="3"/>
      <c r="R2697" s="68"/>
      <c r="S2697" s="69"/>
      <c r="T2697" s="14"/>
      <c r="U2697" s="20"/>
      <c r="V2697" s="985"/>
      <c r="W2697" s="780"/>
      <c r="X2697" s="780"/>
      <c r="Y2697" s="780"/>
      <c r="Z2697" s="981"/>
      <c r="AA2697" s="780"/>
      <c r="AB2697" s="780"/>
      <c r="AC2697" s="780"/>
    </row>
    <row r="2698" spans="1:29" s="751" customFormat="1" ht="24.75" customHeight="1" x14ac:dyDescent="0.15">
      <c r="A2698" s="117">
        <v>12</v>
      </c>
      <c r="B2698" s="182"/>
      <c r="C2698" s="566"/>
      <c r="D2698" s="183"/>
      <c r="E2698" s="67"/>
      <c r="F2698" s="182"/>
      <c r="G2698" s="67"/>
      <c r="H2698" s="182"/>
      <c r="I2698" s="67"/>
      <c r="J2698" s="183"/>
      <c r="K2698" s="67"/>
      <c r="L2698" s="3"/>
      <c r="M2698" s="67"/>
      <c r="N2698" s="3"/>
      <c r="O2698" s="3"/>
      <c r="P2698" s="3"/>
      <c r="Q2698" s="3"/>
      <c r="R2698" s="68"/>
      <c r="S2698" s="69"/>
      <c r="T2698" s="14"/>
      <c r="U2698" s="20"/>
      <c r="V2698" s="780"/>
      <c r="W2698" s="780"/>
      <c r="X2698" s="780"/>
      <c r="Y2698" s="780"/>
      <c r="Z2698" s="981"/>
      <c r="AA2698" s="780"/>
      <c r="AB2698" s="780"/>
      <c r="AC2698" s="780"/>
    </row>
    <row r="2699" spans="1:29" s="751" customFormat="1" ht="24.75" customHeight="1" x14ac:dyDescent="0.15">
      <c r="A2699" s="728">
        <v>13</v>
      </c>
      <c r="B2699" s="3"/>
      <c r="C2699" s="3"/>
      <c r="D2699" s="3"/>
      <c r="E2699" s="3"/>
      <c r="F2699" s="49"/>
      <c r="G2699" s="3"/>
      <c r="H2699" s="50"/>
      <c r="I2699" s="3"/>
      <c r="J2699" s="3"/>
      <c r="K2699" s="3"/>
      <c r="L2699" s="3"/>
      <c r="M2699" s="3"/>
      <c r="N2699" s="3"/>
      <c r="O2699" s="3"/>
      <c r="P2699" s="3"/>
      <c r="Q2699" s="3"/>
      <c r="R2699" s="68"/>
      <c r="S2699" s="69"/>
      <c r="T2699" s="14"/>
      <c r="U2699" s="20"/>
      <c r="V2699" s="780"/>
      <c r="W2699" s="780"/>
      <c r="X2699" s="780"/>
      <c r="Y2699" s="780"/>
      <c r="Z2699" s="981"/>
      <c r="AA2699" s="780"/>
      <c r="AB2699" s="780"/>
      <c r="AC2699" s="780"/>
    </row>
    <row r="2700" spans="1:29" s="751" customFormat="1" ht="24.75" customHeight="1" x14ac:dyDescent="0.15">
      <c r="A2700" s="117">
        <v>14</v>
      </c>
      <c r="B2700" s="3"/>
      <c r="C2700" s="40"/>
      <c r="D2700" s="40"/>
      <c r="E2700" s="40"/>
      <c r="F2700" s="40"/>
      <c r="G2700" s="40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68"/>
      <c r="S2700" s="69"/>
      <c r="T2700" s="14"/>
      <c r="U2700" s="20"/>
      <c r="V2700" s="780"/>
      <c r="W2700" s="780"/>
      <c r="X2700" s="780"/>
      <c r="Y2700" s="780"/>
      <c r="Z2700" s="981"/>
      <c r="AA2700" s="780"/>
      <c r="AB2700" s="780"/>
      <c r="AC2700" s="780"/>
    </row>
    <row r="2701" spans="1:29" s="751" customFormat="1" ht="24.75" customHeight="1" x14ac:dyDescent="0.15">
      <c r="A2701" s="728">
        <v>15</v>
      </c>
      <c r="B2701" s="3"/>
      <c r="C2701" s="40"/>
      <c r="D2701" s="40"/>
      <c r="E2701" s="40"/>
      <c r="F2701" s="40"/>
      <c r="G2701" s="40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68"/>
      <c r="S2701" s="69"/>
      <c r="T2701" s="14"/>
      <c r="U2701" s="20"/>
      <c r="V2701" s="780"/>
      <c r="W2701" s="780"/>
      <c r="X2701" s="780"/>
      <c r="Y2701" s="780"/>
      <c r="Z2701" s="981"/>
      <c r="AA2701" s="780"/>
      <c r="AB2701" s="780"/>
      <c r="AC2701" s="780"/>
    </row>
    <row r="2702" spans="1:29" s="751" customFormat="1" ht="24.75" customHeight="1" x14ac:dyDescent="0.15">
      <c r="A2702" s="728">
        <v>16</v>
      </c>
      <c r="B2702" s="3"/>
      <c r="C2702" s="40"/>
      <c r="D2702" s="40"/>
      <c r="E2702" s="40"/>
      <c r="F2702" s="40"/>
      <c r="G2702" s="40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68"/>
      <c r="S2702" s="69"/>
      <c r="T2702" s="14"/>
      <c r="U2702" s="20"/>
      <c r="V2702" s="780"/>
      <c r="W2702" s="780"/>
      <c r="X2702" s="780"/>
      <c r="Y2702" s="780"/>
      <c r="Z2702" s="981"/>
      <c r="AA2702" s="780"/>
      <c r="AB2702" s="780"/>
      <c r="AC2702" s="780"/>
    </row>
    <row r="2703" spans="1:29" s="751" customFormat="1" ht="24.75" customHeight="1" x14ac:dyDescent="0.15">
      <c r="A2703" s="728">
        <v>17</v>
      </c>
      <c r="B2703" s="3"/>
      <c r="C2703" s="40"/>
      <c r="D2703" s="40"/>
      <c r="E2703" s="40"/>
      <c r="F2703" s="40"/>
      <c r="G2703" s="40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68"/>
      <c r="S2703" s="69"/>
      <c r="T2703" s="14"/>
      <c r="U2703" s="20"/>
      <c r="V2703" s="780"/>
      <c r="W2703" s="780"/>
      <c r="X2703" s="780"/>
      <c r="Y2703" s="780"/>
      <c r="Z2703" s="981"/>
      <c r="AA2703" s="780"/>
      <c r="AB2703" s="780"/>
      <c r="AC2703" s="780"/>
    </row>
    <row r="2704" spans="1:29" s="751" customFormat="1" ht="24.75" customHeight="1" x14ac:dyDescent="0.15">
      <c r="A2704" s="728">
        <v>18</v>
      </c>
      <c r="B2704" s="40"/>
      <c r="C2704" s="40"/>
      <c r="D2704" s="40"/>
      <c r="E2704" s="40"/>
      <c r="F2704" s="40"/>
      <c r="G2704" s="40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68"/>
      <c r="S2704" s="69"/>
      <c r="T2704" s="14"/>
      <c r="U2704" s="20"/>
      <c r="V2704" s="780"/>
      <c r="W2704" s="780"/>
      <c r="X2704" s="780"/>
      <c r="Y2704" s="780"/>
      <c r="Z2704" s="981"/>
      <c r="AA2704" s="780"/>
      <c r="AB2704" s="780"/>
      <c r="AC2704" s="780"/>
    </row>
    <row r="2705" spans="1:29" s="751" customFormat="1" ht="24.75" customHeight="1" x14ac:dyDescent="0.15">
      <c r="A2705" s="8">
        <v>19</v>
      </c>
      <c r="B2705" s="40"/>
      <c r="C2705" s="40"/>
      <c r="D2705" s="40"/>
      <c r="E2705" s="40"/>
      <c r="F2705" s="40"/>
      <c r="G2705" s="40"/>
      <c r="H2705" s="40"/>
      <c r="I2705" s="40"/>
      <c r="J2705" s="40"/>
      <c r="K2705" s="40"/>
      <c r="L2705" s="40"/>
      <c r="M2705" s="40"/>
      <c r="N2705" s="40"/>
      <c r="O2705" s="40"/>
      <c r="P2705" s="40"/>
      <c r="Q2705" s="40"/>
      <c r="R2705" s="10"/>
      <c r="S2705" s="69"/>
      <c r="T2705" s="14"/>
      <c r="U2705" s="20"/>
      <c r="V2705" s="780"/>
      <c r="W2705" s="780"/>
      <c r="X2705" s="780"/>
      <c r="Y2705" s="780"/>
      <c r="Z2705" s="981"/>
      <c r="AA2705" s="780"/>
      <c r="AB2705" s="780"/>
      <c r="AC2705" s="780"/>
    </row>
    <row r="2706" spans="1:29" s="751" customFormat="1" ht="24.75" customHeight="1" x14ac:dyDescent="0.15">
      <c r="A2706" s="8">
        <v>20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9"/>
      <c r="S2706" s="4"/>
      <c r="T2706" s="14"/>
      <c r="U2706" s="20"/>
      <c r="V2706" s="780"/>
      <c r="W2706" s="780"/>
      <c r="X2706" s="780"/>
      <c r="Y2706" s="780"/>
      <c r="Z2706" s="981"/>
      <c r="AA2706" s="780"/>
      <c r="AB2706" s="780"/>
      <c r="AC2706" s="780"/>
    </row>
    <row r="2707" spans="1:29" s="751" customFormat="1" ht="24.75" customHeight="1" x14ac:dyDescent="0.15">
      <c r="A2707" s="8">
        <v>21</v>
      </c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14"/>
      <c r="U2707" s="20"/>
      <c r="V2707" s="780"/>
      <c r="W2707" s="780"/>
      <c r="X2707" s="780"/>
      <c r="Y2707" s="780"/>
      <c r="Z2707" s="981"/>
      <c r="AA2707" s="780"/>
      <c r="AB2707" s="780"/>
      <c r="AC2707" s="780"/>
    </row>
    <row r="2708" spans="1:29" s="751" customFormat="1" ht="24.75" customHeight="1" x14ac:dyDescent="0.15">
      <c r="A2708" s="8">
        <v>22</v>
      </c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14"/>
      <c r="U2708" s="20"/>
      <c r="V2708" s="780"/>
      <c r="W2708" s="780"/>
      <c r="X2708" s="780"/>
      <c r="Y2708" s="780"/>
      <c r="Z2708" s="981"/>
      <c r="AA2708" s="780"/>
      <c r="AB2708" s="780"/>
      <c r="AC2708" s="780"/>
    </row>
    <row r="2709" spans="1:29" s="751" customFormat="1" ht="24.75" customHeight="1" x14ac:dyDescent="0.15">
      <c r="A2709" s="8">
        <v>23</v>
      </c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14"/>
      <c r="U2709" s="20"/>
      <c r="V2709" s="780"/>
      <c r="W2709" s="780"/>
      <c r="X2709" s="780"/>
      <c r="Y2709" s="780"/>
      <c r="Z2709" s="981"/>
      <c r="AA2709" s="780"/>
      <c r="AB2709" s="780"/>
      <c r="AC2709" s="780"/>
    </row>
    <row r="2710" spans="1:29" s="751" customFormat="1" ht="24.75" customHeight="1" x14ac:dyDescent="0.15">
      <c r="A2710" s="8">
        <v>24</v>
      </c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14"/>
      <c r="U2710" s="20"/>
      <c r="V2710" s="780"/>
      <c r="W2710" s="780"/>
      <c r="X2710" s="780"/>
      <c r="Y2710" s="780"/>
      <c r="Z2710" s="981"/>
      <c r="AA2710" s="780"/>
      <c r="AB2710" s="780"/>
      <c r="AC2710" s="780"/>
    </row>
    <row r="2711" spans="1:29" s="751" customFormat="1" ht="24.75" customHeight="1" x14ac:dyDescent="0.15">
      <c r="A2711" s="8">
        <v>25</v>
      </c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14"/>
      <c r="U2711" s="20"/>
      <c r="V2711" s="780"/>
      <c r="W2711" s="780"/>
      <c r="X2711" s="780"/>
      <c r="Y2711" s="780"/>
      <c r="Z2711" s="981"/>
      <c r="AA2711" s="780"/>
      <c r="AB2711" s="780"/>
      <c r="AC2711" s="780"/>
    </row>
    <row r="2712" spans="1:29" s="751" customFormat="1" ht="24.75" customHeight="1" x14ac:dyDescent="0.15">
      <c r="A2712" s="8">
        <v>26</v>
      </c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14"/>
      <c r="U2712" s="20"/>
      <c r="V2712" s="780"/>
      <c r="W2712" s="780"/>
      <c r="X2712" s="780"/>
      <c r="Y2712" s="780"/>
      <c r="Z2712" s="981"/>
      <c r="AA2712" s="780"/>
      <c r="AB2712" s="780"/>
      <c r="AC2712" s="780"/>
    </row>
    <row r="2713" spans="1:29" s="751" customFormat="1" ht="24.75" customHeight="1" x14ac:dyDescent="0.15">
      <c r="A2713" s="8">
        <v>27</v>
      </c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14"/>
      <c r="U2713" s="20"/>
      <c r="V2713" s="780"/>
      <c r="W2713" s="780"/>
      <c r="X2713" s="780"/>
      <c r="Y2713" s="780"/>
      <c r="Z2713" s="981"/>
      <c r="AA2713" s="780"/>
      <c r="AB2713" s="780"/>
      <c r="AC2713" s="780"/>
    </row>
    <row r="2714" spans="1:29" s="751" customFormat="1" ht="24.75" customHeight="1" x14ac:dyDescent="0.15">
      <c r="A2714" s="8">
        <v>28</v>
      </c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14"/>
      <c r="U2714" s="20"/>
      <c r="V2714" s="780"/>
      <c r="W2714" s="780"/>
      <c r="X2714" s="780"/>
      <c r="Y2714" s="780"/>
      <c r="Z2714" s="981"/>
      <c r="AA2714" s="780"/>
      <c r="AB2714" s="780"/>
      <c r="AC2714" s="780"/>
    </row>
    <row r="2715" spans="1:29" s="751" customFormat="1" ht="24.75" customHeight="1" x14ac:dyDescent="0.15">
      <c r="A2715" s="8">
        <v>29</v>
      </c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14"/>
      <c r="U2715" s="20"/>
      <c r="V2715" s="780"/>
      <c r="W2715" s="780"/>
      <c r="X2715" s="780"/>
      <c r="Y2715" s="780"/>
      <c r="Z2715" s="981"/>
      <c r="AA2715" s="780"/>
      <c r="AB2715" s="780"/>
      <c r="AC2715" s="780"/>
    </row>
    <row r="2716" spans="1:29" s="751" customFormat="1" ht="24.75" customHeight="1" x14ac:dyDescent="0.15">
      <c r="A2716" s="8">
        <v>30</v>
      </c>
      <c r="B2716" s="45"/>
      <c r="C2716" s="45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6"/>
      <c r="U2716" s="47"/>
      <c r="V2716" s="780"/>
      <c r="W2716" s="780"/>
      <c r="X2716" s="780"/>
      <c r="Y2716" s="780"/>
      <c r="Z2716" s="981"/>
      <c r="AA2716" s="780"/>
      <c r="AB2716" s="780"/>
      <c r="AC2716" s="780"/>
    </row>
    <row r="2717" spans="1:29" s="751" customFormat="1" ht="24.75" customHeight="1" x14ac:dyDescent="0.15">
      <c r="A2717" s="8">
        <v>31</v>
      </c>
      <c r="B2717" s="45"/>
      <c r="C2717" s="45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6"/>
      <c r="U2717" s="47"/>
      <c r="V2717" s="780"/>
      <c r="W2717" s="780"/>
      <c r="X2717" s="780"/>
      <c r="Y2717" s="780"/>
      <c r="Z2717" s="981"/>
      <c r="AA2717" s="780"/>
      <c r="AB2717" s="780"/>
      <c r="AC2717" s="780"/>
    </row>
    <row r="2718" spans="1:29" s="751" customFormat="1" ht="24.75" customHeight="1" x14ac:dyDescent="0.15">
      <c r="A2718" s="8">
        <v>32</v>
      </c>
      <c r="B2718" s="45"/>
      <c r="C2718" s="45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6"/>
      <c r="U2718" s="47"/>
      <c r="V2718" s="780"/>
      <c r="W2718" s="780"/>
      <c r="X2718" s="780"/>
      <c r="Y2718" s="780"/>
      <c r="Z2718" s="981"/>
      <c r="AA2718" s="780"/>
      <c r="AB2718" s="780"/>
      <c r="AC2718" s="780"/>
    </row>
    <row r="2719" spans="1:29" s="751" customFormat="1" ht="24.75" customHeight="1" thickBot="1" x14ac:dyDescent="0.2">
      <c r="A2719" s="521">
        <v>33</v>
      </c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0"/>
      <c r="V2719" s="780"/>
      <c r="W2719" s="780"/>
      <c r="X2719" s="780"/>
      <c r="Y2719" s="780"/>
      <c r="Z2719" s="981"/>
      <c r="AA2719" s="780"/>
      <c r="AB2719" s="780"/>
      <c r="AC2719" s="780"/>
    </row>
    <row r="2720" spans="1:29" s="751" customFormat="1" ht="20.100000000000001" customHeight="1" thickBot="1" x14ac:dyDescent="0.2">
      <c r="A2720" s="1665" t="s">
        <v>4</v>
      </c>
      <c r="B2720" s="1666"/>
      <c r="C2720" s="1574" t="s">
        <v>1018</v>
      </c>
      <c r="D2720" s="1574"/>
      <c r="E2720" s="1574"/>
      <c r="F2720" s="1575"/>
      <c r="G2720" s="13"/>
      <c r="H2720" s="13"/>
      <c r="I2720" s="13"/>
      <c r="J2720" s="13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780"/>
      <c r="W2720" s="780"/>
      <c r="X2720" s="780"/>
      <c r="Y2720" s="780"/>
      <c r="Z2720" s="981"/>
      <c r="AA2720" s="780"/>
      <c r="AB2720" s="780"/>
      <c r="AC2720" s="780"/>
    </row>
    <row r="2721" spans="1:26" s="1367" customFormat="1" ht="31.5" customHeight="1" thickBot="1" x14ac:dyDescent="0.2">
      <c r="A2721" s="1476" t="s">
        <v>686</v>
      </c>
      <c r="B2721" s="1477"/>
      <c r="C2721" s="1477"/>
      <c r="D2721" s="1477"/>
      <c r="E2721" s="1478"/>
      <c r="F2721" s="1411" t="s">
        <v>1766</v>
      </c>
      <c r="G2721" s="1366"/>
      <c r="H2721" s="1479" t="s">
        <v>47</v>
      </c>
      <c r="I2721" s="1480"/>
      <c r="J2721" s="1480"/>
      <c r="K2721" s="1370" t="s">
        <v>9</v>
      </c>
      <c r="L2721" s="1457" t="s">
        <v>687</v>
      </c>
      <c r="M2721" s="1457"/>
      <c r="N2721" s="1458"/>
      <c r="O2721" s="1366"/>
      <c r="P2721" s="6"/>
      <c r="Q2721" s="6"/>
      <c r="R2721" s="6"/>
      <c r="S2721" s="1366"/>
      <c r="T2721" s="1648" t="s">
        <v>11</v>
      </c>
      <c r="U2721" s="1649"/>
      <c r="V2721" s="1385">
        <f>V2723/V2728</f>
        <v>7.3830409356725139E-3</v>
      </c>
      <c r="W2721" s="1385">
        <f>W2723/W2728</f>
        <v>7.3423032407407404E-3</v>
      </c>
      <c r="X2721" s="1422">
        <f>AVERAGE(V2721,W2721)</f>
        <v>7.3626720882066267E-3</v>
      </c>
      <c r="Y2721" s="1398" t="s">
        <v>184</v>
      </c>
      <c r="Z2721" s="1399">
        <f>ROUND(X2721*1440,0)/1440</f>
        <v>7.6388888888888886E-3</v>
      </c>
    </row>
    <row r="2722" spans="1:26" s="1367" customFormat="1" ht="9" customHeight="1" thickBot="1" x14ac:dyDescent="0.2">
      <c r="A2722" s="1366"/>
      <c r="B2722" s="1366"/>
      <c r="C2722" s="1366"/>
      <c r="D2722" s="1366"/>
      <c r="E2722" s="1366"/>
      <c r="F2722" s="1366"/>
      <c r="G2722" s="1366"/>
      <c r="H2722" s="1366"/>
      <c r="I2722" s="1366"/>
      <c r="J2722" s="1366"/>
      <c r="K2722" s="1366"/>
      <c r="L2722" s="1366"/>
      <c r="M2722" s="1366"/>
      <c r="N2722" s="1366"/>
      <c r="O2722" s="1366"/>
      <c r="P2722" s="1366"/>
      <c r="Q2722" s="1366"/>
      <c r="R2722" s="1366"/>
      <c r="S2722" s="1366"/>
      <c r="T2722" s="1366"/>
      <c r="U2722" s="1366"/>
      <c r="V2722" s="1385">
        <v>0.23958333333333334</v>
      </c>
      <c r="W2722" s="1385">
        <v>0.23611111111111113</v>
      </c>
      <c r="Y2722" s="1393"/>
      <c r="Z2722" s="1393"/>
    </row>
    <row r="2723" spans="1:26" s="1367" customFormat="1" ht="20.100000000000001" customHeight="1" thickBot="1" x14ac:dyDescent="0.2">
      <c r="A2723" s="1495" t="s">
        <v>12</v>
      </c>
      <c r="B2723" s="1483"/>
      <c r="C2723" s="1483" t="s">
        <v>650</v>
      </c>
      <c r="D2723" s="1483"/>
      <c r="E2723" s="1484"/>
      <c r="F2723" s="1453"/>
      <c r="G2723" s="1454"/>
      <c r="H2723" s="1454"/>
      <c r="I2723" s="1454"/>
      <c r="J2723" s="1454"/>
      <c r="K2723" s="1366"/>
      <c r="L2723" s="1366"/>
      <c r="M2723" s="1366"/>
      <c r="N2723" s="1463" t="s">
        <v>13</v>
      </c>
      <c r="O2723" s="1464"/>
      <c r="P2723" s="1536">
        <v>11</v>
      </c>
      <c r="Q2723" s="1537"/>
      <c r="R2723" s="1366"/>
      <c r="S2723" s="1371" t="s">
        <v>14</v>
      </c>
      <c r="T2723" s="1690">
        <v>5.2777777777777778E-2</v>
      </c>
      <c r="U2723" s="1466"/>
      <c r="V2723" s="1385">
        <f>V2724-V2722</f>
        <v>0.70138888888888884</v>
      </c>
      <c r="W2723" s="1385">
        <f>W2724-W2722</f>
        <v>0.70486111111111105</v>
      </c>
      <c r="Y2723" s="1393"/>
      <c r="Z2723" s="1393"/>
    </row>
    <row r="2724" spans="1:26" s="1367" customFormat="1" ht="9" customHeight="1" thickBot="1" x14ac:dyDescent="0.2">
      <c r="A2724" s="1366"/>
      <c r="B2724" s="1366"/>
      <c r="C2724" s="1366"/>
      <c r="D2724" s="1366"/>
      <c r="E2724" s="1366"/>
      <c r="F2724" s="1366"/>
      <c r="G2724" s="1366"/>
      <c r="H2724" s="1366"/>
      <c r="I2724" s="1366"/>
      <c r="J2724" s="1366"/>
      <c r="K2724" s="1366"/>
      <c r="L2724" s="1366"/>
      <c r="M2724" s="1366"/>
      <c r="N2724" s="1366"/>
      <c r="O2724" s="1366"/>
      <c r="P2724" s="1366"/>
      <c r="Q2724" s="1366"/>
      <c r="R2724" s="1366"/>
      <c r="S2724" s="1366"/>
      <c r="T2724" s="1366"/>
      <c r="U2724" s="1366"/>
      <c r="V2724" s="1385">
        <v>0.94097222222222221</v>
      </c>
      <c r="W2724" s="1385">
        <v>0.94097222222222221</v>
      </c>
      <c r="Y2724" s="1393"/>
      <c r="Z2724" s="1393"/>
    </row>
    <row r="2725" spans="1:26" s="1367" customFormat="1" ht="20.100000000000001" customHeight="1" x14ac:dyDescent="0.15">
      <c r="A2725" s="1499" t="s">
        <v>15</v>
      </c>
      <c r="B2725" s="1494">
        <v>1</v>
      </c>
      <c r="C2725" s="1494"/>
      <c r="D2725" s="1494">
        <v>2</v>
      </c>
      <c r="E2725" s="1494"/>
      <c r="F2725" s="1494">
        <v>3</v>
      </c>
      <c r="G2725" s="1494"/>
      <c r="H2725" s="1494">
        <v>4</v>
      </c>
      <c r="I2725" s="1494"/>
      <c r="J2725" s="1494">
        <v>5</v>
      </c>
      <c r="K2725" s="1494"/>
      <c r="L2725" s="1494">
        <v>6</v>
      </c>
      <c r="M2725" s="1494"/>
      <c r="N2725" s="1494">
        <v>7</v>
      </c>
      <c r="O2725" s="1494"/>
      <c r="P2725" s="1494">
        <v>8</v>
      </c>
      <c r="Q2725" s="1494"/>
      <c r="R2725" s="1494">
        <v>9</v>
      </c>
      <c r="S2725" s="1494"/>
      <c r="T2725" s="1494">
        <v>10</v>
      </c>
      <c r="U2725" s="1514"/>
      <c r="V2725" s="1406"/>
      <c r="W2725" s="1406"/>
      <c r="Y2725" s="1393"/>
      <c r="Z2725" s="1393"/>
    </row>
    <row r="2726" spans="1:26" s="1367" customFormat="1" ht="20.100000000000001" customHeight="1" x14ac:dyDescent="0.15">
      <c r="A2726" s="1500"/>
      <c r="B2726" s="1372" t="s">
        <v>47</v>
      </c>
      <c r="C2726" s="1372" t="s">
        <v>687</v>
      </c>
      <c r="D2726" s="1372" t="s">
        <v>47</v>
      </c>
      <c r="E2726" s="1372" t="s">
        <v>687</v>
      </c>
      <c r="F2726" s="1372" t="s">
        <v>47</v>
      </c>
      <c r="G2726" s="1372" t="s">
        <v>687</v>
      </c>
      <c r="H2726" s="1372" t="s">
        <v>47</v>
      </c>
      <c r="I2726" s="1372" t="s">
        <v>687</v>
      </c>
      <c r="J2726" s="1372" t="s">
        <v>47</v>
      </c>
      <c r="K2726" s="1372" t="s">
        <v>687</v>
      </c>
      <c r="L2726" s="1372" t="s">
        <v>47</v>
      </c>
      <c r="M2726" s="1372" t="s">
        <v>687</v>
      </c>
      <c r="N2726" s="1372"/>
      <c r="O2726" s="1372"/>
      <c r="P2726" s="1372"/>
      <c r="Q2726" s="1372"/>
      <c r="R2726" s="1372"/>
      <c r="S2726" s="1372"/>
      <c r="T2726" s="1372"/>
      <c r="U2726" s="1394"/>
      <c r="V2726" s="1406"/>
      <c r="W2726" s="1406"/>
      <c r="Y2726" s="1393"/>
      <c r="Z2726" s="1393"/>
    </row>
    <row r="2727" spans="1:26" s="1367" customFormat="1" ht="24.75" customHeight="1" x14ac:dyDescent="0.15">
      <c r="A2727" s="454">
        <v>1</v>
      </c>
      <c r="B2727" s="1360"/>
      <c r="C2727" s="338">
        <v>0.23611111111111113</v>
      </c>
      <c r="D2727" s="338">
        <v>0.30416666666666664</v>
      </c>
      <c r="E2727" s="338">
        <v>0.36319444444444443</v>
      </c>
      <c r="F2727" s="338">
        <v>0.44236111111111115</v>
      </c>
      <c r="G2727" s="338">
        <v>0.49513888888888885</v>
      </c>
      <c r="H2727" s="338"/>
      <c r="I2727" s="338"/>
      <c r="J2727" s="338"/>
      <c r="K2727" s="338"/>
      <c r="L2727" s="338"/>
      <c r="M2727" s="338"/>
      <c r="N2727" s="1386"/>
      <c r="O2727" s="1386"/>
      <c r="P2727" s="1386"/>
      <c r="Q2727" s="1386"/>
      <c r="R2727" s="1378"/>
      <c r="S2727" s="1379"/>
      <c r="T2727" s="1369"/>
      <c r="U2727" s="547"/>
      <c r="V2727" s="111">
        <f>COUNTA(B2727:U2759)</f>
        <v>191</v>
      </c>
      <c r="W2727" s="22">
        <f>V2727/18.5/2</f>
        <v>5.1621621621621623</v>
      </c>
      <c r="Y2727" s="1393"/>
      <c r="Z2727" s="1393"/>
    </row>
    <row r="2728" spans="1:26" s="1367" customFormat="1" ht="24.75" customHeight="1" x14ac:dyDescent="0.15">
      <c r="A2728" s="454" t="s">
        <v>53</v>
      </c>
      <c r="B2728" s="1360"/>
      <c r="C2728" s="338">
        <v>0.24444444444444446</v>
      </c>
      <c r="D2728" s="338">
        <v>0.3125</v>
      </c>
      <c r="E2728" s="338">
        <v>0.37222222222222223</v>
      </c>
      <c r="F2728" s="338">
        <v>0.4513888888888889</v>
      </c>
      <c r="G2728" s="338">
        <v>0.50416666666666665</v>
      </c>
      <c r="H2728" s="338">
        <v>0.59513888888888888</v>
      </c>
      <c r="I2728" s="338">
        <v>0.65</v>
      </c>
      <c r="J2728" s="338">
        <v>0.73263888888888884</v>
      </c>
      <c r="K2728" s="338">
        <v>0.79513888888888884</v>
      </c>
      <c r="L2728" s="338">
        <v>0.87222222222222223</v>
      </c>
      <c r="M2728" s="338">
        <v>0.92569444444444438</v>
      </c>
      <c r="N2728" s="1386"/>
      <c r="O2728" s="1386"/>
      <c r="P2728" s="1386"/>
      <c r="Q2728" s="1386"/>
      <c r="R2728" s="1378"/>
      <c r="S2728" s="1379"/>
      <c r="T2728" s="1369"/>
      <c r="U2728" s="547"/>
      <c r="V2728" s="1381">
        <f>COUNTA(B2727:B2759,D2727:D2759,F2727:F2759,H2727:H2759,J2727:J2759,L2727:L2759,N2727:N2759,P2727:P2759,R2727:R2759,T2727:T2759)</f>
        <v>95</v>
      </c>
      <c r="W2728" s="1381">
        <f>COUNTA(C2727:C2759,E2727:E2759,G2727:G2759,I2727:I2759,K2727:K2759,M2727:M2759,O2727:O2759,Q2727:Q2759,S2727:S2759,U2727:U2759)</f>
        <v>96</v>
      </c>
      <c r="Y2728" s="1366">
        <f>(V2728+W2728)/2</f>
        <v>95.5</v>
      </c>
      <c r="Z2728" s="1393"/>
    </row>
    <row r="2729" spans="1:26" s="1367" customFormat="1" ht="24.75" customHeight="1" x14ac:dyDescent="0.15">
      <c r="A2729" s="454">
        <v>3</v>
      </c>
      <c r="B2729" s="338"/>
      <c r="C2729" s="338">
        <v>0.25277777777777777</v>
      </c>
      <c r="D2729" s="338">
        <v>0.32083333333333336</v>
      </c>
      <c r="E2729" s="338">
        <v>0.38055555555555554</v>
      </c>
      <c r="F2729" s="338">
        <v>0.4597222222222222</v>
      </c>
      <c r="G2729" s="338">
        <v>0.51250000000000007</v>
      </c>
      <c r="H2729" s="338">
        <v>0.60416666666666663</v>
      </c>
      <c r="I2729" s="338">
        <v>0.65902777777777777</v>
      </c>
      <c r="J2729" s="338">
        <v>0.74097222222222225</v>
      </c>
      <c r="K2729" s="338">
        <v>0.8027777777777777</v>
      </c>
      <c r="L2729" s="338">
        <v>0.87986111111111109</v>
      </c>
      <c r="M2729" s="338">
        <v>0.93333333333333324</v>
      </c>
      <c r="N2729" s="1386"/>
      <c r="O2729" s="1386"/>
      <c r="P2729" s="1386"/>
      <c r="Q2729" s="1386"/>
      <c r="R2729" s="1378"/>
      <c r="S2729" s="1379"/>
      <c r="T2729" s="1369"/>
      <c r="U2729" s="1395"/>
      <c r="V2729" s="1393"/>
      <c r="W2729" s="1393"/>
      <c r="Y2729" s="1366" t="s">
        <v>394</v>
      </c>
      <c r="Z2729" s="1393"/>
    </row>
    <row r="2730" spans="1:26" s="1367" customFormat="1" ht="24.75" customHeight="1" x14ac:dyDescent="0.15">
      <c r="A2730" s="454" t="s">
        <v>55</v>
      </c>
      <c r="B2730" s="338"/>
      <c r="C2730" s="338">
        <v>0.26041666666666669</v>
      </c>
      <c r="D2730" s="338">
        <v>0.32916666666666666</v>
      </c>
      <c r="E2730" s="338">
        <v>0.3888888888888889</v>
      </c>
      <c r="F2730" s="338">
        <v>0.4680555555555555</v>
      </c>
      <c r="G2730" s="338">
        <v>0.52083333333333337</v>
      </c>
      <c r="H2730" s="338">
        <v>0.61319444444444449</v>
      </c>
      <c r="I2730" s="338">
        <v>0.66805555555555562</v>
      </c>
      <c r="J2730" s="338">
        <v>0.75</v>
      </c>
      <c r="K2730" s="338">
        <v>0.81041666666666667</v>
      </c>
      <c r="L2730" s="338">
        <v>0.88749999999999996</v>
      </c>
      <c r="M2730" s="338">
        <v>0.94097222222222221</v>
      </c>
      <c r="N2730" s="332"/>
      <c r="O2730" s="333"/>
      <c r="P2730" s="332"/>
      <c r="Q2730" s="332"/>
      <c r="R2730" s="1386"/>
      <c r="S2730" s="1379"/>
      <c r="T2730" s="1369"/>
      <c r="U2730" s="1395"/>
      <c r="V2730" s="697">
        <f>L2730-L2729</f>
        <v>7.6388888888888618E-3</v>
      </c>
      <c r="W2730" s="697">
        <f>K2741-K2740</f>
        <v>7.6388888888889728E-3</v>
      </c>
      <c r="Z2730" s="1393"/>
    </row>
    <row r="2731" spans="1:26" s="1367" customFormat="1" ht="24.75" customHeight="1" x14ac:dyDescent="0.15">
      <c r="A2731" s="454">
        <v>5</v>
      </c>
      <c r="B2731" s="338"/>
      <c r="C2731" s="338">
        <v>0.26805555555555555</v>
      </c>
      <c r="D2731" s="338">
        <v>0.33749999999999997</v>
      </c>
      <c r="E2731" s="338">
        <v>0.3972222222222222</v>
      </c>
      <c r="F2731" s="338">
        <v>0.47638888888888892</v>
      </c>
      <c r="G2731" s="338">
        <v>0.52916666666666667</v>
      </c>
      <c r="H2731" s="338">
        <v>0.62222222222222223</v>
      </c>
      <c r="I2731" s="338">
        <v>0.67708333333333337</v>
      </c>
      <c r="J2731" s="338">
        <v>0.75902777777777775</v>
      </c>
      <c r="K2731" s="338">
        <v>0.81805555555555554</v>
      </c>
      <c r="L2731" s="338">
        <v>0.89513888888888904</v>
      </c>
      <c r="M2731" s="338"/>
      <c r="N2731" s="1386"/>
      <c r="O2731" s="1386"/>
      <c r="P2731" s="1386"/>
      <c r="Q2731" s="1386"/>
      <c r="R2731" s="1373"/>
      <c r="S2731" s="1379"/>
      <c r="T2731" s="1369"/>
      <c r="U2731" s="1395"/>
      <c r="V2731" s="697">
        <f t="shared" ref="V2731:V2737" si="47">L2731-L2730</f>
        <v>7.6388888888890838E-3</v>
      </c>
      <c r="W2731" s="697">
        <f>K2742-K2741</f>
        <v>7.6388888888888618E-3</v>
      </c>
      <c r="Z2731" s="1393"/>
    </row>
    <row r="2732" spans="1:26" s="1367" customFormat="1" ht="24.75" customHeight="1" x14ac:dyDescent="0.15">
      <c r="A2732" s="454">
        <v>6</v>
      </c>
      <c r="B2732" s="338"/>
      <c r="C2732" s="338">
        <v>0.27499999999999997</v>
      </c>
      <c r="D2732" s="338">
        <v>0.34583333333333338</v>
      </c>
      <c r="E2732" s="338">
        <v>0.40486111111111112</v>
      </c>
      <c r="F2732" s="338">
        <v>0.48472222222222222</v>
      </c>
      <c r="G2732" s="338">
        <v>0.53749999999999998</v>
      </c>
      <c r="H2732" s="338">
        <v>0.63124999999999998</v>
      </c>
      <c r="I2732" s="338">
        <v>0.68611111111111101</v>
      </c>
      <c r="J2732" s="338">
        <v>0.76736111111111116</v>
      </c>
      <c r="K2732" s="338">
        <v>0.8256944444444444</v>
      </c>
      <c r="L2732" s="338">
        <v>0.90277777777777801</v>
      </c>
      <c r="M2732" s="338"/>
      <c r="N2732" s="1386"/>
      <c r="O2732" s="1386"/>
      <c r="P2732" s="1386"/>
      <c r="Q2732" s="1386"/>
      <c r="R2732" s="1373"/>
      <c r="S2732" s="1379"/>
      <c r="T2732" s="1369"/>
      <c r="U2732" s="1395"/>
      <c r="V2732" s="697">
        <f t="shared" si="47"/>
        <v>7.6388888888889728E-3</v>
      </c>
      <c r="W2732" s="697">
        <f>K2743-K2742</f>
        <v>7.6388888888888618E-3</v>
      </c>
      <c r="Y2732" s="1393"/>
      <c r="Z2732" s="1393"/>
    </row>
    <row r="2733" spans="1:26" s="1367" customFormat="1" ht="24.75" customHeight="1" x14ac:dyDescent="0.15">
      <c r="A2733" s="454">
        <v>7</v>
      </c>
      <c r="B2733" s="338"/>
      <c r="C2733" s="340">
        <v>0.28055555555555556</v>
      </c>
      <c r="D2733" s="338">
        <v>0.35416666666666669</v>
      </c>
      <c r="E2733" s="338">
        <v>0.41250000000000003</v>
      </c>
      <c r="F2733" s="338">
        <v>0.49236111111111108</v>
      </c>
      <c r="G2733" s="338">
        <v>0.54513888888888895</v>
      </c>
      <c r="H2733" s="338">
        <v>0.64027777777777783</v>
      </c>
      <c r="I2733" s="338">
        <v>0.69513888888888886</v>
      </c>
      <c r="J2733" s="338">
        <v>0.77569444444444446</v>
      </c>
      <c r="K2733" s="338">
        <v>0.83333333333333337</v>
      </c>
      <c r="L2733" s="338">
        <v>0.91041666666666698</v>
      </c>
      <c r="M2733" s="338"/>
      <c r="N2733" s="1386"/>
      <c r="O2733" s="1386"/>
      <c r="P2733" s="1386"/>
      <c r="Q2733" s="1386"/>
      <c r="R2733" s="1373"/>
      <c r="S2733" s="1379"/>
      <c r="T2733" s="1369"/>
      <c r="U2733" s="1395"/>
      <c r="V2733" s="697">
        <f t="shared" si="47"/>
        <v>7.6388888888889728E-3</v>
      </c>
      <c r="W2733" s="697">
        <f>K2744-K2743</f>
        <v>7.6388888888889728E-3</v>
      </c>
      <c r="Y2733" s="1393"/>
      <c r="Z2733" s="1393"/>
    </row>
    <row r="2734" spans="1:26" s="1367" customFormat="1" ht="24.75" customHeight="1" x14ac:dyDescent="0.15">
      <c r="A2734" s="454">
        <v>8</v>
      </c>
      <c r="B2734" s="338"/>
      <c r="C2734" s="340">
        <v>0.28541666666666665</v>
      </c>
      <c r="D2734" s="338">
        <v>0.36180555555555555</v>
      </c>
      <c r="E2734" s="338">
        <v>0.41944444444444445</v>
      </c>
      <c r="F2734" s="338">
        <v>0.5</v>
      </c>
      <c r="G2734" s="338">
        <v>0.55277777777777781</v>
      </c>
      <c r="H2734" s="338">
        <v>0.64930555555555558</v>
      </c>
      <c r="I2734" s="338">
        <v>0.70416666666666661</v>
      </c>
      <c r="J2734" s="338">
        <v>0.78333333333333333</v>
      </c>
      <c r="K2734" s="338">
        <v>0.84027777777777779</v>
      </c>
      <c r="L2734" s="338">
        <v>0.91805555555555496</v>
      </c>
      <c r="M2734" s="338"/>
      <c r="N2734" s="1386"/>
      <c r="O2734" s="1386"/>
      <c r="P2734" s="1386"/>
      <c r="Q2734" s="1386"/>
      <c r="R2734" s="1373"/>
      <c r="S2734" s="1379"/>
      <c r="T2734" s="1369"/>
      <c r="U2734" s="1395"/>
      <c r="V2734" s="697">
        <f t="shared" si="47"/>
        <v>7.6388888888879736E-3</v>
      </c>
      <c r="W2734" s="697">
        <f>K2745-K2744</f>
        <v>7.6388888888888618E-3</v>
      </c>
      <c r="Y2734" s="1393"/>
      <c r="Z2734" s="1393"/>
    </row>
    <row r="2735" spans="1:26" s="1367" customFormat="1" ht="24.75" customHeight="1" x14ac:dyDescent="0.15">
      <c r="A2735" s="454" t="s">
        <v>60</v>
      </c>
      <c r="B2735" s="338">
        <v>0.23958333333333334</v>
      </c>
      <c r="C2735" s="340">
        <v>0.2902777777777778</v>
      </c>
      <c r="D2735" s="338">
        <v>0.36874999999999997</v>
      </c>
      <c r="E2735" s="338">
        <v>0.42569444444444443</v>
      </c>
      <c r="F2735" s="338">
        <v>0.50763888888888886</v>
      </c>
      <c r="G2735" s="338">
        <v>0.56041666666666667</v>
      </c>
      <c r="H2735" s="338">
        <v>0.65763888888888888</v>
      </c>
      <c r="I2735" s="338">
        <v>0.71319444444444446</v>
      </c>
      <c r="J2735" s="338">
        <v>0.7909722222222223</v>
      </c>
      <c r="K2735" s="338">
        <v>0.84722222222222221</v>
      </c>
      <c r="L2735" s="338">
        <v>0.92569444444444404</v>
      </c>
      <c r="M2735" s="338"/>
      <c r="N2735" s="1386"/>
      <c r="O2735" s="1386"/>
      <c r="P2735" s="1386"/>
      <c r="Q2735" s="1386"/>
      <c r="R2735" s="1373"/>
      <c r="S2735" s="1379"/>
      <c r="T2735" s="1369"/>
      <c r="U2735" s="1395"/>
      <c r="V2735" s="697">
        <f t="shared" si="47"/>
        <v>7.6388888888890838E-3</v>
      </c>
      <c r="W2735" s="697">
        <f>M2728-K2745</f>
        <v>7.6388888888887507E-3</v>
      </c>
      <c r="Y2735" s="1393"/>
      <c r="Z2735" s="1393"/>
    </row>
    <row r="2736" spans="1:26" s="1367" customFormat="1" ht="24.75" customHeight="1" x14ac:dyDescent="0.15">
      <c r="A2736" s="454">
        <v>10</v>
      </c>
      <c r="B2736" s="338">
        <v>0.24583333333333335</v>
      </c>
      <c r="C2736" s="340">
        <v>0.2951388888888889</v>
      </c>
      <c r="D2736" s="338">
        <v>0.375</v>
      </c>
      <c r="E2736" s="338">
        <v>0.43124999999999997</v>
      </c>
      <c r="F2736" s="338">
        <v>0.51597222222222217</v>
      </c>
      <c r="G2736" s="338">
        <v>0.56874999999999998</v>
      </c>
      <c r="H2736" s="338">
        <v>0.66527777777777775</v>
      </c>
      <c r="I2736" s="338">
        <v>0.72152777777777777</v>
      </c>
      <c r="J2736" s="338">
        <v>0.79861111111111116</v>
      </c>
      <c r="K2736" s="338">
        <v>0.8534722222222223</v>
      </c>
      <c r="L2736" s="338">
        <v>0.93333333333333302</v>
      </c>
      <c r="M2736" s="338"/>
      <c r="N2736" s="332"/>
      <c r="O2736" s="333"/>
      <c r="P2736" s="332"/>
      <c r="Q2736" s="332"/>
      <c r="R2736" s="1373"/>
      <c r="S2736" s="1379"/>
      <c r="T2736" s="1369"/>
      <c r="U2736" s="1395"/>
      <c r="V2736" s="697">
        <f t="shared" si="47"/>
        <v>7.6388888888889728E-3</v>
      </c>
      <c r="W2736" s="697">
        <f>M2729-M2728</f>
        <v>7.6388888888888618E-3</v>
      </c>
      <c r="Y2736" s="1393"/>
      <c r="Z2736" s="1393"/>
    </row>
    <row r="2737" spans="1:26" s="1367" customFormat="1" ht="24.75" customHeight="1" x14ac:dyDescent="0.15">
      <c r="A2737" s="454" t="s">
        <v>62</v>
      </c>
      <c r="B2737" s="338">
        <v>0.25138888888888888</v>
      </c>
      <c r="C2737" s="340">
        <v>0.3</v>
      </c>
      <c r="D2737" s="338">
        <v>0.38125000000000003</v>
      </c>
      <c r="E2737" s="338">
        <v>0.4368055555555555</v>
      </c>
      <c r="F2737" s="338">
        <v>0.52430555555555558</v>
      </c>
      <c r="G2737" s="338">
        <v>0.57708333333333328</v>
      </c>
      <c r="H2737" s="338">
        <v>0.67291666666666661</v>
      </c>
      <c r="I2737" s="338">
        <v>0.72986111111111107</v>
      </c>
      <c r="J2737" s="338">
        <v>0.80625000000000002</v>
      </c>
      <c r="K2737" s="338">
        <v>0.85972222222222217</v>
      </c>
      <c r="L2737" s="338">
        <v>0.94097222222222199</v>
      </c>
      <c r="M2737" s="338"/>
      <c r="N2737" s="1386"/>
      <c r="O2737" s="1386"/>
      <c r="P2737" s="1386"/>
      <c r="Q2737" s="1386"/>
      <c r="R2737" s="1373"/>
      <c r="S2737" s="1379"/>
      <c r="T2737" s="1369"/>
      <c r="U2737" s="1395"/>
      <c r="V2737" s="697">
        <f t="shared" si="47"/>
        <v>7.6388888888889728E-3</v>
      </c>
      <c r="W2737" s="697">
        <f>M2730-M2729</f>
        <v>7.6388888888889728E-3</v>
      </c>
      <c r="Y2737" s="1393"/>
      <c r="Z2737" s="1393"/>
    </row>
    <row r="2738" spans="1:26" s="1367" customFormat="1" ht="24.75" customHeight="1" x14ac:dyDescent="0.15">
      <c r="A2738" s="454">
        <v>12</v>
      </c>
      <c r="B2738" s="338">
        <v>0.25694444444444448</v>
      </c>
      <c r="C2738" s="340">
        <v>0.30555555555555552</v>
      </c>
      <c r="D2738" s="338">
        <v>0.38750000000000001</v>
      </c>
      <c r="E2738" s="338">
        <v>0.44236111111111115</v>
      </c>
      <c r="F2738" s="338">
        <v>0.53263888888888888</v>
      </c>
      <c r="G2738" s="338">
        <v>0.58611111111111114</v>
      </c>
      <c r="H2738" s="338">
        <v>0.67986111111111114</v>
      </c>
      <c r="I2738" s="338">
        <v>0.73749999999999993</v>
      </c>
      <c r="J2738" s="338">
        <v>0.81319444444444444</v>
      </c>
      <c r="K2738" s="338">
        <v>0.86597222222222225</v>
      </c>
      <c r="L2738" s="338"/>
      <c r="M2738" s="338"/>
      <c r="N2738" s="1386"/>
      <c r="O2738" s="1386"/>
      <c r="P2738" s="1386"/>
      <c r="Q2738" s="1386"/>
      <c r="R2738" s="1373"/>
      <c r="S2738" s="1379"/>
      <c r="T2738" s="1369"/>
      <c r="U2738" s="1395"/>
      <c r="V2738" s="697"/>
      <c r="W2738" s="697"/>
      <c r="Y2738" s="1393"/>
      <c r="Z2738" s="1393"/>
    </row>
    <row r="2739" spans="1:26" s="1367" customFormat="1" ht="24.75" customHeight="1" x14ac:dyDescent="0.15">
      <c r="A2739" s="454">
        <v>13</v>
      </c>
      <c r="B2739" s="338">
        <v>0.26180555555555557</v>
      </c>
      <c r="C2739" s="340">
        <v>0.31111111111111112</v>
      </c>
      <c r="D2739" s="338">
        <v>0.39305555555555555</v>
      </c>
      <c r="E2739" s="338">
        <v>0.44791666666666669</v>
      </c>
      <c r="F2739" s="338">
        <v>0.54027777777777775</v>
      </c>
      <c r="G2739" s="338">
        <v>0.59444444444444444</v>
      </c>
      <c r="H2739" s="338">
        <v>0.68611111111111101</v>
      </c>
      <c r="I2739" s="338">
        <v>0.74444444444444446</v>
      </c>
      <c r="J2739" s="338">
        <v>0.82013888888888886</v>
      </c>
      <c r="K2739" s="338">
        <v>0.87291666666666667</v>
      </c>
      <c r="L2739" s="338"/>
      <c r="M2739" s="338"/>
      <c r="N2739" s="1386"/>
      <c r="O2739" s="1386"/>
      <c r="P2739" s="1386"/>
      <c r="Q2739" s="1386"/>
      <c r="R2739" s="1373"/>
      <c r="S2739" s="1379"/>
      <c r="T2739" s="1369"/>
      <c r="U2739" s="1395"/>
      <c r="V2739" s="697"/>
      <c r="W2739" s="336"/>
      <c r="Y2739" s="1393"/>
      <c r="Z2739" s="1393"/>
    </row>
    <row r="2740" spans="1:26" s="1367" customFormat="1" ht="24.75" customHeight="1" x14ac:dyDescent="0.15">
      <c r="A2740" s="454">
        <v>14</v>
      </c>
      <c r="B2740" s="338">
        <v>0.26666666666666666</v>
      </c>
      <c r="C2740" s="340">
        <v>0.31666666666666665</v>
      </c>
      <c r="D2740" s="338">
        <v>0.39861111111111108</v>
      </c>
      <c r="E2740" s="338">
        <v>0.45347222222222222</v>
      </c>
      <c r="F2740" s="338">
        <v>0.54791666666666672</v>
      </c>
      <c r="G2740" s="338">
        <v>0.6020833333333333</v>
      </c>
      <c r="H2740" s="338">
        <v>0.69236111111111109</v>
      </c>
      <c r="I2740" s="338">
        <v>0.75138888888888899</v>
      </c>
      <c r="J2740" s="338">
        <v>0.82708333333333339</v>
      </c>
      <c r="K2740" s="338">
        <v>0.87986111111111109</v>
      </c>
      <c r="L2740" s="338"/>
      <c r="M2740" s="338"/>
      <c r="N2740" s="1386"/>
      <c r="O2740" s="1386"/>
      <c r="P2740" s="1386"/>
      <c r="Q2740" s="1386"/>
      <c r="R2740" s="1373"/>
      <c r="S2740" s="1379"/>
      <c r="T2740" s="1369"/>
      <c r="U2740" s="1395"/>
      <c r="V2740" s="336"/>
      <c r="W2740" s="336"/>
      <c r="Y2740" s="1393"/>
      <c r="Z2740" s="1393"/>
    </row>
    <row r="2741" spans="1:26" s="1367" customFormat="1" ht="24.75" customHeight="1" x14ac:dyDescent="0.15">
      <c r="A2741" s="454" t="s">
        <v>2097</v>
      </c>
      <c r="B2741" s="338">
        <v>0.27152777777777776</v>
      </c>
      <c r="C2741" s="340">
        <v>0.32222222222222224</v>
      </c>
      <c r="D2741" s="338">
        <v>0.40416666666666662</v>
      </c>
      <c r="E2741" s="338">
        <v>0.45902777777777781</v>
      </c>
      <c r="F2741" s="338">
        <v>0.55486111111111114</v>
      </c>
      <c r="G2741" s="338">
        <v>0.60902777777777783</v>
      </c>
      <c r="H2741" s="338">
        <v>0.69861111111111107</v>
      </c>
      <c r="I2741" s="338">
        <v>0.7583333333333333</v>
      </c>
      <c r="J2741" s="338">
        <v>0.8340277777777777</v>
      </c>
      <c r="K2741" s="338">
        <v>0.88750000000000007</v>
      </c>
      <c r="L2741" s="338"/>
      <c r="M2741" s="338"/>
      <c r="N2741" s="1386"/>
      <c r="O2741" s="1386"/>
      <c r="P2741" s="1386"/>
      <c r="Q2741" s="1386"/>
      <c r="R2741" s="1373"/>
      <c r="S2741" s="1379"/>
      <c r="T2741" s="1369"/>
      <c r="U2741" s="1395"/>
      <c r="V2741" s="336"/>
      <c r="W2741" s="336"/>
      <c r="Y2741" s="1393"/>
      <c r="Z2741" s="1393"/>
    </row>
    <row r="2742" spans="1:26" s="1367" customFormat="1" ht="24.75" customHeight="1" x14ac:dyDescent="0.15">
      <c r="A2742" s="454">
        <v>16</v>
      </c>
      <c r="B2742" s="338">
        <v>0.27708333333333335</v>
      </c>
      <c r="C2742" s="338">
        <v>0.32916666666666666</v>
      </c>
      <c r="D2742" s="338">
        <v>0.41041666666666665</v>
      </c>
      <c r="E2742" s="338">
        <v>0.46527777777777773</v>
      </c>
      <c r="F2742" s="338">
        <v>0.56180555555555556</v>
      </c>
      <c r="G2742" s="338">
        <v>0.61597222222222225</v>
      </c>
      <c r="H2742" s="338">
        <v>0.70486111111111116</v>
      </c>
      <c r="I2742" s="338">
        <v>0.76527777777777783</v>
      </c>
      <c r="J2742" s="338">
        <v>0.84166666666666667</v>
      </c>
      <c r="K2742" s="338">
        <v>0.89513888888888893</v>
      </c>
      <c r="L2742" s="338"/>
      <c r="M2742" s="338"/>
      <c r="N2742" s="1386"/>
      <c r="O2742" s="1386"/>
      <c r="P2742" s="1386"/>
      <c r="Q2742" s="1386"/>
      <c r="R2742" s="1373"/>
      <c r="S2742" s="1379"/>
      <c r="T2742" s="1369"/>
      <c r="U2742" s="1395"/>
      <c r="V2742" s="336"/>
      <c r="W2742" s="336"/>
      <c r="Y2742" s="1393"/>
      <c r="Z2742" s="1393"/>
    </row>
    <row r="2743" spans="1:26" s="1367" customFormat="1" ht="24.75" customHeight="1" x14ac:dyDescent="0.15">
      <c r="A2743" s="454">
        <v>17</v>
      </c>
      <c r="B2743" s="338">
        <v>0.28333333333333333</v>
      </c>
      <c r="C2743" s="338">
        <v>0.33680555555555558</v>
      </c>
      <c r="D2743" s="338">
        <v>0.41736111111111113</v>
      </c>
      <c r="E2743" s="338">
        <v>0.47222222222222227</v>
      </c>
      <c r="F2743" s="338">
        <v>0.56944444444444442</v>
      </c>
      <c r="G2743" s="338">
        <v>0.62361111111111112</v>
      </c>
      <c r="H2743" s="338">
        <v>0.71111111111111114</v>
      </c>
      <c r="I2743" s="338">
        <v>0.77222222222222225</v>
      </c>
      <c r="J2743" s="338">
        <v>0.84930555555555598</v>
      </c>
      <c r="K2743" s="338">
        <v>0.90277777777777779</v>
      </c>
      <c r="L2743" s="338"/>
      <c r="M2743" s="338"/>
      <c r="N2743" s="1386"/>
      <c r="O2743" s="1386"/>
      <c r="P2743" s="1386"/>
      <c r="Q2743" s="1386"/>
      <c r="R2743" s="1378"/>
      <c r="S2743" s="1379"/>
      <c r="T2743" s="1369"/>
      <c r="U2743" s="1395"/>
      <c r="V2743" s="1406"/>
      <c r="W2743" s="1406"/>
      <c r="Y2743" s="1393"/>
      <c r="Z2743" s="1393"/>
    </row>
    <row r="2744" spans="1:26" s="1367" customFormat="1" ht="24.75" customHeight="1" x14ac:dyDescent="0.15">
      <c r="A2744" s="454" t="s">
        <v>2098</v>
      </c>
      <c r="B2744" s="338">
        <v>0.28958333333333336</v>
      </c>
      <c r="C2744" s="338">
        <v>0.34513888888888888</v>
      </c>
      <c r="D2744" s="338">
        <v>0.42499999999999999</v>
      </c>
      <c r="E2744" s="338">
        <v>0.47916666666666669</v>
      </c>
      <c r="F2744" s="338">
        <v>0.57777777777777783</v>
      </c>
      <c r="G2744" s="338">
        <v>0.63194444444444442</v>
      </c>
      <c r="H2744" s="338">
        <v>0.71805555555555556</v>
      </c>
      <c r="I2744" s="338">
        <v>0.77986111111111101</v>
      </c>
      <c r="J2744" s="338">
        <v>0.85694444444444495</v>
      </c>
      <c r="K2744" s="338">
        <v>0.91041666666666676</v>
      </c>
      <c r="L2744" s="338"/>
      <c r="M2744" s="338"/>
      <c r="N2744" s="1386"/>
      <c r="O2744" s="1386"/>
      <c r="P2744" s="1386"/>
      <c r="Q2744" s="1386"/>
      <c r="R2744" s="1378"/>
      <c r="S2744" s="1379"/>
      <c r="T2744" s="1369"/>
      <c r="U2744" s="1395"/>
      <c r="V2744" s="1406"/>
      <c r="W2744" s="1406"/>
      <c r="Y2744" s="1393"/>
      <c r="Z2744" s="1393"/>
    </row>
    <row r="2745" spans="1:26" s="1367" customFormat="1" ht="24.75" customHeight="1" x14ac:dyDescent="0.15">
      <c r="A2745" s="454">
        <v>19</v>
      </c>
      <c r="B2745" s="338">
        <v>0.29652777777777778</v>
      </c>
      <c r="C2745" s="338">
        <v>0.35416666666666669</v>
      </c>
      <c r="D2745" s="338">
        <v>0.43333333333333335</v>
      </c>
      <c r="E2745" s="338">
        <v>0.48680555555555555</v>
      </c>
      <c r="F2745" s="338">
        <v>0.58611111111111114</v>
      </c>
      <c r="G2745" s="338">
        <v>0.64097222222222217</v>
      </c>
      <c r="H2745" s="338">
        <v>0.72499999999999998</v>
      </c>
      <c r="I2745" s="338">
        <v>0.78749999999999998</v>
      </c>
      <c r="J2745" s="338">
        <v>0.86458333333333404</v>
      </c>
      <c r="K2745" s="338">
        <v>0.91805555555555562</v>
      </c>
      <c r="L2745" s="338"/>
      <c r="M2745" s="338"/>
      <c r="N2745" s="1386"/>
      <c r="O2745" s="1386"/>
      <c r="P2745" s="1386"/>
      <c r="Q2745" s="1386"/>
      <c r="R2745" s="1373"/>
      <c r="S2745" s="1379"/>
      <c r="T2745" s="1369"/>
      <c r="U2745" s="1395"/>
      <c r="V2745" s="1406"/>
      <c r="W2745" s="1406"/>
      <c r="Y2745" s="1393"/>
      <c r="Z2745" s="1393"/>
    </row>
    <row r="2746" spans="1:26" s="1367" customFormat="1" ht="24.75" customHeight="1" x14ac:dyDescent="0.15">
      <c r="A2746" s="454">
        <v>20</v>
      </c>
      <c r="B2746" s="338"/>
      <c r="C2746" s="338"/>
      <c r="D2746" s="338"/>
      <c r="E2746" s="338"/>
      <c r="F2746" s="338"/>
      <c r="G2746" s="338"/>
      <c r="H2746" s="338"/>
      <c r="I2746" s="338"/>
      <c r="J2746" s="338"/>
      <c r="K2746" s="338"/>
      <c r="L2746" s="338"/>
      <c r="M2746" s="338"/>
      <c r="N2746" s="1368"/>
      <c r="O2746" s="1368"/>
      <c r="P2746" s="1368"/>
      <c r="Q2746" s="1368"/>
      <c r="R2746" s="1372"/>
      <c r="S2746" s="1369"/>
      <c r="T2746" s="1369"/>
      <c r="U2746" s="1395"/>
      <c r="V2746" s="1406"/>
      <c r="W2746" s="1406"/>
      <c r="Y2746" s="1393"/>
      <c r="Z2746" s="1393"/>
    </row>
    <row r="2747" spans="1:26" s="1367" customFormat="1" ht="24.75" customHeight="1" x14ac:dyDescent="0.15">
      <c r="A2747" s="1342">
        <v>21</v>
      </c>
      <c r="B2747" s="1376"/>
      <c r="C2747" s="1376"/>
      <c r="D2747" s="1376"/>
      <c r="E2747" s="1376"/>
      <c r="F2747" s="1376"/>
      <c r="G2747" s="1376"/>
      <c r="H2747" s="1376"/>
      <c r="I2747" s="1376"/>
      <c r="J2747" s="1376"/>
      <c r="K2747" s="1376"/>
      <c r="L2747" s="1369"/>
      <c r="M2747" s="1369"/>
      <c r="N2747" s="1369"/>
      <c r="O2747" s="1369"/>
      <c r="P2747" s="1369"/>
      <c r="Q2747" s="1369"/>
      <c r="R2747" s="1369"/>
      <c r="S2747" s="1369"/>
      <c r="T2747" s="1369"/>
      <c r="U2747" s="1395"/>
      <c r="V2747" s="1406"/>
      <c r="W2747" s="1406"/>
      <c r="Y2747" s="1393"/>
      <c r="Z2747" s="1393"/>
    </row>
    <row r="2748" spans="1:26" s="1367" customFormat="1" ht="24.75" customHeight="1" x14ac:dyDescent="0.15">
      <c r="A2748" s="435">
        <v>22</v>
      </c>
      <c r="B2748" s="1369"/>
      <c r="C2748" s="1369"/>
      <c r="D2748" s="1369"/>
      <c r="E2748" s="1369"/>
      <c r="F2748" s="1369"/>
      <c r="G2748" s="1369"/>
      <c r="H2748" s="1369"/>
      <c r="I2748" s="1369"/>
      <c r="J2748" s="1369"/>
      <c r="K2748" s="1369"/>
      <c r="L2748" s="1369"/>
      <c r="M2748" s="1369"/>
      <c r="N2748" s="1369"/>
      <c r="O2748" s="1369"/>
      <c r="P2748" s="1369"/>
      <c r="Q2748" s="1369"/>
      <c r="R2748" s="1369"/>
      <c r="S2748" s="1369"/>
      <c r="T2748" s="1369"/>
      <c r="U2748" s="1395"/>
      <c r="V2748" s="1406"/>
      <c r="W2748" s="1406"/>
      <c r="Y2748" s="1393"/>
      <c r="Z2748" s="1393"/>
    </row>
    <row r="2749" spans="1:26" s="1367" customFormat="1" ht="24.75" customHeight="1" x14ac:dyDescent="0.15">
      <c r="A2749" s="1342">
        <v>23</v>
      </c>
      <c r="B2749" s="1369"/>
      <c r="C2749" s="1369"/>
      <c r="D2749" s="1369"/>
      <c r="E2749" s="1369"/>
      <c r="F2749" s="1369"/>
      <c r="G2749" s="1369"/>
      <c r="H2749" s="1369"/>
      <c r="I2749" s="1369"/>
      <c r="J2749" s="1369"/>
      <c r="K2749" s="1369"/>
      <c r="L2749" s="1369"/>
      <c r="M2749" s="1369"/>
      <c r="N2749" s="1369"/>
      <c r="O2749" s="1369"/>
      <c r="P2749" s="1369"/>
      <c r="Q2749" s="1369"/>
      <c r="R2749" s="1369"/>
      <c r="S2749" s="1369"/>
      <c r="T2749" s="1369"/>
      <c r="U2749" s="1395"/>
      <c r="V2749" s="1406"/>
      <c r="W2749" s="1406"/>
      <c r="Y2749" s="1393"/>
      <c r="Z2749" s="1393"/>
    </row>
    <row r="2750" spans="1:26" s="1367" customFormat="1" ht="24.75" customHeight="1" x14ac:dyDescent="0.15">
      <c r="A2750" s="435">
        <v>24</v>
      </c>
      <c r="B2750" s="1369"/>
      <c r="C2750" s="1369"/>
      <c r="D2750" s="1369"/>
      <c r="E2750" s="1369"/>
      <c r="F2750" s="1369"/>
      <c r="G2750" s="1369"/>
      <c r="H2750" s="1369"/>
      <c r="I2750" s="1369"/>
      <c r="J2750" s="1369"/>
      <c r="K2750" s="1369"/>
      <c r="L2750" s="1369"/>
      <c r="M2750" s="1369"/>
      <c r="N2750" s="1369"/>
      <c r="O2750" s="1369"/>
      <c r="P2750" s="1369"/>
      <c r="Q2750" s="1369"/>
      <c r="R2750" s="1369"/>
      <c r="S2750" s="1369"/>
      <c r="T2750" s="1369"/>
      <c r="U2750" s="1395"/>
      <c r="V2750" s="1406"/>
      <c r="W2750" s="1406"/>
      <c r="Y2750" s="1393"/>
      <c r="Z2750" s="1393"/>
    </row>
    <row r="2751" spans="1:26" s="1367" customFormat="1" ht="24.75" customHeight="1" x14ac:dyDescent="0.15">
      <c r="A2751" s="1342">
        <v>25</v>
      </c>
      <c r="B2751" s="1369"/>
      <c r="C2751" s="1369"/>
      <c r="D2751" s="1369"/>
      <c r="E2751" s="1369"/>
      <c r="F2751" s="1369"/>
      <c r="G2751" s="1369"/>
      <c r="H2751" s="1369"/>
      <c r="I2751" s="1369"/>
      <c r="J2751" s="1369"/>
      <c r="K2751" s="1369"/>
      <c r="L2751" s="1369"/>
      <c r="M2751" s="1369"/>
      <c r="N2751" s="1369"/>
      <c r="O2751" s="1369"/>
      <c r="P2751" s="1369"/>
      <c r="Q2751" s="1369"/>
      <c r="R2751" s="1369"/>
      <c r="S2751" s="1369"/>
      <c r="T2751" s="1369"/>
      <c r="U2751" s="1395"/>
      <c r="V2751" s="1406"/>
      <c r="W2751" s="1406"/>
      <c r="Y2751" s="1393"/>
      <c r="Z2751" s="1393"/>
    </row>
    <row r="2752" spans="1:26" s="1367" customFormat="1" ht="24.75" customHeight="1" x14ac:dyDescent="0.15">
      <c r="A2752" s="435">
        <v>26</v>
      </c>
      <c r="B2752" s="1369"/>
      <c r="C2752" s="1369"/>
      <c r="D2752" s="1369"/>
      <c r="E2752" s="1369"/>
      <c r="F2752" s="1369"/>
      <c r="G2752" s="1369"/>
      <c r="H2752" s="1369"/>
      <c r="I2752" s="1369"/>
      <c r="J2752" s="1369"/>
      <c r="K2752" s="1369"/>
      <c r="L2752" s="1369"/>
      <c r="M2752" s="1369"/>
      <c r="N2752" s="1369"/>
      <c r="O2752" s="1369"/>
      <c r="P2752" s="1369"/>
      <c r="Q2752" s="1369"/>
      <c r="R2752" s="1369"/>
      <c r="S2752" s="1369"/>
      <c r="T2752" s="1369"/>
      <c r="U2752" s="1395"/>
      <c r="V2752" s="1406"/>
      <c r="W2752" s="1406"/>
      <c r="Y2752" s="1393"/>
      <c r="Z2752" s="1393"/>
    </row>
    <row r="2753" spans="1:26" s="1367" customFormat="1" ht="24.75" customHeight="1" x14ac:dyDescent="0.15">
      <c r="A2753" s="1342">
        <v>27</v>
      </c>
      <c r="B2753" s="1369"/>
      <c r="C2753" s="1369"/>
      <c r="D2753" s="1369"/>
      <c r="E2753" s="1369"/>
      <c r="F2753" s="1369"/>
      <c r="G2753" s="1369"/>
      <c r="H2753" s="1369"/>
      <c r="I2753" s="1369"/>
      <c r="J2753" s="1369"/>
      <c r="K2753" s="1369"/>
      <c r="L2753" s="1369"/>
      <c r="M2753" s="1369"/>
      <c r="N2753" s="1369"/>
      <c r="O2753" s="1369"/>
      <c r="P2753" s="1369"/>
      <c r="Q2753" s="1369"/>
      <c r="R2753" s="1369"/>
      <c r="S2753" s="1369"/>
      <c r="T2753" s="1369"/>
      <c r="U2753" s="1395"/>
      <c r="V2753" s="1406"/>
      <c r="W2753" s="1406"/>
      <c r="Y2753" s="1393"/>
      <c r="Z2753" s="1393"/>
    </row>
    <row r="2754" spans="1:26" s="1367" customFormat="1" ht="24.75" customHeight="1" x14ac:dyDescent="0.15">
      <c r="A2754" s="435">
        <v>28</v>
      </c>
      <c r="B2754" s="1369"/>
      <c r="C2754" s="1369"/>
      <c r="D2754" s="1369"/>
      <c r="E2754" s="1369"/>
      <c r="F2754" s="1369"/>
      <c r="G2754" s="1369"/>
      <c r="H2754" s="1369"/>
      <c r="I2754" s="1369"/>
      <c r="J2754" s="1369"/>
      <c r="K2754" s="1369"/>
      <c r="L2754" s="1369"/>
      <c r="M2754" s="1369"/>
      <c r="N2754" s="1369"/>
      <c r="O2754" s="1369"/>
      <c r="P2754" s="1369"/>
      <c r="Q2754" s="1369"/>
      <c r="R2754" s="1369"/>
      <c r="S2754" s="1369"/>
      <c r="T2754" s="1369"/>
      <c r="U2754" s="1395"/>
      <c r="V2754" s="1406"/>
      <c r="W2754" s="1406"/>
      <c r="Y2754" s="1393"/>
      <c r="Z2754" s="1393"/>
    </row>
    <row r="2755" spans="1:26" s="1367" customFormat="1" ht="24.75" customHeight="1" x14ac:dyDescent="0.15">
      <c r="A2755" s="1342">
        <v>29</v>
      </c>
      <c r="B2755" s="1369"/>
      <c r="C2755" s="1369"/>
      <c r="D2755" s="1369"/>
      <c r="E2755" s="1369"/>
      <c r="F2755" s="1369"/>
      <c r="G2755" s="1369"/>
      <c r="H2755" s="1369"/>
      <c r="I2755" s="1369"/>
      <c r="J2755" s="1369"/>
      <c r="K2755" s="1369"/>
      <c r="L2755" s="1369"/>
      <c r="M2755" s="1369"/>
      <c r="N2755" s="1369"/>
      <c r="O2755" s="1369"/>
      <c r="P2755" s="1369"/>
      <c r="Q2755" s="1369"/>
      <c r="R2755" s="1369"/>
      <c r="S2755" s="1369"/>
      <c r="T2755" s="1369"/>
      <c r="U2755" s="1395"/>
      <c r="V2755" s="1406"/>
      <c r="W2755" s="1406"/>
      <c r="Y2755" s="1393"/>
      <c r="Z2755" s="1393"/>
    </row>
    <row r="2756" spans="1:26" s="1367" customFormat="1" ht="24.75" customHeight="1" x14ac:dyDescent="0.15">
      <c r="A2756" s="435">
        <v>30</v>
      </c>
      <c r="B2756" s="1387"/>
      <c r="C2756" s="1387"/>
      <c r="D2756" s="1387"/>
      <c r="E2756" s="1387"/>
      <c r="F2756" s="1387"/>
      <c r="G2756" s="1387"/>
      <c r="H2756" s="1387"/>
      <c r="I2756" s="1387"/>
      <c r="J2756" s="1387"/>
      <c r="K2756" s="1387"/>
      <c r="L2756" s="1387"/>
      <c r="M2756" s="1387"/>
      <c r="N2756" s="1387"/>
      <c r="O2756" s="1387"/>
      <c r="P2756" s="1387"/>
      <c r="Q2756" s="1387"/>
      <c r="R2756" s="1387"/>
      <c r="S2756" s="1387"/>
      <c r="T2756" s="1387"/>
      <c r="U2756" s="1396"/>
      <c r="V2756" s="1406"/>
      <c r="W2756" s="1406"/>
      <c r="Y2756" s="1393"/>
      <c r="Z2756" s="1393"/>
    </row>
    <row r="2757" spans="1:26" s="1367" customFormat="1" ht="24.75" customHeight="1" x14ac:dyDescent="0.15">
      <c r="A2757" s="1342">
        <v>31</v>
      </c>
      <c r="B2757" s="1387"/>
      <c r="C2757" s="1387"/>
      <c r="D2757" s="1387"/>
      <c r="E2757" s="1387"/>
      <c r="F2757" s="1387"/>
      <c r="G2757" s="1387"/>
      <c r="H2757" s="1387"/>
      <c r="I2757" s="1387"/>
      <c r="J2757" s="1387"/>
      <c r="K2757" s="1387"/>
      <c r="L2757" s="1387"/>
      <c r="M2757" s="1387"/>
      <c r="N2757" s="1387"/>
      <c r="O2757" s="1387"/>
      <c r="P2757" s="1387"/>
      <c r="Q2757" s="1387"/>
      <c r="R2757" s="1387"/>
      <c r="S2757" s="1387"/>
      <c r="T2757" s="1387"/>
      <c r="U2757" s="1396"/>
      <c r="V2757" s="1406"/>
      <c r="W2757" s="1406"/>
      <c r="Y2757" s="1393"/>
      <c r="Z2757" s="1393"/>
    </row>
    <row r="2758" spans="1:26" s="1367" customFormat="1" ht="24.75" customHeight="1" x14ac:dyDescent="0.15">
      <c r="A2758" s="435">
        <v>32</v>
      </c>
      <c r="B2758" s="1387"/>
      <c r="C2758" s="1387"/>
      <c r="D2758" s="1387"/>
      <c r="E2758" s="1387"/>
      <c r="F2758" s="1387"/>
      <c r="G2758" s="1387"/>
      <c r="H2758" s="1387"/>
      <c r="I2758" s="1387"/>
      <c r="J2758" s="1387"/>
      <c r="K2758" s="1387"/>
      <c r="L2758" s="1387"/>
      <c r="M2758" s="1387"/>
      <c r="N2758" s="1387"/>
      <c r="O2758" s="1387"/>
      <c r="P2758" s="1387"/>
      <c r="Q2758" s="1387"/>
      <c r="R2758" s="1387"/>
      <c r="S2758" s="1387"/>
      <c r="T2758" s="1387"/>
      <c r="U2758" s="1396"/>
      <c r="V2758" s="1406"/>
      <c r="W2758" s="1406"/>
      <c r="Y2758" s="1393"/>
      <c r="Z2758" s="1393"/>
    </row>
    <row r="2759" spans="1:26" s="1367" customFormat="1" ht="24.75" customHeight="1" thickBot="1" x14ac:dyDescent="0.2">
      <c r="A2759" s="1342">
        <v>33</v>
      </c>
      <c r="B2759" s="322"/>
      <c r="C2759" s="1374"/>
      <c r="D2759" s="1374"/>
      <c r="E2759" s="1374"/>
      <c r="F2759" s="1374"/>
      <c r="G2759" s="1374"/>
      <c r="H2759" s="1374"/>
      <c r="I2759" s="1374"/>
      <c r="J2759" s="1374"/>
      <c r="K2759" s="1374"/>
      <c r="L2759" s="1374"/>
      <c r="M2759" s="1374"/>
      <c r="N2759" s="1374"/>
      <c r="O2759" s="1374"/>
      <c r="P2759" s="1374"/>
      <c r="Q2759" s="1374"/>
      <c r="R2759" s="1374"/>
      <c r="S2759" s="1374"/>
      <c r="T2759" s="1374"/>
      <c r="U2759" s="120"/>
      <c r="V2759" s="1406"/>
      <c r="W2759" s="1406"/>
      <c r="Y2759" s="1393"/>
      <c r="Z2759" s="1393"/>
    </row>
    <row r="2760" spans="1:26" s="1367" customFormat="1" ht="20.100000000000001" customHeight="1" thickBot="1" x14ac:dyDescent="0.2">
      <c r="A2760" s="1522" t="s">
        <v>20</v>
      </c>
      <c r="B2760" s="1523"/>
      <c r="C2760" s="1561" t="s">
        <v>2099</v>
      </c>
      <c r="D2760" s="1562"/>
      <c r="E2760" s="1562"/>
      <c r="F2760" s="1563"/>
      <c r="G2760" s="1375"/>
      <c r="H2760" s="1375"/>
      <c r="I2760" s="1375"/>
      <c r="J2760" s="1375"/>
      <c r="K2760" s="1375"/>
      <c r="L2760" s="1375"/>
      <c r="M2760" s="1375"/>
      <c r="N2760" s="1375"/>
      <c r="O2760" s="1375"/>
      <c r="P2760" s="1375"/>
      <c r="Q2760" s="1375"/>
      <c r="R2760" s="1375"/>
      <c r="S2760" s="1375"/>
      <c r="T2760" s="1375"/>
      <c r="U2760" s="1375"/>
      <c r="V2760" s="1406"/>
      <c r="W2760" s="1406"/>
      <c r="Y2760" s="1393"/>
      <c r="Z2760" s="1393"/>
    </row>
    <row r="2761" spans="1:26" s="2" customFormat="1" ht="31.5" customHeight="1" thickBot="1" x14ac:dyDescent="0.2">
      <c r="A2761" s="1476" t="s">
        <v>686</v>
      </c>
      <c r="B2761" s="1477"/>
      <c r="C2761" s="1477"/>
      <c r="D2761" s="1477"/>
      <c r="E2761" s="1478"/>
      <c r="F2761" s="602" t="s">
        <v>1766</v>
      </c>
      <c r="G2761" s="1"/>
      <c r="H2761" s="1479" t="s">
        <v>47</v>
      </c>
      <c r="I2761" s="1480"/>
      <c r="J2761" s="1480"/>
      <c r="K2761" s="5" t="s">
        <v>9</v>
      </c>
      <c r="L2761" s="1457" t="s">
        <v>687</v>
      </c>
      <c r="M2761" s="1457"/>
      <c r="N2761" s="1458"/>
      <c r="O2761" s="1"/>
      <c r="P2761" s="6"/>
      <c r="Q2761" s="6"/>
      <c r="R2761" s="6"/>
      <c r="S2761" s="1"/>
      <c r="T2761" s="1648" t="s">
        <v>579</v>
      </c>
      <c r="U2761" s="1649"/>
      <c r="V2761" s="34">
        <f>V2763/V2768</f>
        <v>9.789737654320986E-3</v>
      </c>
      <c r="W2761" s="34">
        <f>W2763/W2768</f>
        <v>9.6556316590563161E-3</v>
      </c>
      <c r="X2761" s="678">
        <f>AVERAGE(V2761,W2761)</f>
        <v>9.7226846566886502E-3</v>
      </c>
      <c r="Y2761" s="380" t="s">
        <v>184</v>
      </c>
      <c r="Z2761" s="381">
        <f>ROUND(X2761*1440,0)/1440</f>
        <v>9.7222222222222224E-3</v>
      </c>
    </row>
    <row r="2762" spans="1:26" s="2" customFormat="1" ht="9" customHeight="1" thickBot="1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34">
        <v>0.23611111111111113</v>
      </c>
      <c r="W2762" s="34">
        <v>0.23611111111111113</v>
      </c>
      <c r="Z2762" s="104"/>
    </row>
    <row r="2763" spans="1:26" s="2" customFormat="1" ht="20.100000000000001" customHeight="1" thickBot="1" x14ac:dyDescent="0.2">
      <c r="A2763" s="1495" t="s">
        <v>12</v>
      </c>
      <c r="B2763" s="1483"/>
      <c r="C2763" s="1483" t="s">
        <v>650</v>
      </c>
      <c r="D2763" s="1483"/>
      <c r="E2763" s="1484"/>
      <c r="F2763" s="1453"/>
      <c r="G2763" s="1454"/>
      <c r="H2763" s="1454"/>
      <c r="I2763" s="1454"/>
      <c r="J2763" s="1454"/>
      <c r="K2763" s="1"/>
      <c r="L2763" s="1"/>
      <c r="M2763" s="1"/>
      <c r="N2763" s="1463" t="s">
        <v>13</v>
      </c>
      <c r="O2763" s="1464"/>
      <c r="P2763" s="1536">
        <v>14</v>
      </c>
      <c r="Q2763" s="1537"/>
      <c r="R2763" s="1"/>
      <c r="S2763" s="7" t="s">
        <v>14</v>
      </c>
      <c r="T2763" s="1690">
        <v>5.2777777777777778E-2</v>
      </c>
      <c r="U2763" s="1466"/>
      <c r="V2763" s="34">
        <f>V2764-V2762</f>
        <v>0.70486111111111105</v>
      </c>
      <c r="W2763" s="34">
        <f>W2764-W2762</f>
        <v>0.70486111111111105</v>
      </c>
      <c r="Z2763" s="104"/>
    </row>
    <row r="2764" spans="1:26" s="2" customFormat="1" ht="9" customHeight="1" thickBot="1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34">
        <v>0.94097222222222221</v>
      </c>
      <c r="W2764" s="34">
        <v>0.94097222222222221</v>
      </c>
      <c r="Z2764" s="104"/>
    </row>
    <row r="2765" spans="1:26" s="2" customFormat="1" ht="20.100000000000001" customHeight="1" x14ac:dyDescent="0.15">
      <c r="A2765" s="1499" t="s">
        <v>15</v>
      </c>
      <c r="B2765" s="1494">
        <v>1</v>
      </c>
      <c r="C2765" s="1494"/>
      <c r="D2765" s="1494">
        <v>2</v>
      </c>
      <c r="E2765" s="1494"/>
      <c r="F2765" s="1494">
        <v>3</v>
      </c>
      <c r="G2765" s="1494"/>
      <c r="H2765" s="1494">
        <v>4</v>
      </c>
      <c r="I2765" s="1494"/>
      <c r="J2765" s="1494">
        <v>5</v>
      </c>
      <c r="K2765" s="1494"/>
      <c r="L2765" s="1494">
        <v>6</v>
      </c>
      <c r="M2765" s="1494"/>
      <c r="N2765" s="1494">
        <v>7</v>
      </c>
      <c r="O2765" s="1494"/>
      <c r="P2765" s="1494">
        <v>8</v>
      </c>
      <c r="Q2765" s="1494"/>
      <c r="R2765" s="1494">
        <v>9</v>
      </c>
      <c r="S2765" s="1494"/>
      <c r="T2765" s="1494">
        <v>10</v>
      </c>
      <c r="U2765" s="1514"/>
      <c r="V2765" s="534"/>
      <c r="W2765" s="534"/>
      <c r="Z2765" s="104"/>
    </row>
    <row r="2766" spans="1:26" s="2" customFormat="1" ht="20.100000000000001" customHeight="1" x14ac:dyDescent="0.15">
      <c r="A2766" s="1500"/>
      <c r="B2766" s="9" t="s">
        <v>47</v>
      </c>
      <c r="C2766" s="9" t="s">
        <v>687</v>
      </c>
      <c r="D2766" s="9" t="s">
        <v>47</v>
      </c>
      <c r="E2766" s="9" t="s">
        <v>687</v>
      </c>
      <c r="F2766" s="9" t="s">
        <v>47</v>
      </c>
      <c r="G2766" s="9" t="s">
        <v>687</v>
      </c>
      <c r="H2766" s="9" t="s">
        <v>47</v>
      </c>
      <c r="I2766" s="9" t="s">
        <v>687</v>
      </c>
      <c r="J2766" s="9" t="s">
        <v>47</v>
      </c>
      <c r="K2766" s="9" t="s">
        <v>687</v>
      </c>
      <c r="L2766" s="9" t="s">
        <v>47</v>
      </c>
      <c r="M2766" s="9" t="s">
        <v>687</v>
      </c>
      <c r="N2766" s="9"/>
      <c r="O2766" s="9"/>
      <c r="P2766" s="9"/>
      <c r="Q2766" s="9"/>
      <c r="R2766" s="9"/>
      <c r="S2766" s="9"/>
      <c r="T2766" s="9"/>
      <c r="U2766" s="116"/>
      <c r="V2766" s="534"/>
      <c r="W2766" s="534"/>
      <c r="Z2766" s="104"/>
    </row>
    <row r="2767" spans="1:26" s="2" customFormat="1" ht="24.75" customHeight="1" x14ac:dyDescent="0.15">
      <c r="A2767" s="931" t="s">
        <v>73</v>
      </c>
      <c r="B2767" s="704"/>
      <c r="C2767" s="632">
        <v>0.23611111111111113</v>
      </c>
      <c r="D2767" s="632">
        <v>0.31180555555555556</v>
      </c>
      <c r="E2767" s="632">
        <v>0.3659722222222222</v>
      </c>
      <c r="F2767" s="632">
        <v>0.4458333333333333</v>
      </c>
      <c r="G2767" s="632">
        <v>0.4993055555555555</v>
      </c>
      <c r="H2767" s="632">
        <v>0.59513888888888888</v>
      </c>
      <c r="I2767" s="632">
        <v>0.65208333333333335</v>
      </c>
      <c r="J2767" s="632">
        <v>0.7368055555555556</v>
      </c>
      <c r="K2767" s="632">
        <v>0.79513888888888884</v>
      </c>
      <c r="L2767" s="632">
        <v>0.87708333333333333</v>
      </c>
      <c r="M2767" s="632">
        <v>0.92569444444444438</v>
      </c>
      <c r="N2767" s="40"/>
      <c r="O2767" s="40"/>
      <c r="P2767" s="40"/>
      <c r="Q2767" s="40"/>
      <c r="R2767" s="18"/>
      <c r="S2767" s="19"/>
      <c r="T2767" s="4"/>
      <c r="U2767" s="547"/>
      <c r="V2767" s="111">
        <f>COUNTA(B2767:U2799)</f>
        <v>145</v>
      </c>
      <c r="W2767" s="22">
        <f>V2767/14/2</f>
        <v>5.1785714285714288</v>
      </c>
      <c r="Z2767" s="104"/>
    </row>
    <row r="2768" spans="1:26" s="2" customFormat="1" ht="24.75" customHeight="1" x14ac:dyDescent="0.15">
      <c r="A2768" s="454">
        <v>2</v>
      </c>
      <c r="B2768" s="704"/>
      <c r="C2768" s="632">
        <v>0.24583333333333335</v>
      </c>
      <c r="D2768" s="632">
        <v>0.32083333333333336</v>
      </c>
      <c r="E2768" s="632">
        <v>0.375</v>
      </c>
      <c r="F2768" s="632">
        <v>0.45555555555555555</v>
      </c>
      <c r="G2768" s="632">
        <v>0.50972222222222219</v>
      </c>
      <c r="H2768" s="632">
        <v>0.60486111111111118</v>
      </c>
      <c r="I2768" s="632">
        <v>0.66249999999999998</v>
      </c>
      <c r="J2768" s="632">
        <v>0.74722222222222223</v>
      </c>
      <c r="K2768" s="632">
        <v>0.8041666666666667</v>
      </c>
      <c r="L2768" s="632">
        <v>0.88611111111111107</v>
      </c>
      <c r="M2768" s="632">
        <v>0.93333333333333324</v>
      </c>
      <c r="N2768" s="40"/>
      <c r="O2768" s="40"/>
      <c r="P2768" s="40"/>
      <c r="Q2768" s="40"/>
      <c r="R2768" s="18"/>
      <c r="S2768" s="19"/>
      <c r="T2768" s="4"/>
      <c r="U2768" s="547"/>
      <c r="V2768" s="23">
        <f>COUNTA(B2767:B2799,D2767:D2799,F2767:F2799,H2767:H2799,J2767:J2799,L2767:L2799,N2767:N2799,P2767:P2799,R2767:R2799,T2767:T2799)</f>
        <v>72</v>
      </c>
      <c r="W2768" s="23">
        <f>COUNTA(C2767:C2799,E2767:E2799,G2767:G2799,I2767:I2799,K2767:K2799,M2767:M2799,O2767:O2799,Q2767:Q2799,S2767:S2799,U2767:U2799)</f>
        <v>73</v>
      </c>
      <c r="Y2768" s="1">
        <f>(V2768+W2768)/2</f>
        <v>72.5</v>
      </c>
      <c r="Z2768" s="104"/>
    </row>
    <row r="2769" spans="1:26" s="2" customFormat="1" ht="24.75" customHeight="1" x14ac:dyDescent="0.15">
      <c r="A2769" s="931" t="s">
        <v>54</v>
      </c>
      <c r="B2769" s="632"/>
      <c r="C2769" s="632">
        <v>0.25555555555555559</v>
      </c>
      <c r="D2769" s="632">
        <v>0.33055555555555555</v>
      </c>
      <c r="E2769" s="632">
        <v>0.38472222222222219</v>
      </c>
      <c r="F2769" s="632">
        <v>0.46597222222222223</v>
      </c>
      <c r="G2769" s="632">
        <v>0.52013888888888882</v>
      </c>
      <c r="H2769" s="632">
        <v>0.61527777777777781</v>
      </c>
      <c r="I2769" s="632">
        <v>0.67361111111111116</v>
      </c>
      <c r="J2769" s="632">
        <v>0.7583333333333333</v>
      </c>
      <c r="K2769" s="632">
        <v>0.81388888888888899</v>
      </c>
      <c r="L2769" s="632">
        <v>0.89513888888888893</v>
      </c>
      <c r="M2769" s="632">
        <v>0.94097222222222221</v>
      </c>
      <c r="N2769" s="40"/>
      <c r="O2769" s="40"/>
      <c r="P2769" s="40"/>
      <c r="Q2769" s="40"/>
      <c r="R2769" s="18"/>
      <c r="S2769" s="19"/>
      <c r="T2769" s="4"/>
      <c r="U2769" s="118"/>
      <c r="V2769" s="115"/>
      <c r="W2769" s="534"/>
      <c r="Y2769" s="1" t="s">
        <v>394</v>
      </c>
      <c r="Z2769" s="104"/>
    </row>
    <row r="2770" spans="1:26" s="2" customFormat="1" ht="24.75" customHeight="1" x14ac:dyDescent="0.15">
      <c r="A2770" s="454">
        <v>4</v>
      </c>
      <c r="B2770" s="632"/>
      <c r="C2770" s="632">
        <v>0.26527777777777778</v>
      </c>
      <c r="D2770" s="632">
        <v>0.34027777777777773</v>
      </c>
      <c r="E2770" s="632">
        <v>0.39444444444444443</v>
      </c>
      <c r="F2770" s="632">
        <v>0.4770833333333333</v>
      </c>
      <c r="G2770" s="632">
        <v>0.53125</v>
      </c>
      <c r="H2770" s="632">
        <v>0.62638888888888888</v>
      </c>
      <c r="I2770" s="632">
        <v>0.68472222222222223</v>
      </c>
      <c r="J2770" s="632">
        <v>0.76944444444444438</v>
      </c>
      <c r="K2770" s="632">
        <v>0.82430555555555562</v>
      </c>
      <c r="L2770" s="632">
        <v>0.90416666666666667</v>
      </c>
      <c r="M2770" s="632"/>
      <c r="N2770" s="332"/>
      <c r="O2770" s="333"/>
      <c r="P2770" s="332"/>
      <c r="Q2770" s="332"/>
      <c r="R2770" s="40"/>
      <c r="S2770" s="19"/>
      <c r="T2770" s="4"/>
      <c r="U2770" s="118"/>
      <c r="V2770" s="115">
        <f>L2768-L2767</f>
        <v>9.0277777777777457E-3</v>
      </c>
      <c r="W2770" s="115">
        <f>K2777-K2776</f>
        <v>9.0277777777778567E-3</v>
      </c>
      <c r="Z2770" s="104"/>
    </row>
    <row r="2771" spans="1:26" s="2" customFormat="1" ht="24.75" customHeight="1" x14ac:dyDescent="0.15">
      <c r="A2771" s="454">
        <v>5</v>
      </c>
      <c r="B2771" s="632"/>
      <c r="C2771" s="632">
        <v>0.27499999999999997</v>
      </c>
      <c r="D2771" s="632">
        <v>0.35000000000000003</v>
      </c>
      <c r="E2771" s="632">
        <v>0.40416666666666662</v>
      </c>
      <c r="F2771" s="632">
        <v>0.48888888888888887</v>
      </c>
      <c r="G2771" s="632">
        <v>0.54305555555555551</v>
      </c>
      <c r="H2771" s="632">
        <v>0.63750000000000007</v>
      </c>
      <c r="I2771" s="632">
        <v>0.6958333333333333</v>
      </c>
      <c r="J2771" s="632">
        <v>0.78055555555555556</v>
      </c>
      <c r="K2771" s="632">
        <v>0.83472222222222225</v>
      </c>
      <c r="L2771" s="632">
        <v>0.91319444444444453</v>
      </c>
      <c r="M2771" s="632"/>
      <c r="N2771" s="40"/>
      <c r="O2771" s="40"/>
      <c r="P2771" s="40"/>
      <c r="Q2771" s="40"/>
      <c r="R2771" s="10"/>
      <c r="S2771" s="19"/>
      <c r="T2771" s="4"/>
      <c r="U2771" s="118"/>
      <c r="V2771" s="115">
        <f t="shared" ref="V2771:V2776" si="48">L2769-L2768</f>
        <v>9.0277777777778567E-3</v>
      </c>
      <c r="W2771" s="115">
        <f>K2778-K2777</f>
        <v>9.0277777777776347E-3</v>
      </c>
      <c r="Z2771" s="104"/>
    </row>
    <row r="2772" spans="1:26" s="2" customFormat="1" ht="24.75" customHeight="1" x14ac:dyDescent="0.15">
      <c r="A2772" s="931" t="s">
        <v>57</v>
      </c>
      <c r="B2772" s="632"/>
      <c r="C2772" s="632">
        <v>0.28402777777777777</v>
      </c>
      <c r="D2772" s="632">
        <v>0.35972222222222222</v>
      </c>
      <c r="E2772" s="632">
        <v>0.41388888888888892</v>
      </c>
      <c r="F2772" s="632">
        <v>0.50138888888888888</v>
      </c>
      <c r="G2772" s="632">
        <v>0.55555555555555558</v>
      </c>
      <c r="H2772" s="632">
        <v>0.64861111111111114</v>
      </c>
      <c r="I2772" s="632">
        <v>0.70694444444444438</v>
      </c>
      <c r="J2772" s="632">
        <v>0.79166666666666663</v>
      </c>
      <c r="K2772" s="632">
        <v>0.84513888888888899</v>
      </c>
      <c r="L2772" s="632">
        <v>0.92222222222222217</v>
      </c>
      <c r="M2772" s="632"/>
      <c r="N2772" s="40"/>
      <c r="O2772" s="40"/>
      <c r="P2772" s="40"/>
      <c r="Q2772" s="40"/>
      <c r="R2772" s="10"/>
      <c r="S2772" s="19"/>
      <c r="T2772" s="4"/>
      <c r="U2772" s="118"/>
      <c r="V2772" s="115">
        <f t="shared" si="48"/>
        <v>9.0277777777777457E-3</v>
      </c>
      <c r="W2772" s="115">
        <f>K2779-K2778</f>
        <v>8.3333333333335258E-3</v>
      </c>
      <c r="Z2772" s="104"/>
    </row>
    <row r="2773" spans="1:26" s="2" customFormat="1" ht="24.75" customHeight="1" x14ac:dyDescent="0.15">
      <c r="A2773" s="434">
        <v>7</v>
      </c>
      <c r="B2773" s="632">
        <v>0.23958333333333334</v>
      </c>
      <c r="C2773" s="632">
        <v>0.29305555555555557</v>
      </c>
      <c r="D2773" s="632">
        <v>0.36944444444444446</v>
      </c>
      <c r="E2773" s="632">
        <v>0.4236111111111111</v>
      </c>
      <c r="F2773" s="632">
        <v>0.51388888888888895</v>
      </c>
      <c r="G2773" s="632">
        <v>0.56805555555555554</v>
      </c>
      <c r="H2773" s="632">
        <v>0.65902777777777777</v>
      </c>
      <c r="I2773" s="632">
        <v>0.71805555555555556</v>
      </c>
      <c r="J2773" s="632">
        <v>0.80208333333333337</v>
      </c>
      <c r="K2773" s="632">
        <v>0.85486111111111107</v>
      </c>
      <c r="L2773" s="632">
        <v>0.93125000000000002</v>
      </c>
      <c r="M2773" s="632"/>
      <c r="N2773" s="40"/>
      <c r="O2773" s="40"/>
      <c r="P2773" s="40"/>
      <c r="Q2773" s="40"/>
      <c r="R2773" s="10"/>
      <c r="S2773" s="19"/>
      <c r="T2773" s="4"/>
      <c r="U2773" s="118"/>
      <c r="V2773" s="115">
        <f t="shared" si="48"/>
        <v>9.0277777777778567E-3</v>
      </c>
      <c r="W2773" s="115">
        <f>K2780-K2779</f>
        <v>7.6388888888888618E-3</v>
      </c>
      <c r="Z2773" s="104"/>
    </row>
    <row r="2774" spans="1:26" s="2" customFormat="1" ht="24.75" customHeight="1" x14ac:dyDescent="0.15">
      <c r="A2774" s="931" t="s">
        <v>59</v>
      </c>
      <c r="B2774" s="632">
        <v>0.25</v>
      </c>
      <c r="C2774" s="632">
        <v>0.30208333333333331</v>
      </c>
      <c r="D2774" s="632">
        <v>0.37916666666666665</v>
      </c>
      <c r="E2774" s="632">
        <v>0.43333333333333335</v>
      </c>
      <c r="F2774" s="632">
        <v>0.52569444444444446</v>
      </c>
      <c r="G2774" s="632">
        <v>0.57986111111111105</v>
      </c>
      <c r="H2774" s="632">
        <v>0.66875000000000007</v>
      </c>
      <c r="I2774" s="632">
        <v>0.7284722222222223</v>
      </c>
      <c r="J2774" s="632">
        <v>0.81180555555555556</v>
      </c>
      <c r="K2774" s="632">
        <v>0.86458333333333337</v>
      </c>
      <c r="L2774" s="632">
        <v>0.94097222222222221</v>
      </c>
      <c r="M2774" s="632"/>
      <c r="N2774" s="40"/>
      <c r="O2774" s="40"/>
      <c r="P2774" s="40"/>
      <c r="Q2774" s="40"/>
      <c r="R2774" s="10"/>
      <c r="S2774" s="19"/>
      <c r="T2774" s="4"/>
      <c r="U2774" s="118"/>
      <c r="V2774" s="115">
        <f t="shared" si="48"/>
        <v>9.0277777777776347E-3</v>
      </c>
      <c r="W2774" s="115">
        <f>M2767-K2780</f>
        <v>7.6388888888887507E-3</v>
      </c>
      <c r="Z2774" s="640"/>
    </row>
    <row r="2775" spans="1:26" s="2" customFormat="1" ht="24.75" customHeight="1" x14ac:dyDescent="0.15">
      <c r="A2775" s="434">
        <v>9</v>
      </c>
      <c r="B2775" s="632">
        <v>0.25972222222222224</v>
      </c>
      <c r="C2775" s="632">
        <v>0.31180555555555556</v>
      </c>
      <c r="D2775" s="632">
        <v>0.3888888888888889</v>
      </c>
      <c r="E2775" s="632">
        <v>0.44305555555555554</v>
      </c>
      <c r="F2775" s="632">
        <v>0.53680555555555554</v>
      </c>
      <c r="G2775" s="632">
        <v>0.59166666666666667</v>
      </c>
      <c r="H2775" s="632">
        <v>0.6777777777777777</v>
      </c>
      <c r="I2775" s="632">
        <v>0.73819444444444438</v>
      </c>
      <c r="J2775" s="632">
        <v>0.82152777777777775</v>
      </c>
      <c r="K2775" s="632">
        <v>0.87430555555555556</v>
      </c>
      <c r="L2775" s="632"/>
      <c r="M2775" s="632"/>
      <c r="N2775" s="40"/>
      <c r="O2775" s="40"/>
      <c r="P2775" s="40"/>
      <c r="Q2775" s="40"/>
      <c r="R2775" s="10"/>
      <c r="S2775" s="19"/>
      <c r="T2775" s="4"/>
      <c r="U2775" s="118"/>
      <c r="V2775" s="115">
        <f t="shared" si="48"/>
        <v>9.0277777777778567E-3</v>
      </c>
      <c r="W2775" s="115">
        <f>M2768-M2767</f>
        <v>7.6388888888888618E-3</v>
      </c>
      <c r="Z2775" s="104"/>
    </row>
    <row r="2776" spans="1:26" s="2" customFormat="1" ht="24.75" customHeight="1" x14ac:dyDescent="0.15">
      <c r="A2776" s="454">
        <v>10</v>
      </c>
      <c r="B2776" s="632">
        <v>0.26944444444444443</v>
      </c>
      <c r="C2776" s="632">
        <v>0.3215277777777778</v>
      </c>
      <c r="D2776" s="632">
        <v>0.39861111111111108</v>
      </c>
      <c r="E2776" s="632">
        <v>0.45277777777777778</v>
      </c>
      <c r="F2776" s="632">
        <v>0.54722222222222217</v>
      </c>
      <c r="G2776" s="632">
        <v>0.60277777777777775</v>
      </c>
      <c r="H2776" s="632">
        <v>0.6875</v>
      </c>
      <c r="I2776" s="632">
        <v>0.74791666666666667</v>
      </c>
      <c r="J2776" s="632">
        <v>0.83124999999999993</v>
      </c>
      <c r="K2776" s="632">
        <v>0.88402777777777775</v>
      </c>
      <c r="L2776" s="632"/>
      <c r="M2776" s="632"/>
      <c r="N2776" s="332"/>
      <c r="O2776" s="333"/>
      <c r="P2776" s="332"/>
      <c r="Q2776" s="332"/>
      <c r="R2776" s="10"/>
      <c r="S2776" s="19"/>
      <c r="T2776" s="4"/>
      <c r="U2776" s="118"/>
      <c r="V2776" s="115">
        <f t="shared" si="48"/>
        <v>9.7222222222221877E-3</v>
      </c>
      <c r="W2776" s="115">
        <f>M2769-M2768</f>
        <v>7.6388888888889728E-3</v>
      </c>
      <c r="Z2776" s="104"/>
    </row>
    <row r="2777" spans="1:26" s="2" customFormat="1" ht="24.75" customHeight="1" x14ac:dyDescent="0.15">
      <c r="A2777" s="931" t="s">
        <v>62</v>
      </c>
      <c r="B2777" s="632">
        <v>0.27847222222222223</v>
      </c>
      <c r="C2777" s="632">
        <v>0.33124999999999999</v>
      </c>
      <c r="D2777" s="632">
        <v>0.40833333333333338</v>
      </c>
      <c r="E2777" s="632">
        <v>0.46249999999999997</v>
      </c>
      <c r="F2777" s="632">
        <v>0.55694444444444446</v>
      </c>
      <c r="G2777" s="632">
        <v>0.61319444444444449</v>
      </c>
      <c r="H2777" s="632">
        <v>0.69791666666666663</v>
      </c>
      <c r="I2777" s="632">
        <v>0.7583333333333333</v>
      </c>
      <c r="J2777" s="632">
        <v>0.84097222222222223</v>
      </c>
      <c r="K2777" s="632">
        <v>0.8930555555555556</v>
      </c>
      <c r="L2777" s="632"/>
      <c r="M2777" s="632"/>
      <c r="N2777" s="40"/>
      <c r="O2777" s="40"/>
      <c r="P2777" s="40"/>
      <c r="Q2777" s="40"/>
      <c r="R2777" s="10"/>
      <c r="S2777" s="19"/>
      <c r="T2777" s="4"/>
      <c r="U2777" s="118"/>
      <c r="V2777" s="115"/>
      <c r="W2777" s="534"/>
      <c r="Z2777" s="104"/>
    </row>
    <row r="2778" spans="1:26" s="2" customFormat="1" ht="24.75" customHeight="1" x14ac:dyDescent="0.15">
      <c r="A2778" s="454">
        <v>12</v>
      </c>
      <c r="B2778" s="632">
        <v>0.28680555555555554</v>
      </c>
      <c r="C2778" s="632">
        <v>0.34027777777777773</v>
      </c>
      <c r="D2778" s="632">
        <v>0.41736111111111113</v>
      </c>
      <c r="E2778" s="632">
        <v>0.47152777777777777</v>
      </c>
      <c r="F2778" s="632">
        <v>0.56666666666666665</v>
      </c>
      <c r="G2778" s="632">
        <v>0.62291666666666667</v>
      </c>
      <c r="H2778" s="632">
        <v>0.70763888888888893</v>
      </c>
      <c r="I2778" s="632">
        <v>0.7680555555555556</v>
      </c>
      <c r="J2778" s="632">
        <v>0.85</v>
      </c>
      <c r="K2778" s="632">
        <v>0.90208333333333324</v>
      </c>
      <c r="L2778" s="632"/>
      <c r="M2778" s="632"/>
      <c r="N2778" s="40"/>
      <c r="O2778" s="40"/>
      <c r="P2778" s="40"/>
      <c r="Q2778" s="40"/>
      <c r="R2778" s="10"/>
      <c r="S2778" s="19"/>
      <c r="T2778" s="4"/>
      <c r="U2778" s="118"/>
      <c r="V2778" s="115"/>
      <c r="W2778" s="534"/>
      <c r="Z2778" s="104"/>
    </row>
    <row r="2779" spans="1:26" s="2" customFormat="1" ht="24.75" customHeight="1" x14ac:dyDescent="0.15">
      <c r="A2779" s="931" t="s">
        <v>64</v>
      </c>
      <c r="B2779" s="632">
        <v>0.2951388888888889</v>
      </c>
      <c r="C2779" s="632">
        <v>0.34930555555555554</v>
      </c>
      <c r="D2779" s="632">
        <v>0.42638888888888887</v>
      </c>
      <c r="E2779" s="632">
        <v>0.48055555555555557</v>
      </c>
      <c r="F2779" s="632">
        <v>0.57638888888888895</v>
      </c>
      <c r="G2779" s="632">
        <v>0.63263888888888886</v>
      </c>
      <c r="H2779" s="632">
        <v>0.71736111111111101</v>
      </c>
      <c r="I2779" s="632">
        <v>0.77708333333333324</v>
      </c>
      <c r="J2779" s="632">
        <v>0.85902777777777783</v>
      </c>
      <c r="K2779" s="632">
        <v>0.91041666666666676</v>
      </c>
      <c r="L2779" s="632"/>
      <c r="M2779" s="632"/>
      <c r="N2779" s="40"/>
      <c r="O2779" s="40"/>
      <c r="P2779" s="40"/>
      <c r="Q2779" s="40"/>
      <c r="R2779" s="10"/>
      <c r="S2779" s="19"/>
      <c r="T2779" s="4"/>
      <c r="U2779" s="118"/>
      <c r="V2779" s="534"/>
      <c r="W2779" s="534"/>
      <c r="Z2779" s="104"/>
    </row>
    <row r="2780" spans="1:26" s="2" customFormat="1" ht="24.75" customHeight="1" x14ac:dyDescent="0.15">
      <c r="A2780" s="454">
        <v>14</v>
      </c>
      <c r="B2780" s="632">
        <v>0.3034722222222222</v>
      </c>
      <c r="C2780" s="632">
        <v>0.3576388888888889</v>
      </c>
      <c r="D2780" s="632">
        <v>0.43611111111111112</v>
      </c>
      <c r="E2780" s="632">
        <v>0.48958333333333331</v>
      </c>
      <c r="F2780" s="632">
        <v>0.5854166666666667</v>
      </c>
      <c r="G2780" s="632">
        <v>0.64236111111111105</v>
      </c>
      <c r="H2780" s="632">
        <v>0.7270833333333333</v>
      </c>
      <c r="I2780" s="632">
        <v>0.78611111111111109</v>
      </c>
      <c r="J2780" s="632">
        <v>0.86805555555555547</v>
      </c>
      <c r="K2780" s="632">
        <v>0.91805555555555562</v>
      </c>
      <c r="L2780" s="632"/>
      <c r="M2780" s="632"/>
      <c r="N2780" s="40"/>
      <c r="O2780" s="40"/>
      <c r="P2780" s="40"/>
      <c r="Q2780" s="40"/>
      <c r="R2780" s="10"/>
      <c r="S2780" s="19"/>
      <c r="T2780" s="4"/>
      <c r="U2780" s="118"/>
      <c r="V2780" s="534"/>
      <c r="W2780" s="534"/>
      <c r="Z2780" s="104"/>
    </row>
    <row r="2781" spans="1:26" s="2" customFormat="1" ht="24.75" customHeight="1" x14ac:dyDescent="0.15">
      <c r="A2781" s="454">
        <v>15</v>
      </c>
      <c r="B2781" s="40"/>
      <c r="C2781" s="40"/>
      <c r="D2781" s="40"/>
      <c r="E2781" s="40"/>
      <c r="F2781" s="40"/>
      <c r="G2781" s="40"/>
      <c r="H2781" s="40"/>
      <c r="I2781" s="40"/>
      <c r="J2781" s="40"/>
      <c r="K2781" s="40"/>
      <c r="L2781" s="40"/>
      <c r="M2781" s="40"/>
      <c r="N2781" s="40"/>
      <c r="O2781" s="40"/>
      <c r="P2781" s="40"/>
      <c r="Q2781" s="40"/>
      <c r="R2781" s="10"/>
      <c r="S2781" s="19"/>
      <c r="T2781" s="4"/>
      <c r="U2781" s="118"/>
      <c r="V2781" s="534"/>
      <c r="W2781" s="534"/>
      <c r="Z2781" s="104"/>
    </row>
    <row r="2782" spans="1:26" s="2" customFormat="1" ht="24.75" customHeight="1" x14ac:dyDescent="0.15">
      <c r="A2782" s="454">
        <v>16</v>
      </c>
      <c r="B2782" s="338"/>
      <c r="C2782" s="338"/>
      <c r="D2782" s="338"/>
      <c r="E2782" s="338"/>
      <c r="F2782" s="338"/>
      <c r="G2782" s="338"/>
      <c r="H2782" s="338"/>
      <c r="I2782" s="338"/>
      <c r="J2782" s="338"/>
      <c r="K2782" s="338"/>
      <c r="L2782" s="338"/>
      <c r="M2782" s="338"/>
      <c r="N2782" s="40"/>
      <c r="O2782" s="40"/>
      <c r="P2782" s="40"/>
      <c r="Q2782" s="40"/>
      <c r="R2782" s="10"/>
      <c r="S2782" s="19"/>
      <c r="T2782" s="4"/>
      <c r="U2782" s="118"/>
      <c r="V2782" s="534"/>
      <c r="W2782" s="534"/>
      <c r="Z2782" s="104"/>
    </row>
    <row r="2783" spans="1:26" s="2" customFormat="1" ht="24.75" customHeight="1" x14ac:dyDescent="0.15">
      <c r="A2783" s="454">
        <v>17</v>
      </c>
      <c r="B2783" s="338"/>
      <c r="C2783" s="338"/>
      <c r="D2783" s="338"/>
      <c r="E2783" s="338"/>
      <c r="F2783" s="338"/>
      <c r="G2783" s="338"/>
      <c r="H2783" s="338"/>
      <c r="I2783" s="338"/>
      <c r="J2783" s="338"/>
      <c r="K2783" s="338"/>
      <c r="L2783" s="338"/>
      <c r="M2783" s="338"/>
      <c r="N2783" s="40"/>
      <c r="O2783" s="40"/>
      <c r="P2783" s="40"/>
      <c r="Q2783" s="40"/>
      <c r="R2783" s="18"/>
      <c r="S2783" s="19"/>
      <c r="T2783" s="4"/>
      <c r="U2783" s="118"/>
      <c r="V2783" s="534"/>
      <c r="W2783" s="534"/>
      <c r="Z2783" s="104"/>
    </row>
    <row r="2784" spans="1:26" s="2" customFormat="1" ht="24.75" customHeight="1" x14ac:dyDescent="0.15">
      <c r="A2784" s="454">
        <v>18</v>
      </c>
      <c r="B2784" s="338"/>
      <c r="C2784" s="338"/>
      <c r="D2784" s="338"/>
      <c r="E2784" s="338"/>
      <c r="F2784" s="338"/>
      <c r="G2784" s="338"/>
      <c r="H2784" s="338"/>
      <c r="I2784" s="338"/>
      <c r="J2784" s="338"/>
      <c r="K2784" s="338"/>
      <c r="L2784" s="338"/>
      <c r="M2784" s="338"/>
      <c r="N2784" s="40"/>
      <c r="O2784" s="40"/>
      <c r="P2784" s="40"/>
      <c r="Q2784" s="40"/>
      <c r="R2784" s="18"/>
      <c r="S2784" s="19"/>
      <c r="T2784" s="4"/>
      <c r="U2784" s="118"/>
      <c r="V2784" s="534"/>
      <c r="W2784" s="534"/>
      <c r="Z2784" s="104"/>
    </row>
    <row r="2785" spans="1:26" s="2" customFormat="1" ht="24.75" customHeight="1" x14ac:dyDescent="0.15">
      <c r="A2785" s="454">
        <v>19</v>
      </c>
      <c r="B2785" s="338"/>
      <c r="C2785" s="338"/>
      <c r="D2785" s="338"/>
      <c r="E2785" s="338"/>
      <c r="F2785" s="338"/>
      <c r="G2785" s="338"/>
      <c r="H2785" s="338"/>
      <c r="I2785" s="338"/>
      <c r="J2785" s="338"/>
      <c r="K2785" s="338"/>
      <c r="L2785" s="338"/>
      <c r="M2785" s="338"/>
      <c r="N2785" s="40"/>
      <c r="O2785" s="40"/>
      <c r="P2785" s="40"/>
      <c r="Q2785" s="40"/>
      <c r="R2785" s="10"/>
      <c r="S2785" s="19"/>
      <c r="T2785" s="4"/>
      <c r="U2785" s="118"/>
      <c r="V2785" s="534"/>
      <c r="W2785" s="534"/>
      <c r="Z2785" s="104"/>
    </row>
    <row r="2786" spans="1:26" s="2" customFormat="1" ht="24.75" customHeight="1" x14ac:dyDescent="0.15">
      <c r="A2786" s="454">
        <v>20</v>
      </c>
      <c r="B2786" s="338"/>
      <c r="C2786" s="338"/>
      <c r="D2786" s="338"/>
      <c r="E2786" s="338"/>
      <c r="F2786" s="338"/>
      <c r="G2786" s="338"/>
      <c r="H2786" s="338"/>
      <c r="I2786" s="338"/>
      <c r="J2786" s="338"/>
      <c r="K2786" s="338"/>
      <c r="L2786" s="338"/>
      <c r="M2786" s="338"/>
      <c r="N2786" s="3"/>
      <c r="O2786" s="3"/>
      <c r="P2786" s="3"/>
      <c r="Q2786" s="3"/>
      <c r="R2786" s="9"/>
      <c r="S2786" s="4"/>
      <c r="T2786" s="4"/>
      <c r="U2786" s="118"/>
      <c r="V2786" s="534"/>
      <c r="W2786" s="534"/>
      <c r="Z2786" s="104"/>
    </row>
    <row r="2787" spans="1:26" s="2" customFormat="1" ht="24.75" customHeight="1" x14ac:dyDescent="0.15">
      <c r="A2787" s="728">
        <v>21</v>
      </c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4"/>
      <c r="M2787" s="4"/>
      <c r="N2787" s="4"/>
      <c r="O2787" s="4"/>
      <c r="P2787" s="4"/>
      <c r="Q2787" s="4"/>
      <c r="R2787" s="4"/>
      <c r="S2787" s="4"/>
      <c r="T2787" s="4"/>
      <c r="U2787" s="118"/>
      <c r="V2787" s="534"/>
      <c r="W2787" s="534"/>
      <c r="Z2787" s="104"/>
    </row>
    <row r="2788" spans="1:26" s="2" customFormat="1" ht="24.75" customHeight="1" x14ac:dyDescent="0.15">
      <c r="A2788" s="435">
        <v>22</v>
      </c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118"/>
      <c r="V2788" s="534"/>
      <c r="W2788" s="534"/>
      <c r="Z2788" s="104"/>
    </row>
    <row r="2789" spans="1:26" s="2" customFormat="1" ht="24.75" customHeight="1" x14ac:dyDescent="0.15">
      <c r="A2789" s="728">
        <v>23</v>
      </c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118"/>
      <c r="V2789" s="534"/>
      <c r="W2789" s="534"/>
      <c r="Z2789" s="104"/>
    </row>
    <row r="2790" spans="1:26" s="2" customFormat="1" ht="24.75" customHeight="1" x14ac:dyDescent="0.15">
      <c r="A2790" s="435">
        <v>24</v>
      </c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118"/>
      <c r="V2790" s="534"/>
      <c r="W2790" s="534"/>
      <c r="Z2790" s="104"/>
    </row>
    <row r="2791" spans="1:26" s="2" customFormat="1" ht="24.75" customHeight="1" x14ac:dyDescent="0.15">
      <c r="A2791" s="728">
        <v>25</v>
      </c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118"/>
      <c r="V2791" s="534"/>
      <c r="W2791" s="534"/>
      <c r="Z2791" s="104"/>
    </row>
    <row r="2792" spans="1:26" s="2" customFormat="1" ht="24.75" customHeight="1" x14ac:dyDescent="0.15">
      <c r="A2792" s="435">
        <v>26</v>
      </c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118"/>
      <c r="V2792" s="534"/>
      <c r="W2792" s="534"/>
      <c r="Z2792" s="104"/>
    </row>
    <row r="2793" spans="1:26" s="2" customFormat="1" ht="24.75" customHeight="1" x14ac:dyDescent="0.15">
      <c r="A2793" s="728">
        <v>27</v>
      </c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118"/>
      <c r="V2793" s="534"/>
      <c r="W2793" s="534"/>
      <c r="Z2793" s="104"/>
    </row>
    <row r="2794" spans="1:26" s="2" customFormat="1" ht="24.75" customHeight="1" x14ac:dyDescent="0.15">
      <c r="A2794" s="435">
        <v>28</v>
      </c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118"/>
      <c r="V2794" s="534"/>
      <c r="W2794" s="534"/>
      <c r="Z2794" s="104"/>
    </row>
    <row r="2795" spans="1:26" s="2" customFormat="1" ht="24.75" customHeight="1" x14ac:dyDescent="0.15">
      <c r="A2795" s="728">
        <v>29</v>
      </c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118"/>
      <c r="V2795" s="534"/>
      <c r="W2795" s="534"/>
      <c r="Z2795" s="104"/>
    </row>
    <row r="2796" spans="1:26" s="2" customFormat="1" ht="24.75" customHeight="1" x14ac:dyDescent="0.15">
      <c r="A2796" s="435">
        <v>30</v>
      </c>
      <c r="B2796" s="45"/>
      <c r="C2796" s="45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119"/>
      <c r="V2796" s="534"/>
      <c r="W2796" s="534"/>
      <c r="Z2796" s="104"/>
    </row>
    <row r="2797" spans="1:26" s="2" customFormat="1" ht="24.75" customHeight="1" x14ac:dyDescent="0.15">
      <c r="A2797" s="728">
        <v>31</v>
      </c>
      <c r="B2797" s="45"/>
      <c r="C2797" s="45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119"/>
      <c r="V2797" s="534"/>
      <c r="W2797" s="534"/>
      <c r="Z2797" s="104"/>
    </row>
    <row r="2798" spans="1:26" s="2" customFormat="1" ht="24.75" customHeight="1" x14ac:dyDescent="0.15">
      <c r="A2798" s="435">
        <v>32</v>
      </c>
      <c r="B2798" s="45"/>
      <c r="C2798" s="45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119"/>
      <c r="V2798" s="534"/>
      <c r="W2798" s="534"/>
      <c r="Z2798" s="104"/>
    </row>
    <row r="2799" spans="1:26" s="2" customFormat="1" ht="24.75" customHeight="1" thickBot="1" x14ac:dyDescent="0.2">
      <c r="A2799" s="728">
        <v>33</v>
      </c>
      <c r="B2799" s="32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0"/>
      <c r="V2799" s="534"/>
      <c r="W2799" s="534"/>
      <c r="Z2799" s="104"/>
    </row>
    <row r="2800" spans="1:26" s="2" customFormat="1" ht="20.100000000000001" customHeight="1" thickBot="1" x14ac:dyDescent="0.2">
      <c r="A2800" s="1522" t="s">
        <v>20</v>
      </c>
      <c r="B2800" s="1523"/>
      <c r="C2800" s="1561" t="s">
        <v>890</v>
      </c>
      <c r="D2800" s="1562"/>
      <c r="E2800" s="1562"/>
      <c r="F2800" s="156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534"/>
      <c r="W2800" s="534"/>
      <c r="Z2800" s="104"/>
    </row>
    <row r="2801" spans="1:26" s="2" customFormat="1" ht="31.5" customHeight="1" thickBot="1" x14ac:dyDescent="0.2">
      <c r="A2801" s="1476" t="s">
        <v>686</v>
      </c>
      <c r="B2801" s="1477"/>
      <c r="C2801" s="1477"/>
      <c r="D2801" s="1477"/>
      <c r="E2801" s="1478"/>
      <c r="F2801" s="602" t="s">
        <v>1766</v>
      </c>
      <c r="G2801" s="1"/>
      <c r="H2801" s="1479" t="s">
        <v>47</v>
      </c>
      <c r="I2801" s="1480"/>
      <c r="J2801" s="1480"/>
      <c r="K2801" s="5" t="s">
        <v>9</v>
      </c>
      <c r="L2801" s="1457" t="s">
        <v>687</v>
      </c>
      <c r="M2801" s="1457"/>
      <c r="N2801" s="1458"/>
      <c r="O2801" s="1"/>
      <c r="P2801" s="6"/>
      <c r="Q2801" s="6"/>
      <c r="R2801" s="6"/>
      <c r="S2801" s="1"/>
      <c r="T2801" s="1648" t="s">
        <v>627</v>
      </c>
      <c r="U2801" s="1649"/>
      <c r="V2801" s="34">
        <f>V2803/V2808</f>
        <v>8.9921652421652409E-3</v>
      </c>
      <c r="W2801" s="34">
        <f>W2803/W2808</f>
        <v>9.0366809116809114E-3</v>
      </c>
      <c r="X2801" s="678">
        <f>AVERAGE(V2801,W2801)</f>
        <v>9.0144230769230761E-3</v>
      </c>
      <c r="Y2801" s="380" t="s">
        <v>184</v>
      </c>
      <c r="Z2801" s="381">
        <f>ROUND(X2801*1440,0)/1440</f>
        <v>9.0277777777777769E-3</v>
      </c>
    </row>
    <row r="2802" spans="1:26" s="2" customFormat="1" ht="9" customHeight="1" thickBot="1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34">
        <v>0.23958333333333334</v>
      </c>
      <c r="W2802" s="34">
        <v>0.23611111111111113</v>
      </c>
      <c r="Y2802" s="104"/>
      <c r="Z2802" s="104"/>
    </row>
    <row r="2803" spans="1:26" s="2" customFormat="1" ht="20.100000000000001" customHeight="1" thickBot="1" x14ac:dyDescent="0.2">
      <c r="A2803" s="1495" t="s">
        <v>12</v>
      </c>
      <c r="B2803" s="1483"/>
      <c r="C2803" s="1483" t="s">
        <v>650</v>
      </c>
      <c r="D2803" s="1483"/>
      <c r="E2803" s="1484"/>
      <c r="F2803" s="1453"/>
      <c r="G2803" s="1454"/>
      <c r="H2803" s="1454"/>
      <c r="I2803" s="1454"/>
      <c r="J2803" s="1454"/>
      <c r="K2803" s="1"/>
      <c r="L2803" s="1"/>
      <c r="M2803" s="1"/>
      <c r="N2803" s="1463" t="s">
        <v>13</v>
      </c>
      <c r="O2803" s="1464"/>
      <c r="P2803" s="1536">
        <v>13</v>
      </c>
      <c r="Q2803" s="1537"/>
      <c r="R2803" s="1"/>
      <c r="S2803" s="7" t="s">
        <v>14</v>
      </c>
      <c r="T2803" s="1690">
        <v>5.2777777777777778E-2</v>
      </c>
      <c r="U2803" s="1466"/>
      <c r="V2803" s="34">
        <f>V2804-V2802</f>
        <v>0.70138888888888884</v>
      </c>
      <c r="W2803" s="34">
        <f>W2804-W2802</f>
        <v>0.70486111111111105</v>
      </c>
      <c r="Y2803" s="104"/>
      <c r="Z2803" s="104"/>
    </row>
    <row r="2804" spans="1:26" s="2" customFormat="1" ht="9" customHeight="1" thickBot="1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34">
        <v>0.94097222222222221</v>
      </c>
      <c r="W2804" s="34">
        <v>0.94097222222222221</v>
      </c>
      <c r="Y2804" s="104"/>
      <c r="Z2804" s="104"/>
    </row>
    <row r="2805" spans="1:26" s="2" customFormat="1" ht="20.100000000000001" customHeight="1" x14ac:dyDescent="0.15">
      <c r="A2805" s="1499" t="s">
        <v>15</v>
      </c>
      <c r="B2805" s="1494">
        <v>1</v>
      </c>
      <c r="C2805" s="1494"/>
      <c r="D2805" s="1494">
        <v>2</v>
      </c>
      <c r="E2805" s="1494"/>
      <c r="F2805" s="1494">
        <v>3</v>
      </c>
      <c r="G2805" s="1494"/>
      <c r="H2805" s="1494">
        <v>4</v>
      </c>
      <c r="I2805" s="1494"/>
      <c r="J2805" s="1494">
        <v>5</v>
      </c>
      <c r="K2805" s="1494"/>
      <c r="L2805" s="1494">
        <v>6</v>
      </c>
      <c r="M2805" s="1494"/>
      <c r="N2805" s="1494">
        <v>7</v>
      </c>
      <c r="O2805" s="1494"/>
      <c r="P2805" s="1494">
        <v>8</v>
      </c>
      <c r="Q2805" s="1494"/>
      <c r="R2805" s="1494">
        <v>9</v>
      </c>
      <c r="S2805" s="1494"/>
      <c r="T2805" s="1494">
        <v>10</v>
      </c>
      <c r="U2805" s="1514"/>
      <c r="V2805" s="534"/>
      <c r="W2805" s="534"/>
      <c r="Y2805" s="104"/>
      <c r="Z2805" s="104"/>
    </row>
    <row r="2806" spans="1:26" s="2" customFormat="1" ht="20.100000000000001" customHeight="1" x14ac:dyDescent="0.15">
      <c r="A2806" s="1500"/>
      <c r="B2806" s="9" t="s">
        <v>47</v>
      </c>
      <c r="C2806" s="9" t="s">
        <v>687</v>
      </c>
      <c r="D2806" s="9" t="s">
        <v>47</v>
      </c>
      <c r="E2806" s="9" t="s">
        <v>687</v>
      </c>
      <c r="F2806" s="9" t="s">
        <v>47</v>
      </c>
      <c r="G2806" s="9" t="s">
        <v>687</v>
      </c>
      <c r="H2806" s="9" t="s">
        <v>47</v>
      </c>
      <c r="I2806" s="9" t="s">
        <v>687</v>
      </c>
      <c r="J2806" s="9" t="s">
        <v>47</v>
      </c>
      <c r="K2806" s="9" t="s">
        <v>687</v>
      </c>
      <c r="L2806" s="9" t="s">
        <v>47</v>
      </c>
      <c r="M2806" s="9" t="s">
        <v>687</v>
      </c>
      <c r="N2806" s="9"/>
      <c r="O2806" s="9"/>
      <c r="P2806" s="9"/>
      <c r="Q2806" s="9"/>
      <c r="R2806" s="9"/>
      <c r="S2806" s="9"/>
      <c r="T2806" s="9"/>
      <c r="U2806" s="116"/>
      <c r="V2806" s="534"/>
      <c r="W2806" s="534"/>
      <c r="Y2806" s="104"/>
      <c r="Z2806" s="104"/>
    </row>
    <row r="2807" spans="1:26" s="2" customFormat="1" ht="24.75" customHeight="1" x14ac:dyDescent="0.15">
      <c r="A2807" s="931" t="s">
        <v>73</v>
      </c>
      <c r="B2807" s="52"/>
      <c r="C2807" s="40">
        <v>0.23611111111111113</v>
      </c>
      <c r="D2807" s="40">
        <v>0.31041666666666667</v>
      </c>
      <c r="E2807" s="40">
        <v>0.3659722222222222</v>
      </c>
      <c r="F2807" s="40">
        <v>0.44722222222222219</v>
      </c>
      <c r="G2807" s="40">
        <v>0.4993055555555555</v>
      </c>
      <c r="H2807" s="40">
        <v>0.59583333333333333</v>
      </c>
      <c r="I2807" s="40">
        <v>0.65138888888888891</v>
      </c>
      <c r="J2807" s="40">
        <v>0.73541666666666661</v>
      </c>
      <c r="K2807" s="40">
        <v>0.79722222222222217</v>
      </c>
      <c r="L2807" s="40">
        <v>0.87569444444444444</v>
      </c>
      <c r="M2807" s="40">
        <v>0.92569444444444438</v>
      </c>
      <c r="N2807" s="40"/>
      <c r="O2807" s="40"/>
      <c r="P2807" s="40"/>
      <c r="Q2807" s="40"/>
      <c r="R2807" s="18"/>
      <c r="S2807" s="19"/>
      <c r="T2807" s="4"/>
      <c r="U2807" s="547"/>
      <c r="V2807" s="111">
        <f>COUNTA(B2807:U2839)</f>
        <v>156</v>
      </c>
      <c r="W2807" s="22">
        <f>V2807/15/2</f>
        <v>5.2</v>
      </c>
      <c r="Y2807" s="104"/>
      <c r="Z2807" s="104"/>
    </row>
    <row r="2808" spans="1:26" s="2" customFormat="1" ht="24.75" customHeight="1" x14ac:dyDescent="0.15">
      <c r="A2808" s="454">
        <v>2</v>
      </c>
      <c r="B2808" s="52"/>
      <c r="C2808" s="40">
        <v>0.24583333333333335</v>
      </c>
      <c r="D2808" s="40">
        <v>0.31805555555555554</v>
      </c>
      <c r="E2808" s="40">
        <v>0.37361111111111112</v>
      </c>
      <c r="F2808" s="40">
        <v>0.45624999999999999</v>
      </c>
      <c r="G2808" s="40">
        <v>0.5083333333333333</v>
      </c>
      <c r="H2808" s="40">
        <v>0.60486111111111118</v>
      </c>
      <c r="I2808" s="40">
        <v>0.66041666666666665</v>
      </c>
      <c r="J2808" s="40">
        <v>0.74444444444444446</v>
      </c>
      <c r="K2808" s="40">
        <v>0.80625000000000002</v>
      </c>
      <c r="L2808" s="40">
        <v>0.8847222222222223</v>
      </c>
      <c r="M2808" s="40">
        <v>0.93333333333333324</v>
      </c>
      <c r="N2808" s="40"/>
      <c r="O2808" s="40"/>
      <c r="P2808" s="40"/>
      <c r="Q2808" s="40"/>
      <c r="R2808" s="18"/>
      <c r="S2808" s="19"/>
      <c r="T2808" s="4"/>
      <c r="U2808" s="547"/>
      <c r="V2808" s="23">
        <f>COUNTA(B2807:B2839,D2807:D2839,F2807:F2839,H2807:H2839,J2807:J2839,L2807:L2839,N2807:N2839,P2807:P2839,R2807:R2839,T2807:T2839)</f>
        <v>78</v>
      </c>
      <c r="W2808" s="23">
        <f>COUNTA(C2807:C2839,E2807:E2839,G2807:G2839,I2807:I2839,K2807:K2839,M2807:M2839,O2807:O2839,Q2807:Q2839,S2807:S2839,U2807:U2839)</f>
        <v>78</v>
      </c>
      <c r="Y2808" s="1">
        <f>(V2808+W2808)/2</f>
        <v>78</v>
      </c>
      <c r="Z2808" s="104"/>
    </row>
    <row r="2809" spans="1:26" s="2" customFormat="1" ht="24.75" customHeight="1" x14ac:dyDescent="0.15">
      <c r="A2809" s="931" t="s">
        <v>54</v>
      </c>
      <c r="B2809" s="40"/>
      <c r="C2809" s="40">
        <v>0.25486111111111109</v>
      </c>
      <c r="D2809" s="40">
        <v>0.3263888888888889</v>
      </c>
      <c r="E2809" s="40">
        <v>0.38194444444444442</v>
      </c>
      <c r="F2809" s="40">
        <v>0.46527777777777773</v>
      </c>
      <c r="G2809" s="40">
        <v>0.51736111111111105</v>
      </c>
      <c r="H2809" s="40">
        <v>0.61388888888888882</v>
      </c>
      <c r="I2809" s="40">
        <v>0.6694444444444444</v>
      </c>
      <c r="J2809" s="40">
        <v>0.75347222222222221</v>
      </c>
      <c r="K2809" s="40">
        <v>0.81458333333333333</v>
      </c>
      <c r="L2809" s="40">
        <v>0.8930555555555556</v>
      </c>
      <c r="M2809" s="40">
        <v>0.94097222222222221</v>
      </c>
      <c r="N2809" s="40"/>
      <c r="O2809" s="40"/>
      <c r="P2809" s="40"/>
      <c r="Q2809" s="40"/>
      <c r="R2809" s="18"/>
      <c r="S2809" s="19"/>
      <c r="T2809" s="4"/>
      <c r="U2809" s="118"/>
      <c r="V2809" s="534"/>
      <c r="W2809" s="534"/>
      <c r="Y2809" s="1" t="s">
        <v>394</v>
      </c>
      <c r="Z2809" s="104"/>
    </row>
    <row r="2810" spans="1:26" s="2" customFormat="1" ht="24.75" customHeight="1" x14ac:dyDescent="0.15">
      <c r="A2810" s="454">
        <v>4</v>
      </c>
      <c r="B2810" s="40"/>
      <c r="C2810" s="40">
        <v>0.2638888888888889</v>
      </c>
      <c r="D2810" s="40">
        <v>0.3354166666666667</v>
      </c>
      <c r="E2810" s="40">
        <v>0.39097222222222222</v>
      </c>
      <c r="F2810" s="40">
        <v>0.47430555555555554</v>
      </c>
      <c r="G2810" s="40">
        <v>0.52638888888888891</v>
      </c>
      <c r="H2810" s="40">
        <v>0.62291666666666667</v>
      </c>
      <c r="I2810" s="40">
        <v>0.67847222222222225</v>
      </c>
      <c r="J2810" s="40">
        <v>0.76250000000000007</v>
      </c>
      <c r="K2810" s="40">
        <v>0.82291666666666663</v>
      </c>
      <c r="L2810" s="40">
        <v>0.90138888888888891</v>
      </c>
      <c r="M2810" s="40"/>
      <c r="N2810" s="332"/>
      <c r="O2810" s="333"/>
      <c r="P2810" s="332"/>
      <c r="Q2810" s="332"/>
      <c r="R2810" s="40"/>
      <c r="S2810" s="19"/>
      <c r="T2810" s="4"/>
      <c r="U2810" s="118"/>
      <c r="V2810" s="200">
        <f>L2808-L2807</f>
        <v>9.0277777777778567E-3</v>
      </c>
      <c r="W2810" s="477">
        <f>K2818-K2817</f>
        <v>9.0277777777777457E-3</v>
      </c>
      <c r="Y2810" s="104"/>
      <c r="Z2810" s="104"/>
    </row>
    <row r="2811" spans="1:26" s="2" customFormat="1" ht="24.75" customHeight="1" x14ac:dyDescent="0.15">
      <c r="A2811" s="454">
        <v>5</v>
      </c>
      <c r="B2811" s="40"/>
      <c r="C2811" s="40">
        <v>0.27291666666666664</v>
      </c>
      <c r="D2811" s="40">
        <v>0.3444444444444445</v>
      </c>
      <c r="E2811" s="40">
        <v>0.39999999999999997</v>
      </c>
      <c r="F2811" s="40">
        <v>0.48333333333333334</v>
      </c>
      <c r="G2811" s="40">
        <v>0.53541666666666665</v>
      </c>
      <c r="H2811" s="40">
        <v>0.63194444444444442</v>
      </c>
      <c r="I2811" s="40">
        <v>0.68819444444444444</v>
      </c>
      <c r="J2811" s="40">
        <v>0.77222222222222225</v>
      </c>
      <c r="K2811" s="40">
        <v>0.83124999999999993</v>
      </c>
      <c r="L2811" s="40">
        <v>0.90972222222222221</v>
      </c>
      <c r="M2811" s="40"/>
      <c r="N2811" s="40"/>
      <c r="O2811" s="40"/>
      <c r="P2811" s="40"/>
      <c r="Q2811" s="40"/>
      <c r="R2811" s="10"/>
      <c r="S2811" s="19"/>
      <c r="T2811" s="4"/>
      <c r="U2811" s="118"/>
      <c r="V2811" s="200">
        <f t="shared" ref="V2811:V2817" si="49">L2809-L2808</f>
        <v>8.3333333333333037E-3</v>
      </c>
      <c r="W2811" s="477">
        <f>K2819-K2818</f>
        <v>9.0277777777778567E-3</v>
      </c>
      <c r="Y2811" s="104"/>
      <c r="Z2811" s="104"/>
    </row>
    <row r="2812" spans="1:26" s="2" customFormat="1" ht="24.75" customHeight="1" x14ac:dyDescent="0.15">
      <c r="A2812" s="454">
        <v>6</v>
      </c>
      <c r="B2812" s="40"/>
      <c r="C2812" s="40">
        <v>0.28194444444444444</v>
      </c>
      <c r="D2812" s="40">
        <v>0.35347222222222219</v>
      </c>
      <c r="E2812" s="40">
        <v>0.40902777777777777</v>
      </c>
      <c r="F2812" s="40">
        <v>0.49305555555555558</v>
      </c>
      <c r="G2812" s="40">
        <v>0.54513888888888895</v>
      </c>
      <c r="H2812" s="40">
        <v>0.64166666666666672</v>
      </c>
      <c r="I2812" s="40">
        <v>0.69791666666666663</v>
      </c>
      <c r="J2812" s="40">
        <v>0.78194444444444444</v>
      </c>
      <c r="K2812" s="40">
        <v>0.83958333333333324</v>
      </c>
      <c r="L2812" s="40">
        <v>0.91805555555555562</v>
      </c>
      <c r="M2812" s="40"/>
      <c r="N2812" s="40"/>
      <c r="O2812" s="40"/>
      <c r="P2812" s="40"/>
      <c r="Q2812" s="40"/>
      <c r="R2812" s="10"/>
      <c r="S2812" s="19"/>
      <c r="T2812" s="4"/>
      <c r="U2812" s="118"/>
      <c r="V2812" s="200">
        <f t="shared" si="49"/>
        <v>8.3333333333333037E-3</v>
      </c>
      <c r="W2812" s="477">
        <f>K2820-K2819</f>
        <v>9.0277777777777457E-3</v>
      </c>
      <c r="Y2812" s="104"/>
      <c r="Z2812" s="104"/>
    </row>
    <row r="2813" spans="1:26" s="2" customFormat="1" ht="24.75" customHeight="1" x14ac:dyDescent="0.15">
      <c r="A2813" s="931" t="s">
        <v>58</v>
      </c>
      <c r="B2813" s="40">
        <v>0.23958333333333334</v>
      </c>
      <c r="C2813" s="40">
        <v>0.29097222222222224</v>
      </c>
      <c r="D2813" s="40">
        <v>0.36249999999999999</v>
      </c>
      <c r="E2813" s="40">
        <v>0.41805555555555557</v>
      </c>
      <c r="F2813" s="40">
        <v>0.50347222222222221</v>
      </c>
      <c r="G2813" s="40">
        <v>0.55555555555555558</v>
      </c>
      <c r="H2813" s="40">
        <v>0.65138888888888891</v>
      </c>
      <c r="I2813" s="40">
        <v>0.70763888888888893</v>
      </c>
      <c r="J2813" s="40">
        <v>0.79166666666666663</v>
      </c>
      <c r="K2813" s="40">
        <v>0.84791666666666676</v>
      </c>
      <c r="L2813" s="40">
        <v>0.92569444444444438</v>
      </c>
      <c r="M2813" s="40"/>
      <c r="N2813" s="40"/>
      <c r="O2813" s="40"/>
      <c r="P2813" s="40"/>
      <c r="Q2813" s="40"/>
      <c r="R2813" s="10"/>
      <c r="S2813" s="19"/>
      <c r="T2813" s="4"/>
      <c r="U2813" s="118"/>
      <c r="V2813" s="200">
        <f t="shared" si="49"/>
        <v>8.3333333333333037E-3</v>
      </c>
      <c r="W2813" s="477">
        <f>K2821-K2820</f>
        <v>8.3333333333334147E-3</v>
      </c>
      <c r="Y2813" s="104"/>
      <c r="Z2813" s="104"/>
    </row>
    <row r="2814" spans="1:26" s="2" customFormat="1" ht="24.75" customHeight="1" x14ac:dyDescent="0.15">
      <c r="A2814" s="454">
        <v>8</v>
      </c>
      <c r="B2814" s="40">
        <v>0.24791666666666667</v>
      </c>
      <c r="C2814" s="40">
        <v>0.29930555555555555</v>
      </c>
      <c r="D2814" s="40">
        <v>0.37222222222222223</v>
      </c>
      <c r="E2814" s="40">
        <v>0.42708333333333331</v>
      </c>
      <c r="F2814" s="40">
        <v>0.51388888888888895</v>
      </c>
      <c r="G2814" s="40">
        <v>0.56597222222222221</v>
      </c>
      <c r="H2814" s="40">
        <v>0.66111111111111109</v>
      </c>
      <c r="I2814" s="40">
        <v>0.71736111111111101</v>
      </c>
      <c r="J2814" s="40">
        <v>0.80138888888888893</v>
      </c>
      <c r="K2814" s="40">
        <v>0.85625000000000007</v>
      </c>
      <c r="L2814" s="40">
        <v>0.93333333333333324</v>
      </c>
      <c r="M2814" s="40"/>
      <c r="N2814" s="40"/>
      <c r="O2814" s="40"/>
      <c r="P2814" s="40"/>
      <c r="Q2814" s="40"/>
      <c r="R2814" s="10"/>
      <c r="S2814" s="19"/>
      <c r="T2814" s="4"/>
      <c r="U2814" s="118"/>
      <c r="V2814" s="200">
        <f t="shared" si="49"/>
        <v>8.3333333333334147E-3</v>
      </c>
      <c r="W2814" s="477">
        <f>M2807-K2821</f>
        <v>7.6388888888887507E-3</v>
      </c>
      <c r="Y2814" s="104"/>
      <c r="Z2814" s="104"/>
    </row>
    <row r="2815" spans="1:26" s="2" customFormat="1" ht="24.75" customHeight="1" x14ac:dyDescent="0.15">
      <c r="A2815" s="931" t="s">
        <v>60</v>
      </c>
      <c r="B2815" s="40">
        <v>0.25625000000000003</v>
      </c>
      <c r="C2815" s="40">
        <v>0.30694444444444441</v>
      </c>
      <c r="D2815" s="40">
        <v>0.38194444444444442</v>
      </c>
      <c r="E2815" s="40">
        <v>0.43611111111111112</v>
      </c>
      <c r="F2815" s="40">
        <v>0.52430555555555558</v>
      </c>
      <c r="G2815" s="40">
        <v>0.57638888888888895</v>
      </c>
      <c r="H2815" s="40">
        <v>0.67083333333333339</v>
      </c>
      <c r="I2815" s="40">
        <v>0.7270833333333333</v>
      </c>
      <c r="J2815" s="40">
        <v>0.81111111111111101</v>
      </c>
      <c r="K2815" s="40">
        <v>0.86458333333333337</v>
      </c>
      <c r="L2815" s="40">
        <v>0.94097222222222221</v>
      </c>
      <c r="M2815" s="40"/>
      <c r="N2815" s="40"/>
      <c r="O2815" s="40"/>
      <c r="P2815" s="40"/>
      <c r="Q2815" s="40"/>
      <c r="R2815" s="10"/>
      <c r="S2815" s="19"/>
      <c r="T2815" s="4"/>
      <c r="U2815" s="118"/>
      <c r="V2815" s="200">
        <f t="shared" si="49"/>
        <v>7.6388888888887507E-3</v>
      </c>
      <c r="W2815" s="477">
        <f>M2808-M2807</f>
        <v>7.6388888888888618E-3</v>
      </c>
      <c r="Y2815" s="104"/>
      <c r="Z2815" s="104"/>
    </row>
    <row r="2816" spans="1:26" s="2" customFormat="1" ht="24.75" customHeight="1" x14ac:dyDescent="0.15">
      <c r="A2816" s="454">
        <v>10</v>
      </c>
      <c r="B2816" s="40">
        <v>0.26458333333333334</v>
      </c>
      <c r="C2816" s="40">
        <v>0.31458333333333333</v>
      </c>
      <c r="D2816" s="40">
        <v>0.39166666666666666</v>
      </c>
      <c r="E2816" s="40">
        <v>0.44513888888888892</v>
      </c>
      <c r="F2816" s="40">
        <v>0.53472222222222221</v>
      </c>
      <c r="G2816" s="40">
        <v>0.58750000000000002</v>
      </c>
      <c r="H2816" s="40">
        <v>0.67986111111111114</v>
      </c>
      <c r="I2816" s="40">
        <v>0.7368055555555556</v>
      </c>
      <c r="J2816" s="40">
        <v>0.8208333333333333</v>
      </c>
      <c r="K2816" s="40">
        <v>0.87361111111111101</v>
      </c>
      <c r="L2816" s="40"/>
      <c r="M2816" s="40"/>
      <c r="N2816" s="332"/>
      <c r="O2816" s="333"/>
      <c r="P2816" s="332"/>
      <c r="Q2816" s="332"/>
      <c r="R2816" s="10"/>
      <c r="S2816" s="19"/>
      <c r="T2816" s="4"/>
      <c r="U2816" s="118"/>
      <c r="V2816" s="200">
        <f t="shared" si="49"/>
        <v>7.6388888888888618E-3</v>
      </c>
      <c r="W2816" s="477">
        <f>M2809-M2808</f>
        <v>7.6388888888889728E-3</v>
      </c>
      <c r="Y2816" s="104"/>
      <c r="Z2816" s="104"/>
    </row>
    <row r="2817" spans="1:26" s="2" customFormat="1" ht="24.75" customHeight="1" x14ac:dyDescent="0.15">
      <c r="A2817" s="931" t="s">
        <v>62</v>
      </c>
      <c r="B2817" s="40">
        <v>0.2722222222222222</v>
      </c>
      <c r="C2817" s="40">
        <v>0.32222222222222224</v>
      </c>
      <c r="D2817" s="40">
        <v>0.40138888888888885</v>
      </c>
      <c r="E2817" s="40">
        <v>0.45416666666666666</v>
      </c>
      <c r="F2817" s="40">
        <v>0.54513888888888895</v>
      </c>
      <c r="G2817" s="40">
        <v>0.59861111111111109</v>
      </c>
      <c r="H2817" s="40">
        <v>0.68888888888888899</v>
      </c>
      <c r="I2817" s="40">
        <v>0.74652777777777779</v>
      </c>
      <c r="J2817" s="40">
        <v>0.82986111111111116</v>
      </c>
      <c r="K2817" s="40">
        <v>0.88263888888888886</v>
      </c>
      <c r="L2817" s="40"/>
      <c r="M2817" s="40"/>
      <c r="N2817" s="40"/>
      <c r="O2817" s="40"/>
      <c r="P2817" s="40"/>
      <c r="Q2817" s="40"/>
      <c r="R2817" s="10"/>
      <c r="S2817" s="19"/>
      <c r="T2817" s="4"/>
      <c r="U2817" s="118"/>
      <c r="V2817" s="200">
        <f t="shared" si="49"/>
        <v>7.6388888888889728E-3</v>
      </c>
      <c r="W2817" s="477"/>
      <c r="Y2817" s="104"/>
      <c r="Z2817" s="104"/>
    </row>
    <row r="2818" spans="1:26" s="2" customFormat="1" ht="24.75" customHeight="1" x14ac:dyDescent="0.15">
      <c r="A2818" s="454">
        <v>12</v>
      </c>
      <c r="B2818" s="40">
        <v>0.27986111111111112</v>
      </c>
      <c r="C2818" s="40">
        <v>0.33055555555555555</v>
      </c>
      <c r="D2818" s="40">
        <v>0.41111111111111115</v>
      </c>
      <c r="E2818" s="40">
        <v>0.46319444444444446</v>
      </c>
      <c r="F2818" s="40">
        <v>0.55555555555555558</v>
      </c>
      <c r="G2818" s="40">
        <v>0.60972222222222217</v>
      </c>
      <c r="H2818" s="40">
        <v>0.69791666666666663</v>
      </c>
      <c r="I2818" s="40">
        <v>0.75624999999999998</v>
      </c>
      <c r="J2818" s="40">
        <v>0.83888888888888891</v>
      </c>
      <c r="K2818" s="40">
        <v>0.89166666666666661</v>
      </c>
      <c r="L2818" s="40"/>
      <c r="M2818" s="40"/>
      <c r="N2818" s="40"/>
      <c r="O2818" s="40"/>
      <c r="P2818" s="40"/>
      <c r="Q2818" s="40"/>
      <c r="R2818" s="10"/>
      <c r="S2818" s="19"/>
      <c r="T2818" s="4"/>
      <c r="U2818" s="118"/>
      <c r="V2818" s="200"/>
      <c r="W2818" s="477"/>
      <c r="Y2818" s="104"/>
      <c r="Z2818" s="104"/>
    </row>
    <row r="2819" spans="1:26" s="2" customFormat="1" ht="24.75" customHeight="1" x14ac:dyDescent="0.15">
      <c r="A2819" s="931" t="s">
        <v>64</v>
      </c>
      <c r="B2819" s="40">
        <v>0.28750000000000003</v>
      </c>
      <c r="C2819" s="40">
        <v>0.33958333333333335</v>
      </c>
      <c r="D2819" s="40">
        <v>0.4201388888888889</v>
      </c>
      <c r="E2819" s="40">
        <v>0.47222222222222227</v>
      </c>
      <c r="F2819" s="40">
        <v>0.56597222222222221</v>
      </c>
      <c r="G2819" s="40">
        <v>0.62083333333333335</v>
      </c>
      <c r="H2819" s="40">
        <v>0.70694444444444438</v>
      </c>
      <c r="I2819" s="40">
        <v>0.76666666666666661</v>
      </c>
      <c r="J2819" s="40">
        <v>0.84791666666666676</v>
      </c>
      <c r="K2819" s="40">
        <v>0.90069444444444446</v>
      </c>
      <c r="L2819" s="40"/>
      <c r="M2819" s="40"/>
      <c r="N2819" s="40"/>
      <c r="O2819" s="40"/>
      <c r="P2819" s="40"/>
      <c r="Q2819" s="40"/>
      <c r="R2819" s="10"/>
      <c r="S2819" s="19"/>
      <c r="T2819" s="4"/>
      <c r="U2819" s="118"/>
      <c r="V2819" s="336"/>
      <c r="W2819" s="336"/>
      <c r="Y2819" s="104"/>
      <c r="Z2819" s="104"/>
    </row>
    <row r="2820" spans="1:26" s="2" customFormat="1" ht="24.75" customHeight="1" x14ac:dyDescent="0.15">
      <c r="A2820" s="454">
        <v>14</v>
      </c>
      <c r="B2820" s="40">
        <v>0.2951388888888889</v>
      </c>
      <c r="C2820" s="40">
        <v>0.34861111111111115</v>
      </c>
      <c r="D2820" s="40">
        <v>0.4291666666666667</v>
      </c>
      <c r="E2820" s="40">
        <v>0.48125000000000001</v>
      </c>
      <c r="F2820" s="40">
        <v>0.57638888888888895</v>
      </c>
      <c r="G2820" s="40">
        <v>0.63124999999999998</v>
      </c>
      <c r="H2820" s="40">
        <v>0.71597222222222223</v>
      </c>
      <c r="I2820" s="40">
        <v>0.77708333333333324</v>
      </c>
      <c r="J2820" s="40">
        <v>0.8569444444444444</v>
      </c>
      <c r="K2820" s="40">
        <v>0.90972222222222221</v>
      </c>
      <c r="L2820" s="40"/>
      <c r="M2820" s="40"/>
      <c r="N2820" s="40"/>
      <c r="O2820" s="40"/>
      <c r="P2820" s="40"/>
      <c r="Q2820" s="40"/>
      <c r="R2820" s="10"/>
      <c r="S2820" s="19"/>
      <c r="T2820" s="4"/>
      <c r="U2820" s="118"/>
      <c r="V2820" s="336"/>
      <c r="W2820" s="336"/>
      <c r="Y2820" s="104"/>
      <c r="Z2820" s="104"/>
    </row>
    <row r="2821" spans="1:26" s="2" customFormat="1" ht="24.75" customHeight="1" x14ac:dyDescent="0.15">
      <c r="A2821" s="454">
        <v>15</v>
      </c>
      <c r="B2821" s="40">
        <v>0.30277777777777776</v>
      </c>
      <c r="C2821" s="40">
        <v>0.3576388888888889</v>
      </c>
      <c r="D2821" s="40">
        <v>0.4381944444444445</v>
      </c>
      <c r="E2821" s="40">
        <v>0.49027777777777781</v>
      </c>
      <c r="F2821" s="40">
        <v>0.58611111111111114</v>
      </c>
      <c r="G2821" s="40">
        <v>0.64166666666666672</v>
      </c>
      <c r="H2821" s="40">
        <v>0.72569444444444453</v>
      </c>
      <c r="I2821" s="40">
        <v>0.78749999999999998</v>
      </c>
      <c r="J2821" s="40">
        <v>0.86597222222222225</v>
      </c>
      <c r="K2821" s="40">
        <v>0.91805555555555562</v>
      </c>
      <c r="L2821" s="40"/>
      <c r="M2821" s="40"/>
      <c r="N2821" s="40"/>
      <c r="O2821" s="40"/>
      <c r="P2821" s="40"/>
      <c r="Q2821" s="40"/>
      <c r="R2821" s="10"/>
      <c r="S2821" s="19"/>
      <c r="T2821" s="4"/>
      <c r="U2821" s="118"/>
      <c r="V2821" s="336"/>
      <c r="W2821" s="336"/>
      <c r="Y2821" s="104"/>
      <c r="Z2821" s="104"/>
    </row>
    <row r="2822" spans="1:26" s="2" customFormat="1" ht="24.75" customHeight="1" x14ac:dyDescent="0.15">
      <c r="A2822" s="454">
        <v>16</v>
      </c>
      <c r="B2822" s="40"/>
      <c r="C2822" s="40"/>
      <c r="D2822" s="40"/>
      <c r="E2822" s="40"/>
      <c r="F2822" s="40"/>
      <c r="G2822" s="40"/>
      <c r="H2822" s="40"/>
      <c r="I2822" s="40"/>
      <c r="J2822" s="40"/>
      <c r="K2822" s="40"/>
      <c r="L2822" s="40"/>
      <c r="M2822" s="40"/>
      <c r="N2822" s="40"/>
      <c r="O2822" s="40"/>
      <c r="P2822" s="40"/>
      <c r="Q2822" s="40"/>
      <c r="R2822" s="10"/>
      <c r="S2822" s="19"/>
      <c r="T2822" s="4"/>
      <c r="U2822" s="118"/>
      <c r="V2822" s="336"/>
      <c r="W2822" s="336"/>
      <c r="Y2822" s="104"/>
      <c r="Z2822" s="104"/>
    </row>
    <row r="2823" spans="1:26" s="2" customFormat="1" ht="24.75" customHeight="1" x14ac:dyDescent="0.15">
      <c r="A2823" s="454">
        <v>17</v>
      </c>
      <c r="B2823" s="40"/>
      <c r="C2823" s="40"/>
      <c r="D2823" s="40"/>
      <c r="E2823" s="40"/>
      <c r="F2823" s="40"/>
      <c r="G2823" s="40"/>
      <c r="H2823" s="40"/>
      <c r="I2823" s="40"/>
      <c r="J2823" s="40"/>
      <c r="K2823" s="40"/>
      <c r="L2823" s="40"/>
      <c r="M2823" s="40"/>
      <c r="N2823" s="40"/>
      <c r="O2823" s="40"/>
      <c r="P2823" s="40"/>
      <c r="Q2823" s="40"/>
      <c r="R2823" s="18"/>
      <c r="S2823" s="19"/>
      <c r="T2823" s="4"/>
      <c r="U2823" s="118"/>
      <c r="V2823" s="534"/>
      <c r="W2823" s="534"/>
      <c r="Y2823" s="104"/>
      <c r="Z2823" s="104"/>
    </row>
    <row r="2824" spans="1:26" s="2" customFormat="1" ht="24.75" customHeight="1" x14ac:dyDescent="0.15">
      <c r="A2824" s="454">
        <v>18</v>
      </c>
      <c r="B2824" s="40"/>
      <c r="C2824" s="40"/>
      <c r="D2824" s="40"/>
      <c r="E2824" s="40"/>
      <c r="F2824" s="40"/>
      <c r="G2824" s="40"/>
      <c r="H2824" s="40"/>
      <c r="I2824" s="40"/>
      <c r="J2824" s="40"/>
      <c r="K2824" s="40"/>
      <c r="L2824" s="40"/>
      <c r="M2824" s="40"/>
      <c r="N2824" s="40"/>
      <c r="O2824" s="40"/>
      <c r="P2824" s="40"/>
      <c r="Q2824" s="40"/>
      <c r="R2824" s="18"/>
      <c r="S2824" s="19"/>
      <c r="T2824" s="4"/>
      <c r="U2824" s="118"/>
      <c r="V2824" s="534"/>
      <c r="W2824" s="534"/>
      <c r="Y2824" s="104"/>
      <c r="Z2824" s="104"/>
    </row>
    <row r="2825" spans="1:26" s="2" customFormat="1" ht="24.75" customHeight="1" x14ac:dyDescent="0.15">
      <c r="A2825" s="454">
        <v>19</v>
      </c>
      <c r="B2825" s="40"/>
      <c r="C2825" s="40"/>
      <c r="D2825" s="40"/>
      <c r="E2825" s="40"/>
      <c r="F2825" s="40"/>
      <c r="G2825" s="40"/>
      <c r="H2825" s="40"/>
      <c r="I2825" s="40"/>
      <c r="J2825" s="40"/>
      <c r="K2825" s="40"/>
      <c r="L2825" s="40"/>
      <c r="M2825" s="40"/>
      <c r="N2825" s="40"/>
      <c r="O2825" s="40"/>
      <c r="P2825" s="40"/>
      <c r="Q2825" s="40"/>
      <c r="R2825" s="10"/>
      <c r="S2825" s="19"/>
      <c r="T2825" s="4"/>
      <c r="U2825" s="118"/>
      <c r="V2825" s="534"/>
      <c r="W2825" s="534"/>
      <c r="Y2825" s="104"/>
      <c r="Z2825" s="104"/>
    </row>
    <row r="2826" spans="1:26" s="2" customFormat="1" ht="24.75" customHeight="1" x14ac:dyDescent="0.15">
      <c r="A2826" s="454">
        <v>20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9"/>
      <c r="S2826" s="4"/>
      <c r="T2826" s="4"/>
      <c r="U2826" s="118"/>
      <c r="V2826" s="534"/>
      <c r="W2826" s="534"/>
      <c r="Y2826" s="104"/>
      <c r="Z2826" s="104"/>
    </row>
    <row r="2827" spans="1:26" s="2" customFormat="1" ht="24.75" customHeight="1" x14ac:dyDescent="0.15">
      <c r="A2827" s="454">
        <v>21</v>
      </c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118"/>
      <c r="V2827" s="534"/>
      <c r="W2827" s="534"/>
      <c r="Y2827" s="104"/>
      <c r="Z2827" s="104"/>
    </row>
    <row r="2828" spans="1:26" s="2" customFormat="1" ht="24.75" customHeight="1" x14ac:dyDescent="0.15">
      <c r="A2828" s="454">
        <v>22</v>
      </c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118"/>
      <c r="V2828" s="534"/>
      <c r="W2828" s="534"/>
      <c r="Y2828" s="104"/>
      <c r="Z2828" s="104"/>
    </row>
    <row r="2829" spans="1:26" s="2" customFormat="1" ht="24.75" customHeight="1" x14ac:dyDescent="0.15">
      <c r="A2829" s="454">
        <v>23</v>
      </c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118"/>
      <c r="V2829" s="534"/>
      <c r="W2829" s="534"/>
      <c r="Y2829" s="104"/>
      <c r="Z2829" s="104"/>
    </row>
    <row r="2830" spans="1:26" s="2" customFormat="1" ht="24.75" customHeight="1" x14ac:dyDescent="0.15">
      <c r="A2830" s="454">
        <v>24</v>
      </c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118"/>
      <c r="V2830" s="534"/>
      <c r="W2830" s="534"/>
      <c r="Y2830" s="104"/>
      <c r="Z2830" s="104"/>
    </row>
    <row r="2831" spans="1:26" s="2" customFormat="1" ht="24.75" customHeight="1" x14ac:dyDescent="0.15">
      <c r="A2831" s="454">
        <v>25</v>
      </c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118"/>
      <c r="V2831" s="534"/>
      <c r="W2831" s="534"/>
      <c r="Y2831" s="104"/>
      <c r="Z2831" s="104"/>
    </row>
    <row r="2832" spans="1:26" s="2" customFormat="1" ht="24.75" customHeight="1" x14ac:dyDescent="0.15">
      <c r="A2832" s="454">
        <v>26</v>
      </c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118"/>
      <c r="V2832" s="534"/>
      <c r="W2832" s="534"/>
      <c r="Y2832" s="104"/>
      <c r="Z2832" s="104"/>
    </row>
    <row r="2833" spans="1:26" s="2" customFormat="1" ht="24.75" customHeight="1" x14ac:dyDescent="0.15">
      <c r="A2833" s="454">
        <v>27</v>
      </c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118"/>
      <c r="V2833" s="534"/>
      <c r="W2833" s="534"/>
      <c r="Y2833" s="104"/>
      <c r="Z2833" s="104"/>
    </row>
    <row r="2834" spans="1:26" s="2" customFormat="1" ht="24.75" customHeight="1" x14ac:dyDescent="0.15">
      <c r="A2834" s="454">
        <v>28</v>
      </c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118"/>
      <c r="V2834" s="534"/>
      <c r="W2834" s="534"/>
      <c r="Y2834" s="104"/>
      <c r="Z2834" s="104"/>
    </row>
    <row r="2835" spans="1:26" s="2" customFormat="1" ht="24.75" customHeight="1" x14ac:dyDescent="0.15">
      <c r="A2835" s="454">
        <v>29</v>
      </c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118"/>
      <c r="V2835" s="534"/>
      <c r="W2835" s="534"/>
      <c r="Y2835" s="104"/>
      <c r="Z2835" s="104"/>
    </row>
    <row r="2836" spans="1:26" s="2" customFormat="1" ht="24.75" customHeight="1" x14ac:dyDescent="0.15">
      <c r="A2836" s="454">
        <v>30</v>
      </c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118"/>
      <c r="V2836" s="534"/>
      <c r="W2836" s="534"/>
      <c r="Y2836" s="104"/>
      <c r="Z2836" s="104"/>
    </row>
    <row r="2837" spans="1:26" s="2" customFormat="1" ht="24.75" customHeight="1" x14ac:dyDescent="0.15">
      <c r="A2837" s="454">
        <v>31</v>
      </c>
      <c r="B2837" s="45"/>
      <c r="C2837" s="45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119"/>
      <c r="V2837" s="534"/>
      <c r="W2837" s="534"/>
      <c r="Y2837" s="104"/>
      <c r="Z2837" s="104"/>
    </row>
    <row r="2838" spans="1:26" s="2" customFormat="1" ht="24.75" customHeight="1" x14ac:dyDescent="0.15">
      <c r="A2838" s="454">
        <v>32</v>
      </c>
      <c r="B2838" s="45"/>
      <c r="C2838" s="45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119"/>
      <c r="V2838" s="534"/>
      <c r="W2838" s="534"/>
      <c r="Y2838" s="104"/>
      <c r="Z2838" s="104"/>
    </row>
    <row r="2839" spans="1:26" s="2" customFormat="1" ht="24.75" customHeight="1" thickBot="1" x14ac:dyDescent="0.2">
      <c r="A2839" s="454">
        <v>33</v>
      </c>
      <c r="B2839" s="32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0"/>
      <c r="V2839" s="534"/>
      <c r="W2839" s="534"/>
      <c r="Y2839" s="104"/>
      <c r="Z2839" s="104"/>
    </row>
    <row r="2840" spans="1:26" s="2" customFormat="1" ht="20.100000000000001" customHeight="1" thickBot="1" x14ac:dyDescent="0.2">
      <c r="A2840" s="1522" t="s">
        <v>20</v>
      </c>
      <c r="B2840" s="1523"/>
      <c r="C2840" s="1561" t="s">
        <v>890</v>
      </c>
      <c r="D2840" s="1562"/>
      <c r="E2840" s="1562"/>
      <c r="F2840" s="1563"/>
      <c r="G2840" s="13"/>
      <c r="H2840" s="13"/>
      <c r="I2840" s="13"/>
      <c r="J2840" s="13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534"/>
      <c r="W2840" s="534"/>
      <c r="Y2840" s="104"/>
      <c r="Z2840" s="104"/>
    </row>
    <row r="2841" spans="1:26" s="2" customFormat="1" ht="31.5" customHeight="1" thickBot="1" x14ac:dyDescent="0.2">
      <c r="A2841" s="1476" t="s">
        <v>652</v>
      </c>
      <c r="B2841" s="1477"/>
      <c r="C2841" s="1477"/>
      <c r="D2841" s="1477"/>
      <c r="E2841" s="1478"/>
      <c r="F2841" s="602" t="s">
        <v>1766</v>
      </c>
      <c r="G2841" s="1"/>
      <c r="H2841" s="1479" t="s">
        <v>888</v>
      </c>
      <c r="I2841" s="1480"/>
      <c r="J2841" s="1480"/>
      <c r="K2841" s="5" t="s">
        <v>886</v>
      </c>
      <c r="L2841" s="1457" t="s">
        <v>921</v>
      </c>
      <c r="M2841" s="1457"/>
      <c r="N2841" s="1458"/>
      <c r="O2841" s="1"/>
      <c r="P2841" s="6"/>
      <c r="Q2841" s="6"/>
      <c r="R2841" s="6"/>
      <c r="S2841" s="1"/>
      <c r="T2841" s="1467" t="s">
        <v>11</v>
      </c>
      <c r="U2841" s="1468"/>
      <c r="V2841" s="34">
        <f>V2843/V2848</f>
        <v>1.3820806100217863E-2</v>
      </c>
      <c r="W2841" s="34">
        <f>W2843/W2848</f>
        <v>1.3555021367521366E-2</v>
      </c>
      <c r="X2841" s="678">
        <f>AVERAGE(V2841,W2841)</f>
        <v>1.3687913733869614E-2</v>
      </c>
      <c r="Y2841" s="380" t="s">
        <v>184</v>
      </c>
      <c r="Z2841" s="381">
        <f>ROUND(X2841*1440,0)/1440</f>
        <v>1.3888888888888888E-2</v>
      </c>
    </row>
    <row r="2842" spans="1:26" s="2" customFormat="1" ht="9" customHeight="1" thickBot="1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534"/>
      <c r="U2842" s="534"/>
      <c r="V2842" s="34">
        <v>0.23611111111111113</v>
      </c>
      <c r="W2842" s="34">
        <v>0.23611111111111113</v>
      </c>
      <c r="Z2842" s="104"/>
    </row>
    <row r="2843" spans="1:26" s="2" customFormat="1" ht="20.100000000000001" customHeight="1" thickBot="1" x14ac:dyDescent="0.2">
      <c r="A2843" s="1481" t="s">
        <v>922</v>
      </c>
      <c r="B2843" s="1482"/>
      <c r="C2843" s="1450" t="s">
        <v>923</v>
      </c>
      <c r="D2843" s="1451"/>
      <c r="E2843" s="1452"/>
      <c r="F2843" s="1453" t="s">
        <v>924</v>
      </c>
      <c r="G2843" s="1454"/>
      <c r="H2843" s="1454"/>
      <c r="I2843" s="1454"/>
      <c r="J2843" s="1454"/>
      <c r="K2843" s="1"/>
      <c r="L2843" s="1"/>
      <c r="M2843" s="1"/>
      <c r="N2843" s="1463" t="s">
        <v>868</v>
      </c>
      <c r="O2843" s="1464"/>
      <c r="P2843" s="1503">
        <f>Z2841</f>
        <v>1.3888888888888888E-2</v>
      </c>
      <c r="Q2843" s="1504"/>
      <c r="R2843" s="1"/>
      <c r="S2843" s="7" t="s">
        <v>139</v>
      </c>
      <c r="T2843" s="1459">
        <v>3.6805555555555557E-2</v>
      </c>
      <c r="U2843" s="1460"/>
      <c r="V2843" s="34">
        <f>V2844-V2842</f>
        <v>0.70486111111111105</v>
      </c>
      <c r="W2843" s="34">
        <f>W2844-W2842</f>
        <v>0.70486111111111105</v>
      </c>
      <c r="Z2843" s="104"/>
    </row>
    <row r="2844" spans="1:26" s="2" customFormat="1" ht="9" customHeight="1" thickBot="1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534"/>
      <c r="U2844" s="534"/>
      <c r="V2844" s="34">
        <v>0.94097222222222221</v>
      </c>
      <c r="W2844" s="34">
        <v>0.94097222222222221</v>
      </c>
      <c r="Z2844" s="104"/>
    </row>
    <row r="2845" spans="1:26" s="2" customFormat="1" ht="20.100000000000001" customHeight="1" x14ac:dyDescent="0.15">
      <c r="A2845" s="1663" t="s">
        <v>925</v>
      </c>
      <c r="B2845" s="1461">
        <v>1</v>
      </c>
      <c r="C2845" s="1540"/>
      <c r="D2845" s="1461">
        <v>2</v>
      </c>
      <c r="E2845" s="1540"/>
      <c r="F2845" s="1461">
        <v>3</v>
      </c>
      <c r="G2845" s="1540"/>
      <c r="H2845" s="1461">
        <v>4</v>
      </c>
      <c r="I2845" s="1540"/>
      <c r="J2845" s="1461">
        <v>5</v>
      </c>
      <c r="K2845" s="1540"/>
      <c r="L2845" s="1461">
        <v>6</v>
      </c>
      <c r="M2845" s="1540"/>
      <c r="N2845" s="1461">
        <v>7</v>
      </c>
      <c r="O2845" s="1540"/>
      <c r="P2845" s="1461">
        <v>8</v>
      </c>
      <c r="Q2845" s="1540"/>
      <c r="R2845" s="1461">
        <v>9</v>
      </c>
      <c r="S2845" s="1540"/>
      <c r="T2845" s="1570">
        <v>10</v>
      </c>
      <c r="U2845" s="1571"/>
      <c r="V2845" s="534"/>
      <c r="W2845" s="534"/>
      <c r="Z2845" s="104"/>
    </row>
    <row r="2846" spans="1:26" s="2" customFormat="1" ht="20.100000000000001" customHeight="1" x14ac:dyDescent="0.15">
      <c r="A2846" s="1664"/>
      <c r="B2846" s="9" t="s">
        <v>888</v>
      </c>
      <c r="C2846" s="9" t="s">
        <v>921</v>
      </c>
      <c r="D2846" s="9" t="s">
        <v>390</v>
      </c>
      <c r="E2846" s="9" t="s">
        <v>926</v>
      </c>
      <c r="F2846" s="9" t="s">
        <v>888</v>
      </c>
      <c r="G2846" s="9" t="s">
        <v>921</v>
      </c>
      <c r="H2846" s="9" t="s">
        <v>888</v>
      </c>
      <c r="I2846" s="9" t="s">
        <v>921</v>
      </c>
      <c r="J2846" s="9" t="s">
        <v>885</v>
      </c>
      <c r="K2846" s="9" t="s">
        <v>921</v>
      </c>
      <c r="L2846" s="9" t="s">
        <v>927</v>
      </c>
      <c r="M2846" s="9" t="s">
        <v>921</v>
      </c>
      <c r="N2846" s="9" t="s">
        <v>888</v>
      </c>
      <c r="O2846" s="9" t="s">
        <v>921</v>
      </c>
      <c r="P2846" s="9" t="s">
        <v>928</v>
      </c>
      <c r="Q2846" s="9"/>
      <c r="R2846" s="9"/>
      <c r="S2846" s="9"/>
      <c r="T2846" s="10"/>
      <c r="U2846" s="16"/>
      <c r="V2846" s="534"/>
      <c r="W2846" s="534"/>
      <c r="Z2846" s="104"/>
    </row>
    <row r="2847" spans="1:26" s="2" customFormat="1" ht="24.75" customHeight="1" x14ac:dyDescent="0.15">
      <c r="A2847" s="631">
        <v>1</v>
      </c>
      <c r="B2847" s="337"/>
      <c r="C2847" s="337">
        <v>0.23611111111111113</v>
      </c>
      <c r="D2847" s="338">
        <v>0.2902777777777778</v>
      </c>
      <c r="E2847" s="337">
        <v>0.32777777777777778</v>
      </c>
      <c r="F2847" s="338">
        <v>0.38194444444444442</v>
      </c>
      <c r="G2847" s="338">
        <v>0.42222222222222222</v>
      </c>
      <c r="H2847" s="338">
        <v>0.4909722222222222</v>
      </c>
      <c r="I2847" s="338">
        <v>0.52986111111111112</v>
      </c>
      <c r="J2847" s="338"/>
      <c r="K2847" s="338"/>
      <c r="L2847" s="338"/>
      <c r="M2847" s="338"/>
      <c r="N2847" s="337"/>
      <c r="O2847" s="337"/>
      <c r="P2847" s="337"/>
      <c r="Q2847" s="339"/>
      <c r="R2847" s="18"/>
      <c r="S2847" s="19"/>
      <c r="T2847" s="14"/>
      <c r="U2847" s="466"/>
      <c r="V2847" s="21">
        <f>COUNTA(B2847:U2879)</f>
        <v>103</v>
      </c>
      <c r="W2847" s="22">
        <f>V2847/8/2</f>
        <v>6.4375</v>
      </c>
      <c r="Z2847" s="104"/>
    </row>
    <row r="2848" spans="1:26" s="2" customFormat="1" ht="24.75" customHeight="1" x14ac:dyDescent="0.15">
      <c r="A2848" s="631">
        <v>2</v>
      </c>
      <c r="B2848" s="337"/>
      <c r="C2848" s="337">
        <v>0.24722222222222223</v>
      </c>
      <c r="D2848" s="340">
        <v>0.30069444444444443</v>
      </c>
      <c r="E2848" s="337">
        <v>0.34097222222222223</v>
      </c>
      <c r="F2848" s="338">
        <v>0.39652777777777781</v>
      </c>
      <c r="G2848" s="338">
        <v>0.43541666666666662</v>
      </c>
      <c r="H2848" s="338">
        <v>0.50555555555555554</v>
      </c>
      <c r="I2848" s="338">
        <v>0.5444444444444444</v>
      </c>
      <c r="J2848" s="338">
        <v>0.61736111111111114</v>
      </c>
      <c r="K2848" s="338">
        <v>0.65763888888888888</v>
      </c>
      <c r="L2848" s="338">
        <v>0.72430555555555554</v>
      </c>
      <c r="M2848" s="338">
        <v>0.76944444444444438</v>
      </c>
      <c r="N2848" s="337">
        <v>0.83194444444444438</v>
      </c>
      <c r="O2848" s="337">
        <v>0.87152777777777779</v>
      </c>
      <c r="P2848" s="337">
        <v>0.92708333333333337</v>
      </c>
      <c r="Q2848" s="339"/>
      <c r="R2848" s="18"/>
      <c r="S2848" s="19"/>
      <c r="T2848" s="14"/>
      <c r="U2848" s="466"/>
      <c r="V2848" s="23">
        <f>COUNTA(B2847:B2879,D2847:D2879,F2847:F2879,H2847:H2879,J2847:J2879,L2847:L2879,N2847:N2879,P2847:P2879,R2847:R2879,T2847:T2879)</f>
        <v>51</v>
      </c>
      <c r="W2848" s="23">
        <f>COUNTA(C2847:C2879,E2847:E2879,G2847:G2879,I2847:I2879,K2847:K2879,M2847:M2879,O2847:O2879,Q2847:Q2879,S2847:S2879,U2847:U2879)</f>
        <v>52</v>
      </c>
      <c r="Y2848" s="751">
        <f>(V2848+W2848)/2</f>
        <v>51.5</v>
      </c>
      <c r="Z2848" s="104"/>
    </row>
    <row r="2849" spans="1:26" s="2" customFormat="1" ht="24.75" customHeight="1" x14ac:dyDescent="0.15">
      <c r="A2849" s="631">
        <v>3</v>
      </c>
      <c r="B2849" s="337"/>
      <c r="C2849" s="337">
        <v>0.25833333333333336</v>
      </c>
      <c r="D2849" s="340">
        <v>0.31111111111111112</v>
      </c>
      <c r="E2849" s="337">
        <v>0.35347222222222219</v>
      </c>
      <c r="F2849" s="338">
        <v>0.41041666666666665</v>
      </c>
      <c r="G2849" s="338">
        <v>0.44930555555555557</v>
      </c>
      <c r="H2849" s="338">
        <v>0.52083333333333337</v>
      </c>
      <c r="I2849" s="338">
        <v>0.55972222222222223</v>
      </c>
      <c r="J2849" s="338">
        <v>0.63402777777777775</v>
      </c>
      <c r="K2849" s="338">
        <v>0.6743055555555556</v>
      </c>
      <c r="L2849" s="338">
        <v>0.7402777777777777</v>
      </c>
      <c r="M2849" s="338">
        <v>0.78541666666666676</v>
      </c>
      <c r="N2849" s="337">
        <v>0.84513888888888899</v>
      </c>
      <c r="O2849" s="337">
        <v>0.88541666666666663</v>
      </c>
      <c r="P2849" s="337">
        <v>0.94097222222222221</v>
      </c>
      <c r="Q2849" s="339"/>
      <c r="R2849" s="18"/>
      <c r="S2849" s="19"/>
      <c r="T2849" s="14"/>
      <c r="U2849" s="20"/>
      <c r="V2849" s="61"/>
      <c r="W2849" s="534"/>
      <c r="Y2849" s="1" t="s">
        <v>394</v>
      </c>
      <c r="Z2849" s="104"/>
    </row>
    <row r="2850" spans="1:26" s="2" customFormat="1" ht="24.75" customHeight="1" x14ac:dyDescent="0.15">
      <c r="A2850" s="631">
        <v>4</v>
      </c>
      <c r="B2850" s="337"/>
      <c r="C2850" s="337">
        <v>0.26874999999999999</v>
      </c>
      <c r="D2850" s="340">
        <v>0.3215277777777778</v>
      </c>
      <c r="E2850" s="337">
        <v>0.36527777777777781</v>
      </c>
      <c r="F2850" s="338">
        <v>0.42430555555555555</v>
      </c>
      <c r="G2850" s="338">
        <v>0.46319444444444446</v>
      </c>
      <c r="H2850" s="338">
        <v>0.53680555555555554</v>
      </c>
      <c r="I2850" s="338">
        <v>0.5756944444444444</v>
      </c>
      <c r="J2850" s="338">
        <v>0.65</v>
      </c>
      <c r="K2850" s="338">
        <v>0.69027777777777777</v>
      </c>
      <c r="L2850" s="338">
        <v>0.75624999999999998</v>
      </c>
      <c r="M2850" s="338">
        <v>0.80138888888888893</v>
      </c>
      <c r="N2850" s="337">
        <v>0.85833333333333339</v>
      </c>
      <c r="O2850" s="337">
        <v>0.89930555555555547</v>
      </c>
      <c r="P2850" s="337"/>
      <c r="Q2850" s="339"/>
      <c r="R2850" s="18"/>
      <c r="S2850" s="19"/>
      <c r="T2850" s="14"/>
      <c r="U2850" s="20"/>
      <c r="V2850" s="61">
        <f>N2853-N2852</f>
        <v>1.388888888888884E-2</v>
      </c>
      <c r="W2850" s="61">
        <f>O2850-O2849</f>
        <v>1.388888888888884E-2</v>
      </c>
      <c r="Z2850" s="104"/>
    </row>
    <row r="2851" spans="1:26" s="2" customFormat="1" ht="24.75" customHeight="1" x14ac:dyDescent="0.15">
      <c r="A2851" s="631">
        <v>5</v>
      </c>
      <c r="B2851" s="337">
        <v>0.23611111111111113</v>
      </c>
      <c r="C2851" s="338">
        <v>0.27916666666666667</v>
      </c>
      <c r="D2851" s="340">
        <v>0.33194444444444443</v>
      </c>
      <c r="E2851" s="337">
        <v>0.37638888888888888</v>
      </c>
      <c r="F2851" s="338">
        <v>0.4381944444444445</v>
      </c>
      <c r="G2851" s="338">
        <v>0.4770833333333333</v>
      </c>
      <c r="H2851" s="338">
        <v>0.55277777777777781</v>
      </c>
      <c r="I2851" s="338">
        <v>0.59166666666666667</v>
      </c>
      <c r="J2851" s="338">
        <v>0.66527777777777775</v>
      </c>
      <c r="K2851" s="338">
        <v>0.70624999999999993</v>
      </c>
      <c r="L2851" s="338">
        <v>0.77222222222222225</v>
      </c>
      <c r="M2851" s="338">
        <v>0.81666666666666676</v>
      </c>
      <c r="N2851" s="337">
        <v>0.87152777777777779</v>
      </c>
      <c r="O2851" s="337">
        <v>0.91319444444444453</v>
      </c>
      <c r="P2851" s="337"/>
      <c r="Q2851" s="339"/>
      <c r="R2851" s="18"/>
      <c r="S2851" s="19"/>
      <c r="T2851" s="14"/>
      <c r="U2851" s="20"/>
      <c r="V2851" s="61">
        <f>N2854-N2853</f>
        <v>1.3888888888889062E-2</v>
      </c>
      <c r="W2851" s="61">
        <f>O2851-O2850</f>
        <v>1.3888888888889062E-2</v>
      </c>
      <c r="Z2851" s="104"/>
    </row>
    <row r="2852" spans="1:26" s="2" customFormat="1" ht="24.75" customHeight="1" x14ac:dyDescent="0.15">
      <c r="A2852" s="631">
        <v>6</v>
      </c>
      <c r="B2852" s="337">
        <v>0.25069444444444444</v>
      </c>
      <c r="C2852" s="338">
        <v>0.2902777777777778</v>
      </c>
      <c r="D2852" s="340">
        <v>0.34236111111111112</v>
      </c>
      <c r="E2852" s="337">
        <v>0.38680555555555557</v>
      </c>
      <c r="F2852" s="338">
        <v>0.4513888888888889</v>
      </c>
      <c r="G2852" s="338">
        <v>0.49027777777777781</v>
      </c>
      <c r="H2852" s="338">
        <v>0.56874999999999998</v>
      </c>
      <c r="I2852" s="338">
        <v>0.60763888888888895</v>
      </c>
      <c r="J2852" s="338">
        <v>0.67986111111111114</v>
      </c>
      <c r="K2852" s="338">
        <v>0.72222222222222221</v>
      </c>
      <c r="L2852" s="338">
        <v>0.78819444444444453</v>
      </c>
      <c r="M2852" s="338">
        <v>0.83124999999999993</v>
      </c>
      <c r="N2852" s="337">
        <v>0.88541666666666663</v>
      </c>
      <c r="O2852" s="337">
        <v>0.92708333333333337</v>
      </c>
      <c r="P2852" s="337"/>
      <c r="Q2852" s="339"/>
      <c r="R2852" s="18"/>
      <c r="S2852" s="19"/>
      <c r="T2852" s="14"/>
      <c r="U2852" s="20"/>
      <c r="V2852" s="61">
        <f>P2848-N2854</f>
        <v>1.388888888888884E-2</v>
      </c>
      <c r="W2852" s="61">
        <f>O2852-O2851</f>
        <v>1.388888888888884E-2</v>
      </c>
      <c r="Z2852" s="104"/>
    </row>
    <row r="2853" spans="1:26" s="2" customFormat="1" ht="24.75" customHeight="1" x14ac:dyDescent="0.15">
      <c r="A2853" s="631">
        <v>7</v>
      </c>
      <c r="B2853" s="337">
        <v>0.26458333333333334</v>
      </c>
      <c r="C2853" s="338">
        <v>0.30208333333333331</v>
      </c>
      <c r="D2853" s="337">
        <v>0.35486111111111113</v>
      </c>
      <c r="E2853" s="337">
        <v>0.3979166666666667</v>
      </c>
      <c r="F2853" s="338">
        <v>0.46388888888888885</v>
      </c>
      <c r="G2853" s="338">
        <v>0.50277777777777777</v>
      </c>
      <c r="H2853" s="338">
        <v>0.58472222222222225</v>
      </c>
      <c r="I2853" s="338">
        <v>0.62430555555555556</v>
      </c>
      <c r="J2853" s="338">
        <v>0.69444444444444453</v>
      </c>
      <c r="K2853" s="338">
        <v>0.73819444444444438</v>
      </c>
      <c r="L2853" s="338">
        <v>0.80347222222222225</v>
      </c>
      <c r="M2853" s="338">
        <v>0.84513888888888899</v>
      </c>
      <c r="N2853" s="337">
        <v>0.89930555555555547</v>
      </c>
      <c r="O2853" s="337">
        <v>0.94097222222222221</v>
      </c>
      <c r="P2853" s="337"/>
      <c r="Q2853" s="339"/>
      <c r="R2853" s="18"/>
      <c r="S2853" s="19"/>
      <c r="T2853" s="14"/>
      <c r="U2853" s="20"/>
      <c r="V2853" s="61">
        <f>P2849-P2848</f>
        <v>1.388888888888884E-2</v>
      </c>
      <c r="W2853" s="61">
        <f>O2853-O2852</f>
        <v>1.388888888888884E-2</v>
      </c>
      <c r="Z2853" s="104"/>
    </row>
    <row r="2854" spans="1:26" s="2" customFormat="1" ht="24.75" customHeight="1" x14ac:dyDescent="0.15">
      <c r="A2854" s="117">
        <v>8</v>
      </c>
      <c r="B2854" s="338">
        <v>0.27777777777777779</v>
      </c>
      <c r="C2854" s="338">
        <v>0.31458333333333333</v>
      </c>
      <c r="D2854" s="337">
        <v>0.36805555555555558</v>
      </c>
      <c r="E2854" s="337">
        <v>0.40972222222222227</v>
      </c>
      <c r="F2854" s="338">
        <v>0.4770833333333333</v>
      </c>
      <c r="G2854" s="338">
        <v>0.51597222222222217</v>
      </c>
      <c r="H2854" s="338">
        <v>0.60069444444444442</v>
      </c>
      <c r="I2854" s="338">
        <v>0.64097222222222217</v>
      </c>
      <c r="J2854" s="338">
        <v>0.7090277777777777</v>
      </c>
      <c r="K2854" s="338">
        <v>0.75416666666666676</v>
      </c>
      <c r="L2854" s="338">
        <v>0.81805555555555554</v>
      </c>
      <c r="M2854" s="338">
        <v>0.85833333333333339</v>
      </c>
      <c r="N2854" s="337">
        <v>0.91319444444444453</v>
      </c>
      <c r="O2854" s="337"/>
      <c r="P2854" s="337"/>
      <c r="Q2854" s="339"/>
      <c r="R2854" s="18"/>
      <c r="S2854" s="19"/>
      <c r="T2854" s="14"/>
      <c r="U2854" s="20"/>
      <c r="V2854" s="61"/>
      <c r="W2854" s="61"/>
      <c r="Z2854" s="640"/>
    </row>
    <row r="2855" spans="1:26" s="2" customFormat="1" ht="24.75" customHeight="1" x14ac:dyDescent="0.15">
      <c r="A2855" s="341">
        <v>9</v>
      </c>
      <c r="B2855" s="342"/>
      <c r="C2855" s="342"/>
      <c r="D2855" s="342"/>
      <c r="E2855" s="342"/>
      <c r="F2855" s="342"/>
      <c r="G2855" s="342"/>
      <c r="H2855" s="342"/>
      <c r="I2855" s="342"/>
      <c r="J2855" s="342"/>
      <c r="K2855" s="342"/>
      <c r="L2855" s="342"/>
      <c r="M2855" s="342"/>
      <c r="N2855" s="343"/>
      <c r="O2855" s="342"/>
      <c r="P2855" s="343"/>
      <c r="Q2855" s="343"/>
      <c r="R2855" s="18"/>
      <c r="S2855" s="19"/>
      <c r="T2855" s="14"/>
      <c r="U2855" s="20"/>
      <c r="V2855" s="534"/>
      <c r="W2855" s="61"/>
      <c r="Z2855" s="104"/>
    </row>
    <row r="2856" spans="1:26" s="2" customFormat="1" ht="24.75" customHeight="1" x14ac:dyDescent="0.15">
      <c r="A2856" s="728">
        <v>10</v>
      </c>
      <c r="B2856" s="28"/>
      <c r="C2856" s="28"/>
      <c r="D2856" s="28"/>
      <c r="E2856" s="28"/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18"/>
      <c r="S2856" s="19"/>
      <c r="T2856" s="14"/>
      <c r="U2856" s="20"/>
      <c r="V2856" s="534"/>
      <c r="W2856" s="534"/>
      <c r="Z2856" s="104"/>
    </row>
    <row r="2857" spans="1:26" s="2" customFormat="1" ht="24.75" customHeight="1" x14ac:dyDescent="0.15">
      <c r="A2857" s="728">
        <v>11</v>
      </c>
      <c r="B2857" s="28"/>
      <c r="C2857" s="28"/>
      <c r="D2857" s="28"/>
      <c r="E2857" s="28"/>
      <c r="F2857" s="28"/>
      <c r="G2857" s="28"/>
      <c r="H2857" s="28"/>
      <c r="I2857" s="28"/>
      <c r="J2857" s="28"/>
      <c r="K2857" s="28"/>
      <c r="L2857" s="28"/>
      <c r="M2857" s="28"/>
      <c r="N2857" s="28"/>
      <c r="O2857" s="28"/>
      <c r="P2857" s="28"/>
      <c r="Q2857" s="28"/>
      <c r="R2857" s="18"/>
      <c r="S2857" s="19"/>
      <c r="T2857" s="14"/>
      <c r="U2857" s="20"/>
      <c r="V2857" s="534"/>
      <c r="W2857" s="534"/>
      <c r="Z2857" s="104"/>
    </row>
    <row r="2858" spans="1:26" s="2" customFormat="1" ht="24.75" customHeight="1" x14ac:dyDescent="0.15">
      <c r="A2858" s="728">
        <v>12</v>
      </c>
      <c r="B2858" s="28"/>
      <c r="C2858" s="28"/>
      <c r="D2858" s="28"/>
      <c r="E2858" s="28"/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18"/>
      <c r="S2858" s="19"/>
      <c r="T2858" s="14"/>
      <c r="U2858" s="20"/>
      <c r="V2858" s="534"/>
      <c r="W2858" s="534"/>
      <c r="Z2858" s="104"/>
    </row>
    <row r="2859" spans="1:26" s="2" customFormat="1" ht="24.75" customHeight="1" x14ac:dyDescent="0.15">
      <c r="A2859" s="728">
        <v>13</v>
      </c>
      <c r="B2859" s="28"/>
      <c r="C2859" s="28"/>
      <c r="D2859" s="28"/>
      <c r="E2859" s="28"/>
      <c r="F2859" s="28"/>
      <c r="G2859" s="28"/>
      <c r="H2859" s="28"/>
      <c r="I2859" s="28"/>
      <c r="J2859" s="28"/>
      <c r="K2859" s="28"/>
      <c r="L2859" s="28"/>
      <c r="M2859" s="28"/>
      <c r="N2859" s="28"/>
      <c r="O2859" s="28"/>
      <c r="P2859" s="28"/>
      <c r="Q2859" s="28"/>
      <c r="R2859" s="18"/>
      <c r="S2859" s="19"/>
      <c r="T2859" s="14"/>
      <c r="U2859" s="20"/>
      <c r="V2859" s="534"/>
      <c r="W2859" s="534"/>
      <c r="Z2859" s="104"/>
    </row>
    <row r="2860" spans="1:26" s="2" customFormat="1" ht="24.75" customHeight="1" x14ac:dyDescent="0.15">
      <c r="A2860" s="728">
        <v>14</v>
      </c>
      <c r="B2860" s="28"/>
      <c r="C2860" s="28"/>
      <c r="D2860" s="28"/>
      <c r="E2860" s="28"/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18"/>
      <c r="S2860" s="19"/>
      <c r="T2860" s="14"/>
      <c r="U2860" s="20"/>
      <c r="V2860" s="534"/>
      <c r="W2860" s="534"/>
      <c r="Z2860" s="104"/>
    </row>
    <row r="2861" spans="1:26" s="2" customFormat="1" ht="24.75" customHeight="1" x14ac:dyDescent="0.15">
      <c r="A2861" s="728">
        <v>15</v>
      </c>
      <c r="B2861" s="28"/>
      <c r="C2861" s="28"/>
      <c r="D2861" s="28"/>
      <c r="E2861" s="28"/>
      <c r="F2861" s="28"/>
      <c r="G2861" s="28"/>
      <c r="H2861" s="28"/>
      <c r="I2861" s="28"/>
      <c r="J2861" s="28"/>
      <c r="K2861" s="28"/>
      <c r="L2861" s="28"/>
      <c r="M2861" s="28"/>
      <c r="N2861" s="28"/>
      <c r="O2861" s="28"/>
      <c r="P2861" s="28"/>
      <c r="Q2861" s="28"/>
      <c r="R2861" s="18"/>
      <c r="S2861" s="19"/>
      <c r="T2861" s="14"/>
      <c r="U2861" s="20"/>
      <c r="V2861" s="534"/>
      <c r="W2861" s="534"/>
      <c r="Z2861" s="104"/>
    </row>
    <row r="2862" spans="1:26" s="2" customFormat="1" ht="24.75" customHeight="1" x14ac:dyDescent="0.15">
      <c r="A2862" s="728">
        <v>16</v>
      </c>
      <c r="B2862" s="28"/>
      <c r="C2862" s="28"/>
      <c r="D2862" s="28"/>
      <c r="E2862" s="28"/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18"/>
      <c r="S2862" s="19"/>
      <c r="T2862" s="14"/>
      <c r="U2862" s="20"/>
      <c r="V2862" s="534"/>
      <c r="W2862" s="534"/>
      <c r="Z2862" s="104"/>
    </row>
    <row r="2863" spans="1:26" s="2" customFormat="1" ht="24.75" customHeight="1" x14ac:dyDescent="0.15">
      <c r="A2863" s="728">
        <v>17</v>
      </c>
      <c r="B2863" s="28"/>
      <c r="C2863" s="28"/>
      <c r="D2863" s="28"/>
      <c r="E2863" s="28"/>
      <c r="F2863" s="28"/>
      <c r="G2863" s="28"/>
      <c r="H2863" s="28"/>
      <c r="I2863" s="28"/>
      <c r="J2863" s="28"/>
      <c r="K2863" s="28"/>
      <c r="L2863" s="28"/>
      <c r="M2863" s="28"/>
      <c r="N2863" s="28"/>
      <c r="O2863" s="28"/>
      <c r="P2863" s="28"/>
      <c r="Q2863" s="28"/>
      <c r="R2863" s="18"/>
      <c r="S2863" s="19"/>
      <c r="T2863" s="14"/>
      <c r="U2863" s="20"/>
      <c r="V2863" s="534"/>
      <c r="W2863" s="534"/>
      <c r="Z2863" s="104"/>
    </row>
    <row r="2864" spans="1:26" s="2" customFormat="1" ht="24.75" customHeight="1" x14ac:dyDescent="0.15">
      <c r="A2864" s="728">
        <v>18</v>
      </c>
      <c r="B2864" s="28"/>
      <c r="C2864" s="28"/>
      <c r="D2864" s="28"/>
      <c r="E2864" s="28"/>
      <c r="F2864" s="28"/>
      <c r="G2864" s="28"/>
      <c r="H2864" s="28"/>
      <c r="I2864" s="28"/>
      <c r="J2864" s="28"/>
      <c r="K2864" s="28"/>
      <c r="L2864" s="28"/>
      <c r="M2864" s="28"/>
      <c r="N2864" s="28"/>
      <c r="O2864" s="28"/>
      <c r="P2864" s="28"/>
      <c r="Q2864" s="28"/>
      <c r="R2864" s="18"/>
      <c r="S2864" s="19"/>
      <c r="T2864" s="14"/>
      <c r="U2864" s="20"/>
      <c r="V2864" s="534"/>
      <c r="W2864" s="534"/>
      <c r="Z2864" s="104"/>
    </row>
    <row r="2865" spans="1:26" s="2" customFormat="1" ht="24.75" customHeight="1" x14ac:dyDescent="0.15">
      <c r="A2865" s="8">
        <v>19</v>
      </c>
      <c r="B2865" s="28"/>
      <c r="C2865" s="28"/>
      <c r="D2865" s="28"/>
      <c r="E2865" s="28"/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10"/>
      <c r="S2865" s="19"/>
      <c r="T2865" s="14"/>
      <c r="U2865" s="20"/>
      <c r="V2865" s="534"/>
      <c r="W2865" s="534"/>
      <c r="Z2865" s="104"/>
    </row>
    <row r="2866" spans="1:26" s="2" customFormat="1" ht="24.75" customHeight="1" x14ac:dyDescent="0.15">
      <c r="A2866" s="8">
        <v>20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9"/>
      <c r="S2866" s="4"/>
      <c r="T2866" s="14"/>
      <c r="U2866" s="20"/>
      <c r="V2866" s="534"/>
      <c r="W2866" s="534"/>
      <c r="Z2866" s="104"/>
    </row>
    <row r="2867" spans="1:26" s="2" customFormat="1" ht="24.75" customHeight="1" x14ac:dyDescent="0.15">
      <c r="A2867" s="8">
        <v>21</v>
      </c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14"/>
      <c r="U2867" s="20"/>
      <c r="V2867" s="534"/>
      <c r="W2867" s="534"/>
      <c r="Z2867" s="104"/>
    </row>
    <row r="2868" spans="1:26" s="2" customFormat="1" ht="24.75" customHeight="1" x14ac:dyDescent="0.15">
      <c r="A2868" s="8">
        <v>22</v>
      </c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14"/>
      <c r="U2868" s="20"/>
      <c r="V2868" s="534"/>
      <c r="W2868" s="534"/>
      <c r="Z2868" s="104"/>
    </row>
    <row r="2869" spans="1:26" s="2" customFormat="1" ht="24.75" customHeight="1" x14ac:dyDescent="0.15">
      <c r="A2869" s="8">
        <v>23</v>
      </c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14"/>
      <c r="U2869" s="20"/>
      <c r="V2869" s="534"/>
      <c r="W2869" s="534"/>
      <c r="Z2869" s="104"/>
    </row>
    <row r="2870" spans="1:26" s="2" customFormat="1" ht="24.75" customHeight="1" x14ac:dyDescent="0.15">
      <c r="A2870" s="8">
        <v>24</v>
      </c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14"/>
      <c r="U2870" s="20"/>
      <c r="V2870" s="534"/>
      <c r="W2870" s="534"/>
      <c r="Z2870" s="104"/>
    </row>
    <row r="2871" spans="1:26" s="2" customFormat="1" ht="24.75" customHeight="1" x14ac:dyDescent="0.15">
      <c r="A2871" s="8">
        <v>25</v>
      </c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14"/>
      <c r="U2871" s="20"/>
      <c r="V2871" s="534"/>
      <c r="W2871" s="534"/>
      <c r="Z2871" s="104"/>
    </row>
    <row r="2872" spans="1:26" s="2" customFormat="1" ht="24.75" customHeight="1" x14ac:dyDescent="0.15">
      <c r="A2872" s="8">
        <v>26</v>
      </c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14"/>
      <c r="U2872" s="20"/>
      <c r="V2872" s="534"/>
      <c r="W2872" s="534"/>
      <c r="Z2872" s="104"/>
    </row>
    <row r="2873" spans="1:26" s="2" customFormat="1" ht="24.75" customHeight="1" x14ac:dyDescent="0.15">
      <c r="A2873" s="8">
        <v>27</v>
      </c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14"/>
      <c r="U2873" s="20"/>
      <c r="V2873" s="534"/>
      <c r="W2873" s="534"/>
      <c r="Z2873" s="104"/>
    </row>
    <row r="2874" spans="1:26" s="2" customFormat="1" ht="24.75" customHeight="1" x14ac:dyDescent="0.15">
      <c r="A2874" s="8">
        <v>28</v>
      </c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14"/>
      <c r="U2874" s="20"/>
      <c r="V2874" s="534"/>
      <c r="W2874" s="534"/>
      <c r="Z2874" s="104"/>
    </row>
    <row r="2875" spans="1:26" s="2" customFormat="1" ht="24.75" customHeight="1" x14ac:dyDescent="0.15">
      <c r="A2875" s="8">
        <v>29</v>
      </c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14"/>
      <c r="U2875" s="20"/>
      <c r="V2875" s="534"/>
      <c r="W2875" s="534"/>
      <c r="Z2875" s="104"/>
    </row>
    <row r="2876" spans="1:26" s="2" customFormat="1" ht="24.75" customHeight="1" x14ac:dyDescent="0.15">
      <c r="A2876" s="44">
        <v>30</v>
      </c>
      <c r="B2876" s="45"/>
      <c r="C2876" s="45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6"/>
      <c r="U2876" s="47"/>
      <c r="V2876" s="534"/>
      <c r="W2876" s="534"/>
      <c r="Z2876" s="104"/>
    </row>
    <row r="2877" spans="1:26" s="2" customFormat="1" ht="24.75" customHeight="1" x14ac:dyDescent="0.15">
      <c r="A2877" s="8">
        <v>31</v>
      </c>
      <c r="B2877" s="45"/>
      <c r="C2877" s="45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6"/>
      <c r="U2877" s="47"/>
      <c r="V2877" s="534"/>
      <c r="W2877" s="534"/>
      <c r="Z2877" s="104"/>
    </row>
    <row r="2878" spans="1:26" s="2" customFormat="1" ht="24.75" customHeight="1" x14ac:dyDescent="0.15">
      <c r="A2878" s="44">
        <v>32</v>
      </c>
      <c r="B2878" s="45"/>
      <c r="C2878" s="45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6"/>
      <c r="U2878" s="47"/>
      <c r="V2878" s="534"/>
      <c r="W2878" s="534"/>
      <c r="Z2878" s="104"/>
    </row>
    <row r="2879" spans="1:26" s="2" customFormat="1" ht="24.75" customHeight="1" thickBot="1" x14ac:dyDescent="0.2">
      <c r="A2879" s="8">
        <v>33</v>
      </c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31"/>
      <c r="U2879" s="32"/>
      <c r="V2879" s="534"/>
      <c r="W2879" s="534"/>
      <c r="Z2879" s="104"/>
    </row>
    <row r="2880" spans="1:26" s="2" customFormat="1" ht="20.100000000000001" customHeight="1" thickBot="1" x14ac:dyDescent="0.2">
      <c r="A2880" s="1522" t="s">
        <v>858</v>
      </c>
      <c r="B2880" s="1523"/>
      <c r="C2880" s="1561" t="s">
        <v>890</v>
      </c>
      <c r="D2880" s="1562"/>
      <c r="E2880" s="1562"/>
      <c r="F2880" s="1563"/>
      <c r="G2880" s="13"/>
      <c r="H2880" s="13"/>
      <c r="I2880" s="13"/>
      <c r="J2880" s="13"/>
      <c r="K2880" s="13"/>
      <c r="L2880" s="13"/>
      <c r="M2880" s="13"/>
      <c r="N2880" s="13"/>
      <c r="O2880" s="13"/>
      <c r="P2880" s="13"/>
      <c r="Q2880" s="13"/>
      <c r="R2880" s="13"/>
      <c r="S2880" s="13"/>
      <c r="T2880" s="467"/>
      <c r="U2880" s="467"/>
      <c r="V2880" s="534"/>
      <c r="W2880" s="534"/>
      <c r="Z2880" s="104"/>
    </row>
    <row r="2881" spans="1:26" s="2" customFormat="1" ht="31.5" customHeight="1" thickBot="1" x14ac:dyDescent="0.2">
      <c r="A2881" s="1476" t="s">
        <v>929</v>
      </c>
      <c r="B2881" s="1477"/>
      <c r="C2881" s="1477"/>
      <c r="D2881" s="1477"/>
      <c r="E2881" s="1478"/>
      <c r="F2881" s="602" t="s">
        <v>1766</v>
      </c>
      <c r="G2881" s="1"/>
      <c r="H2881" s="1479" t="s">
        <v>888</v>
      </c>
      <c r="I2881" s="1480"/>
      <c r="J2881" s="1480"/>
      <c r="K2881" s="5" t="s">
        <v>875</v>
      </c>
      <c r="L2881" s="1457" t="s">
        <v>921</v>
      </c>
      <c r="M2881" s="1457"/>
      <c r="N2881" s="1458"/>
      <c r="O2881" s="1"/>
      <c r="P2881" s="6"/>
      <c r="Q2881" s="6"/>
      <c r="R2881" s="6"/>
      <c r="S2881" s="1"/>
      <c r="T2881" s="1538" t="s">
        <v>919</v>
      </c>
      <c r="U2881" s="1539"/>
      <c r="V2881" s="34">
        <f>V2883/V2888</f>
        <v>1.7191734417344173E-2</v>
      </c>
      <c r="W2881" s="34">
        <f>W2883/W2888</f>
        <v>1.7191734417344173E-2</v>
      </c>
      <c r="X2881" s="678">
        <f>AVERAGE(V2881,W2881)</f>
        <v>1.7191734417344173E-2</v>
      </c>
      <c r="Y2881" s="380" t="s">
        <v>184</v>
      </c>
      <c r="Z2881" s="381">
        <f>ROUND(X2881*1440,0)/1440</f>
        <v>1.7361111111111112E-2</v>
      </c>
    </row>
    <row r="2882" spans="1:26" s="2" customFormat="1" ht="9" customHeight="1" thickBot="1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534"/>
      <c r="U2882" s="534"/>
      <c r="V2882" s="34">
        <v>0.23611111111111113</v>
      </c>
      <c r="W2882" s="34">
        <v>0.23611111111111113</v>
      </c>
      <c r="Z2882" s="104"/>
    </row>
    <row r="2883" spans="1:26" s="2" customFormat="1" ht="20.100000000000001" customHeight="1" thickBot="1" x14ac:dyDescent="0.2">
      <c r="A2883" s="1495" t="s">
        <v>866</v>
      </c>
      <c r="B2883" s="1483"/>
      <c r="C2883" s="1483" t="s">
        <v>887</v>
      </c>
      <c r="D2883" s="1483"/>
      <c r="E2883" s="1484"/>
      <c r="F2883" s="1453" t="s">
        <v>924</v>
      </c>
      <c r="G2883" s="1454"/>
      <c r="H2883" s="1454"/>
      <c r="I2883" s="1454"/>
      <c r="J2883" s="1454"/>
      <c r="K2883" s="1"/>
      <c r="L2883" s="1"/>
      <c r="M2883" s="1"/>
      <c r="N2883" s="1463" t="s">
        <v>868</v>
      </c>
      <c r="O2883" s="1464"/>
      <c r="P2883" s="1536">
        <v>25</v>
      </c>
      <c r="Q2883" s="1537"/>
      <c r="R2883" s="1"/>
      <c r="S2883" s="7" t="s">
        <v>869</v>
      </c>
      <c r="T2883" s="1526">
        <v>3.6805555555555557E-2</v>
      </c>
      <c r="U2883" s="1527"/>
      <c r="V2883" s="34">
        <f>V2884-V2882</f>
        <v>0.70486111111111105</v>
      </c>
      <c r="W2883" s="34">
        <f>W2884-W2882</f>
        <v>0.70486111111111105</v>
      </c>
      <c r="Z2883" s="104"/>
    </row>
    <row r="2884" spans="1:26" s="2" customFormat="1" ht="9" customHeight="1" thickBot="1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534"/>
      <c r="U2884" s="534"/>
      <c r="V2884" s="34">
        <v>0.94097222222222221</v>
      </c>
      <c r="W2884" s="34">
        <v>0.94097222222222221</v>
      </c>
      <c r="Z2884" s="104"/>
    </row>
    <row r="2885" spans="1:26" s="2" customFormat="1" ht="20.100000000000001" customHeight="1" x14ac:dyDescent="0.15">
      <c r="A2885" s="1672" t="s">
        <v>871</v>
      </c>
      <c r="B2885" s="1494">
        <v>1</v>
      </c>
      <c r="C2885" s="1494"/>
      <c r="D2885" s="1494">
        <v>2</v>
      </c>
      <c r="E2885" s="1494"/>
      <c r="F2885" s="1494">
        <v>3</v>
      </c>
      <c r="G2885" s="1494"/>
      <c r="H2885" s="1494">
        <v>4</v>
      </c>
      <c r="I2885" s="1494"/>
      <c r="J2885" s="1494">
        <v>5</v>
      </c>
      <c r="K2885" s="1494"/>
      <c r="L2885" s="1494">
        <v>6</v>
      </c>
      <c r="M2885" s="1494"/>
      <c r="N2885" s="1494">
        <v>7</v>
      </c>
      <c r="O2885" s="1494"/>
      <c r="P2885" s="1494">
        <v>8</v>
      </c>
      <c r="Q2885" s="1494"/>
      <c r="R2885" s="1494">
        <v>9</v>
      </c>
      <c r="S2885" s="1494"/>
      <c r="T2885" s="1501">
        <v>10</v>
      </c>
      <c r="U2885" s="1502"/>
      <c r="V2885" s="534"/>
      <c r="W2885" s="534"/>
      <c r="Z2885" s="104"/>
    </row>
    <row r="2886" spans="1:26" s="2" customFormat="1" ht="20.100000000000001" customHeight="1" x14ac:dyDescent="0.15">
      <c r="A2886" s="1673"/>
      <c r="B2886" s="9" t="s">
        <v>888</v>
      </c>
      <c r="C2886" s="9" t="s">
        <v>921</v>
      </c>
      <c r="D2886" s="9" t="s">
        <v>888</v>
      </c>
      <c r="E2886" s="9" t="s">
        <v>921</v>
      </c>
      <c r="F2886" s="9" t="s">
        <v>888</v>
      </c>
      <c r="G2886" s="9" t="s">
        <v>921</v>
      </c>
      <c r="H2886" s="9" t="s">
        <v>888</v>
      </c>
      <c r="I2886" s="9" t="s">
        <v>921</v>
      </c>
      <c r="J2886" s="9" t="s">
        <v>888</v>
      </c>
      <c r="K2886" s="9" t="s">
        <v>921</v>
      </c>
      <c r="L2886" s="9" t="s">
        <v>888</v>
      </c>
      <c r="M2886" s="9" t="s">
        <v>921</v>
      </c>
      <c r="N2886" s="9" t="s">
        <v>888</v>
      </c>
      <c r="O2886" s="9" t="s">
        <v>921</v>
      </c>
      <c r="P2886" s="9" t="s">
        <v>888</v>
      </c>
      <c r="Q2886" s="9"/>
      <c r="R2886" s="9"/>
      <c r="S2886" s="9"/>
      <c r="T2886" s="10"/>
      <c r="U2886" s="16"/>
      <c r="V2886" s="534"/>
      <c r="W2886" s="534"/>
      <c r="Z2886" s="104"/>
    </row>
    <row r="2887" spans="1:26" s="2" customFormat="1" ht="24.75" customHeight="1" x14ac:dyDescent="0.15">
      <c r="A2887" s="631">
        <v>1</v>
      </c>
      <c r="B2887" s="338"/>
      <c r="C2887" s="338">
        <v>0.23611111111111113</v>
      </c>
      <c r="D2887" s="338">
        <v>0.2902777777777778</v>
      </c>
      <c r="E2887" s="338">
        <v>0.32777777777777778</v>
      </c>
      <c r="F2887" s="338">
        <v>0.39027777777777778</v>
      </c>
      <c r="G2887" s="338">
        <v>0.4284722222222222</v>
      </c>
      <c r="H2887" s="338">
        <v>0.49583333333333335</v>
      </c>
      <c r="I2887" s="338">
        <v>0.53402777777777777</v>
      </c>
      <c r="J2887" s="338">
        <v>0.61249999999999993</v>
      </c>
      <c r="K2887" s="338">
        <v>0.65486111111111112</v>
      </c>
      <c r="L2887" s="338">
        <v>0.71875</v>
      </c>
      <c r="M2887" s="338">
        <v>0.76666666666666661</v>
      </c>
      <c r="N2887" s="338">
        <v>0.82777777777777783</v>
      </c>
      <c r="O2887" s="338">
        <v>0.87222222222222223</v>
      </c>
      <c r="P2887" s="338">
        <v>0.92638888888888893</v>
      </c>
      <c r="Q2887" s="339"/>
      <c r="R2887" s="18"/>
      <c r="S2887" s="19"/>
      <c r="T2887" s="14"/>
      <c r="U2887" s="20"/>
      <c r="V2887" s="21">
        <f>COUNTA(B2887:U2919)</f>
        <v>82</v>
      </c>
      <c r="W2887" s="22">
        <f>V2887/6/2</f>
        <v>6.833333333333333</v>
      </c>
      <c r="Z2887" s="104"/>
    </row>
    <row r="2888" spans="1:26" s="2" customFormat="1" ht="24.75" customHeight="1" x14ac:dyDescent="0.15">
      <c r="A2888" s="631">
        <v>2</v>
      </c>
      <c r="B2888" s="338"/>
      <c r="C2888" s="338">
        <v>0.25069444444444444</v>
      </c>
      <c r="D2888" s="338">
        <v>0.30694444444444441</v>
      </c>
      <c r="E2888" s="338">
        <v>0.3444444444444445</v>
      </c>
      <c r="F2888" s="338">
        <v>0.4069444444444445</v>
      </c>
      <c r="G2888" s="338">
        <v>0.44513888888888892</v>
      </c>
      <c r="H2888" s="338">
        <v>0.51527777777777783</v>
      </c>
      <c r="I2888" s="338">
        <v>0.55347222222222225</v>
      </c>
      <c r="J2888" s="338">
        <v>0.63124999999999998</v>
      </c>
      <c r="K2888" s="338">
        <v>0.67499999999999993</v>
      </c>
      <c r="L2888" s="338">
        <v>0.7368055555555556</v>
      </c>
      <c r="M2888" s="338">
        <v>0.78402777777777777</v>
      </c>
      <c r="N2888" s="338">
        <v>0.84513888888888899</v>
      </c>
      <c r="O2888" s="338">
        <v>0.88958333333333339</v>
      </c>
      <c r="P2888" s="338">
        <v>0.94097222222222221</v>
      </c>
      <c r="Q2888" s="339"/>
      <c r="R2888" s="18"/>
      <c r="S2888" s="19"/>
      <c r="T2888" s="14"/>
      <c r="U2888" s="20"/>
      <c r="V2888" s="23">
        <f>COUNTA(B2887:B2919,D2887:D2919,F2887:F2919,H2887:H2919,J2887:J2919,L2887:L2919,N2887:N2919,P2887:P2919,R2887:R2919,T2887:T2919)</f>
        <v>41</v>
      </c>
      <c r="W2888" s="23">
        <f>COUNTA(C2887:C2919,E2887:E2919,G2887:G2919,I2887:I2919,K2887:K2919,M2887:M2919,O2887:O2919,Q2887:Q2919,S2887:S2919,U2887:U2919)</f>
        <v>41</v>
      </c>
      <c r="Y2888" s="1">
        <f>(V2888+W2888)/2</f>
        <v>41</v>
      </c>
      <c r="Z2888" s="104"/>
    </row>
    <row r="2889" spans="1:26" s="2" customFormat="1" ht="24.75" customHeight="1" x14ac:dyDescent="0.15">
      <c r="A2889" s="631">
        <v>3</v>
      </c>
      <c r="B2889" s="338"/>
      <c r="C2889" s="338">
        <v>0.26527777777777778</v>
      </c>
      <c r="D2889" s="338">
        <v>0.32361111111111113</v>
      </c>
      <c r="E2889" s="338">
        <v>0.36180555555555555</v>
      </c>
      <c r="F2889" s="338">
        <v>0.42430555555555555</v>
      </c>
      <c r="G2889" s="338">
        <v>0.46249999999999997</v>
      </c>
      <c r="H2889" s="338">
        <v>0.53472222222222221</v>
      </c>
      <c r="I2889" s="338">
        <v>0.57291666666666663</v>
      </c>
      <c r="J2889" s="338">
        <v>0.64930555555555558</v>
      </c>
      <c r="K2889" s="338">
        <v>0.69444444444444453</v>
      </c>
      <c r="L2889" s="338">
        <v>0.75555555555555554</v>
      </c>
      <c r="M2889" s="338">
        <v>0.80138888888888893</v>
      </c>
      <c r="N2889" s="338">
        <v>0.8618055555555556</v>
      </c>
      <c r="O2889" s="338">
        <v>0.90694444444444444</v>
      </c>
      <c r="P2889" s="338"/>
      <c r="Q2889" s="339"/>
      <c r="R2889" s="18"/>
      <c r="S2889" s="19"/>
      <c r="T2889" s="14"/>
      <c r="U2889" s="20"/>
      <c r="V2889" s="534"/>
      <c r="W2889" s="534"/>
      <c r="Y2889" s="1" t="s">
        <v>394</v>
      </c>
      <c r="Z2889" s="104"/>
    </row>
    <row r="2890" spans="1:26" s="2" customFormat="1" ht="24.75" customHeight="1" x14ac:dyDescent="0.15">
      <c r="A2890" s="631">
        <v>4</v>
      </c>
      <c r="B2890" s="338">
        <v>0.23611111111111113</v>
      </c>
      <c r="C2890" s="338">
        <v>0.27986111111111112</v>
      </c>
      <c r="D2890" s="338">
        <v>0.34027777777777773</v>
      </c>
      <c r="E2890" s="338">
        <v>0.37847222222222227</v>
      </c>
      <c r="F2890" s="338">
        <v>0.44166666666666665</v>
      </c>
      <c r="G2890" s="338">
        <v>0.47986111111111113</v>
      </c>
      <c r="H2890" s="338">
        <v>0.5541666666666667</v>
      </c>
      <c r="I2890" s="338">
        <v>0.59305555555555556</v>
      </c>
      <c r="J2890" s="338">
        <v>0.66736111111111107</v>
      </c>
      <c r="K2890" s="338">
        <v>0.71319444444444446</v>
      </c>
      <c r="L2890" s="338">
        <v>0.77430555555555547</v>
      </c>
      <c r="M2890" s="338">
        <v>0.81874999999999998</v>
      </c>
      <c r="N2890" s="338">
        <v>0.87847222222222221</v>
      </c>
      <c r="O2890" s="338">
        <v>0.9243055555555556</v>
      </c>
      <c r="P2890" s="338"/>
      <c r="Q2890" s="339"/>
      <c r="R2890" s="18"/>
      <c r="S2890" s="19"/>
      <c r="T2890" s="14"/>
      <c r="U2890" s="20"/>
      <c r="V2890" s="61">
        <f>N2891-N2890</f>
        <v>1.6666666666666718E-2</v>
      </c>
      <c r="W2890" s="61">
        <f>O2889-O2888</f>
        <v>1.7361111111111049E-2</v>
      </c>
      <c r="Z2890" s="104"/>
    </row>
    <row r="2891" spans="1:26" s="2" customFormat="1" ht="24.75" customHeight="1" x14ac:dyDescent="0.15">
      <c r="A2891" s="631">
        <v>5</v>
      </c>
      <c r="B2891" s="338">
        <v>0.25486111111111109</v>
      </c>
      <c r="C2891" s="338">
        <v>0.2951388888888889</v>
      </c>
      <c r="D2891" s="338">
        <v>0.35694444444444445</v>
      </c>
      <c r="E2891" s="338">
        <v>0.39513888888888887</v>
      </c>
      <c r="F2891" s="338">
        <v>0.45902777777777781</v>
      </c>
      <c r="G2891" s="338">
        <v>0.49722222222222223</v>
      </c>
      <c r="H2891" s="338">
        <v>0.57361111111111118</v>
      </c>
      <c r="I2891" s="338">
        <v>0.61319444444444449</v>
      </c>
      <c r="J2891" s="338">
        <v>0.68472222222222223</v>
      </c>
      <c r="K2891" s="338">
        <v>0.73125000000000007</v>
      </c>
      <c r="L2891" s="338">
        <v>0.79236111111111107</v>
      </c>
      <c r="M2891" s="338">
        <v>0.83611111111111114</v>
      </c>
      <c r="N2891" s="338">
        <v>0.89513888888888893</v>
      </c>
      <c r="O2891" s="338">
        <v>0.94097222222222221</v>
      </c>
      <c r="P2891" s="338"/>
      <c r="Q2891" s="339"/>
      <c r="R2891" s="18"/>
      <c r="S2891" s="19"/>
      <c r="T2891" s="14"/>
      <c r="U2891" s="20"/>
      <c r="V2891" s="61">
        <f>N2892-N2891</f>
        <v>1.5972222222222165E-2</v>
      </c>
      <c r="W2891" s="61">
        <f>O2890-O2889</f>
        <v>1.736111111111116E-2</v>
      </c>
      <c r="Z2891" s="104"/>
    </row>
    <row r="2892" spans="1:26" s="2" customFormat="1" ht="24.75" customHeight="1" x14ac:dyDescent="0.15">
      <c r="A2892" s="631">
        <v>6</v>
      </c>
      <c r="B2892" s="338">
        <v>0.27291666666666664</v>
      </c>
      <c r="C2892" s="338">
        <v>0.31111111111111112</v>
      </c>
      <c r="D2892" s="338">
        <v>0.37361111111111112</v>
      </c>
      <c r="E2892" s="338">
        <v>0.41180555555555554</v>
      </c>
      <c r="F2892" s="338">
        <v>0.4770833333333333</v>
      </c>
      <c r="G2892" s="338">
        <v>0.51527777777777783</v>
      </c>
      <c r="H2892" s="338">
        <v>0.59305555555555556</v>
      </c>
      <c r="I2892" s="338">
        <v>0.63402777777777775</v>
      </c>
      <c r="J2892" s="338">
        <v>0.70138888888888884</v>
      </c>
      <c r="K2892" s="338">
        <v>0.74930555555555556</v>
      </c>
      <c r="L2892" s="338">
        <v>0.81041666666666667</v>
      </c>
      <c r="M2892" s="338">
        <v>0.85416666666666663</v>
      </c>
      <c r="N2892" s="338">
        <v>0.91111111111111109</v>
      </c>
      <c r="O2892" s="338"/>
      <c r="P2892" s="338"/>
      <c r="Q2892" s="339"/>
      <c r="R2892" s="18"/>
      <c r="S2892" s="19"/>
      <c r="T2892" s="14"/>
      <c r="U2892" s="20"/>
      <c r="V2892" s="61">
        <f>P2887-N2892</f>
        <v>1.5277777777777835E-2</v>
      </c>
      <c r="W2892" s="61">
        <f>O2891-O2890</f>
        <v>1.6666666666666607E-2</v>
      </c>
      <c r="Z2892" s="104"/>
    </row>
    <row r="2893" spans="1:26" s="2" customFormat="1" ht="24.75" customHeight="1" x14ac:dyDescent="0.15">
      <c r="A2893" s="631">
        <v>7</v>
      </c>
      <c r="B2893" s="338"/>
      <c r="C2893" s="338"/>
      <c r="D2893" s="338"/>
      <c r="E2893" s="338"/>
      <c r="F2893" s="338"/>
      <c r="G2893" s="338"/>
      <c r="H2893" s="338"/>
      <c r="I2893" s="338"/>
      <c r="J2893" s="338"/>
      <c r="K2893" s="338"/>
      <c r="L2893" s="338"/>
      <c r="M2893" s="338"/>
      <c r="N2893" s="337"/>
      <c r="O2893" s="337"/>
      <c r="P2893" s="337"/>
      <c r="Q2893" s="339"/>
      <c r="R2893" s="18"/>
      <c r="S2893" s="19"/>
      <c r="T2893" s="14"/>
      <c r="U2893" s="20"/>
      <c r="V2893" s="61">
        <f>P2888-P2887</f>
        <v>1.4583333333333282E-2</v>
      </c>
      <c r="W2893" s="61"/>
      <c r="Z2893" s="104"/>
    </row>
    <row r="2894" spans="1:26" s="2" customFormat="1" ht="24.75" customHeight="1" x14ac:dyDescent="0.15">
      <c r="A2894" s="728">
        <v>8</v>
      </c>
      <c r="B2894" s="3"/>
      <c r="C2894" s="3"/>
      <c r="D2894" s="28"/>
      <c r="E2894" s="3"/>
      <c r="F2894" s="49"/>
      <c r="G2894" s="3"/>
      <c r="H2894" s="50"/>
      <c r="I2894" s="3"/>
      <c r="J2894" s="3"/>
      <c r="K2894" s="3"/>
      <c r="L2894" s="3"/>
      <c r="M2894" s="3"/>
      <c r="N2894" s="3"/>
      <c r="O2894" s="3"/>
      <c r="P2894" s="3"/>
      <c r="Q2894" s="3"/>
      <c r="R2894" s="18"/>
      <c r="S2894" s="19"/>
      <c r="T2894" s="14"/>
      <c r="U2894" s="20"/>
      <c r="V2894" s="534"/>
      <c r="W2894" s="61"/>
      <c r="Z2894" s="104"/>
    </row>
    <row r="2895" spans="1:26" s="2" customFormat="1" ht="24.75" customHeight="1" x14ac:dyDescent="0.15">
      <c r="A2895" s="728">
        <v>9</v>
      </c>
      <c r="B2895" s="3"/>
      <c r="C2895" s="3"/>
      <c r="D2895" s="28"/>
      <c r="E2895" s="3"/>
      <c r="F2895" s="49"/>
      <c r="G2895" s="3"/>
      <c r="H2895" s="50"/>
      <c r="I2895" s="3"/>
      <c r="J2895" s="3"/>
      <c r="K2895" s="3"/>
      <c r="L2895" s="3"/>
      <c r="M2895" s="3"/>
      <c r="N2895" s="3"/>
      <c r="O2895" s="3"/>
      <c r="P2895" s="3"/>
      <c r="Q2895" s="3"/>
      <c r="R2895" s="18"/>
      <c r="S2895" s="19"/>
      <c r="T2895" s="14"/>
      <c r="U2895" s="20"/>
      <c r="V2895" s="534"/>
      <c r="W2895" s="534"/>
      <c r="Z2895" s="104"/>
    </row>
    <row r="2896" spans="1:26" s="2" customFormat="1" ht="24.75" customHeight="1" x14ac:dyDescent="0.15">
      <c r="A2896" s="728">
        <v>10</v>
      </c>
      <c r="B2896" s="3"/>
      <c r="C2896" s="3"/>
      <c r="D2896" s="28"/>
      <c r="E2896" s="3"/>
      <c r="F2896" s="49"/>
      <c r="G2896" s="3"/>
      <c r="H2896" s="50"/>
      <c r="I2896" s="3"/>
      <c r="J2896" s="3"/>
      <c r="K2896" s="3"/>
      <c r="L2896" s="3"/>
      <c r="M2896" s="3"/>
      <c r="N2896" s="3"/>
      <c r="O2896" s="3"/>
      <c r="P2896" s="3"/>
      <c r="Q2896" s="3"/>
      <c r="R2896" s="18"/>
      <c r="S2896" s="19"/>
      <c r="T2896" s="14"/>
      <c r="U2896" s="20"/>
      <c r="V2896" s="534"/>
      <c r="W2896" s="534"/>
      <c r="Z2896" s="104"/>
    </row>
    <row r="2897" spans="1:26" s="2" customFormat="1" ht="24.75" customHeight="1" x14ac:dyDescent="0.15">
      <c r="A2897" s="728">
        <v>11</v>
      </c>
      <c r="B2897" s="3"/>
      <c r="C2897" s="3"/>
      <c r="D2897" s="28"/>
      <c r="E2897" s="3"/>
      <c r="F2897" s="49"/>
      <c r="G2897" s="3"/>
      <c r="H2897" s="50"/>
      <c r="I2897" s="3"/>
      <c r="J2897" s="3"/>
      <c r="K2897" s="3"/>
      <c r="L2897" s="3"/>
      <c r="M2897" s="3"/>
      <c r="N2897" s="3"/>
      <c r="O2897" s="3"/>
      <c r="P2897" s="3"/>
      <c r="Q2897" s="3"/>
      <c r="R2897" s="18"/>
      <c r="S2897" s="19"/>
      <c r="T2897" s="14"/>
      <c r="U2897" s="20"/>
      <c r="V2897" s="534"/>
      <c r="W2897" s="534"/>
      <c r="Z2897" s="104"/>
    </row>
    <row r="2898" spans="1:26" s="2" customFormat="1" ht="24.75" customHeight="1" x14ac:dyDescent="0.15">
      <c r="A2898" s="728">
        <v>12</v>
      </c>
      <c r="B2898" s="3"/>
      <c r="C2898" s="3"/>
      <c r="D2898" s="3"/>
      <c r="E2898" s="3"/>
      <c r="F2898" s="49"/>
      <c r="G2898" s="3"/>
      <c r="H2898" s="50"/>
      <c r="I2898" s="3"/>
      <c r="J2898" s="3"/>
      <c r="K2898" s="3"/>
      <c r="L2898" s="3"/>
      <c r="M2898" s="3"/>
      <c r="N2898" s="3"/>
      <c r="O2898" s="3"/>
      <c r="P2898" s="3"/>
      <c r="Q2898" s="3"/>
      <c r="R2898" s="18"/>
      <c r="S2898" s="19"/>
      <c r="T2898" s="14"/>
      <c r="U2898" s="20"/>
      <c r="V2898" s="534"/>
      <c r="W2898" s="534"/>
      <c r="Z2898" s="104"/>
    </row>
    <row r="2899" spans="1:26" s="2" customFormat="1" ht="24.75" customHeight="1" x14ac:dyDescent="0.15">
      <c r="A2899" s="728">
        <v>13</v>
      </c>
      <c r="B2899" s="3"/>
      <c r="C2899" s="3"/>
      <c r="D2899" s="3"/>
      <c r="E2899" s="3"/>
      <c r="F2899" s="49"/>
      <c r="G2899" s="3"/>
      <c r="H2899" s="50"/>
      <c r="I2899" s="3"/>
      <c r="J2899" s="3"/>
      <c r="K2899" s="3"/>
      <c r="L2899" s="3"/>
      <c r="M2899" s="3"/>
      <c r="N2899" s="3"/>
      <c r="O2899" s="3"/>
      <c r="P2899" s="3"/>
      <c r="Q2899" s="3"/>
      <c r="R2899" s="18"/>
      <c r="S2899" s="19"/>
      <c r="T2899" s="14"/>
      <c r="U2899" s="20"/>
      <c r="V2899" s="534"/>
      <c r="W2899" s="534"/>
      <c r="Z2899" s="104"/>
    </row>
    <row r="2900" spans="1:26" s="2" customFormat="1" ht="24.75" customHeight="1" x14ac:dyDescent="0.15">
      <c r="A2900" s="728">
        <v>14</v>
      </c>
      <c r="B2900" s="3"/>
      <c r="C2900" s="3"/>
      <c r="D2900" s="3"/>
      <c r="E2900" s="3"/>
      <c r="F2900" s="49"/>
      <c r="G2900" s="3"/>
      <c r="H2900" s="50"/>
      <c r="I2900" s="3"/>
      <c r="J2900" s="3"/>
      <c r="K2900" s="3"/>
      <c r="L2900" s="3"/>
      <c r="M2900" s="3"/>
      <c r="N2900" s="3"/>
      <c r="O2900" s="3"/>
      <c r="P2900" s="3"/>
      <c r="Q2900" s="3"/>
      <c r="R2900" s="18"/>
      <c r="S2900" s="19"/>
      <c r="T2900" s="14"/>
      <c r="U2900" s="20"/>
      <c r="V2900" s="534"/>
      <c r="W2900" s="534"/>
      <c r="Z2900" s="104"/>
    </row>
    <row r="2901" spans="1:26" s="2" customFormat="1" ht="24.75" customHeight="1" x14ac:dyDescent="0.15">
      <c r="A2901" s="728">
        <v>15</v>
      </c>
      <c r="B2901" s="3"/>
      <c r="C2901" s="3"/>
      <c r="D2901" s="3"/>
      <c r="E2901" s="3"/>
      <c r="F2901" s="49"/>
      <c r="G2901" s="3"/>
      <c r="H2901" s="50"/>
      <c r="I2901" s="3"/>
      <c r="J2901" s="3"/>
      <c r="K2901" s="3"/>
      <c r="L2901" s="3"/>
      <c r="M2901" s="3"/>
      <c r="N2901" s="3"/>
      <c r="O2901" s="3"/>
      <c r="P2901" s="3"/>
      <c r="Q2901" s="3"/>
      <c r="R2901" s="18"/>
      <c r="S2901" s="19"/>
      <c r="T2901" s="14"/>
      <c r="U2901" s="20"/>
      <c r="V2901" s="534"/>
      <c r="W2901" s="534"/>
      <c r="Z2901" s="104"/>
    </row>
    <row r="2902" spans="1:26" s="2" customFormat="1" ht="24.75" customHeight="1" x14ac:dyDescent="0.15">
      <c r="A2902" s="728">
        <v>16</v>
      </c>
      <c r="B2902" s="28"/>
      <c r="C2902" s="28"/>
      <c r="D2902" s="28"/>
      <c r="E2902" s="28"/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18"/>
      <c r="S2902" s="19"/>
      <c r="T2902" s="14"/>
      <c r="U2902" s="20"/>
      <c r="V2902" s="534"/>
      <c r="W2902" s="534"/>
      <c r="Z2902" s="104"/>
    </row>
    <row r="2903" spans="1:26" s="2" customFormat="1" ht="24.75" customHeight="1" x14ac:dyDescent="0.15">
      <c r="A2903" s="728">
        <v>17</v>
      </c>
      <c r="B2903" s="28"/>
      <c r="C2903" s="28"/>
      <c r="D2903" s="28"/>
      <c r="E2903" s="28"/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18"/>
      <c r="S2903" s="19"/>
      <c r="T2903" s="14"/>
      <c r="U2903" s="20"/>
      <c r="V2903" s="534"/>
      <c r="W2903" s="534"/>
      <c r="Z2903" s="104"/>
    </row>
    <row r="2904" spans="1:26" s="2" customFormat="1" ht="24.75" customHeight="1" x14ac:dyDescent="0.15">
      <c r="A2904" s="728">
        <v>18</v>
      </c>
      <c r="B2904" s="28"/>
      <c r="C2904" s="28"/>
      <c r="D2904" s="28"/>
      <c r="E2904" s="28"/>
      <c r="F2904" s="28"/>
      <c r="G2904" s="28"/>
      <c r="H2904" s="28"/>
      <c r="I2904" s="28"/>
      <c r="J2904" s="28"/>
      <c r="K2904" s="28"/>
      <c r="L2904" s="28"/>
      <c r="M2904" s="28"/>
      <c r="N2904" s="28"/>
      <c r="O2904" s="28"/>
      <c r="P2904" s="28"/>
      <c r="Q2904" s="28"/>
      <c r="R2904" s="18"/>
      <c r="S2904" s="19"/>
      <c r="T2904" s="14"/>
      <c r="U2904" s="20"/>
      <c r="V2904" s="534"/>
      <c r="W2904" s="534"/>
      <c r="Z2904" s="104"/>
    </row>
    <row r="2905" spans="1:26" s="2" customFormat="1" ht="24.75" customHeight="1" x14ac:dyDescent="0.15">
      <c r="A2905" s="8">
        <v>19</v>
      </c>
      <c r="B2905" s="28"/>
      <c r="C2905" s="28"/>
      <c r="D2905" s="28"/>
      <c r="E2905" s="28"/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10"/>
      <c r="S2905" s="19"/>
      <c r="T2905" s="14"/>
      <c r="U2905" s="20"/>
      <c r="V2905" s="534"/>
      <c r="W2905" s="534"/>
      <c r="Z2905" s="104"/>
    </row>
    <row r="2906" spans="1:26" s="2" customFormat="1" ht="24.75" customHeight="1" x14ac:dyDescent="0.15">
      <c r="A2906" s="8">
        <v>20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9"/>
      <c r="S2906" s="4"/>
      <c r="T2906" s="14"/>
      <c r="U2906" s="20"/>
      <c r="V2906" s="534"/>
      <c r="W2906" s="534"/>
      <c r="Z2906" s="104"/>
    </row>
    <row r="2907" spans="1:26" s="2" customFormat="1" ht="24.75" customHeight="1" x14ac:dyDescent="0.15">
      <c r="A2907" s="8">
        <v>21</v>
      </c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14"/>
      <c r="U2907" s="20"/>
      <c r="V2907" s="534"/>
      <c r="W2907" s="534"/>
      <c r="Z2907" s="104"/>
    </row>
    <row r="2908" spans="1:26" s="2" customFormat="1" ht="24.75" customHeight="1" x14ac:dyDescent="0.15">
      <c r="A2908" s="8">
        <v>22</v>
      </c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14"/>
      <c r="U2908" s="20"/>
      <c r="V2908" s="534"/>
      <c r="W2908" s="534"/>
      <c r="Z2908" s="104"/>
    </row>
    <row r="2909" spans="1:26" s="2" customFormat="1" ht="24.75" customHeight="1" x14ac:dyDescent="0.15">
      <c r="A2909" s="8">
        <v>23</v>
      </c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14"/>
      <c r="U2909" s="20"/>
      <c r="V2909" s="534"/>
      <c r="W2909" s="534"/>
      <c r="Z2909" s="104"/>
    </row>
    <row r="2910" spans="1:26" s="2" customFormat="1" ht="24.75" customHeight="1" x14ac:dyDescent="0.15">
      <c r="A2910" s="8">
        <v>24</v>
      </c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14"/>
      <c r="U2910" s="20"/>
      <c r="V2910" s="534"/>
      <c r="W2910" s="534"/>
      <c r="Z2910" s="104"/>
    </row>
    <row r="2911" spans="1:26" s="2" customFormat="1" ht="24.75" customHeight="1" x14ac:dyDescent="0.15">
      <c r="A2911" s="8">
        <v>25</v>
      </c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14"/>
      <c r="U2911" s="20"/>
      <c r="V2911" s="534"/>
      <c r="W2911" s="534"/>
      <c r="Z2911" s="104"/>
    </row>
    <row r="2912" spans="1:26" s="2" customFormat="1" ht="24.75" customHeight="1" x14ac:dyDescent="0.15">
      <c r="A2912" s="8">
        <v>26</v>
      </c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14"/>
      <c r="U2912" s="20"/>
      <c r="V2912" s="534"/>
      <c r="W2912" s="534"/>
      <c r="Z2912" s="104"/>
    </row>
    <row r="2913" spans="1:26" s="2" customFormat="1" ht="24.75" customHeight="1" x14ac:dyDescent="0.15">
      <c r="A2913" s="8">
        <v>27</v>
      </c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14"/>
      <c r="U2913" s="20"/>
      <c r="V2913" s="534"/>
      <c r="W2913" s="534"/>
      <c r="Z2913" s="104"/>
    </row>
    <row r="2914" spans="1:26" s="2" customFormat="1" ht="24.75" customHeight="1" x14ac:dyDescent="0.15">
      <c r="A2914" s="8">
        <v>28</v>
      </c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14"/>
      <c r="U2914" s="20"/>
      <c r="V2914" s="534"/>
      <c r="W2914" s="534"/>
      <c r="Z2914" s="104"/>
    </row>
    <row r="2915" spans="1:26" s="2" customFormat="1" ht="24.75" customHeight="1" x14ac:dyDescent="0.15">
      <c r="A2915" s="8">
        <v>29</v>
      </c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14"/>
      <c r="U2915" s="20"/>
      <c r="V2915" s="534"/>
      <c r="W2915" s="534"/>
      <c r="Z2915" s="104"/>
    </row>
    <row r="2916" spans="1:26" s="2" customFormat="1" ht="24.75" customHeight="1" x14ac:dyDescent="0.15">
      <c r="A2916" s="8">
        <v>30</v>
      </c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14"/>
      <c r="U2916" s="20"/>
      <c r="V2916" s="534"/>
      <c r="W2916" s="534"/>
      <c r="Z2916" s="104"/>
    </row>
    <row r="2917" spans="1:26" s="2" customFormat="1" ht="24.75" customHeight="1" x14ac:dyDescent="0.15">
      <c r="A2917" s="8">
        <v>31</v>
      </c>
      <c r="B2917" s="45"/>
      <c r="C2917" s="45"/>
      <c r="D2917" s="45"/>
      <c r="E2917" s="45"/>
      <c r="F2917" s="45"/>
      <c r="G2917" s="45"/>
      <c r="H2917" s="45"/>
      <c r="I2917" s="45"/>
      <c r="J2917" s="45"/>
      <c r="K2917" s="45"/>
      <c r="L2917" s="45"/>
      <c r="M2917" s="45"/>
      <c r="N2917" s="45"/>
      <c r="O2917" s="45"/>
      <c r="P2917" s="45"/>
      <c r="Q2917" s="45"/>
      <c r="R2917" s="45"/>
      <c r="S2917" s="45"/>
      <c r="T2917" s="46"/>
      <c r="U2917" s="47"/>
      <c r="V2917" s="534"/>
      <c r="W2917" s="534"/>
      <c r="Z2917" s="104"/>
    </row>
    <row r="2918" spans="1:26" s="2" customFormat="1" ht="24.75" customHeight="1" x14ac:dyDescent="0.15">
      <c r="A2918" s="8">
        <v>32</v>
      </c>
      <c r="B2918" s="45"/>
      <c r="C2918" s="45"/>
      <c r="D2918" s="45"/>
      <c r="E2918" s="45"/>
      <c r="F2918" s="45"/>
      <c r="G2918" s="45"/>
      <c r="H2918" s="45"/>
      <c r="I2918" s="45"/>
      <c r="J2918" s="45"/>
      <c r="K2918" s="45"/>
      <c r="L2918" s="45"/>
      <c r="M2918" s="45"/>
      <c r="N2918" s="45"/>
      <c r="O2918" s="45"/>
      <c r="P2918" s="45"/>
      <c r="Q2918" s="45"/>
      <c r="R2918" s="45"/>
      <c r="S2918" s="45"/>
      <c r="T2918" s="46"/>
      <c r="U2918" s="47"/>
      <c r="V2918" s="534"/>
      <c r="W2918" s="534"/>
      <c r="Z2918" s="104"/>
    </row>
    <row r="2919" spans="1:26" s="2" customFormat="1" ht="24.75" customHeight="1" thickBot="1" x14ac:dyDescent="0.2">
      <c r="A2919" s="8">
        <v>33</v>
      </c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31"/>
      <c r="U2919" s="32"/>
      <c r="V2919" s="534"/>
      <c r="W2919" s="534"/>
      <c r="Z2919" s="104"/>
    </row>
    <row r="2920" spans="1:26" s="2" customFormat="1" ht="20.100000000000001" customHeight="1" thickBot="1" x14ac:dyDescent="0.2">
      <c r="A2920" s="1522" t="s">
        <v>4</v>
      </c>
      <c r="B2920" s="1523"/>
      <c r="C2920" s="1561" t="s">
        <v>889</v>
      </c>
      <c r="D2920" s="1562"/>
      <c r="E2920" s="1562"/>
      <c r="F2920" s="1563"/>
      <c r="G2920" s="13"/>
      <c r="H2920" s="13"/>
      <c r="I2920" s="13"/>
      <c r="J2920" s="13"/>
      <c r="K2920" s="13"/>
      <c r="L2920" s="13"/>
      <c r="M2920" s="13"/>
      <c r="N2920" s="13"/>
      <c r="O2920" s="13"/>
      <c r="P2920" s="13"/>
      <c r="Q2920" s="13"/>
      <c r="R2920" s="13"/>
      <c r="S2920" s="13"/>
      <c r="T2920" s="467"/>
      <c r="U2920" s="467"/>
      <c r="V2920" s="534"/>
      <c r="W2920" s="534"/>
      <c r="Z2920" s="104"/>
    </row>
    <row r="2921" spans="1:26" s="2" customFormat="1" ht="31.5" customHeight="1" thickBot="1" x14ac:dyDescent="0.2">
      <c r="A2921" s="1476" t="s">
        <v>652</v>
      </c>
      <c r="B2921" s="1477"/>
      <c r="C2921" s="1477"/>
      <c r="D2921" s="1477"/>
      <c r="E2921" s="1478"/>
      <c r="F2921" s="602" t="s">
        <v>1766</v>
      </c>
      <c r="G2921" s="1"/>
      <c r="H2921" s="1479" t="s">
        <v>390</v>
      </c>
      <c r="I2921" s="1480"/>
      <c r="J2921" s="1480"/>
      <c r="K2921" s="5" t="s">
        <v>863</v>
      </c>
      <c r="L2921" s="1457" t="s">
        <v>926</v>
      </c>
      <c r="M2921" s="1457"/>
      <c r="N2921" s="1458"/>
      <c r="O2921" s="1"/>
      <c r="P2921" s="6"/>
      <c r="Q2921" s="6"/>
      <c r="R2921" s="6"/>
      <c r="S2921" s="1"/>
      <c r="T2921" s="1467" t="s">
        <v>920</v>
      </c>
      <c r="U2921" s="1468"/>
      <c r="V2921" s="34">
        <f>V2923/V2928</f>
        <v>1.4684606481481481E-2</v>
      </c>
      <c r="W2921" s="34">
        <f>W2923/W2928</f>
        <v>1.4684606481481481E-2</v>
      </c>
      <c r="X2921" s="678">
        <f>AVERAGE(V2921,W2921)</f>
        <v>1.4684606481481481E-2</v>
      </c>
      <c r="Y2921" s="380" t="s">
        <v>184</v>
      </c>
      <c r="Z2921" s="381">
        <f>ROUND(X2921*1440,0)/1440</f>
        <v>1.4583333333333334E-2</v>
      </c>
    </row>
    <row r="2922" spans="1:26" s="2" customFormat="1" ht="9" customHeight="1" thickBot="1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534"/>
      <c r="U2922" s="534"/>
      <c r="V2922" s="34">
        <v>0.23611111111111113</v>
      </c>
      <c r="W2922" s="34">
        <v>0.23611111111111113</v>
      </c>
      <c r="Z2922" s="104"/>
    </row>
    <row r="2923" spans="1:26" s="2" customFormat="1" ht="20.100000000000001" customHeight="1" thickBot="1" x14ac:dyDescent="0.2">
      <c r="A2923" s="1495" t="s">
        <v>866</v>
      </c>
      <c r="B2923" s="1483"/>
      <c r="C2923" s="1483" t="s">
        <v>887</v>
      </c>
      <c r="D2923" s="1483"/>
      <c r="E2923" s="1484"/>
      <c r="F2923" s="1453" t="s">
        <v>924</v>
      </c>
      <c r="G2923" s="1454"/>
      <c r="H2923" s="1454"/>
      <c r="I2923" s="1454"/>
      <c r="J2923" s="1454"/>
      <c r="K2923" s="1"/>
      <c r="L2923" s="1"/>
      <c r="M2923" s="1"/>
      <c r="N2923" s="1463" t="s">
        <v>868</v>
      </c>
      <c r="O2923" s="1464"/>
      <c r="P2923" s="1503">
        <f>Z2921</f>
        <v>1.4583333333333334E-2</v>
      </c>
      <c r="Q2923" s="1504"/>
      <c r="R2923" s="1"/>
      <c r="S2923" s="7" t="s">
        <v>869</v>
      </c>
      <c r="T2923" s="1526">
        <v>3.6805555555555557E-2</v>
      </c>
      <c r="U2923" s="1527"/>
      <c r="V2923" s="34">
        <f>V2924-V2922</f>
        <v>0.70486111111111105</v>
      </c>
      <c r="W2923" s="34">
        <f>W2924-W2922</f>
        <v>0.70486111111111105</v>
      </c>
      <c r="Z2923" s="104"/>
    </row>
    <row r="2924" spans="1:26" s="2" customFormat="1" ht="9" customHeight="1" thickBot="1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534"/>
      <c r="U2924" s="534"/>
      <c r="V2924" s="34">
        <v>0.94097222222222221</v>
      </c>
      <c r="W2924" s="34">
        <v>0.94097222222222221</v>
      </c>
      <c r="Z2924" s="104"/>
    </row>
    <row r="2925" spans="1:26" s="2" customFormat="1" ht="20.100000000000001" customHeight="1" x14ac:dyDescent="0.15">
      <c r="A2925" s="1672" t="s">
        <v>871</v>
      </c>
      <c r="B2925" s="1494">
        <v>1</v>
      </c>
      <c r="C2925" s="1494"/>
      <c r="D2925" s="1494">
        <v>2</v>
      </c>
      <c r="E2925" s="1494"/>
      <c r="F2925" s="1494">
        <v>3</v>
      </c>
      <c r="G2925" s="1494"/>
      <c r="H2925" s="1494">
        <v>4</v>
      </c>
      <c r="I2925" s="1494"/>
      <c r="J2925" s="1494">
        <v>5</v>
      </c>
      <c r="K2925" s="1494"/>
      <c r="L2925" s="1494">
        <v>6</v>
      </c>
      <c r="M2925" s="1494"/>
      <c r="N2925" s="1494">
        <v>7</v>
      </c>
      <c r="O2925" s="1494"/>
      <c r="P2925" s="1494">
        <v>8</v>
      </c>
      <c r="Q2925" s="1494"/>
      <c r="R2925" s="1494">
        <v>9</v>
      </c>
      <c r="S2925" s="1494"/>
      <c r="T2925" s="1501">
        <v>10</v>
      </c>
      <c r="U2925" s="1502"/>
      <c r="V2925" s="534"/>
      <c r="W2925" s="534"/>
      <c r="Z2925" s="104"/>
    </row>
    <row r="2926" spans="1:26" s="2" customFormat="1" ht="20.100000000000001" customHeight="1" x14ac:dyDescent="0.15">
      <c r="A2926" s="1673"/>
      <c r="B2926" s="9" t="s">
        <v>888</v>
      </c>
      <c r="C2926" s="9" t="s">
        <v>921</v>
      </c>
      <c r="D2926" s="9" t="s">
        <v>888</v>
      </c>
      <c r="E2926" s="9" t="s">
        <v>921</v>
      </c>
      <c r="F2926" s="9" t="s">
        <v>888</v>
      </c>
      <c r="G2926" s="9" t="s">
        <v>921</v>
      </c>
      <c r="H2926" s="9" t="s">
        <v>888</v>
      </c>
      <c r="I2926" s="9" t="s">
        <v>921</v>
      </c>
      <c r="J2926" s="9" t="s">
        <v>888</v>
      </c>
      <c r="K2926" s="9" t="s">
        <v>921</v>
      </c>
      <c r="L2926" s="9" t="s">
        <v>888</v>
      </c>
      <c r="M2926" s="9" t="s">
        <v>921</v>
      </c>
      <c r="N2926" s="9" t="s">
        <v>888</v>
      </c>
      <c r="O2926" s="9" t="s">
        <v>921</v>
      </c>
      <c r="P2926" s="9" t="s">
        <v>888</v>
      </c>
      <c r="Q2926" s="9"/>
      <c r="R2926" s="9"/>
      <c r="S2926" s="9"/>
      <c r="T2926" s="10"/>
      <c r="U2926" s="16"/>
      <c r="V2926" s="534"/>
      <c r="W2926" s="534"/>
      <c r="Z2926" s="104"/>
    </row>
    <row r="2927" spans="1:26" s="2" customFormat="1" ht="24.75" customHeight="1" x14ac:dyDescent="0.15">
      <c r="A2927" s="631">
        <v>1</v>
      </c>
      <c r="B2927" s="338"/>
      <c r="C2927" s="338">
        <v>0.23611111111111113</v>
      </c>
      <c r="D2927" s="338">
        <v>0.28888888888888892</v>
      </c>
      <c r="E2927" s="338">
        <v>0.3263888888888889</v>
      </c>
      <c r="F2927" s="338">
        <v>0.38541666666666669</v>
      </c>
      <c r="G2927" s="338">
        <v>0.42291666666666666</v>
      </c>
      <c r="H2927" s="338">
        <v>0.4909722222222222</v>
      </c>
      <c r="I2927" s="338">
        <v>0.52916666666666667</v>
      </c>
      <c r="J2927" s="338">
        <v>0.60833333333333328</v>
      </c>
      <c r="K2927" s="338">
        <v>0.64930555555555558</v>
      </c>
      <c r="L2927" s="338">
        <v>0.71527777777777779</v>
      </c>
      <c r="M2927" s="338">
        <v>0.7597222222222223</v>
      </c>
      <c r="N2927" s="338">
        <v>0.82500000000000007</v>
      </c>
      <c r="O2927" s="338">
        <v>0.8652777777777777</v>
      </c>
      <c r="P2927" s="338">
        <v>0.92708333333333337</v>
      </c>
      <c r="Q2927" s="339"/>
      <c r="R2927" s="18"/>
      <c r="S2927" s="19"/>
      <c r="T2927" s="14"/>
      <c r="U2927" s="20"/>
      <c r="V2927" s="21">
        <f>COUNTA(B2927:U2959)</f>
        <v>96</v>
      </c>
      <c r="W2927" s="22">
        <f>V2927/7/2</f>
        <v>6.8571428571428568</v>
      </c>
      <c r="Z2927" s="104"/>
    </row>
    <row r="2928" spans="1:26" s="2" customFormat="1" ht="24.75" customHeight="1" x14ac:dyDescent="0.15">
      <c r="A2928" s="631">
        <v>2</v>
      </c>
      <c r="B2928" s="338"/>
      <c r="C2928" s="338">
        <v>0.24791666666666667</v>
      </c>
      <c r="D2928" s="338">
        <v>0.30208333333333331</v>
      </c>
      <c r="E2928" s="338">
        <v>0.33958333333333335</v>
      </c>
      <c r="F2928" s="338">
        <v>0.39930555555555558</v>
      </c>
      <c r="G2928" s="338">
        <v>0.4368055555555555</v>
      </c>
      <c r="H2928" s="338">
        <v>0.50763888888888886</v>
      </c>
      <c r="I2928" s="338">
        <v>0.54583333333333328</v>
      </c>
      <c r="J2928" s="338">
        <v>0.625</v>
      </c>
      <c r="K2928" s="338">
        <v>0.66597222222222219</v>
      </c>
      <c r="L2928" s="338">
        <v>0.73125000000000007</v>
      </c>
      <c r="M2928" s="338">
        <v>0.77500000000000002</v>
      </c>
      <c r="N2928" s="338">
        <v>0.84027777777777779</v>
      </c>
      <c r="O2928" s="338">
        <v>0.87986111111111109</v>
      </c>
      <c r="P2928" s="338">
        <v>0.94097222222222221</v>
      </c>
      <c r="Q2928" s="339"/>
      <c r="R2928" s="18"/>
      <c r="S2928" s="19"/>
      <c r="T2928" s="14"/>
      <c r="U2928" s="20"/>
      <c r="V2928" s="23">
        <f>COUNTA(B2927:B2959,D2927:D2959,F2927:F2959,H2927:H2959,J2927:J2959,L2927:L2959,N2927:N2959,P2927:P2959,R2927:R2959,T2927:T2959)</f>
        <v>48</v>
      </c>
      <c r="W2928" s="23">
        <f>COUNTA(C2927:C2959,E2927:E2959,G2927:G2959,I2927:I2959,K2927:K2959,M2927:M2959,O2927:O2959,Q2927:Q2959,S2927:S2959,U2927:U2959)</f>
        <v>48</v>
      </c>
      <c r="Y2928" s="751">
        <f>(V2928+W2928)/2</f>
        <v>48</v>
      </c>
      <c r="Z2928" s="104"/>
    </row>
    <row r="2929" spans="1:26" s="2" customFormat="1" ht="24.75" customHeight="1" x14ac:dyDescent="0.15">
      <c r="A2929" s="631">
        <v>3</v>
      </c>
      <c r="B2929" s="338"/>
      <c r="C2929" s="338">
        <v>0.26041666666666669</v>
      </c>
      <c r="D2929" s="338">
        <v>0.31597222222222221</v>
      </c>
      <c r="E2929" s="338">
        <v>0.35347222222222219</v>
      </c>
      <c r="F2929" s="338">
        <v>0.41319444444444442</v>
      </c>
      <c r="G2929" s="338">
        <v>0.4513888888888889</v>
      </c>
      <c r="H2929" s="338">
        <v>0.52430555555555558</v>
      </c>
      <c r="I2929" s="338">
        <v>0.56319444444444444</v>
      </c>
      <c r="J2929" s="338">
        <v>0.64097222222222217</v>
      </c>
      <c r="K2929" s="338">
        <v>0.68263888888888891</v>
      </c>
      <c r="L2929" s="338">
        <v>0.74791666666666667</v>
      </c>
      <c r="M2929" s="338">
        <v>0.79027777777777775</v>
      </c>
      <c r="N2929" s="338">
        <v>0.85555555555555562</v>
      </c>
      <c r="O2929" s="338">
        <v>0.89513888888888893</v>
      </c>
      <c r="P2929" s="338"/>
      <c r="Q2929" s="339"/>
      <c r="R2929" s="18"/>
      <c r="S2929" s="19"/>
      <c r="T2929" s="14"/>
      <c r="U2929" s="20"/>
      <c r="V2929" s="534"/>
      <c r="W2929" s="534"/>
      <c r="Z2929" s="104"/>
    </row>
    <row r="2930" spans="1:26" s="2" customFormat="1" ht="24.75" customHeight="1" x14ac:dyDescent="0.15">
      <c r="A2930" s="631">
        <v>4</v>
      </c>
      <c r="B2930" s="338">
        <v>0.23611111111111113</v>
      </c>
      <c r="C2930" s="338">
        <v>0.27361111111111108</v>
      </c>
      <c r="D2930" s="338">
        <v>0.3298611111111111</v>
      </c>
      <c r="E2930" s="338">
        <v>0.36736111111111108</v>
      </c>
      <c r="F2930" s="338">
        <v>0.42777777777777781</v>
      </c>
      <c r="G2930" s="338">
        <v>0.46597222222222223</v>
      </c>
      <c r="H2930" s="338">
        <v>0.54166666666666663</v>
      </c>
      <c r="I2930" s="338">
        <v>0.5805555555555556</v>
      </c>
      <c r="J2930" s="338">
        <v>0.65625</v>
      </c>
      <c r="K2930" s="338">
        <v>0.69861111111111107</v>
      </c>
      <c r="L2930" s="338">
        <v>0.76388888888888884</v>
      </c>
      <c r="M2930" s="338">
        <v>0.80555555555555547</v>
      </c>
      <c r="N2930" s="338">
        <v>0.87013888888888891</v>
      </c>
      <c r="O2930" s="338">
        <v>0.91041666666666676</v>
      </c>
      <c r="P2930" s="338"/>
      <c r="Q2930" s="339"/>
      <c r="R2930" s="18"/>
      <c r="S2930" s="19"/>
      <c r="T2930" s="14"/>
      <c r="U2930" s="20"/>
      <c r="V2930" s="61">
        <f>N2932-N2931</f>
        <v>1.4583333333333171E-2</v>
      </c>
      <c r="W2930" s="61">
        <f>O2929-O2928</f>
        <v>1.5277777777777835E-2</v>
      </c>
      <c r="Z2930" s="104"/>
    </row>
    <row r="2931" spans="1:26" s="2" customFormat="1" ht="24.75" customHeight="1" x14ac:dyDescent="0.15">
      <c r="A2931" s="631">
        <v>5</v>
      </c>
      <c r="B2931" s="338">
        <v>0.24930555555555556</v>
      </c>
      <c r="C2931" s="338">
        <v>0.28680555555555554</v>
      </c>
      <c r="D2931" s="338">
        <v>0.34375</v>
      </c>
      <c r="E2931" s="338">
        <v>0.38125000000000003</v>
      </c>
      <c r="F2931" s="338">
        <v>0.44305555555555554</v>
      </c>
      <c r="G2931" s="338">
        <v>0.48125000000000001</v>
      </c>
      <c r="H2931" s="338">
        <v>0.55902777777777779</v>
      </c>
      <c r="I2931" s="338">
        <v>0.59791666666666665</v>
      </c>
      <c r="J2931" s="338">
        <v>0.67083333333333339</v>
      </c>
      <c r="K2931" s="338">
        <v>0.71388888888888891</v>
      </c>
      <c r="L2931" s="338">
        <v>0.77916666666666667</v>
      </c>
      <c r="M2931" s="338">
        <v>0.8208333333333333</v>
      </c>
      <c r="N2931" s="338">
        <v>0.8847222222222223</v>
      </c>
      <c r="O2931" s="338">
        <v>0.92569444444444438</v>
      </c>
      <c r="P2931" s="338"/>
      <c r="Q2931" s="339"/>
      <c r="R2931" s="18"/>
      <c r="S2931" s="19"/>
      <c r="T2931" s="14"/>
      <c r="U2931" s="20"/>
      <c r="V2931" s="61">
        <f>N2933-N2932</f>
        <v>1.3888888888889062E-2</v>
      </c>
      <c r="W2931" s="61">
        <f>O2930-O2929</f>
        <v>1.5277777777777835E-2</v>
      </c>
      <c r="Z2931" s="104"/>
    </row>
    <row r="2932" spans="1:26" s="2" customFormat="1" ht="24.75" customHeight="1" x14ac:dyDescent="0.15">
      <c r="A2932" s="631">
        <v>6</v>
      </c>
      <c r="B2932" s="338">
        <v>0.26250000000000001</v>
      </c>
      <c r="C2932" s="338">
        <v>0.3</v>
      </c>
      <c r="D2932" s="338">
        <v>0.3576388888888889</v>
      </c>
      <c r="E2932" s="338">
        <v>0.39513888888888887</v>
      </c>
      <c r="F2932" s="338">
        <v>0.45833333333333331</v>
      </c>
      <c r="G2932" s="338">
        <v>0.49652777777777773</v>
      </c>
      <c r="H2932" s="338">
        <v>0.5756944444444444</v>
      </c>
      <c r="I2932" s="338">
        <v>0.61527777777777781</v>
      </c>
      <c r="J2932" s="338">
        <v>0.68541666666666667</v>
      </c>
      <c r="K2932" s="338">
        <v>0.72916666666666663</v>
      </c>
      <c r="L2932" s="338">
        <v>0.7944444444444444</v>
      </c>
      <c r="M2932" s="338">
        <v>0.83611111111111114</v>
      </c>
      <c r="N2932" s="338">
        <v>0.89930555555555547</v>
      </c>
      <c r="O2932" s="338">
        <v>0.94097222222222221</v>
      </c>
      <c r="P2932" s="338"/>
      <c r="Q2932" s="339"/>
      <c r="R2932" s="18"/>
      <c r="S2932" s="19"/>
      <c r="T2932" s="14"/>
      <c r="U2932" s="20"/>
      <c r="V2932" s="61">
        <f>P2927-N2933</f>
        <v>1.388888888888884E-2</v>
      </c>
      <c r="W2932" s="61">
        <f>O2931-O2930</f>
        <v>1.5277777777777612E-2</v>
      </c>
      <c r="Z2932" s="104"/>
    </row>
    <row r="2933" spans="1:26" s="2" customFormat="1" ht="24.75" customHeight="1" x14ac:dyDescent="0.15">
      <c r="A2933" s="631">
        <v>7</v>
      </c>
      <c r="B2933" s="338">
        <v>0.27569444444444446</v>
      </c>
      <c r="C2933" s="338">
        <v>0.31319444444444444</v>
      </c>
      <c r="D2933" s="338">
        <v>0.37152777777777773</v>
      </c>
      <c r="E2933" s="338">
        <v>0.40902777777777777</v>
      </c>
      <c r="F2933" s="338">
        <v>0.47430555555555554</v>
      </c>
      <c r="G2933" s="338">
        <v>0.51250000000000007</v>
      </c>
      <c r="H2933" s="338">
        <v>0.59236111111111112</v>
      </c>
      <c r="I2933" s="338">
        <v>0.63263888888888886</v>
      </c>
      <c r="J2933" s="338">
        <v>0.70000000000000007</v>
      </c>
      <c r="K2933" s="338">
        <v>0.74444444444444446</v>
      </c>
      <c r="L2933" s="338">
        <v>0.80972222222222223</v>
      </c>
      <c r="M2933" s="338">
        <v>0.85069444444444453</v>
      </c>
      <c r="N2933" s="338">
        <v>0.91319444444444453</v>
      </c>
      <c r="O2933" s="338"/>
      <c r="P2933" s="338"/>
      <c r="Q2933" s="339"/>
      <c r="R2933" s="18"/>
      <c r="S2933" s="19"/>
      <c r="T2933" s="14"/>
      <c r="U2933" s="20"/>
      <c r="V2933" s="61">
        <f>P2928-P2927</f>
        <v>1.388888888888884E-2</v>
      </c>
      <c r="W2933" s="61">
        <f>O2932-O2931</f>
        <v>1.5277777777777835E-2</v>
      </c>
      <c r="Z2933" s="104"/>
    </row>
    <row r="2934" spans="1:26" s="2" customFormat="1" ht="24.75" customHeight="1" x14ac:dyDescent="0.15">
      <c r="A2934" s="728">
        <v>8</v>
      </c>
      <c r="B2934" s="3"/>
      <c r="C2934" s="3"/>
      <c r="D2934" s="28"/>
      <c r="E2934" s="3"/>
      <c r="F2934" s="49"/>
      <c r="G2934" s="3"/>
      <c r="H2934" s="50"/>
      <c r="I2934" s="3"/>
      <c r="J2934" s="3"/>
      <c r="K2934" s="3"/>
      <c r="L2934" s="3"/>
      <c r="M2934" s="3"/>
      <c r="N2934" s="3"/>
      <c r="O2934" s="3"/>
      <c r="P2934" s="3"/>
      <c r="Q2934" s="3"/>
      <c r="R2934" s="18"/>
      <c r="S2934" s="19"/>
      <c r="T2934" s="14"/>
      <c r="U2934" s="20"/>
      <c r="V2934" s="534"/>
      <c r="W2934" s="534"/>
      <c r="Z2934" s="104"/>
    </row>
    <row r="2935" spans="1:26" s="2" customFormat="1" ht="24.75" customHeight="1" x14ac:dyDescent="0.15">
      <c r="A2935" s="728">
        <v>9</v>
      </c>
      <c r="B2935" s="3"/>
      <c r="C2935" s="3"/>
      <c r="D2935" s="28"/>
      <c r="E2935" s="3"/>
      <c r="F2935" s="49"/>
      <c r="G2935" s="3"/>
      <c r="H2935" s="50"/>
      <c r="I2935" s="3"/>
      <c r="J2935" s="3"/>
      <c r="K2935" s="3"/>
      <c r="L2935" s="3"/>
      <c r="M2935" s="3"/>
      <c r="N2935" s="3"/>
      <c r="O2935" s="3"/>
      <c r="P2935" s="3"/>
      <c r="Q2935" s="3"/>
      <c r="R2935" s="18"/>
      <c r="S2935" s="19"/>
      <c r="T2935" s="14"/>
      <c r="U2935" s="20"/>
      <c r="V2935" s="534"/>
      <c r="W2935" s="534"/>
      <c r="Z2935" s="104"/>
    </row>
    <row r="2936" spans="1:26" s="2" customFormat="1" ht="24.75" customHeight="1" x14ac:dyDescent="0.15">
      <c r="A2936" s="728">
        <v>10</v>
      </c>
      <c r="B2936" s="3"/>
      <c r="C2936" s="3"/>
      <c r="D2936" s="28"/>
      <c r="E2936" s="3"/>
      <c r="F2936" s="49"/>
      <c r="G2936" s="3"/>
      <c r="H2936" s="50"/>
      <c r="I2936" s="3"/>
      <c r="J2936" s="3"/>
      <c r="K2936" s="3"/>
      <c r="L2936" s="3"/>
      <c r="M2936" s="3"/>
      <c r="N2936" s="3"/>
      <c r="O2936" s="3"/>
      <c r="P2936" s="3"/>
      <c r="Q2936" s="3"/>
      <c r="R2936" s="18"/>
      <c r="S2936" s="19"/>
      <c r="T2936" s="14"/>
      <c r="U2936" s="20"/>
      <c r="V2936" s="534"/>
      <c r="W2936" s="534"/>
      <c r="Z2936" s="104"/>
    </row>
    <row r="2937" spans="1:26" s="2" customFormat="1" ht="24.75" customHeight="1" x14ac:dyDescent="0.15">
      <c r="A2937" s="728">
        <v>11</v>
      </c>
      <c r="B2937" s="3"/>
      <c r="C2937" s="3"/>
      <c r="D2937" s="28"/>
      <c r="E2937" s="3"/>
      <c r="F2937" s="49"/>
      <c r="G2937" s="3"/>
      <c r="H2937" s="50"/>
      <c r="I2937" s="3"/>
      <c r="J2937" s="3"/>
      <c r="K2937" s="3"/>
      <c r="L2937" s="3"/>
      <c r="M2937" s="3"/>
      <c r="N2937" s="3"/>
      <c r="O2937" s="3"/>
      <c r="P2937" s="3"/>
      <c r="Q2937" s="3"/>
      <c r="R2937" s="18"/>
      <c r="S2937" s="19"/>
      <c r="T2937" s="14"/>
      <c r="U2937" s="20"/>
      <c r="V2937" s="534"/>
      <c r="W2937" s="534"/>
      <c r="Z2937" s="104"/>
    </row>
    <row r="2938" spans="1:26" s="2" customFormat="1" ht="24.75" customHeight="1" x14ac:dyDescent="0.15">
      <c r="A2938" s="728">
        <v>12</v>
      </c>
      <c r="B2938" s="3"/>
      <c r="C2938" s="3"/>
      <c r="D2938" s="3"/>
      <c r="E2938" s="3"/>
      <c r="F2938" s="49"/>
      <c r="G2938" s="3"/>
      <c r="H2938" s="50"/>
      <c r="I2938" s="3"/>
      <c r="J2938" s="3"/>
      <c r="K2938" s="3"/>
      <c r="L2938" s="3"/>
      <c r="M2938" s="3"/>
      <c r="N2938" s="3"/>
      <c r="O2938" s="3"/>
      <c r="P2938" s="3"/>
      <c r="Q2938" s="3"/>
      <c r="R2938" s="18"/>
      <c r="S2938" s="19"/>
      <c r="T2938" s="14"/>
      <c r="U2938" s="20"/>
      <c r="V2938" s="534"/>
      <c r="W2938" s="534"/>
      <c r="Z2938" s="104"/>
    </row>
    <row r="2939" spans="1:26" s="2" customFormat="1" ht="24.75" customHeight="1" x14ac:dyDescent="0.15">
      <c r="A2939" s="728">
        <v>13</v>
      </c>
      <c r="B2939" s="3"/>
      <c r="C2939" s="3"/>
      <c r="D2939" s="3"/>
      <c r="E2939" s="3"/>
      <c r="F2939" s="49"/>
      <c r="G2939" s="3"/>
      <c r="H2939" s="50"/>
      <c r="I2939" s="3"/>
      <c r="J2939" s="3"/>
      <c r="K2939" s="3"/>
      <c r="L2939" s="3"/>
      <c r="M2939" s="3"/>
      <c r="N2939" s="3"/>
      <c r="O2939" s="3"/>
      <c r="P2939" s="3"/>
      <c r="Q2939" s="3"/>
      <c r="R2939" s="18"/>
      <c r="S2939" s="19"/>
      <c r="T2939" s="14"/>
      <c r="U2939" s="20"/>
      <c r="V2939" s="534"/>
      <c r="W2939" s="534"/>
      <c r="Z2939" s="104"/>
    </row>
    <row r="2940" spans="1:26" s="2" customFormat="1" ht="24.75" customHeight="1" x14ac:dyDescent="0.15">
      <c r="A2940" s="728">
        <v>14</v>
      </c>
      <c r="B2940" s="3"/>
      <c r="C2940" s="3"/>
      <c r="D2940" s="3"/>
      <c r="E2940" s="3"/>
      <c r="F2940" s="49"/>
      <c r="G2940" s="3"/>
      <c r="H2940" s="50"/>
      <c r="I2940" s="3"/>
      <c r="J2940" s="3"/>
      <c r="K2940" s="3"/>
      <c r="L2940" s="3"/>
      <c r="M2940" s="3"/>
      <c r="N2940" s="3"/>
      <c r="O2940" s="3"/>
      <c r="P2940" s="3"/>
      <c r="Q2940" s="3"/>
      <c r="R2940" s="18"/>
      <c r="S2940" s="19"/>
      <c r="T2940" s="14"/>
      <c r="U2940" s="20"/>
      <c r="V2940" s="534"/>
      <c r="W2940" s="534"/>
      <c r="Z2940" s="104"/>
    </row>
    <row r="2941" spans="1:26" s="2" customFormat="1" ht="24.75" customHeight="1" x14ac:dyDescent="0.15">
      <c r="A2941" s="728">
        <v>15</v>
      </c>
      <c r="B2941" s="3"/>
      <c r="C2941" s="3"/>
      <c r="D2941" s="3"/>
      <c r="E2941" s="3"/>
      <c r="F2941" s="49"/>
      <c r="G2941" s="3"/>
      <c r="H2941" s="50"/>
      <c r="I2941" s="3"/>
      <c r="J2941" s="3"/>
      <c r="K2941" s="3"/>
      <c r="L2941" s="3"/>
      <c r="M2941" s="3"/>
      <c r="N2941" s="3"/>
      <c r="O2941" s="3"/>
      <c r="P2941" s="3"/>
      <c r="Q2941" s="3"/>
      <c r="R2941" s="18"/>
      <c r="S2941" s="19"/>
      <c r="T2941" s="14"/>
      <c r="U2941" s="20"/>
      <c r="V2941" s="534"/>
      <c r="W2941" s="534"/>
      <c r="Z2941" s="104"/>
    </row>
    <row r="2942" spans="1:26" s="2" customFormat="1" ht="24.75" customHeight="1" x14ac:dyDescent="0.15">
      <c r="A2942" s="728">
        <v>16</v>
      </c>
      <c r="B2942" s="28"/>
      <c r="C2942" s="28"/>
      <c r="D2942" s="28"/>
      <c r="E2942" s="28"/>
      <c r="F2942" s="28"/>
      <c r="G2942" s="28"/>
      <c r="H2942" s="28"/>
      <c r="I2942" s="28"/>
      <c r="J2942" s="28"/>
      <c r="K2942" s="28"/>
      <c r="L2942" s="28"/>
      <c r="M2942" s="28"/>
      <c r="N2942" s="28"/>
      <c r="O2942" s="28"/>
      <c r="P2942" s="28"/>
      <c r="Q2942" s="28"/>
      <c r="R2942" s="18"/>
      <c r="S2942" s="19"/>
      <c r="T2942" s="14"/>
      <c r="U2942" s="20"/>
      <c r="V2942" s="534"/>
      <c r="W2942" s="534"/>
      <c r="Z2942" s="104"/>
    </row>
    <row r="2943" spans="1:26" s="2" customFormat="1" ht="24.75" customHeight="1" x14ac:dyDescent="0.15">
      <c r="A2943" s="728">
        <v>17</v>
      </c>
      <c r="B2943" s="28"/>
      <c r="C2943" s="28"/>
      <c r="D2943" s="28"/>
      <c r="E2943" s="28"/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18"/>
      <c r="S2943" s="19"/>
      <c r="T2943" s="14"/>
      <c r="U2943" s="20"/>
      <c r="V2943" s="534"/>
      <c r="W2943" s="534"/>
      <c r="Z2943" s="104"/>
    </row>
    <row r="2944" spans="1:26" s="2" customFormat="1" ht="24.75" customHeight="1" x14ac:dyDescent="0.15">
      <c r="A2944" s="728">
        <v>18</v>
      </c>
      <c r="B2944" s="28"/>
      <c r="C2944" s="28"/>
      <c r="D2944" s="28"/>
      <c r="E2944" s="28"/>
      <c r="F2944" s="28"/>
      <c r="G2944" s="28"/>
      <c r="H2944" s="28"/>
      <c r="I2944" s="28"/>
      <c r="J2944" s="28"/>
      <c r="K2944" s="28"/>
      <c r="L2944" s="28"/>
      <c r="M2944" s="28"/>
      <c r="N2944" s="28"/>
      <c r="O2944" s="28"/>
      <c r="P2944" s="28"/>
      <c r="Q2944" s="28"/>
      <c r="R2944" s="18"/>
      <c r="S2944" s="19"/>
      <c r="T2944" s="14"/>
      <c r="U2944" s="20"/>
      <c r="V2944" s="534"/>
      <c r="W2944" s="534"/>
      <c r="Z2944" s="104"/>
    </row>
    <row r="2945" spans="1:26" s="2" customFormat="1" ht="24.75" customHeight="1" x14ac:dyDescent="0.15">
      <c r="A2945" s="8">
        <v>19</v>
      </c>
      <c r="B2945" s="28"/>
      <c r="C2945" s="28"/>
      <c r="D2945" s="28"/>
      <c r="E2945" s="28"/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10"/>
      <c r="S2945" s="19"/>
      <c r="T2945" s="14"/>
      <c r="U2945" s="20"/>
      <c r="V2945" s="534"/>
      <c r="W2945" s="534"/>
      <c r="Z2945" s="104"/>
    </row>
    <row r="2946" spans="1:26" s="2" customFormat="1" ht="24.75" customHeight="1" x14ac:dyDescent="0.15">
      <c r="A2946" s="8">
        <v>20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9"/>
      <c r="S2946" s="4"/>
      <c r="T2946" s="14"/>
      <c r="U2946" s="20"/>
      <c r="V2946" s="534"/>
      <c r="W2946" s="534"/>
      <c r="Z2946" s="104"/>
    </row>
    <row r="2947" spans="1:26" s="2" customFormat="1" ht="24.75" customHeight="1" x14ac:dyDescent="0.15">
      <c r="A2947" s="8">
        <v>21</v>
      </c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14"/>
      <c r="U2947" s="20"/>
      <c r="V2947" s="534"/>
      <c r="W2947" s="534"/>
      <c r="Z2947" s="104"/>
    </row>
    <row r="2948" spans="1:26" s="2" customFormat="1" ht="24.75" customHeight="1" x14ac:dyDescent="0.15">
      <c r="A2948" s="8">
        <v>22</v>
      </c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14"/>
      <c r="U2948" s="20"/>
      <c r="V2948" s="534"/>
      <c r="W2948" s="534"/>
      <c r="Z2948" s="104"/>
    </row>
    <row r="2949" spans="1:26" s="2" customFormat="1" ht="24.75" customHeight="1" x14ac:dyDescent="0.15">
      <c r="A2949" s="8">
        <v>23</v>
      </c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14"/>
      <c r="U2949" s="20"/>
      <c r="V2949" s="534"/>
      <c r="W2949" s="534"/>
      <c r="Z2949" s="104"/>
    </row>
    <row r="2950" spans="1:26" s="2" customFormat="1" ht="24.75" customHeight="1" x14ac:dyDescent="0.15">
      <c r="A2950" s="8">
        <v>24</v>
      </c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14"/>
      <c r="U2950" s="20"/>
      <c r="V2950" s="534"/>
      <c r="W2950" s="534"/>
      <c r="Z2950" s="104"/>
    </row>
    <row r="2951" spans="1:26" s="2" customFormat="1" ht="24.75" customHeight="1" x14ac:dyDescent="0.15">
      <c r="A2951" s="8">
        <v>25</v>
      </c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14"/>
      <c r="U2951" s="20"/>
      <c r="V2951" s="534"/>
      <c r="W2951" s="534"/>
      <c r="Z2951" s="104"/>
    </row>
    <row r="2952" spans="1:26" s="2" customFormat="1" ht="24.75" customHeight="1" x14ac:dyDescent="0.15">
      <c r="A2952" s="8">
        <v>26</v>
      </c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14"/>
      <c r="U2952" s="20"/>
      <c r="V2952" s="534"/>
      <c r="W2952" s="534"/>
      <c r="Z2952" s="104"/>
    </row>
    <row r="2953" spans="1:26" s="2" customFormat="1" ht="24.75" customHeight="1" x14ac:dyDescent="0.15">
      <c r="A2953" s="8">
        <v>27</v>
      </c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14"/>
      <c r="U2953" s="20"/>
      <c r="V2953" s="534"/>
      <c r="W2953" s="534"/>
      <c r="Z2953" s="104"/>
    </row>
    <row r="2954" spans="1:26" s="2" customFormat="1" ht="24.75" customHeight="1" x14ac:dyDescent="0.15">
      <c r="A2954" s="8">
        <v>28</v>
      </c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14"/>
      <c r="U2954" s="20"/>
      <c r="V2954" s="534"/>
      <c r="W2954" s="534"/>
      <c r="Z2954" s="104"/>
    </row>
    <row r="2955" spans="1:26" s="2" customFormat="1" ht="24.75" customHeight="1" x14ac:dyDescent="0.15">
      <c r="A2955" s="8">
        <v>29</v>
      </c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14"/>
      <c r="U2955" s="20"/>
      <c r="V2955" s="534"/>
      <c r="W2955" s="534"/>
      <c r="Z2955" s="104"/>
    </row>
    <row r="2956" spans="1:26" s="2" customFormat="1" ht="24.75" customHeight="1" x14ac:dyDescent="0.15">
      <c r="A2956" s="8">
        <v>30</v>
      </c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14"/>
      <c r="U2956" s="20"/>
      <c r="V2956" s="534"/>
      <c r="W2956" s="534"/>
      <c r="Z2956" s="104"/>
    </row>
    <row r="2957" spans="1:26" s="2" customFormat="1" ht="24.75" customHeight="1" x14ac:dyDescent="0.15">
      <c r="A2957" s="8">
        <v>31</v>
      </c>
      <c r="B2957" s="45"/>
      <c r="C2957" s="45"/>
      <c r="D2957" s="45"/>
      <c r="E2957" s="45"/>
      <c r="F2957" s="45"/>
      <c r="G2957" s="45"/>
      <c r="H2957" s="45"/>
      <c r="I2957" s="45"/>
      <c r="J2957" s="45"/>
      <c r="K2957" s="45"/>
      <c r="L2957" s="45"/>
      <c r="M2957" s="45"/>
      <c r="N2957" s="45"/>
      <c r="O2957" s="45"/>
      <c r="P2957" s="45"/>
      <c r="Q2957" s="45"/>
      <c r="R2957" s="45"/>
      <c r="S2957" s="45"/>
      <c r="T2957" s="46"/>
      <c r="U2957" s="47"/>
      <c r="V2957" s="534"/>
      <c r="W2957" s="534"/>
      <c r="Z2957" s="104"/>
    </row>
    <row r="2958" spans="1:26" s="2" customFormat="1" ht="24.75" customHeight="1" x14ac:dyDescent="0.15">
      <c r="A2958" s="8">
        <v>32</v>
      </c>
      <c r="B2958" s="45"/>
      <c r="C2958" s="45"/>
      <c r="D2958" s="45"/>
      <c r="E2958" s="45"/>
      <c r="F2958" s="45"/>
      <c r="G2958" s="45"/>
      <c r="H2958" s="45"/>
      <c r="I2958" s="45"/>
      <c r="J2958" s="45"/>
      <c r="K2958" s="45"/>
      <c r="L2958" s="45"/>
      <c r="M2958" s="45"/>
      <c r="N2958" s="45"/>
      <c r="O2958" s="45"/>
      <c r="P2958" s="45"/>
      <c r="Q2958" s="45"/>
      <c r="R2958" s="45"/>
      <c r="S2958" s="45"/>
      <c r="T2958" s="46"/>
      <c r="U2958" s="47"/>
      <c r="V2958" s="534"/>
      <c r="W2958" s="534"/>
      <c r="Z2958" s="104"/>
    </row>
    <row r="2959" spans="1:26" s="2" customFormat="1" ht="24.75" customHeight="1" thickBot="1" x14ac:dyDescent="0.2">
      <c r="A2959" s="8">
        <v>33</v>
      </c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31"/>
      <c r="U2959" s="32"/>
      <c r="V2959" s="534"/>
      <c r="W2959" s="534"/>
      <c r="Z2959" s="104"/>
    </row>
    <row r="2960" spans="1:26" s="2" customFormat="1" ht="20.100000000000001" customHeight="1" thickBot="1" x14ac:dyDescent="0.2">
      <c r="A2960" s="1522" t="s">
        <v>858</v>
      </c>
      <c r="B2960" s="1523"/>
      <c r="C2960" s="1561" t="s">
        <v>890</v>
      </c>
      <c r="D2960" s="1562"/>
      <c r="E2960" s="1562"/>
      <c r="F2960" s="1563"/>
      <c r="G2960" s="13"/>
      <c r="H2960" s="13"/>
      <c r="I2960" s="13"/>
      <c r="J2960" s="13"/>
      <c r="K2960" s="13"/>
      <c r="L2960" s="13"/>
      <c r="M2960" s="13"/>
      <c r="N2960" s="13"/>
      <c r="O2960" s="13"/>
      <c r="P2960" s="13"/>
      <c r="Q2960" s="13"/>
      <c r="R2960" s="13"/>
      <c r="S2960" s="13"/>
      <c r="T2960" s="467"/>
      <c r="U2960" s="467"/>
      <c r="V2960" s="534"/>
      <c r="W2960" s="534"/>
      <c r="Z2960" s="104"/>
    </row>
    <row r="2961" spans="1:31" ht="30" customHeight="1" thickBot="1" x14ac:dyDescent="0.2">
      <c r="A2961" s="1476" t="s">
        <v>1182</v>
      </c>
      <c r="B2961" s="1477"/>
      <c r="C2961" s="1477"/>
      <c r="D2961" s="1477"/>
      <c r="E2961" s="1478"/>
      <c r="F2961" s="602" t="s">
        <v>1766</v>
      </c>
      <c r="H2961" s="1479" t="s">
        <v>1183</v>
      </c>
      <c r="I2961" s="1480"/>
      <c r="J2961" s="1480"/>
      <c r="K2961" s="5" t="s">
        <v>1184</v>
      </c>
      <c r="L2961" s="1457" t="s">
        <v>1185</v>
      </c>
      <c r="M2961" s="1457"/>
      <c r="N2961" s="1458"/>
      <c r="P2961" s="6"/>
      <c r="Q2961" s="6"/>
      <c r="R2961" s="6"/>
      <c r="T2961" s="1467" t="s">
        <v>1186</v>
      </c>
      <c r="U2961" s="1468"/>
      <c r="V2961" s="379">
        <f>V2963/V2968</f>
        <v>1.6311369509043928E-2</v>
      </c>
      <c r="W2961" s="379">
        <f>W2963/W2968</f>
        <v>1.52475845410628E-2</v>
      </c>
      <c r="X2961" s="379">
        <f>AVERAGE(V2961,W2961)</f>
        <v>1.5779477025053362E-2</v>
      </c>
      <c r="Y2961" s="380" t="s">
        <v>1094</v>
      </c>
      <c r="Z2961" s="381">
        <f>ROUND(X2961*1440,0)/1440</f>
        <v>1.5972222222222221E-2</v>
      </c>
      <c r="AA2961" s="751"/>
      <c r="AB2961" s="751"/>
      <c r="AC2961" s="751"/>
      <c r="AD2961" s="751"/>
      <c r="AE2961" s="751"/>
    </row>
    <row r="2962" spans="1:31" ht="12.75" thickBot="1" x14ac:dyDescent="0.2">
      <c r="T2962" s="534"/>
      <c r="U2962" s="534"/>
      <c r="V2962" s="379">
        <f>B2973</f>
        <v>0.2361111111111111</v>
      </c>
      <c r="W2962" s="379">
        <f>C2968</f>
        <v>0.2361111111111111</v>
      </c>
      <c r="Z2962" s="13"/>
      <c r="AA2962" s="751"/>
      <c r="AB2962" s="751"/>
      <c r="AC2962" s="751"/>
      <c r="AD2962" s="751"/>
      <c r="AE2962" s="751"/>
    </row>
    <row r="2963" spans="1:31" ht="23.45" customHeight="1" thickBot="1" x14ac:dyDescent="0.2">
      <c r="A2963" s="1481" t="s">
        <v>137</v>
      </c>
      <c r="B2963" s="1482"/>
      <c r="C2963" s="1450" t="s">
        <v>52</v>
      </c>
      <c r="D2963" s="1451"/>
      <c r="E2963" s="1452"/>
      <c r="F2963" s="1453"/>
      <c r="G2963" s="1454"/>
      <c r="H2963" s="1454"/>
      <c r="I2963" s="1454"/>
      <c r="J2963" s="1454"/>
      <c r="N2963" s="1463" t="s">
        <v>1187</v>
      </c>
      <c r="O2963" s="1464"/>
      <c r="P2963" s="1536">
        <f>MINUTE(Z2961)</f>
        <v>23</v>
      </c>
      <c r="Q2963" s="1537"/>
      <c r="S2963" s="7" t="s">
        <v>1188</v>
      </c>
      <c r="T2963" s="1459">
        <v>7.4305555555555555E-2</v>
      </c>
      <c r="U2963" s="1460"/>
      <c r="V2963" s="379">
        <f>V2964-V2962</f>
        <v>0.70138888888888884</v>
      </c>
      <c r="W2963" s="379">
        <f>W2964-W2962</f>
        <v>0.70138888888888884</v>
      </c>
      <c r="Z2963" s="13"/>
      <c r="AA2963" s="751"/>
      <c r="AB2963" s="751"/>
      <c r="AC2963" s="751"/>
      <c r="AD2963" s="751"/>
      <c r="AE2963" s="751"/>
    </row>
    <row r="2964" spans="1:31" s="751" customFormat="1" ht="12.75" thickBot="1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534"/>
      <c r="U2964" s="534"/>
      <c r="V2964" s="379">
        <f>J2970</f>
        <v>0.9375</v>
      </c>
      <c r="W2964" s="379">
        <f>I2978</f>
        <v>0.9375</v>
      </c>
      <c r="X2964" s="1"/>
      <c r="Y2964" s="1"/>
      <c r="Z2964" s="13"/>
    </row>
    <row r="2965" spans="1:31" s="751" customFormat="1" ht="23.45" customHeight="1" x14ac:dyDescent="0.15">
      <c r="A2965" s="1572" t="s">
        <v>1008</v>
      </c>
      <c r="B2965" s="1461">
        <v>1</v>
      </c>
      <c r="C2965" s="1540"/>
      <c r="D2965" s="1461">
        <v>2</v>
      </c>
      <c r="E2965" s="1540"/>
      <c r="F2965" s="1461">
        <v>3</v>
      </c>
      <c r="G2965" s="1540"/>
      <c r="H2965" s="1461">
        <v>4</v>
      </c>
      <c r="I2965" s="1540"/>
      <c r="J2965" s="1461">
        <v>5</v>
      </c>
      <c r="K2965" s="1540"/>
      <c r="L2965" s="1461">
        <v>6</v>
      </c>
      <c r="M2965" s="1540"/>
      <c r="N2965" s="1461">
        <v>7</v>
      </c>
      <c r="O2965" s="1540"/>
      <c r="P2965" s="1461">
        <v>8</v>
      </c>
      <c r="Q2965" s="1540"/>
      <c r="R2965" s="1461">
        <v>9</v>
      </c>
      <c r="S2965" s="1540"/>
      <c r="T2965" s="1570">
        <v>10</v>
      </c>
      <c r="U2965" s="1571"/>
      <c r="V2965" s="1"/>
      <c r="W2965" s="1"/>
      <c r="X2965" s="1"/>
      <c r="Y2965" s="1"/>
      <c r="Z2965" s="13"/>
    </row>
    <row r="2966" spans="1:31" s="751" customFormat="1" ht="23.45" customHeight="1" x14ac:dyDescent="0.15">
      <c r="A2966" s="1573"/>
      <c r="B2966" s="9" t="s">
        <v>1189</v>
      </c>
      <c r="C2966" s="9" t="s">
        <v>234</v>
      </c>
      <c r="D2966" s="9" t="s">
        <v>1189</v>
      </c>
      <c r="E2966" s="9" t="s">
        <v>1190</v>
      </c>
      <c r="F2966" s="9" t="s">
        <v>1189</v>
      </c>
      <c r="G2966" s="9" t="s">
        <v>1190</v>
      </c>
      <c r="H2966" s="9" t="s">
        <v>1189</v>
      </c>
      <c r="I2966" s="9" t="s">
        <v>1190</v>
      </c>
      <c r="J2966" s="9" t="s">
        <v>1189</v>
      </c>
      <c r="K2966" s="9" t="s">
        <v>1190</v>
      </c>
      <c r="L2966" s="9"/>
      <c r="M2966" s="9"/>
      <c r="N2966" s="9"/>
      <c r="O2966" s="9"/>
      <c r="P2966" s="9"/>
      <c r="Q2966" s="9"/>
      <c r="R2966" s="9"/>
      <c r="S2966" s="9"/>
      <c r="T2966" s="10"/>
      <c r="U2966" s="16"/>
      <c r="V2966" s="1" t="s">
        <v>1057</v>
      </c>
      <c r="W2966" s="382" t="s">
        <v>1058</v>
      </c>
      <c r="X2966" s="1"/>
      <c r="Y2966" s="1"/>
      <c r="Z2966" s="13"/>
    </row>
    <row r="2967" spans="1:31" s="751" customFormat="1" ht="23.45" customHeight="1" x14ac:dyDescent="0.15">
      <c r="A2967" s="728">
        <v>1</v>
      </c>
      <c r="B2967" s="180"/>
      <c r="C2967" s="39" t="s">
        <v>1191</v>
      </c>
      <c r="D2967" s="55">
        <v>0.32777777777777778</v>
      </c>
      <c r="E2967" s="55">
        <v>0.40833333333333333</v>
      </c>
      <c r="F2967" s="55"/>
      <c r="G2967" s="55"/>
      <c r="H2967" s="55"/>
      <c r="I2967" s="55"/>
      <c r="J2967" s="55"/>
      <c r="K2967" s="55"/>
      <c r="L2967" s="40"/>
      <c r="M2967" s="40"/>
      <c r="N2967" s="40"/>
      <c r="O2967" s="40"/>
      <c r="P2967" s="40"/>
      <c r="Q2967" s="40"/>
      <c r="R2967" s="68"/>
      <c r="S2967" s="69"/>
      <c r="T2967" s="14"/>
      <c r="U2967" s="20"/>
      <c r="V2967" s="383">
        <f>COUNTA(B2967:U2999)</f>
        <v>89</v>
      </c>
      <c r="W2967" s="384">
        <f>V2967/12/2</f>
        <v>3.7083333333333335</v>
      </c>
      <c r="X2967" s="1"/>
      <c r="Y2967" s="1"/>
      <c r="Z2967" s="13"/>
      <c r="AA2967" s="622"/>
    </row>
    <row r="2968" spans="1:31" s="751" customFormat="1" ht="23.45" customHeight="1" x14ac:dyDescent="0.15">
      <c r="A2968" s="728">
        <v>2</v>
      </c>
      <c r="B2968" s="180"/>
      <c r="C2968" s="3">
        <v>0.2361111111111111</v>
      </c>
      <c r="D2968" s="3">
        <v>0.34305555555555556</v>
      </c>
      <c r="E2968" s="3">
        <v>0.4236111111111111</v>
      </c>
      <c r="F2968" s="3">
        <v>0.51250000000000007</v>
      </c>
      <c r="G2968" s="3">
        <v>0.58958333333333302</v>
      </c>
      <c r="H2968" s="922">
        <v>0.69375000000000053</v>
      </c>
      <c r="I2968" s="3">
        <v>0.77500000000000002</v>
      </c>
      <c r="J2968" s="3">
        <v>0.89305555555555616</v>
      </c>
      <c r="K2968" s="3"/>
      <c r="L2968" s="40"/>
      <c r="M2968" s="40"/>
      <c r="N2968" s="40"/>
      <c r="O2968" s="40"/>
      <c r="P2968" s="40"/>
      <c r="Q2968" s="40"/>
      <c r="R2968" s="68"/>
      <c r="S2968" s="69"/>
      <c r="T2968" s="14"/>
      <c r="U2968" s="20"/>
      <c r="V2968" s="386">
        <f>COUNTA(B2967:B2999,D2967:D2999,F2967:F2999,H2967:H2999,J2967:J2999,L2967:L2999,N2967:N2999,P2967:P2999,R2967:R2999,T2967:T2999)</f>
        <v>43</v>
      </c>
      <c r="W2968" s="386">
        <f>COUNTA(C2967:C2999,E2967:E2999,G2967:G2999,I2967:I2999,K2967:K2999,M2967:M2999,O2967:O2999,Q2967:Q2999,S2967:S2999,U2967:U2999)</f>
        <v>46</v>
      </c>
      <c r="X2968" s="1"/>
      <c r="Y2968" s="1">
        <f>(V2968+W2968)/2</f>
        <v>44.5</v>
      </c>
      <c r="Z2968" s="13"/>
      <c r="AA2968" s="622" t="s">
        <v>1192</v>
      </c>
    </row>
    <row r="2969" spans="1:31" s="751" customFormat="1" ht="23.45" customHeight="1" x14ac:dyDescent="0.15">
      <c r="A2969" s="728">
        <v>3</v>
      </c>
      <c r="B2969" s="279"/>
      <c r="C2969" s="3">
        <v>0.25277777777777777</v>
      </c>
      <c r="D2969" s="3">
        <v>0.35833333333333334</v>
      </c>
      <c r="E2969" s="3">
        <v>0.43888888888888888</v>
      </c>
      <c r="F2969" s="3">
        <v>0.52916666666666679</v>
      </c>
      <c r="G2969" s="3">
        <v>0.60486111111111074</v>
      </c>
      <c r="H2969" s="922">
        <v>0.70833333333333381</v>
      </c>
      <c r="I2969" s="3">
        <v>0.7909722222222223</v>
      </c>
      <c r="J2969" s="3">
        <v>0.91527777777777841</v>
      </c>
      <c r="K2969" s="3"/>
      <c r="L2969" s="40"/>
      <c r="M2969" s="40"/>
      <c r="N2969" s="40"/>
      <c r="O2969" s="40"/>
      <c r="P2969" s="40"/>
      <c r="Q2969" s="40"/>
      <c r="R2969" s="68"/>
      <c r="S2969" s="69"/>
      <c r="T2969" s="14"/>
      <c r="U2969" s="20"/>
      <c r="V2969" s="1" t="s">
        <v>1051</v>
      </c>
      <c r="W2969" s="1" t="s">
        <v>1052</v>
      </c>
      <c r="X2969" s="1"/>
      <c r="Y2969" s="1" t="s">
        <v>1028</v>
      </c>
      <c r="Z2969" s="13"/>
      <c r="AA2969" s="622" t="s">
        <v>1192</v>
      </c>
    </row>
    <row r="2970" spans="1:31" s="751" customFormat="1" ht="23.45" customHeight="1" x14ac:dyDescent="0.15">
      <c r="A2970" s="728">
        <v>4</v>
      </c>
      <c r="B2970" s="279"/>
      <c r="C2970" s="3">
        <v>0.26944444444444443</v>
      </c>
      <c r="D2970" s="3">
        <v>0.37361111111111112</v>
      </c>
      <c r="E2970" s="3">
        <v>0.45416666666666666</v>
      </c>
      <c r="F2970" s="3">
        <v>0.5458333333333335</v>
      </c>
      <c r="G2970" s="3">
        <v>0.62013888888888846</v>
      </c>
      <c r="H2970" s="922">
        <v>0.7229166666666671</v>
      </c>
      <c r="I2970" s="3">
        <v>0.80694444444444458</v>
      </c>
      <c r="J2970" s="3">
        <v>0.9375</v>
      </c>
      <c r="K2970" s="3"/>
      <c r="L2970" s="40"/>
      <c r="M2970" s="40"/>
      <c r="N2970" s="40"/>
      <c r="O2970" s="40"/>
      <c r="P2970" s="40"/>
      <c r="Q2970" s="40"/>
      <c r="R2970" s="68"/>
      <c r="S2970" s="69"/>
      <c r="T2970" s="14"/>
      <c r="U2970" s="20"/>
      <c r="V2970" s="388">
        <f>H2978-H2977</f>
        <v>2.083333333333337E-2</v>
      </c>
      <c r="W2970" s="388">
        <f>I2975-I2974</f>
        <v>1.6666666666666718E-2</v>
      </c>
      <c r="X2970" s="1"/>
      <c r="Y2970" s="1"/>
      <c r="Z2970" s="13"/>
      <c r="AA2970" s="622" t="s">
        <v>734</v>
      </c>
    </row>
    <row r="2971" spans="1:31" s="751" customFormat="1" ht="23.45" customHeight="1" x14ac:dyDescent="0.15">
      <c r="A2971" s="728">
        <v>5</v>
      </c>
      <c r="B2971" s="3"/>
      <c r="C2971" s="43">
        <v>0.28402777777777777</v>
      </c>
      <c r="D2971" s="3">
        <v>0.3888888888888889</v>
      </c>
      <c r="E2971" s="3">
        <v>0.46875</v>
      </c>
      <c r="F2971" s="3">
        <v>0.56250000000000022</v>
      </c>
      <c r="G2971" s="3">
        <v>0.63749999999999962</v>
      </c>
      <c r="H2971" s="922">
        <v>0.73750000000000038</v>
      </c>
      <c r="I2971" s="3">
        <v>0.82291666666666685</v>
      </c>
      <c r="J2971" s="3"/>
      <c r="K2971" s="3"/>
      <c r="L2971" s="40"/>
      <c r="M2971" s="40"/>
      <c r="N2971" s="40"/>
      <c r="O2971" s="40"/>
      <c r="P2971" s="40"/>
      <c r="Q2971" s="40"/>
      <c r="R2971" s="68"/>
      <c r="S2971" s="69"/>
      <c r="T2971" s="14"/>
      <c r="U2971" s="20"/>
      <c r="V2971" s="388">
        <f>J2968-H2978</f>
        <v>2.2222222222222254E-2</v>
      </c>
      <c r="W2971" s="388">
        <f>I2976-I2975</f>
        <v>1.6666666666666718E-2</v>
      </c>
      <c r="X2971" s="1"/>
      <c r="Y2971" s="1"/>
      <c r="Z2971" s="13"/>
      <c r="AA2971" s="623" t="s">
        <v>1193</v>
      </c>
    </row>
    <row r="2972" spans="1:31" s="751" customFormat="1" ht="23.45" customHeight="1" x14ac:dyDescent="0.15">
      <c r="A2972" s="728">
        <v>6</v>
      </c>
      <c r="B2972" s="3"/>
      <c r="C2972" s="43">
        <v>0.2986111111111111</v>
      </c>
      <c r="D2972" s="3">
        <v>0.40416666666666667</v>
      </c>
      <c r="E2972" s="3">
        <v>0.48333333333333334</v>
      </c>
      <c r="F2972" s="3">
        <v>0.57916666666666694</v>
      </c>
      <c r="G2972" s="3">
        <v>0.65486111111111078</v>
      </c>
      <c r="H2972" s="922">
        <v>0.75208333333333366</v>
      </c>
      <c r="I2972" s="3">
        <v>0.83888888888888913</v>
      </c>
      <c r="J2972" s="3"/>
      <c r="K2972" s="3"/>
      <c r="L2972" s="40"/>
      <c r="M2972" s="40"/>
      <c r="N2972" s="40"/>
      <c r="O2972" s="40"/>
      <c r="P2972" s="40"/>
      <c r="Q2972" s="40"/>
      <c r="R2972" s="68"/>
      <c r="S2972" s="69"/>
      <c r="T2972" s="14"/>
      <c r="U2972" s="20"/>
      <c r="V2972" s="388">
        <f>J2969-J2968</f>
        <v>2.2222222222222254E-2</v>
      </c>
      <c r="W2972" s="388">
        <f>I2977-I2976</f>
        <v>1.6666666666666718E-2</v>
      </c>
      <c r="X2972" s="1"/>
      <c r="Y2972" s="1"/>
      <c r="Z2972" s="13"/>
      <c r="AA2972" s="623" t="s">
        <v>1193</v>
      </c>
    </row>
    <row r="2973" spans="1:31" s="751" customFormat="1" ht="23.45" customHeight="1" x14ac:dyDescent="0.15">
      <c r="A2973" s="728">
        <v>7</v>
      </c>
      <c r="B2973" s="3">
        <v>0.2361111111111111</v>
      </c>
      <c r="C2973" s="43">
        <v>0.31319444444444444</v>
      </c>
      <c r="D2973" s="3">
        <v>0.41944444444444445</v>
      </c>
      <c r="E2973" s="3">
        <v>0.49791666666666667</v>
      </c>
      <c r="F2973" s="3">
        <v>0.59583333333333366</v>
      </c>
      <c r="G2973" s="3">
        <v>0.67222222222222194</v>
      </c>
      <c r="H2973" s="3">
        <v>0.7708333333333337</v>
      </c>
      <c r="I2973" s="3">
        <v>0.8548611111111114</v>
      </c>
      <c r="J2973" s="3"/>
      <c r="K2973" s="3"/>
      <c r="L2973" s="40"/>
      <c r="M2973" s="40"/>
      <c r="N2973" s="40"/>
      <c r="O2973" s="40"/>
      <c r="P2973" s="40"/>
      <c r="Q2973" s="40"/>
      <c r="R2973" s="68"/>
      <c r="S2973" s="69"/>
      <c r="T2973" s="14"/>
      <c r="U2973" s="20"/>
      <c r="V2973" s="388">
        <f>J2970-J2969</f>
        <v>2.2222222222221588E-2</v>
      </c>
      <c r="W2973" s="388">
        <f>I2978-I2977</f>
        <v>1.6666666666666163E-2</v>
      </c>
      <c r="X2973" s="1"/>
      <c r="Y2973" s="1"/>
      <c r="Z2973" s="13"/>
      <c r="AA2973" s="623" t="s">
        <v>1193</v>
      </c>
    </row>
    <row r="2974" spans="1:31" s="751" customFormat="1" ht="23.45" customHeight="1" x14ac:dyDescent="0.15">
      <c r="A2974" s="728">
        <v>8</v>
      </c>
      <c r="B2974" s="3">
        <v>0.25138888888888888</v>
      </c>
      <c r="C2974" s="43">
        <v>0.32777777777777778</v>
      </c>
      <c r="D2974" s="3">
        <v>0.43472222222222223</v>
      </c>
      <c r="E2974" s="3">
        <v>0.5131944444444444</v>
      </c>
      <c r="F2974" s="3">
        <v>0.61250000000000038</v>
      </c>
      <c r="G2974" s="3">
        <v>0.6895833333333331</v>
      </c>
      <c r="H2974" s="3">
        <v>0.79027777777777819</v>
      </c>
      <c r="I2974" s="3">
        <v>0.87083333333333368</v>
      </c>
      <c r="J2974" s="3"/>
      <c r="K2974" s="3"/>
      <c r="L2974" s="40"/>
      <c r="M2974" s="40"/>
      <c r="N2974" s="40"/>
      <c r="O2974" s="40"/>
      <c r="P2974" s="40"/>
      <c r="Q2974" s="40"/>
      <c r="R2974" s="68"/>
      <c r="S2974" s="69"/>
      <c r="T2974" s="14"/>
      <c r="U2974" s="20"/>
      <c r="V2974" s="1"/>
      <c r="W2974" s="388"/>
      <c r="X2974" s="1"/>
      <c r="Y2974" s="1"/>
      <c r="Z2974" s="13"/>
      <c r="AA2974" s="623" t="s">
        <v>1193</v>
      </c>
    </row>
    <row r="2975" spans="1:31" s="751" customFormat="1" ht="23.45" customHeight="1" x14ac:dyDescent="0.15">
      <c r="A2975" s="728">
        <v>9</v>
      </c>
      <c r="B2975" s="3">
        <v>0.26666666666666666</v>
      </c>
      <c r="C2975" s="43">
        <v>0.34236111111111112</v>
      </c>
      <c r="D2975" s="3">
        <v>0.45</v>
      </c>
      <c r="E2975" s="3">
        <v>0.52847222222222212</v>
      </c>
      <c r="F2975" s="3">
        <v>0.6291666666666671</v>
      </c>
      <c r="G2975" s="3">
        <v>0.70694444444444426</v>
      </c>
      <c r="H2975" s="3">
        <v>0.80972222222222268</v>
      </c>
      <c r="I2975" s="3">
        <v>0.8875000000000004</v>
      </c>
      <c r="J2975" s="3"/>
      <c r="K2975" s="3"/>
      <c r="L2975" s="40"/>
      <c r="M2975" s="40"/>
      <c r="N2975" s="40"/>
      <c r="O2975" s="40"/>
      <c r="P2975" s="40"/>
      <c r="Q2975" s="40"/>
      <c r="R2975" s="68"/>
      <c r="S2975" s="69"/>
      <c r="T2975" s="14"/>
      <c r="U2975" s="20"/>
      <c r="V2975" s="1"/>
      <c r="W2975" s="1"/>
      <c r="X2975" s="1"/>
      <c r="Y2975" s="1"/>
      <c r="Z2975" s="13"/>
      <c r="AA2975" s="623" t="s">
        <v>1193</v>
      </c>
    </row>
    <row r="2976" spans="1:31" s="751" customFormat="1" ht="23.45" customHeight="1" x14ac:dyDescent="0.15">
      <c r="A2976" s="728">
        <v>10</v>
      </c>
      <c r="B2976" s="3">
        <v>0.28194444444444444</v>
      </c>
      <c r="C2976" s="43">
        <v>0.35694444444444445</v>
      </c>
      <c r="D2976" s="3">
        <v>0.46527777777777779</v>
      </c>
      <c r="E2976" s="3">
        <v>0.54374999999999984</v>
      </c>
      <c r="F2976" s="3">
        <v>0.64583333333333381</v>
      </c>
      <c r="G2976" s="3">
        <v>0.72430555555555542</v>
      </c>
      <c r="H2976" s="3">
        <v>0.82916666666666716</v>
      </c>
      <c r="I2976" s="3">
        <v>0.90416666666666712</v>
      </c>
      <c r="J2976" s="3"/>
      <c r="K2976" s="3"/>
      <c r="L2976" s="40"/>
      <c r="M2976" s="40"/>
      <c r="N2976" s="40"/>
      <c r="O2976" s="40"/>
      <c r="P2976" s="40"/>
      <c r="Q2976" s="40"/>
      <c r="R2976" s="68"/>
      <c r="S2976" s="69"/>
      <c r="T2976" s="14"/>
      <c r="U2976" s="20"/>
      <c r="V2976" s="388"/>
      <c r="W2976" s="388"/>
      <c r="X2976" s="1"/>
      <c r="Y2976" s="1"/>
      <c r="Z2976" s="13"/>
      <c r="AA2976" s="623" t="s">
        <v>1193</v>
      </c>
    </row>
    <row r="2977" spans="1:27" s="751" customFormat="1" ht="23.45" customHeight="1" x14ac:dyDescent="0.15">
      <c r="A2977" s="728">
        <v>11</v>
      </c>
      <c r="B2977" s="3">
        <v>0.29722222222222222</v>
      </c>
      <c r="C2977" s="3">
        <v>0.375</v>
      </c>
      <c r="D2977" s="3">
        <v>0.48055555555555557</v>
      </c>
      <c r="E2977" s="3">
        <v>0.55902777777777757</v>
      </c>
      <c r="F2977" s="3">
        <v>0.66250000000000053</v>
      </c>
      <c r="G2977" s="3">
        <v>0.74166666666666659</v>
      </c>
      <c r="H2977" s="3">
        <v>0.85000000000000053</v>
      </c>
      <c r="I2977" s="3">
        <v>0.92083333333333384</v>
      </c>
      <c r="J2977" s="3"/>
      <c r="K2977" s="3"/>
      <c r="L2977" s="40"/>
      <c r="M2977" s="40"/>
      <c r="N2977" s="40"/>
      <c r="O2977" s="40"/>
      <c r="P2977" s="40"/>
      <c r="Q2977" s="40"/>
      <c r="R2977" s="68"/>
      <c r="S2977" s="69"/>
      <c r="T2977" s="14"/>
      <c r="U2977" s="20"/>
      <c r="V2977" s="388"/>
      <c r="W2977" s="388"/>
      <c r="X2977" s="1"/>
      <c r="Y2977" s="1"/>
      <c r="Z2977" s="13"/>
      <c r="AA2977" s="623" t="s">
        <v>735</v>
      </c>
    </row>
    <row r="2978" spans="1:27" s="751" customFormat="1" ht="23.45" customHeight="1" x14ac:dyDescent="0.15">
      <c r="A2978" s="728">
        <v>12</v>
      </c>
      <c r="B2978" s="3">
        <v>0.3125</v>
      </c>
      <c r="C2978" s="3">
        <v>0.39305555555555555</v>
      </c>
      <c r="D2978" s="3">
        <v>0.49583333333333335</v>
      </c>
      <c r="E2978" s="3">
        <v>0.57430555555555529</v>
      </c>
      <c r="F2978" s="3">
        <v>0.67916666666666725</v>
      </c>
      <c r="G2978" s="3">
        <v>0.75902777777777775</v>
      </c>
      <c r="H2978" s="3">
        <v>0.8708333333333339</v>
      </c>
      <c r="I2978" s="3">
        <v>0.9375</v>
      </c>
      <c r="J2978" s="3"/>
      <c r="K2978" s="3"/>
      <c r="L2978" s="40"/>
      <c r="M2978" s="40"/>
      <c r="N2978" s="40"/>
      <c r="O2978" s="40"/>
      <c r="P2978" s="40"/>
      <c r="Q2978" s="40"/>
      <c r="R2978" s="68"/>
      <c r="S2978" s="69"/>
      <c r="T2978" s="14"/>
      <c r="U2978" s="20"/>
      <c r="V2978" s="388"/>
      <c r="W2978" s="388"/>
      <c r="X2978" s="1"/>
      <c r="Y2978" s="1"/>
      <c r="Z2978" s="13"/>
      <c r="AA2978" s="622" t="s">
        <v>1194</v>
      </c>
    </row>
    <row r="2979" spans="1:27" s="751" customFormat="1" ht="23.45" customHeight="1" x14ac:dyDescent="0.15">
      <c r="A2979" s="728">
        <v>13</v>
      </c>
      <c r="B2979" s="3"/>
      <c r="C2979" s="3"/>
      <c r="D2979" s="3"/>
      <c r="E2979" s="3"/>
      <c r="F2979" s="3"/>
      <c r="G2979" s="3"/>
      <c r="H2979" s="3"/>
      <c r="I2979" s="3"/>
      <c r="J2979" s="40"/>
      <c r="K2979" s="40"/>
      <c r="L2979" s="40"/>
      <c r="M2979" s="40"/>
      <c r="N2979" s="40"/>
      <c r="O2979" s="40"/>
      <c r="P2979" s="40"/>
      <c r="Q2979" s="40"/>
      <c r="R2979" s="68"/>
      <c r="S2979" s="69"/>
      <c r="T2979" s="14"/>
      <c r="U2979" s="20"/>
      <c r="V2979" s="1"/>
      <c r="W2979" s="1"/>
      <c r="X2979" s="1"/>
      <c r="Y2979" s="1"/>
      <c r="Z2979" s="392"/>
      <c r="AA2979" s="409"/>
    </row>
    <row r="2980" spans="1:27" s="751" customFormat="1" ht="23.45" customHeight="1" x14ac:dyDescent="0.15">
      <c r="A2980" s="728">
        <v>14</v>
      </c>
      <c r="B2980" s="3"/>
      <c r="C2980" s="3"/>
      <c r="D2980" s="3"/>
      <c r="E2980" s="3"/>
      <c r="F2980" s="3"/>
      <c r="G2980" s="3"/>
      <c r="H2980" s="3"/>
      <c r="I2980" s="3"/>
      <c r="J2980" s="40"/>
      <c r="K2980" s="40"/>
      <c r="L2980" s="40"/>
      <c r="M2980" s="40"/>
      <c r="N2980" s="40"/>
      <c r="O2980" s="40"/>
      <c r="P2980" s="40"/>
      <c r="Q2980" s="40"/>
      <c r="R2980" s="68"/>
      <c r="S2980" s="69"/>
      <c r="T2980" s="14"/>
      <c r="U2980" s="20"/>
      <c r="V2980" s="1"/>
      <c r="W2980" s="1"/>
      <c r="X2980" s="1"/>
      <c r="Y2980" s="1"/>
      <c r="Z2980" s="13"/>
    </row>
    <row r="2981" spans="1:27" s="751" customFormat="1" ht="23.45" customHeight="1" x14ac:dyDescent="0.15">
      <c r="A2981" s="728">
        <v>15</v>
      </c>
      <c r="B2981" s="40"/>
      <c r="C2981" s="40"/>
      <c r="D2981" s="40"/>
      <c r="E2981" s="40"/>
      <c r="F2981" s="40"/>
      <c r="G2981" s="40"/>
      <c r="H2981" s="40"/>
      <c r="I2981" s="40"/>
      <c r="J2981" s="40"/>
      <c r="K2981" s="40"/>
      <c r="L2981" s="40"/>
      <c r="M2981" s="40"/>
      <c r="N2981" s="40"/>
      <c r="O2981" s="40"/>
      <c r="P2981" s="40"/>
      <c r="Q2981" s="40"/>
      <c r="R2981" s="68"/>
      <c r="S2981" s="69"/>
      <c r="T2981" s="14"/>
      <c r="U2981" s="20"/>
      <c r="V2981" s="1"/>
      <c r="W2981" s="1"/>
      <c r="X2981" s="1"/>
      <c r="Y2981" s="1"/>
      <c r="Z2981" s="13"/>
    </row>
    <row r="2982" spans="1:27" s="751" customFormat="1" ht="23.45" customHeight="1" x14ac:dyDescent="0.15">
      <c r="A2982" s="728">
        <v>16</v>
      </c>
      <c r="B2982" s="51"/>
      <c r="C2982" s="52"/>
      <c r="D2982" s="53"/>
      <c r="E2982" s="53"/>
      <c r="F2982" s="53"/>
      <c r="G2982" s="53"/>
      <c r="H2982" s="53"/>
      <c r="I2982" s="53"/>
      <c r="J2982" s="53"/>
      <c r="K2982" s="53"/>
      <c r="L2982" s="40"/>
      <c r="M2982" s="40"/>
      <c r="N2982" s="40"/>
      <c r="O2982" s="40"/>
      <c r="P2982" s="40"/>
      <c r="Q2982" s="40"/>
      <c r="R2982" s="68"/>
      <c r="S2982" s="69"/>
      <c r="T2982" s="14"/>
      <c r="U2982" s="20"/>
      <c r="V2982" s="1"/>
      <c r="W2982" s="1"/>
      <c r="X2982" s="1"/>
      <c r="Y2982" s="1"/>
      <c r="Z2982" s="13"/>
    </row>
    <row r="2983" spans="1:27" s="751" customFormat="1" ht="23.45" customHeight="1" x14ac:dyDescent="0.15">
      <c r="A2983" s="728">
        <v>17</v>
      </c>
      <c r="B2983" s="51"/>
      <c r="C2983" s="40"/>
      <c r="D2983" s="40"/>
      <c r="E2983" s="40"/>
      <c r="F2983" s="40"/>
      <c r="G2983" s="40"/>
      <c r="H2983" s="40"/>
      <c r="I2983" s="40"/>
      <c r="J2983" s="40"/>
      <c r="K2983" s="40"/>
      <c r="L2983" s="40"/>
      <c r="M2983" s="40"/>
      <c r="N2983" s="40"/>
      <c r="O2983" s="40"/>
      <c r="P2983" s="40"/>
      <c r="Q2983" s="40"/>
      <c r="R2983" s="68"/>
      <c r="S2983" s="69"/>
      <c r="T2983" s="14"/>
      <c r="U2983" s="20"/>
      <c r="V2983" s="1"/>
      <c r="W2983" s="1"/>
      <c r="X2983" s="1"/>
      <c r="Y2983" s="1"/>
      <c r="Z2983" s="13"/>
    </row>
    <row r="2984" spans="1:27" s="751" customFormat="1" ht="23.45" customHeight="1" x14ac:dyDescent="0.15">
      <c r="A2984" s="728">
        <v>18</v>
      </c>
      <c r="B2984" s="58"/>
      <c r="C2984" s="40"/>
      <c r="D2984" s="40"/>
      <c r="E2984" s="40"/>
      <c r="F2984" s="40"/>
      <c r="G2984" s="40"/>
      <c r="H2984" s="40"/>
      <c r="I2984" s="40"/>
      <c r="J2984" s="40"/>
      <c r="K2984" s="40"/>
      <c r="L2984" s="40"/>
      <c r="M2984" s="40"/>
      <c r="N2984" s="40"/>
      <c r="O2984" s="40"/>
      <c r="P2984" s="40"/>
      <c r="Q2984" s="40"/>
      <c r="R2984" s="68"/>
      <c r="S2984" s="69"/>
      <c r="T2984" s="14"/>
      <c r="U2984" s="20"/>
      <c r="V2984" s="1"/>
      <c r="W2984" s="1"/>
      <c r="X2984" s="1"/>
      <c r="Y2984" s="1"/>
      <c r="Z2984" s="13"/>
    </row>
    <row r="2985" spans="1:27" s="751" customFormat="1" ht="23.45" customHeight="1" x14ac:dyDescent="0.15">
      <c r="A2985" s="728">
        <v>19</v>
      </c>
      <c r="B2985" s="58"/>
      <c r="C2985" s="40"/>
      <c r="D2985" s="40"/>
      <c r="E2985" s="40"/>
      <c r="F2985" s="40"/>
      <c r="G2985" s="40"/>
      <c r="H2985" s="40"/>
      <c r="I2985" s="40"/>
      <c r="J2985" s="40"/>
      <c r="K2985" s="40"/>
      <c r="L2985" s="40"/>
      <c r="M2985" s="40"/>
      <c r="N2985" s="40"/>
      <c r="O2985" s="40"/>
      <c r="P2985" s="40"/>
      <c r="Q2985" s="40"/>
      <c r="R2985" s="68"/>
      <c r="S2985" s="69"/>
      <c r="T2985" s="14"/>
      <c r="U2985" s="20"/>
      <c r="V2985" s="1"/>
      <c r="W2985" s="1"/>
      <c r="X2985" s="1"/>
      <c r="Y2985" s="1"/>
      <c r="Z2985" s="13"/>
    </row>
    <row r="2986" spans="1:27" s="751" customFormat="1" ht="23.45" customHeight="1" x14ac:dyDescent="0.15">
      <c r="A2986" s="728">
        <v>20</v>
      </c>
      <c r="B2986" s="40"/>
      <c r="C2986" s="40"/>
      <c r="D2986" s="40"/>
      <c r="E2986" s="40"/>
      <c r="F2986" s="40"/>
      <c r="G2986" s="40"/>
      <c r="H2986" s="40"/>
      <c r="I2986" s="40"/>
      <c r="J2986" s="40"/>
      <c r="K2986" s="40"/>
      <c r="L2986" s="40"/>
      <c r="M2986" s="40"/>
      <c r="N2986" s="40"/>
      <c r="O2986" s="40"/>
      <c r="P2986" s="40"/>
      <c r="Q2986" s="40"/>
      <c r="R2986" s="68"/>
      <c r="S2986" s="69"/>
      <c r="T2986" s="14"/>
      <c r="U2986" s="20"/>
      <c r="V2986" s="1"/>
      <c r="W2986" s="1"/>
      <c r="X2986" s="1"/>
      <c r="Y2986" s="1"/>
      <c r="Z2986" s="13"/>
    </row>
    <row r="2987" spans="1:27" s="751" customFormat="1" ht="23.45" customHeight="1" x14ac:dyDescent="0.15">
      <c r="A2987" s="728">
        <v>21</v>
      </c>
      <c r="B2987" s="40"/>
      <c r="C2987" s="40"/>
      <c r="D2987" s="40"/>
      <c r="E2987" s="40"/>
      <c r="F2987" s="40"/>
      <c r="G2987" s="40"/>
      <c r="H2987" s="40"/>
      <c r="I2987" s="40"/>
      <c r="J2987" s="40"/>
      <c r="K2987" s="40"/>
      <c r="L2987" s="40"/>
      <c r="M2987" s="40"/>
      <c r="N2987" s="40"/>
      <c r="O2987" s="40"/>
      <c r="P2987" s="40"/>
      <c r="Q2987" s="40"/>
      <c r="R2987" s="10"/>
      <c r="S2987" s="69"/>
      <c r="T2987" s="14"/>
      <c r="U2987" s="20"/>
      <c r="V2987" s="1"/>
      <c r="W2987" s="1"/>
      <c r="X2987" s="1"/>
      <c r="Y2987" s="1"/>
      <c r="Z2987" s="13"/>
    </row>
    <row r="2988" spans="1:27" s="751" customFormat="1" ht="23.45" customHeight="1" x14ac:dyDescent="0.15">
      <c r="A2988" s="728">
        <v>22</v>
      </c>
      <c r="B2988" s="52"/>
      <c r="C2988" s="52"/>
      <c r="D2988" s="40"/>
      <c r="E2988" s="40"/>
      <c r="F2988" s="40"/>
      <c r="G2988" s="40"/>
      <c r="H2988" s="40"/>
      <c r="I2988" s="40"/>
      <c r="J2988" s="40"/>
      <c r="K2988" s="40"/>
      <c r="L2988" s="40"/>
      <c r="M2988" s="40"/>
      <c r="N2988" s="3"/>
      <c r="O2988" s="3"/>
      <c r="P2988" s="3"/>
      <c r="Q2988" s="3"/>
      <c r="R2988" s="9"/>
      <c r="S2988" s="4"/>
      <c r="T2988" s="14"/>
      <c r="U2988" s="20"/>
      <c r="V2988" s="1"/>
      <c r="W2988" s="1"/>
      <c r="X2988" s="1"/>
      <c r="Y2988" s="1"/>
      <c r="Z2988" s="13"/>
    </row>
    <row r="2989" spans="1:27" s="751" customFormat="1" ht="23.45" customHeight="1" x14ac:dyDescent="0.15">
      <c r="A2989" s="728">
        <v>23</v>
      </c>
      <c r="B2989" s="40"/>
      <c r="C2989" s="40"/>
      <c r="D2989" s="40"/>
      <c r="E2989" s="40"/>
      <c r="F2989" s="40"/>
      <c r="G2989" s="40"/>
      <c r="H2989" s="40"/>
      <c r="I2989" s="40"/>
      <c r="J2989" s="40"/>
      <c r="K2989" s="40"/>
      <c r="L2989" s="14"/>
      <c r="M2989" s="14"/>
      <c r="N2989" s="4"/>
      <c r="O2989" s="4"/>
      <c r="P2989" s="4"/>
      <c r="Q2989" s="4"/>
      <c r="R2989" s="4"/>
      <c r="S2989" s="4"/>
      <c r="T2989" s="14"/>
      <c r="U2989" s="20"/>
      <c r="V2989" s="1"/>
      <c r="W2989" s="1"/>
      <c r="X2989" s="1"/>
      <c r="Y2989" s="1"/>
      <c r="Z2989" s="13"/>
    </row>
    <row r="2990" spans="1:27" s="751" customFormat="1" ht="23.45" customHeight="1" x14ac:dyDescent="0.15">
      <c r="A2990" s="728">
        <v>24</v>
      </c>
      <c r="B2990" s="40"/>
      <c r="C2990" s="40"/>
      <c r="D2990" s="40"/>
      <c r="E2990" s="40"/>
      <c r="F2990" s="40"/>
      <c r="G2990" s="40"/>
      <c r="H2990" s="40"/>
      <c r="I2990" s="40"/>
      <c r="J2990" s="40"/>
      <c r="K2990" s="40"/>
      <c r="L2990" s="14"/>
      <c r="M2990" s="14"/>
      <c r="N2990" s="4"/>
      <c r="O2990" s="4"/>
      <c r="P2990" s="4"/>
      <c r="Q2990" s="4"/>
      <c r="R2990" s="4"/>
      <c r="S2990" s="4"/>
      <c r="T2990" s="14"/>
      <c r="U2990" s="20"/>
      <c r="V2990" s="1"/>
      <c r="W2990" s="1"/>
      <c r="X2990" s="1"/>
      <c r="Y2990" s="1"/>
      <c r="Z2990" s="13"/>
    </row>
    <row r="2991" spans="1:27" s="751" customFormat="1" ht="23.45" customHeight="1" x14ac:dyDescent="0.15">
      <c r="A2991" s="728">
        <v>25</v>
      </c>
      <c r="B2991" s="40"/>
      <c r="C2991" s="40"/>
      <c r="D2991" s="40"/>
      <c r="E2991" s="40"/>
      <c r="F2991" s="40"/>
      <c r="G2991" s="40"/>
      <c r="H2991" s="40"/>
      <c r="I2991" s="40"/>
      <c r="J2991" s="40"/>
      <c r="K2991" s="40"/>
      <c r="L2991" s="14"/>
      <c r="M2991" s="14"/>
      <c r="N2991" s="4"/>
      <c r="O2991" s="4"/>
      <c r="P2991" s="4"/>
      <c r="Q2991" s="4"/>
      <c r="R2991" s="4"/>
      <c r="S2991" s="4"/>
      <c r="T2991" s="14"/>
      <c r="U2991" s="20"/>
      <c r="V2991" s="1"/>
      <c r="W2991" s="1"/>
      <c r="X2991" s="1"/>
      <c r="Y2991" s="1"/>
      <c r="Z2991" s="13"/>
    </row>
    <row r="2992" spans="1:27" s="751" customFormat="1" ht="23.45" customHeight="1" x14ac:dyDescent="0.15">
      <c r="A2992" s="728">
        <v>26</v>
      </c>
      <c r="B2992" s="40"/>
      <c r="C2992" s="40"/>
      <c r="D2992" s="40"/>
      <c r="E2992" s="40"/>
      <c r="F2992" s="40"/>
      <c r="G2992" s="40"/>
      <c r="H2992" s="40"/>
      <c r="I2992" s="40"/>
      <c r="J2992" s="40"/>
      <c r="K2992" s="40"/>
      <c r="L2992" s="14"/>
      <c r="M2992" s="14"/>
      <c r="N2992" s="4"/>
      <c r="O2992" s="4"/>
      <c r="P2992" s="4"/>
      <c r="Q2992" s="4"/>
      <c r="R2992" s="4"/>
      <c r="S2992" s="4"/>
      <c r="T2992" s="14"/>
      <c r="U2992" s="20"/>
      <c r="V2992" s="1"/>
      <c r="W2992" s="1"/>
      <c r="X2992" s="1"/>
      <c r="Y2992" s="1"/>
      <c r="Z2992" s="13"/>
    </row>
    <row r="2993" spans="1:27" s="751" customFormat="1" ht="23.45" customHeight="1" x14ac:dyDescent="0.15">
      <c r="A2993" s="728">
        <v>27</v>
      </c>
      <c r="B2993" s="40"/>
      <c r="C2993" s="40"/>
      <c r="D2993" s="40"/>
      <c r="E2993" s="40"/>
      <c r="F2993" s="40"/>
      <c r="G2993" s="40"/>
      <c r="H2993" s="40"/>
      <c r="I2993" s="40"/>
      <c r="J2993" s="40"/>
      <c r="K2993" s="40"/>
      <c r="L2993" s="14"/>
      <c r="M2993" s="14"/>
      <c r="N2993" s="4"/>
      <c r="O2993" s="4"/>
      <c r="P2993" s="4"/>
      <c r="Q2993" s="4"/>
      <c r="R2993" s="4"/>
      <c r="S2993" s="4"/>
      <c r="T2993" s="14"/>
      <c r="U2993" s="20"/>
      <c r="V2993" s="1"/>
      <c r="W2993" s="1"/>
      <c r="X2993" s="1"/>
      <c r="Y2993" s="1"/>
      <c r="Z2993" s="13"/>
    </row>
    <row r="2994" spans="1:27" s="751" customFormat="1" ht="23.45" customHeight="1" x14ac:dyDescent="0.15">
      <c r="A2994" s="728">
        <v>28</v>
      </c>
      <c r="B2994" s="40"/>
      <c r="C2994" s="40"/>
      <c r="D2994" s="40"/>
      <c r="E2994" s="40"/>
      <c r="F2994" s="40"/>
      <c r="G2994" s="40"/>
      <c r="H2994" s="40"/>
      <c r="I2994" s="40"/>
      <c r="J2994" s="40"/>
      <c r="K2994" s="40"/>
      <c r="L2994" s="14"/>
      <c r="M2994" s="14"/>
      <c r="N2994" s="4"/>
      <c r="O2994" s="4"/>
      <c r="P2994" s="4"/>
      <c r="Q2994" s="4"/>
      <c r="R2994" s="4"/>
      <c r="S2994" s="4"/>
      <c r="T2994" s="14"/>
      <c r="U2994" s="20"/>
      <c r="V2994" s="1"/>
      <c r="W2994" s="1"/>
      <c r="X2994" s="1"/>
      <c r="Y2994" s="1"/>
      <c r="Z2994" s="13"/>
    </row>
    <row r="2995" spans="1:27" s="751" customFormat="1" ht="23.45" customHeight="1" x14ac:dyDescent="0.15">
      <c r="A2995" s="728">
        <v>29</v>
      </c>
      <c r="B2995" s="40"/>
      <c r="C2995" s="40"/>
      <c r="D2995" s="40"/>
      <c r="E2995" s="40"/>
      <c r="F2995" s="40"/>
      <c r="G2995" s="40"/>
      <c r="H2995" s="40"/>
      <c r="I2995" s="40"/>
      <c r="J2995" s="40"/>
      <c r="K2995" s="40"/>
      <c r="L2995" s="14"/>
      <c r="M2995" s="14"/>
      <c r="N2995" s="4"/>
      <c r="O2995" s="4"/>
      <c r="P2995" s="4"/>
      <c r="Q2995" s="4"/>
      <c r="R2995" s="4"/>
      <c r="S2995" s="4"/>
      <c r="T2995" s="14"/>
      <c r="U2995" s="20"/>
      <c r="V2995" s="1"/>
      <c r="W2995" s="1"/>
      <c r="X2995" s="1"/>
      <c r="Y2995" s="1"/>
      <c r="Z2995" s="13"/>
    </row>
    <row r="2996" spans="1:27" s="751" customFormat="1" ht="23.45" customHeight="1" x14ac:dyDescent="0.15">
      <c r="A2996" s="728">
        <v>30</v>
      </c>
      <c r="B2996" s="40"/>
      <c r="C2996" s="40"/>
      <c r="D2996" s="40"/>
      <c r="E2996" s="40"/>
      <c r="F2996" s="40"/>
      <c r="G2996" s="40"/>
      <c r="H2996" s="40"/>
      <c r="I2996" s="40"/>
      <c r="J2996" s="40"/>
      <c r="K2996" s="40"/>
      <c r="L2996" s="14"/>
      <c r="M2996" s="14"/>
      <c r="N2996" s="4"/>
      <c r="O2996" s="4"/>
      <c r="P2996" s="4"/>
      <c r="Q2996" s="4"/>
      <c r="R2996" s="4"/>
      <c r="S2996" s="4"/>
      <c r="T2996" s="14"/>
      <c r="U2996" s="20"/>
      <c r="V2996" s="1"/>
      <c r="W2996" s="1"/>
      <c r="X2996" s="1"/>
      <c r="Y2996" s="1"/>
      <c r="Z2996" s="13"/>
    </row>
    <row r="2997" spans="1:27" s="751" customFormat="1" ht="23.45" customHeight="1" x14ac:dyDescent="0.15">
      <c r="A2997" s="728">
        <v>31</v>
      </c>
      <c r="B2997" s="40"/>
      <c r="C2997" s="40"/>
      <c r="D2997" s="40"/>
      <c r="E2997" s="40"/>
      <c r="F2997" s="40"/>
      <c r="G2997" s="52"/>
      <c r="H2997" s="52"/>
      <c r="I2997" s="40"/>
      <c r="J2997" s="40"/>
      <c r="K2997" s="40"/>
      <c r="L2997" s="14"/>
      <c r="M2997" s="14"/>
      <c r="N2997" s="4"/>
      <c r="O2997" s="4"/>
      <c r="P2997" s="4"/>
      <c r="Q2997" s="4"/>
      <c r="R2997" s="4"/>
      <c r="S2997" s="4"/>
      <c r="T2997" s="14"/>
      <c r="U2997" s="20"/>
      <c r="V2997" s="1"/>
      <c r="W2997" s="1"/>
      <c r="X2997" s="1"/>
      <c r="Y2997" s="1"/>
      <c r="Z2997" s="13"/>
    </row>
    <row r="2998" spans="1:27" s="751" customFormat="1" ht="23.45" customHeight="1" x14ac:dyDescent="0.15">
      <c r="A2998" s="728">
        <v>32</v>
      </c>
      <c r="B2998" s="40"/>
      <c r="C2998" s="40"/>
      <c r="D2998" s="40"/>
      <c r="E2998" s="40"/>
      <c r="F2998" s="40"/>
      <c r="G2998" s="40"/>
      <c r="H2998" s="40"/>
      <c r="I2998" s="40"/>
      <c r="J2998" s="40"/>
      <c r="K2998" s="40"/>
      <c r="L2998" s="14"/>
      <c r="M2998" s="14"/>
      <c r="N2998" s="4"/>
      <c r="O2998" s="4"/>
      <c r="P2998" s="4"/>
      <c r="Q2998" s="4"/>
      <c r="R2998" s="4"/>
      <c r="S2998" s="4"/>
      <c r="T2998" s="14"/>
      <c r="U2998" s="20"/>
      <c r="V2998" s="1"/>
      <c r="W2998" s="1"/>
      <c r="X2998" s="1"/>
      <c r="Y2998" s="1"/>
      <c r="Z2998" s="13"/>
    </row>
    <row r="2999" spans="1:27" s="751" customFormat="1" ht="23.45" customHeight="1" thickBot="1" x14ac:dyDescent="0.2">
      <c r="A2999" s="11">
        <v>33</v>
      </c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31"/>
      <c r="U2999" s="32"/>
      <c r="V2999" s="1"/>
      <c r="W2999" s="1"/>
      <c r="X2999" s="1"/>
      <c r="Y2999" s="1"/>
      <c r="Z2999" s="13"/>
    </row>
    <row r="3000" spans="1:27" s="751" customFormat="1" ht="23.45" customHeight="1" thickBot="1" x14ac:dyDescent="0.2">
      <c r="A3000" s="1489" t="s">
        <v>1017</v>
      </c>
      <c r="B3000" s="1490"/>
      <c r="C3000" s="1448" t="s">
        <v>1054</v>
      </c>
      <c r="D3000" s="1448"/>
      <c r="E3000" s="1448"/>
      <c r="F3000" s="1449"/>
      <c r="G3000" s="13"/>
      <c r="H3000" s="13"/>
      <c r="I3000" s="13"/>
      <c r="J3000" s="13"/>
      <c r="K3000" s="13"/>
      <c r="L3000" s="13"/>
      <c r="M3000" s="13"/>
      <c r="N3000" s="13"/>
      <c r="O3000" s="13"/>
      <c r="P3000" s="13"/>
      <c r="Q3000" s="13"/>
      <c r="R3000" s="13"/>
      <c r="S3000" s="13"/>
      <c r="T3000" s="467"/>
      <c r="U3000" s="467"/>
      <c r="V3000" s="1"/>
      <c r="W3000" s="1"/>
      <c r="X3000" s="1"/>
      <c r="Y3000" s="1"/>
      <c r="Z3000" s="13"/>
    </row>
    <row r="3001" spans="1:27" s="751" customFormat="1" ht="31.5" customHeight="1" thickBot="1" x14ac:dyDescent="0.2">
      <c r="A3001" s="1476" t="s">
        <v>1195</v>
      </c>
      <c r="B3001" s="1477"/>
      <c r="C3001" s="1477"/>
      <c r="D3001" s="1477"/>
      <c r="E3001" s="1478"/>
      <c r="F3001" s="602" t="s">
        <v>1766</v>
      </c>
      <c r="G3001" s="1"/>
      <c r="H3001" s="1479" t="s">
        <v>1189</v>
      </c>
      <c r="I3001" s="1480"/>
      <c r="J3001" s="1480"/>
      <c r="K3001" s="5" t="s">
        <v>1020</v>
      </c>
      <c r="L3001" s="1457" t="s">
        <v>1196</v>
      </c>
      <c r="M3001" s="1457"/>
      <c r="N3001" s="1458"/>
      <c r="O3001" s="1"/>
      <c r="P3001" s="6"/>
      <c r="Q3001" s="6"/>
      <c r="R3001" s="6"/>
      <c r="S3001" s="1"/>
      <c r="T3001" s="1467" t="s">
        <v>1077</v>
      </c>
      <c r="U3001" s="1468"/>
      <c r="V3001" s="379">
        <f>V3003/V3008</f>
        <v>2.0039682539682538E-2</v>
      </c>
      <c r="W3001" s="379">
        <f>W3003/W3008</f>
        <v>2.0039682539682552E-2</v>
      </c>
      <c r="X3001" s="379">
        <f>AVERAGE(V3001,W3001)</f>
        <v>2.0039682539682545E-2</v>
      </c>
      <c r="Y3001" s="380" t="s">
        <v>136</v>
      </c>
      <c r="Z3001" s="381">
        <f>ROUND(X3001*1440,0)/1440</f>
        <v>2.013888888888889E-2</v>
      </c>
    </row>
    <row r="3002" spans="1:27" s="751" customFormat="1" ht="9" customHeight="1" thickBot="1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534"/>
      <c r="U3002" s="534"/>
      <c r="V3002" s="379">
        <f>B3011</f>
        <v>0.2361111111111111</v>
      </c>
      <c r="W3002" s="379">
        <f>C3008</f>
        <v>0.2361111111111111</v>
      </c>
      <c r="X3002" s="1"/>
      <c r="Y3002" s="1"/>
      <c r="Z3002" s="13"/>
    </row>
    <row r="3003" spans="1:27" s="751" customFormat="1" ht="20.100000000000001" customHeight="1" thickBot="1" x14ac:dyDescent="0.2">
      <c r="A3003" s="1481" t="s">
        <v>1033</v>
      </c>
      <c r="B3003" s="1482"/>
      <c r="C3003" s="1450" t="s">
        <v>52</v>
      </c>
      <c r="D3003" s="1451"/>
      <c r="E3003" s="1452"/>
      <c r="F3003" s="1453"/>
      <c r="G3003" s="1454"/>
      <c r="H3003" s="1454"/>
      <c r="I3003" s="1454"/>
      <c r="J3003" s="1454"/>
      <c r="K3003" s="1"/>
      <c r="L3003" s="1"/>
      <c r="M3003" s="1"/>
      <c r="N3003" s="1463" t="s">
        <v>1022</v>
      </c>
      <c r="O3003" s="1464"/>
      <c r="P3003" s="1536">
        <f>MINUTE(Z3001)</f>
        <v>29</v>
      </c>
      <c r="Q3003" s="1537"/>
      <c r="R3003" s="1"/>
      <c r="S3003" s="7" t="s">
        <v>1007</v>
      </c>
      <c r="T3003" s="1459">
        <v>7.4305555555555555E-2</v>
      </c>
      <c r="U3003" s="1460"/>
      <c r="V3003" s="379">
        <f>V3004-V3002</f>
        <v>0.70138888888888884</v>
      </c>
      <c r="W3003" s="379">
        <f>W3004-W3002</f>
        <v>0.70138888888888928</v>
      </c>
      <c r="X3003" s="1"/>
      <c r="Y3003" s="1"/>
      <c r="Z3003" s="13"/>
    </row>
    <row r="3004" spans="1:27" s="751" customFormat="1" ht="9" customHeight="1" thickBot="1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534"/>
      <c r="U3004" s="534"/>
      <c r="V3004" s="379">
        <f>J3009</f>
        <v>0.9375</v>
      </c>
      <c r="W3004" s="379">
        <f>I3014</f>
        <v>0.93750000000000044</v>
      </c>
      <c r="X3004" s="1"/>
      <c r="Y3004" s="1"/>
      <c r="Z3004" s="13"/>
    </row>
    <row r="3005" spans="1:27" s="751" customFormat="1" ht="20.100000000000001" customHeight="1" x14ac:dyDescent="0.15">
      <c r="A3005" s="1572" t="s">
        <v>1008</v>
      </c>
      <c r="B3005" s="1461">
        <v>1</v>
      </c>
      <c r="C3005" s="1540"/>
      <c r="D3005" s="1461">
        <v>2</v>
      </c>
      <c r="E3005" s="1540"/>
      <c r="F3005" s="1461">
        <v>3</v>
      </c>
      <c r="G3005" s="1540"/>
      <c r="H3005" s="1461">
        <v>4</v>
      </c>
      <c r="I3005" s="1540"/>
      <c r="J3005" s="1461">
        <v>5</v>
      </c>
      <c r="K3005" s="1540"/>
      <c r="L3005" s="1461">
        <v>6</v>
      </c>
      <c r="M3005" s="1540"/>
      <c r="N3005" s="1461">
        <v>7</v>
      </c>
      <c r="O3005" s="1540"/>
      <c r="P3005" s="1461">
        <v>8</v>
      </c>
      <c r="Q3005" s="1540"/>
      <c r="R3005" s="1461">
        <v>9</v>
      </c>
      <c r="S3005" s="1540"/>
      <c r="T3005" s="1570">
        <v>10</v>
      </c>
      <c r="U3005" s="1571"/>
      <c r="V3005" s="1"/>
      <c r="W3005" s="1"/>
      <c r="X3005" s="1"/>
      <c r="Y3005" s="1"/>
      <c r="Z3005" s="13"/>
    </row>
    <row r="3006" spans="1:27" s="751" customFormat="1" ht="20.100000000000001" customHeight="1" x14ac:dyDescent="0.15">
      <c r="A3006" s="1573"/>
      <c r="B3006" s="9" t="s">
        <v>1189</v>
      </c>
      <c r="C3006" s="9" t="s">
        <v>1190</v>
      </c>
      <c r="D3006" s="9" t="s">
        <v>1189</v>
      </c>
      <c r="E3006" s="9" t="s">
        <v>1190</v>
      </c>
      <c r="F3006" s="9" t="s">
        <v>236</v>
      </c>
      <c r="G3006" s="9" t="s">
        <v>234</v>
      </c>
      <c r="H3006" s="9" t="s">
        <v>1189</v>
      </c>
      <c r="I3006" s="9" t="s">
        <v>1190</v>
      </c>
      <c r="J3006" s="9" t="s">
        <v>1189</v>
      </c>
      <c r="K3006" s="9" t="s">
        <v>1190</v>
      </c>
      <c r="L3006" s="9"/>
      <c r="M3006" s="9"/>
      <c r="N3006" s="9"/>
      <c r="O3006" s="9"/>
      <c r="P3006" s="9"/>
      <c r="Q3006" s="9"/>
      <c r="R3006" s="9"/>
      <c r="S3006" s="9"/>
      <c r="T3006" s="10"/>
      <c r="U3006" s="16"/>
      <c r="V3006" s="1" t="s">
        <v>1057</v>
      </c>
      <c r="W3006" s="382" t="s">
        <v>1058</v>
      </c>
      <c r="X3006" s="1"/>
      <c r="Y3006" s="1"/>
      <c r="Z3006" s="13"/>
    </row>
    <row r="3007" spans="1:27" s="751" customFormat="1" ht="24.75" customHeight="1" x14ac:dyDescent="0.15">
      <c r="A3007" s="728">
        <v>1</v>
      </c>
      <c r="B3007" s="180"/>
      <c r="C3007" s="39" t="s">
        <v>1191</v>
      </c>
      <c r="D3007" s="55">
        <v>0.33472222222222214</v>
      </c>
      <c r="E3007" s="55">
        <v>0.40972222222222204</v>
      </c>
      <c r="F3007" s="55">
        <v>0.52222222222222203</v>
      </c>
      <c r="G3007" s="55">
        <v>0.59999999999999987</v>
      </c>
      <c r="H3007" s="55">
        <v>0.70902777777777792</v>
      </c>
      <c r="I3007" s="55">
        <v>0.79166666666666685</v>
      </c>
      <c r="J3007" s="55">
        <v>0.89583333333333381</v>
      </c>
      <c r="K3007" s="55"/>
      <c r="L3007" s="40"/>
      <c r="M3007" s="40"/>
      <c r="N3007" s="40"/>
      <c r="O3007" s="40"/>
      <c r="P3007" s="40"/>
      <c r="Q3007" s="40"/>
      <c r="R3007" s="68"/>
      <c r="S3007" s="69"/>
      <c r="T3007" s="14"/>
      <c r="U3007" s="20"/>
      <c r="V3007" s="383">
        <f>COUNTA(B3007:U3039)</f>
        <v>70</v>
      </c>
      <c r="W3007" s="384">
        <f>V3007/12/2</f>
        <v>2.9166666666666665</v>
      </c>
      <c r="X3007" s="1"/>
      <c r="Y3007" s="1"/>
      <c r="Z3007" s="13"/>
      <c r="AA3007" s="623" t="s">
        <v>1197</v>
      </c>
    </row>
    <row r="3008" spans="1:27" s="751" customFormat="1" ht="24.75" customHeight="1" x14ac:dyDescent="0.15">
      <c r="A3008" s="728">
        <v>2</v>
      </c>
      <c r="B3008" s="180"/>
      <c r="C3008" s="3">
        <v>0.2361111111111111</v>
      </c>
      <c r="D3008" s="3">
        <v>0.35555555555555546</v>
      </c>
      <c r="E3008" s="3">
        <v>0.43194444444444424</v>
      </c>
      <c r="F3008" s="3">
        <v>0.5430555555555554</v>
      </c>
      <c r="G3008" s="3">
        <v>0.62222222222222212</v>
      </c>
      <c r="H3008" s="3">
        <v>0.72916666666666685</v>
      </c>
      <c r="I3008" s="3">
        <v>0.81250000000000022</v>
      </c>
      <c r="J3008" s="3">
        <v>0.91666666666666718</v>
      </c>
      <c r="K3008" s="3"/>
      <c r="L3008" s="40"/>
      <c r="M3008" s="40"/>
      <c r="N3008" s="40"/>
      <c r="O3008" s="40"/>
      <c r="P3008" s="40"/>
      <c r="Q3008" s="40"/>
      <c r="R3008" s="68"/>
      <c r="S3008" s="69"/>
      <c r="T3008" s="14"/>
      <c r="U3008" s="20"/>
      <c r="V3008" s="386">
        <f>COUNTA(B3007:B3039,D3007:D3039,F3007:F3039,H3007:H3039,J3007:J3039,L3007:L3039,N3007:N3039,P3007:P3039,R3007:R3039,T3007:T3039)</f>
        <v>35</v>
      </c>
      <c r="W3008" s="386">
        <f>COUNTA(C3007:C3039,E3007:E3039,G3007:G3039,I3007:I3039,K3007:K3039,M3007:M3039,O3007:O3039,Q3007:Q3039,S3007:S3039,U3007:U3039)</f>
        <v>35</v>
      </c>
      <c r="X3008" s="1"/>
      <c r="Y3008" s="1">
        <f>(V3008+W3008)/2</f>
        <v>35</v>
      </c>
      <c r="Z3008" s="13"/>
      <c r="AA3008" s="623" t="s">
        <v>1193</v>
      </c>
    </row>
    <row r="3009" spans="1:27" s="751" customFormat="1" ht="24.75" customHeight="1" x14ac:dyDescent="0.15">
      <c r="A3009" s="728">
        <v>3</v>
      </c>
      <c r="B3009" s="279"/>
      <c r="C3009" s="3">
        <v>0.2583333333333333</v>
      </c>
      <c r="D3009" s="3">
        <v>0.37638888888888877</v>
      </c>
      <c r="E3009" s="3">
        <v>0.45277777777777756</v>
      </c>
      <c r="F3009" s="3">
        <v>0.56388888888888877</v>
      </c>
      <c r="G3009" s="3">
        <v>0.64444444444444438</v>
      </c>
      <c r="H3009" s="3">
        <v>0.75000000000000022</v>
      </c>
      <c r="I3009" s="3">
        <v>0.83333333333333359</v>
      </c>
      <c r="J3009" s="3">
        <v>0.9375</v>
      </c>
      <c r="K3009" s="3"/>
      <c r="L3009" s="40"/>
      <c r="M3009" s="40"/>
      <c r="N3009" s="40"/>
      <c r="O3009" s="40"/>
      <c r="P3009" s="40"/>
      <c r="Q3009" s="40"/>
      <c r="R3009" s="68"/>
      <c r="S3009" s="69"/>
      <c r="T3009" s="14"/>
      <c r="U3009" s="20"/>
      <c r="V3009" s="1" t="s">
        <v>1051</v>
      </c>
      <c r="W3009" s="1" t="s">
        <v>1052</v>
      </c>
      <c r="X3009" s="1"/>
      <c r="Y3009" s="1" t="s">
        <v>1028</v>
      </c>
      <c r="Z3009" s="13"/>
      <c r="AA3009" s="623" t="s">
        <v>735</v>
      </c>
    </row>
    <row r="3010" spans="1:27" s="751" customFormat="1" ht="24.75" customHeight="1" x14ac:dyDescent="0.15">
      <c r="A3010" s="728">
        <v>4</v>
      </c>
      <c r="B3010" s="279"/>
      <c r="C3010" s="3">
        <v>0.2805555555555555</v>
      </c>
      <c r="D3010" s="3">
        <v>0.39722222222222209</v>
      </c>
      <c r="E3010" s="3">
        <v>0.47361111111111087</v>
      </c>
      <c r="F3010" s="3">
        <v>0.58472222222222214</v>
      </c>
      <c r="G3010" s="3">
        <v>0.66666666666666663</v>
      </c>
      <c r="H3010" s="3">
        <v>0.77083333333333359</v>
      </c>
      <c r="I3010" s="3">
        <v>0.85416666666666696</v>
      </c>
      <c r="J3010" s="3"/>
      <c r="K3010" s="3"/>
      <c r="L3010" s="40"/>
      <c r="M3010" s="40"/>
      <c r="N3010" s="40"/>
      <c r="O3010" s="40"/>
      <c r="P3010" s="40"/>
      <c r="Q3010" s="40"/>
      <c r="R3010" s="68"/>
      <c r="S3010" s="69"/>
      <c r="T3010" s="14"/>
      <c r="U3010" s="20"/>
      <c r="V3010" s="388">
        <f>H3015-H3014</f>
        <v>2.083333333333337E-2</v>
      </c>
      <c r="W3010" s="388">
        <f>I3011-I3010</f>
        <v>2.083333333333337E-2</v>
      </c>
      <c r="X3010" s="1"/>
      <c r="Y3010" s="1"/>
      <c r="Z3010" s="13"/>
      <c r="AA3010" s="622" t="s">
        <v>1192</v>
      </c>
    </row>
    <row r="3011" spans="1:27" s="751" customFormat="1" ht="24.75" customHeight="1" x14ac:dyDescent="0.15">
      <c r="A3011" s="728">
        <v>5</v>
      </c>
      <c r="B3011" s="3">
        <v>0.2361111111111111</v>
      </c>
      <c r="C3011" s="3">
        <v>0.3027777777777777</v>
      </c>
      <c r="D3011" s="3">
        <v>0.4180555555555554</v>
      </c>
      <c r="E3011" s="3">
        <v>0.49444444444444419</v>
      </c>
      <c r="F3011" s="3">
        <v>0.60555555555555551</v>
      </c>
      <c r="G3011" s="3">
        <v>0.6875</v>
      </c>
      <c r="H3011" s="3">
        <v>0.79166666666666696</v>
      </c>
      <c r="I3011" s="3">
        <v>0.87500000000000033</v>
      </c>
      <c r="J3011" s="3"/>
      <c r="K3011" s="3"/>
      <c r="L3011" s="40"/>
      <c r="M3011" s="40"/>
      <c r="N3011" s="40"/>
      <c r="O3011" s="40"/>
      <c r="P3011" s="40"/>
      <c r="Q3011" s="40"/>
      <c r="R3011" s="68"/>
      <c r="S3011" s="69"/>
      <c r="T3011" s="14"/>
      <c r="U3011" s="20"/>
      <c r="V3011" s="388">
        <f>J3007-H3015</f>
        <v>2.083333333333337E-2</v>
      </c>
      <c r="W3011" s="388">
        <f>I3012-I3011</f>
        <v>2.083333333333337E-2</v>
      </c>
      <c r="X3011" s="1"/>
      <c r="Y3011" s="1"/>
      <c r="Z3011" s="13"/>
      <c r="AA3011" s="622" t="s">
        <v>1192</v>
      </c>
    </row>
    <row r="3012" spans="1:27" s="751" customFormat="1" ht="24.75" customHeight="1" x14ac:dyDescent="0.15">
      <c r="A3012" s="728">
        <v>6</v>
      </c>
      <c r="B3012" s="3">
        <v>0.25555555555555554</v>
      </c>
      <c r="C3012" s="3">
        <v>0.3249999999999999</v>
      </c>
      <c r="D3012" s="3">
        <v>0.43888888888888872</v>
      </c>
      <c r="E3012" s="3">
        <v>0.5152777777777775</v>
      </c>
      <c r="F3012" s="3">
        <v>0.62638888888888888</v>
      </c>
      <c r="G3012" s="3">
        <v>0.70833333333333337</v>
      </c>
      <c r="H3012" s="3">
        <v>0.81250000000000033</v>
      </c>
      <c r="I3012" s="3">
        <v>0.8958333333333337</v>
      </c>
      <c r="J3012" s="3"/>
      <c r="K3012" s="3"/>
      <c r="L3012" s="40"/>
      <c r="M3012" s="40"/>
      <c r="N3012" s="40"/>
      <c r="O3012" s="40"/>
      <c r="P3012" s="40"/>
      <c r="Q3012" s="40"/>
      <c r="R3012" s="68"/>
      <c r="S3012" s="69"/>
      <c r="T3012" s="14"/>
      <c r="U3012" s="20"/>
      <c r="V3012" s="388">
        <f>J3008-J3007</f>
        <v>2.083333333333337E-2</v>
      </c>
      <c r="W3012" s="388">
        <f>I3013-I3012</f>
        <v>2.083333333333337E-2</v>
      </c>
      <c r="X3012" s="1"/>
      <c r="Y3012" s="1"/>
      <c r="Z3012" s="13"/>
      <c r="AA3012" s="622" t="s">
        <v>1192</v>
      </c>
    </row>
    <row r="3013" spans="1:27" s="751" customFormat="1" ht="24.75" customHeight="1" x14ac:dyDescent="0.15">
      <c r="A3013" s="728">
        <v>7</v>
      </c>
      <c r="B3013" s="3">
        <v>0.27499999999999997</v>
      </c>
      <c r="C3013" s="3">
        <v>0.34583333333333321</v>
      </c>
      <c r="D3013" s="3">
        <v>0.45972222222222203</v>
      </c>
      <c r="E3013" s="3">
        <v>0.53611111111111087</v>
      </c>
      <c r="F3013" s="3">
        <v>0.64722222222222225</v>
      </c>
      <c r="G3013" s="3">
        <v>0.72916666666666674</v>
      </c>
      <c r="H3013" s="3">
        <v>0.8333333333333337</v>
      </c>
      <c r="I3013" s="3">
        <v>0.91666666666666707</v>
      </c>
      <c r="J3013" s="3"/>
      <c r="K3013" s="3"/>
      <c r="L3013" s="40"/>
      <c r="M3013" s="40"/>
      <c r="N3013" s="40"/>
      <c r="O3013" s="40"/>
      <c r="P3013" s="40"/>
      <c r="Q3013" s="40"/>
      <c r="R3013" s="68"/>
      <c r="S3013" s="69"/>
      <c r="T3013" s="14"/>
      <c r="U3013" s="20"/>
      <c r="V3013" s="388">
        <f>J3009-J3008</f>
        <v>2.0833333333332815E-2</v>
      </c>
      <c r="W3013" s="388">
        <f>I3014-I3013</f>
        <v>2.083333333333337E-2</v>
      </c>
      <c r="X3013" s="1"/>
      <c r="Y3013" s="1"/>
      <c r="Z3013" s="13"/>
      <c r="AA3013" s="622" t="s">
        <v>1192</v>
      </c>
    </row>
    <row r="3014" spans="1:27" s="751" customFormat="1" ht="24.75" customHeight="1" x14ac:dyDescent="0.15">
      <c r="A3014" s="728">
        <v>8</v>
      </c>
      <c r="B3014" s="3">
        <v>0.2944444444444444</v>
      </c>
      <c r="C3014" s="3">
        <v>0.36666666666666653</v>
      </c>
      <c r="D3014" s="3">
        <v>0.48055555555555535</v>
      </c>
      <c r="E3014" s="3">
        <v>0.55694444444444424</v>
      </c>
      <c r="F3014" s="3">
        <v>0.66805555555555562</v>
      </c>
      <c r="G3014" s="3">
        <v>0.75000000000000011</v>
      </c>
      <c r="H3014" s="3">
        <v>0.85416666666666707</v>
      </c>
      <c r="I3014" s="3">
        <v>0.93750000000000044</v>
      </c>
      <c r="J3014" s="3"/>
      <c r="K3014" s="3"/>
      <c r="L3014" s="40"/>
      <c r="M3014" s="40"/>
      <c r="N3014" s="40"/>
      <c r="O3014" s="40"/>
      <c r="P3014" s="40"/>
      <c r="Q3014" s="40"/>
      <c r="R3014" s="68"/>
      <c r="S3014" s="69"/>
      <c r="T3014" s="14"/>
      <c r="U3014" s="20"/>
      <c r="V3014" s="1"/>
      <c r="W3014" s="388"/>
      <c r="X3014" s="1"/>
      <c r="Y3014" s="1"/>
      <c r="Z3014" s="13"/>
      <c r="AA3014" s="622" t="s">
        <v>1192</v>
      </c>
    </row>
    <row r="3015" spans="1:27" s="751" customFormat="1" ht="24.75" customHeight="1" x14ac:dyDescent="0.15">
      <c r="A3015" s="728">
        <v>9</v>
      </c>
      <c r="B3015" s="3">
        <v>0.31388888888888883</v>
      </c>
      <c r="C3015" s="3">
        <v>0.38749999999999984</v>
      </c>
      <c r="D3015" s="3">
        <v>0.50138888888888866</v>
      </c>
      <c r="E3015" s="3">
        <v>0.57777777777777761</v>
      </c>
      <c r="F3015" s="3">
        <v>0.68888888888888899</v>
      </c>
      <c r="G3015" s="3">
        <v>0.77083333333333348</v>
      </c>
      <c r="H3015" s="3">
        <v>0.87500000000000044</v>
      </c>
      <c r="I3015" s="3"/>
      <c r="J3015" s="3"/>
      <c r="K3015" s="3"/>
      <c r="L3015" s="40"/>
      <c r="M3015" s="40"/>
      <c r="N3015" s="40"/>
      <c r="O3015" s="40"/>
      <c r="P3015" s="40"/>
      <c r="Q3015" s="40"/>
      <c r="R3015" s="68"/>
      <c r="S3015" s="69"/>
      <c r="T3015" s="14"/>
      <c r="U3015" s="20"/>
      <c r="V3015" s="1"/>
      <c r="W3015" s="1"/>
      <c r="X3015" s="1"/>
      <c r="Y3015" s="1"/>
      <c r="Z3015" s="13"/>
      <c r="AA3015" s="623" t="s">
        <v>735</v>
      </c>
    </row>
    <row r="3016" spans="1:27" s="751" customFormat="1" ht="24.75" customHeight="1" x14ac:dyDescent="0.15">
      <c r="A3016" s="728">
        <v>10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40"/>
      <c r="M3016" s="40"/>
      <c r="N3016" s="40"/>
      <c r="O3016" s="40"/>
      <c r="P3016" s="40"/>
      <c r="Q3016" s="40"/>
      <c r="R3016" s="68"/>
      <c r="S3016" s="69"/>
      <c r="T3016" s="14"/>
      <c r="U3016" s="20"/>
      <c r="V3016" s="388"/>
      <c r="W3016" s="388"/>
      <c r="X3016" s="1"/>
      <c r="Y3016" s="1"/>
      <c r="Z3016" s="13"/>
      <c r="AA3016" s="622"/>
    </row>
    <row r="3017" spans="1:27" s="751" customFormat="1" ht="24.75" customHeight="1" x14ac:dyDescent="0.15">
      <c r="A3017" s="728">
        <v>11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40"/>
      <c r="M3017" s="40"/>
      <c r="N3017" s="40"/>
      <c r="O3017" s="40"/>
      <c r="P3017" s="40"/>
      <c r="Q3017" s="40"/>
      <c r="R3017" s="68"/>
      <c r="S3017" s="69"/>
      <c r="T3017" s="14"/>
      <c r="U3017" s="20"/>
      <c r="V3017" s="388"/>
      <c r="W3017" s="388"/>
      <c r="X3017" s="1"/>
      <c r="Y3017" s="1"/>
      <c r="Z3017" s="13"/>
      <c r="AA3017" s="622"/>
    </row>
    <row r="3018" spans="1:27" s="751" customFormat="1" ht="24.75" customHeight="1" x14ac:dyDescent="0.15">
      <c r="A3018" s="728">
        <v>12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40"/>
      <c r="M3018" s="40"/>
      <c r="N3018" s="40"/>
      <c r="O3018" s="40"/>
      <c r="P3018" s="40"/>
      <c r="Q3018" s="40"/>
      <c r="R3018" s="68"/>
      <c r="S3018" s="69"/>
      <c r="T3018" s="14"/>
      <c r="U3018" s="20"/>
      <c r="V3018" s="388"/>
      <c r="W3018" s="388"/>
      <c r="X3018" s="1"/>
      <c r="Y3018" s="1"/>
      <c r="Z3018" s="13"/>
      <c r="AA3018" s="622"/>
    </row>
    <row r="3019" spans="1:27" s="751" customFormat="1" ht="24.75" customHeight="1" x14ac:dyDescent="0.15">
      <c r="A3019" s="728">
        <v>13</v>
      </c>
      <c r="B3019" s="3"/>
      <c r="C3019" s="3"/>
      <c r="D3019" s="3"/>
      <c r="E3019" s="3"/>
      <c r="F3019" s="3"/>
      <c r="G3019" s="3"/>
      <c r="H3019" s="3"/>
      <c r="I3019" s="3"/>
      <c r="J3019" s="40"/>
      <c r="K3019" s="40"/>
      <c r="L3019" s="40"/>
      <c r="M3019" s="40"/>
      <c r="N3019" s="40"/>
      <c r="O3019" s="40"/>
      <c r="P3019" s="40"/>
      <c r="Q3019" s="40"/>
      <c r="R3019" s="68"/>
      <c r="S3019" s="69"/>
      <c r="T3019" s="14"/>
      <c r="U3019" s="20"/>
      <c r="V3019" s="1"/>
      <c r="W3019" s="1"/>
      <c r="X3019" s="1"/>
      <c r="Y3019" s="1"/>
      <c r="Z3019" s="392"/>
      <c r="AA3019" s="409"/>
    </row>
    <row r="3020" spans="1:27" s="751" customFormat="1" ht="24.75" customHeight="1" x14ac:dyDescent="0.15">
      <c r="A3020" s="728">
        <v>14</v>
      </c>
      <c r="B3020" s="3"/>
      <c r="C3020" s="3"/>
      <c r="D3020" s="3"/>
      <c r="E3020" s="3"/>
      <c r="F3020" s="3"/>
      <c r="G3020" s="3"/>
      <c r="H3020" s="3"/>
      <c r="I3020" s="3"/>
      <c r="J3020" s="40"/>
      <c r="K3020" s="40"/>
      <c r="L3020" s="40"/>
      <c r="M3020" s="40"/>
      <c r="N3020" s="40"/>
      <c r="O3020" s="40"/>
      <c r="P3020" s="40"/>
      <c r="Q3020" s="40"/>
      <c r="R3020" s="68"/>
      <c r="S3020" s="69"/>
      <c r="T3020" s="14"/>
      <c r="U3020" s="20"/>
      <c r="V3020" s="1"/>
      <c r="W3020" s="1"/>
      <c r="X3020" s="1"/>
      <c r="Y3020" s="1"/>
      <c r="Z3020" s="13"/>
    </row>
    <row r="3021" spans="1:27" s="751" customFormat="1" ht="24.75" customHeight="1" x14ac:dyDescent="0.15">
      <c r="A3021" s="728">
        <v>15</v>
      </c>
      <c r="B3021" s="40"/>
      <c r="C3021" s="40"/>
      <c r="D3021" s="40"/>
      <c r="E3021" s="40"/>
      <c r="F3021" s="40"/>
      <c r="G3021" s="40"/>
      <c r="H3021" s="40"/>
      <c r="I3021" s="40"/>
      <c r="J3021" s="40"/>
      <c r="K3021" s="40"/>
      <c r="L3021" s="40"/>
      <c r="M3021" s="40"/>
      <c r="N3021" s="40"/>
      <c r="O3021" s="40"/>
      <c r="P3021" s="40"/>
      <c r="Q3021" s="40"/>
      <c r="R3021" s="68"/>
      <c r="S3021" s="69"/>
      <c r="T3021" s="14"/>
      <c r="U3021" s="20"/>
      <c r="V3021" s="1"/>
      <c r="W3021" s="1"/>
      <c r="X3021" s="1"/>
      <c r="Y3021" s="1"/>
      <c r="Z3021" s="13"/>
    </row>
    <row r="3022" spans="1:27" s="751" customFormat="1" ht="24.75" customHeight="1" x14ac:dyDescent="0.15">
      <c r="A3022" s="728">
        <v>16</v>
      </c>
      <c r="B3022" s="51"/>
      <c r="C3022" s="52"/>
      <c r="D3022" s="53"/>
      <c r="E3022" s="53"/>
      <c r="F3022" s="53"/>
      <c r="G3022" s="53"/>
      <c r="H3022" s="53"/>
      <c r="I3022" s="53"/>
      <c r="J3022" s="53"/>
      <c r="K3022" s="53"/>
      <c r="L3022" s="40"/>
      <c r="M3022" s="40"/>
      <c r="N3022" s="40"/>
      <c r="O3022" s="40"/>
      <c r="P3022" s="40"/>
      <c r="Q3022" s="40"/>
      <c r="R3022" s="68"/>
      <c r="S3022" s="69"/>
      <c r="T3022" s="14"/>
      <c r="U3022" s="20"/>
      <c r="V3022" s="1"/>
      <c r="W3022" s="1"/>
      <c r="X3022" s="1"/>
      <c r="Y3022" s="1"/>
      <c r="Z3022" s="13"/>
    </row>
    <row r="3023" spans="1:27" s="751" customFormat="1" ht="24.75" customHeight="1" x14ac:dyDescent="0.15">
      <c r="A3023" s="728">
        <v>17</v>
      </c>
      <c r="B3023" s="51"/>
      <c r="C3023" s="40"/>
      <c r="D3023" s="40"/>
      <c r="E3023" s="40"/>
      <c r="F3023" s="40"/>
      <c r="G3023" s="40"/>
      <c r="H3023" s="40"/>
      <c r="I3023" s="40"/>
      <c r="J3023" s="40"/>
      <c r="K3023" s="40"/>
      <c r="L3023" s="40"/>
      <c r="M3023" s="40"/>
      <c r="N3023" s="40"/>
      <c r="O3023" s="40"/>
      <c r="P3023" s="40"/>
      <c r="Q3023" s="40"/>
      <c r="R3023" s="68"/>
      <c r="S3023" s="69"/>
      <c r="T3023" s="14"/>
      <c r="U3023" s="20"/>
      <c r="V3023" s="1"/>
      <c r="W3023" s="1"/>
      <c r="X3023" s="1"/>
      <c r="Y3023" s="1"/>
      <c r="Z3023" s="13"/>
    </row>
    <row r="3024" spans="1:27" s="751" customFormat="1" ht="24.75" customHeight="1" x14ac:dyDescent="0.15">
      <c r="A3024" s="728">
        <v>18</v>
      </c>
      <c r="B3024" s="58"/>
      <c r="C3024" s="40"/>
      <c r="D3024" s="40"/>
      <c r="E3024" s="40"/>
      <c r="F3024" s="40"/>
      <c r="G3024" s="40"/>
      <c r="H3024" s="40"/>
      <c r="I3024" s="40"/>
      <c r="J3024" s="40"/>
      <c r="K3024" s="40"/>
      <c r="L3024" s="40"/>
      <c r="M3024" s="40"/>
      <c r="N3024" s="40"/>
      <c r="O3024" s="40"/>
      <c r="P3024" s="40"/>
      <c r="Q3024" s="40"/>
      <c r="R3024" s="68"/>
      <c r="S3024" s="69"/>
      <c r="T3024" s="14"/>
      <c r="U3024" s="20"/>
      <c r="V3024" s="1"/>
      <c r="W3024" s="1"/>
      <c r="X3024" s="1"/>
      <c r="Y3024" s="1"/>
      <c r="Z3024" s="13"/>
    </row>
    <row r="3025" spans="1:26" s="751" customFormat="1" ht="24.75" customHeight="1" x14ac:dyDescent="0.15">
      <c r="A3025" s="728">
        <v>19</v>
      </c>
      <c r="B3025" s="58"/>
      <c r="C3025" s="40"/>
      <c r="D3025" s="40"/>
      <c r="E3025" s="40"/>
      <c r="F3025" s="40"/>
      <c r="G3025" s="40"/>
      <c r="H3025" s="40"/>
      <c r="I3025" s="40"/>
      <c r="J3025" s="40"/>
      <c r="K3025" s="40"/>
      <c r="L3025" s="40"/>
      <c r="M3025" s="40"/>
      <c r="N3025" s="40"/>
      <c r="O3025" s="40"/>
      <c r="P3025" s="40"/>
      <c r="Q3025" s="40"/>
      <c r="R3025" s="68"/>
      <c r="S3025" s="69"/>
      <c r="T3025" s="14"/>
      <c r="U3025" s="20"/>
      <c r="V3025" s="1"/>
      <c r="W3025" s="1"/>
      <c r="X3025" s="1"/>
      <c r="Y3025" s="1"/>
      <c r="Z3025" s="13"/>
    </row>
    <row r="3026" spans="1:26" s="751" customFormat="1" ht="24.75" customHeight="1" x14ac:dyDescent="0.15">
      <c r="A3026" s="728">
        <v>20</v>
      </c>
      <c r="B3026" s="40"/>
      <c r="C3026" s="40"/>
      <c r="D3026" s="40"/>
      <c r="E3026" s="40"/>
      <c r="F3026" s="40"/>
      <c r="G3026" s="40"/>
      <c r="H3026" s="40"/>
      <c r="I3026" s="40"/>
      <c r="J3026" s="40"/>
      <c r="K3026" s="40"/>
      <c r="L3026" s="40"/>
      <c r="M3026" s="40"/>
      <c r="N3026" s="40"/>
      <c r="O3026" s="40"/>
      <c r="P3026" s="40"/>
      <c r="Q3026" s="40"/>
      <c r="R3026" s="68"/>
      <c r="S3026" s="69"/>
      <c r="T3026" s="14"/>
      <c r="U3026" s="20"/>
      <c r="V3026" s="1"/>
      <c r="W3026" s="1"/>
      <c r="X3026" s="1"/>
      <c r="Y3026" s="1"/>
      <c r="Z3026" s="13"/>
    </row>
    <row r="3027" spans="1:26" s="751" customFormat="1" ht="24.75" customHeight="1" x14ac:dyDescent="0.15">
      <c r="A3027" s="728">
        <v>21</v>
      </c>
      <c r="B3027" s="40"/>
      <c r="C3027" s="40"/>
      <c r="D3027" s="40"/>
      <c r="E3027" s="40"/>
      <c r="F3027" s="40"/>
      <c r="G3027" s="40"/>
      <c r="H3027" s="40"/>
      <c r="I3027" s="40"/>
      <c r="J3027" s="40"/>
      <c r="K3027" s="40"/>
      <c r="L3027" s="40"/>
      <c r="M3027" s="40"/>
      <c r="N3027" s="40"/>
      <c r="O3027" s="40"/>
      <c r="P3027" s="40"/>
      <c r="Q3027" s="40"/>
      <c r="R3027" s="10"/>
      <c r="S3027" s="69"/>
      <c r="T3027" s="14"/>
      <c r="U3027" s="20"/>
      <c r="V3027" s="1"/>
      <c r="W3027" s="1"/>
      <c r="X3027" s="1"/>
      <c r="Y3027" s="1"/>
      <c r="Z3027" s="13"/>
    </row>
    <row r="3028" spans="1:26" s="751" customFormat="1" ht="24.75" customHeight="1" x14ac:dyDescent="0.15">
      <c r="A3028" s="728">
        <v>22</v>
      </c>
      <c r="B3028" s="52"/>
      <c r="C3028" s="52"/>
      <c r="D3028" s="40"/>
      <c r="E3028" s="40"/>
      <c r="F3028" s="40"/>
      <c r="G3028" s="40"/>
      <c r="H3028" s="40"/>
      <c r="I3028" s="40"/>
      <c r="J3028" s="40"/>
      <c r="K3028" s="40"/>
      <c r="L3028" s="40"/>
      <c r="M3028" s="40"/>
      <c r="N3028" s="3"/>
      <c r="O3028" s="3"/>
      <c r="P3028" s="3"/>
      <c r="Q3028" s="3"/>
      <c r="R3028" s="9"/>
      <c r="S3028" s="4"/>
      <c r="T3028" s="14"/>
      <c r="U3028" s="20"/>
      <c r="V3028" s="1"/>
      <c r="W3028" s="1"/>
      <c r="X3028" s="1"/>
      <c r="Y3028" s="1"/>
      <c r="Z3028" s="13"/>
    </row>
    <row r="3029" spans="1:26" s="751" customFormat="1" ht="24.75" customHeight="1" x14ac:dyDescent="0.15">
      <c r="A3029" s="728">
        <v>23</v>
      </c>
      <c r="B3029" s="40"/>
      <c r="C3029" s="40"/>
      <c r="D3029" s="40"/>
      <c r="E3029" s="40"/>
      <c r="F3029" s="40"/>
      <c r="G3029" s="40"/>
      <c r="H3029" s="40"/>
      <c r="I3029" s="40"/>
      <c r="J3029" s="40"/>
      <c r="K3029" s="40"/>
      <c r="L3029" s="14"/>
      <c r="M3029" s="14"/>
      <c r="N3029" s="4"/>
      <c r="O3029" s="4"/>
      <c r="P3029" s="4"/>
      <c r="Q3029" s="4"/>
      <c r="R3029" s="4"/>
      <c r="S3029" s="4"/>
      <c r="T3029" s="14"/>
      <c r="U3029" s="20"/>
      <c r="V3029" s="1"/>
      <c r="W3029" s="1"/>
      <c r="X3029" s="1"/>
      <c r="Y3029" s="1"/>
      <c r="Z3029" s="13"/>
    </row>
    <row r="3030" spans="1:26" s="751" customFormat="1" ht="24.75" customHeight="1" x14ac:dyDescent="0.15">
      <c r="A3030" s="728">
        <v>24</v>
      </c>
      <c r="B3030" s="40"/>
      <c r="C3030" s="40"/>
      <c r="D3030" s="40"/>
      <c r="E3030" s="40"/>
      <c r="F3030" s="40"/>
      <c r="G3030" s="40"/>
      <c r="H3030" s="40"/>
      <c r="I3030" s="40"/>
      <c r="J3030" s="40"/>
      <c r="K3030" s="40"/>
      <c r="L3030" s="14"/>
      <c r="M3030" s="14"/>
      <c r="N3030" s="4"/>
      <c r="O3030" s="4"/>
      <c r="P3030" s="4"/>
      <c r="Q3030" s="4"/>
      <c r="R3030" s="4"/>
      <c r="S3030" s="4"/>
      <c r="T3030" s="14"/>
      <c r="U3030" s="20"/>
      <c r="V3030" s="1"/>
      <c r="W3030" s="1"/>
      <c r="X3030" s="1"/>
      <c r="Y3030" s="1"/>
      <c r="Z3030" s="13"/>
    </row>
    <row r="3031" spans="1:26" s="751" customFormat="1" ht="24.75" customHeight="1" x14ac:dyDescent="0.15">
      <c r="A3031" s="728">
        <v>25</v>
      </c>
      <c r="B3031" s="40"/>
      <c r="C3031" s="40"/>
      <c r="D3031" s="40"/>
      <c r="E3031" s="40"/>
      <c r="F3031" s="40"/>
      <c r="G3031" s="40"/>
      <c r="H3031" s="40"/>
      <c r="I3031" s="40"/>
      <c r="J3031" s="40"/>
      <c r="K3031" s="40"/>
      <c r="L3031" s="14"/>
      <c r="M3031" s="14"/>
      <c r="N3031" s="4"/>
      <c r="O3031" s="4"/>
      <c r="P3031" s="4"/>
      <c r="Q3031" s="4"/>
      <c r="R3031" s="4"/>
      <c r="S3031" s="4"/>
      <c r="T3031" s="14"/>
      <c r="U3031" s="20"/>
      <c r="V3031" s="1"/>
      <c r="W3031" s="1"/>
      <c r="X3031" s="1"/>
      <c r="Y3031" s="1"/>
      <c r="Z3031" s="13"/>
    </row>
    <row r="3032" spans="1:26" s="751" customFormat="1" ht="24.75" customHeight="1" x14ac:dyDescent="0.15">
      <c r="A3032" s="728">
        <v>26</v>
      </c>
      <c r="B3032" s="40"/>
      <c r="C3032" s="40"/>
      <c r="D3032" s="40"/>
      <c r="E3032" s="40"/>
      <c r="F3032" s="40"/>
      <c r="G3032" s="40"/>
      <c r="H3032" s="40"/>
      <c r="I3032" s="40"/>
      <c r="J3032" s="40"/>
      <c r="K3032" s="40"/>
      <c r="L3032" s="14"/>
      <c r="M3032" s="14"/>
      <c r="N3032" s="4"/>
      <c r="O3032" s="4"/>
      <c r="P3032" s="4"/>
      <c r="Q3032" s="4"/>
      <c r="R3032" s="4"/>
      <c r="S3032" s="4"/>
      <c r="T3032" s="14"/>
      <c r="U3032" s="20"/>
      <c r="V3032" s="1"/>
      <c r="W3032" s="1"/>
      <c r="X3032" s="1"/>
      <c r="Y3032" s="1"/>
      <c r="Z3032" s="13"/>
    </row>
    <row r="3033" spans="1:26" s="751" customFormat="1" ht="24.75" customHeight="1" x14ac:dyDescent="0.15">
      <c r="A3033" s="728">
        <v>27</v>
      </c>
      <c r="B3033" s="40"/>
      <c r="C3033" s="40"/>
      <c r="D3033" s="40"/>
      <c r="E3033" s="40"/>
      <c r="F3033" s="40"/>
      <c r="G3033" s="40"/>
      <c r="H3033" s="40"/>
      <c r="I3033" s="40"/>
      <c r="J3033" s="40"/>
      <c r="K3033" s="40"/>
      <c r="L3033" s="14"/>
      <c r="M3033" s="14"/>
      <c r="N3033" s="4"/>
      <c r="O3033" s="4"/>
      <c r="P3033" s="4"/>
      <c r="Q3033" s="4"/>
      <c r="R3033" s="4"/>
      <c r="S3033" s="4"/>
      <c r="T3033" s="14"/>
      <c r="U3033" s="20"/>
      <c r="V3033" s="1"/>
      <c r="W3033" s="1"/>
      <c r="X3033" s="1"/>
      <c r="Y3033" s="1"/>
      <c r="Z3033" s="13"/>
    </row>
    <row r="3034" spans="1:26" s="751" customFormat="1" ht="24.75" customHeight="1" x14ac:dyDescent="0.15">
      <c r="A3034" s="728">
        <v>28</v>
      </c>
      <c r="B3034" s="40"/>
      <c r="C3034" s="40"/>
      <c r="D3034" s="40"/>
      <c r="E3034" s="40"/>
      <c r="F3034" s="40"/>
      <c r="G3034" s="40"/>
      <c r="H3034" s="40"/>
      <c r="I3034" s="40"/>
      <c r="J3034" s="40"/>
      <c r="K3034" s="40"/>
      <c r="L3034" s="14"/>
      <c r="M3034" s="14"/>
      <c r="N3034" s="4"/>
      <c r="O3034" s="4"/>
      <c r="P3034" s="4"/>
      <c r="Q3034" s="4"/>
      <c r="R3034" s="4"/>
      <c r="S3034" s="4"/>
      <c r="T3034" s="14"/>
      <c r="U3034" s="20"/>
      <c r="V3034" s="1"/>
      <c r="W3034" s="1"/>
      <c r="X3034" s="1"/>
      <c r="Y3034" s="1"/>
      <c r="Z3034" s="13"/>
    </row>
    <row r="3035" spans="1:26" s="751" customFormat="1" ht="24.75" customHeight="1" x14ac:dyDescent="0.15">
      <c r="A3035" s="728">
        <v>29</v>
      </c>
      <c r="B3035" s="40"/>
      <c r="C3035" s="40"/>
      <c r="D3035" s="40"/>
      <c r="E3035" s="40"/>
      <c r="F3035" s="40"/>
      <c r="G3035" s="40"/>
      <c r="H3035" s="40"/>
      <c r="I3035" s="40"/>
      <c r="J3035" s="40"/>
      <c r="K3035" s="40"/>
      <c r="L3035" s="14"/>
      <c r="M3035" s="14"/>
      <c r="N3035" s="4"/>
      <c r="O3035" s="4"/>
      <c r="P3035" s="4"/>
      <c r="Q3035" s="4"/>
      <c r="R3035" s="4"/>
      <c r="S3035" s="4"/>
      <c r="T3035" s="14"/>
      <c r="U3035" s="20"/>
      <c r="V3035" s="1"/>
      <c r="W3035" s="1"/>
      <c r="X3035" s="1"/>
      <c r="Y3035" s="1"/>
      <c r="Z3035" s="13"/>
    </row>
    <row r="3036" spans="1:26" s="751" customFormat="1" ht="24.75" customHeight="1" x14ac:dyDescent="0.15">
      <c r="A3036" s="728">
        <v>30</v>
      </c>
      <c r="B3036" s="40"/>
      <c r="C3036" s="40"/>
      <c r="D3036" s="40"/>
      <c r="E3036" s="40"/>
      <c r="F3036" s="40"/>
      <c r="G3036" s="40"/>
      <c r="H3036" s="40"/>
      <c r="I3036" s="40"/>
      <c r="J3036" s="40"/>
      <c r="K3036" s="40"/>
      <c r="L3036" s="14"/>
      <c r="M3036" s="14"/>
      <c r="N3036" s="4"/>
      <c r="O3036" s="4"/>
      <c r="P3036" s="4"/>
      <c r="Q3036" s="4"/>
      <c r="R3036" s="4"/>
      <c r="S3036" s="4"/>
      <c r="T3036" s="14"/>
      <c r="U3036" s="20"/>
      <c r="V3036" s="1"/>
      <c r="W3036" s="1"/>
      <c r="X3036" s="1"/>
      <c r="Y3036" s="1"/>
      <c r="Z3036" s="13"/>
    </row>
    <row r="3037" spans="1:26" s="751" customFormat="1" ht="24.75" customHeight="1" x14ac:dyDescent="0.15">
      <c r="A3037" s="728">
        <v>31</v>
      </c>
      <c r="B3037" s="40"/>
      <c r="C3037" s="40"/>
      <c r="D3037" s="40"/>
      <c r="E3037" s="40"/>
      <c r="F3037" s="40"/>
      <c r="G3037" s="52"/>
      <c r="H3037" s="52"/>
      <c r="I3037" s="40"/>
      <c r="J3037" s="40"/>
      <c r="K3037" s="40"/>
      <c r="L3037" s="14"/>
      <c r="M3037" s="14"/>
      <c r="N3037" s="4"/>
      <c r="O3037" s="4"/>
      <c r="P3037" s="4"/>
      <c r="Q3037" s="4"/>
      <c r="R3037" s="4"/>
      <c r="S3037" s="4"/>
      <c r="T3037" s="14"/>
      <c r="U3037" s="20"/>
      <c r="V3037" s="1"/>
      <c r="W3037" s="1"/>
      <c r="X3037" s="1"/>
      <c r="Y3037" s="1"/>
      <c r="Z3037" s="13"/>
    </row>
    <row r="3038" spans="1:26" s="751" customFormat="1" ht="24.75" customHeight="1" x14ac:dyDescent="0.15">
      <c r="A3038" s="728">
        <v>32</v>
      </c>
      <c r="B3038" s="40"/>
      <c r="C3038" s="40"/>
      <c r="D3038" s="40"/>
      <c r="E3038" s="40"/>
      <c r="F3038" s="40"/>
      <c r="G3038" s="40"/>
      <c r="H3038" s="40"/>
      <c r="I3038" s="40"/>
      <c r="J3038" s="40"/>
      <c r="K3038" s="40"/>
      <c r="L3038" s="14"/>
      <c r="M3038" s="14"/>
      <c r="N3038" s="4"/>
      <c r="O3038" s="4"/>
      <c r="P3038" s="4"/>
      <c r="Q3038" s="4"/>
      <c r="R3038" s="4"/>
      <c r="S3038" s="4"/>
      <c r="T3038" s="14"/>
      <c r="U3038" s="20"/>
      <c r="V3038" s="1"/>
      <c r="W3038" s="1"/>
      <c r="X3038" s="1"/>
      <c r="Y3038" s="1"/>
      <c r="Z3038" s="13"/>
    </row>
    <row r="3039" spans="1:26" s="751" customFormat="1" ht="24.75" customHeight="1" thickBot="1" x14ac:dyDescent="0.2">
      <c r="A3039" s="11">
        <v>33</v>
      </c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31"/>
      <c r="U3039" s="32"/>
      <c r="V3039" s="1"/>
      <c r="W3039" s="1"/>
      <c r="X3039" s="1"/>
      <c r="Y3039" s="1"/>
      <c r="Z3039" s="13"/>
    </row>
    <row r="3040" spans="1:26" s="751" customFormat="1" ht="20.100000000000001" customHeight="1" thickBot="1" x14ac:dyDescent="0.2">
      <c r="A3040" s="1489" t="s">
        <v>1017</v>
      </c>
      <c r="B3040" s="1490"/>
      <c r="C3040" s="1448" t="s">
        <v>1054</v>
      </c>
      <c r="D3040" s="1448"/>
      <c r="E3040" s="1448"/>
      <c r="F3040" s="1449"/>
      <c r="G3040" s="13"/>
      <c r="H3040" s="13"/>
      <c r="I3040" s="13"/>
      <c r="J3040" s="13"/>
      <c r="K3040" s="13"/>
      <c r="L3040" s="13"/>
      <c r="M3040" s="13"/>
      <c r="N3040" s="13"/>
      <c r="O3040" s="13"/>
      <c r="P3040" s="13"/>
      <c r="Q3040" s="13"/>
      <c r="R3040" s="13"/>
      <c r="S3040" s="13"/>
      <c r="T3040" s="467"/>
      <c r="U3040" s="467"/>
      <c r="V3040" s="1"/>
      <c r="W3040" s="1"/>
      <c r="X3040" s="1"/>
      <c r="Y3040" s="1"/>
      <c r="Z3040" s="13"/>
    </row>
    <row r="3041" spans="1:27" s="751" customFormat="1" ht="31.5" customHeight="1" thickBot="1" x14ac:dyDescent="0.2">
      <c r="A3041" s="1476" t="s">
        <v>1195</v>
      </c>
      <c r="B3041" s="1477"/>
      <c r="C3041" s="1477"/>
      <c r="D3041" s="1477"/>
      <c r="E3041" s="1478"/>
      <c r="F3041" s="602" t="s">
        <v>1766</v>
      </c>
      <c r="G3041" s="1"/>
      <c r="H3041" s="1479" t="s">
        <v>1189</v>
      </c>
      <c r="I3041" s="1480"/>
      <c r="J3041" s="1480"/>
      <c r="K3041" s="5" t="s">
        <v>1020</v>
      </c>
      <c r="L3041" s="1457" t="s">
        <v>1196</v>
      </c>
      <c r="M3041" s="1457"/>
      <c r="N3041" s="1458"/>
      <c r="O3041" s="1"/>
      <c r="P3041" s="6"/>
      <c r="Q3041" s="6"/>
      <c r="R3041" s="6"/>
      <c r="S3041" s="1"/>
      <c r="T3041" s="1524" t="s">
        <v>1157</v>
      </c>
      <c r="U3041" s="1525"/>
      <c r="V3041" s="379">
        <f>V3043/V3048</f>
        <v>1.7984330484330482E-2</v>
      </c>
      <c r="W3041" s="379">
        <f>W3043/W3048</f>
        <v>1.7984330484330482E-2</v>
      </c>
      <c r="X3041" s="379">
        <f>AVERAGE(V3041,W3041)</f>
        <v>1.7984330484330482E-2</v>
      </c>
      <c r="Y3041" s="380" t="s">
        <v>1003</v>
      </c>
      <c r="Z3041" s="381">
        <f>ROUND(X3041*1440,0)/1440</f>
        <v>1.8055555555555554E-2</v>
      </c>
    </row>
    <row r="3042" spans="1:27" s="751" customFormat="1" ht="9" customHeight="1" thickBot="1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534"/>
      <c r="U3042" s="534"/>
      <c r="V3042" s="379">
        <f>B3051</f>
        <v>0.2361111111111111</v>
      </c>
      <c r="W3042" s="379">
        <f>C3048</f>
        <v>0.2361111111111111</v>
      </c>
      <c r="X3042" s="1"/>
      <c r="Y3042" s="1"/>
      <c r="Z3042" s="13"/>
    </row>
    <row r="3043" spans="1:27" s="751" customFormat="1" ht="20.100000000000001" customHeight="1" thickBot="1" x14ac:dyDescent="0.2">
      <c r="A3043" s="1481" t="s">
        <v>1033</v>
      </c>
      <c r="B3043" s="1482"/>
      <c r="C3043" s="1450" t="s">
        <v>52</v>
      </c>
      <c r="D3043" s="1451"/>
      <c r="E3043" s="1452"/>
      <c r="F3043" s="1453"/>
      <c r="G3043" s="1454"/>
      <c r="H3043" s="1454"/>
      <c r="I3043" s="1454"/>
      <c r="J3043" s="1454"/>
      <c r="K3043" s="1"/>
      <c r="L3043" s="1"/>
      <c r="M3043" s="1"/>
      <c r="N3043" s="1463" t="s">
        <v>1022</v>
      </c>
      <c r="O3043" s="1464"/>
      <c r="P3043" s="1503">
        <f>Z3041</f>
        <v>1.8055555555555554E-2</v>
      </c>
      <c r="Q3043" s="1504"/>
      <c r="R3043" s="1"/>
      <c r="S3043" s="7" t="s">
        <v>1007</v>
      </c>
      <c r="T3043" s="1459">
        <v>7.4305555555555555E-2</v>
      </c>
      <c r="U3043" s="1460"/>
      <c r="V3043" s="379">
        <f>V3044-V3042</f>
        <v>0.70138888888888884</v>
      </c>
      <c r="W3043" s="379">
        <f>W3044-W3042</f>
        <v>0.70138888888888884</v>
      </c>
      <c r="X3043" s="1"/>
      <c r="Y3043" s="1"/>
      <c r="Z3043" s="13"/>
    </row>
    <row r="3044" spans="1:27" s="751" customFormat="1" ht="9" customHeight="1" thickBot="1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534"/>
      <c r="U3044" s="534"/>
      <c r="V3044" s="379">
        <f>J3049</f>
        <v>0.9375</v>
      </c>
      <c r="W3044" s="379">
        <f>I3055</f>
        <v>0.9375</v>
      </c>
      <c r="X3044" s="1"/>
      <c r="Y3044" s="1"/>
      <c r="Z3044" s="13"/>
    </row>
    <row r="3045" spans="1:27" s="751" customFormat="1" ht="20.100000000000001" customHeight="1" x14ac:dyDescent="0.15">
      <c r="A3045" s="1572" t="s">
        <v>1008</v>
      </c>
      <c r="B3045" s="1461">
        <v>1</v>
      </c>
      <c r="C3045" s="1540"/>
      <c r="D3045" s="1461">
        <v>2</v>
      </c>
      <c r="E3045" s="1540"/>
      <c r="F3045" s="1461">
        <v>3</v>
      </c>
      <c r="G3045" s="1540"/>
      <c r="H3045" s="1461">
        <v>4</v>
      </c>
      <c r="I3045" s="1540"/>
      <c r="J3045" s="1461">
        <v>5</v>
      </c>
      <c r="K3045" s="1540"/>
      <c r="L3045" s="1461">
        <v>6</v>
      </c>
      <c r="M3045" s="1540"/>
      <c r="N3045" s="1461">
        <v>7</v>
      </c>
      <c r="O3045" s="1540"/>
      <c r="P3045" s="1461">
        <v>8</v>
      </c>
      <c r="Q3045" s="1540"/>
      <c r="R3045" s="1461">
        <v>9</v>
      </c>
      <c r="S3045" s="1540"/>
      <c r="T3045" s="1570">
        <v>10</v>
      </c>
      <c r="U3045" s="1571"/>
      <c r="V3045" s="1"/>
      <c r="W3045" s="1"/>
      <c r="X3045" s="1"/>
      <c r="Y3045" s="1"/>
      <c r="Z3045" s="13"/>
    </row>
    <row r="3046" spans="1:27" s="751" customFormat="1" ht="20.100000000000001" customHeight="1" x14ac:dyDescent="0.15">
      <c r="A3046" s="1573"/>
      <c r="B3046" s="9" t="s">
        <v>1189</v>
      </c>
      <c r="C3046" s="9" t="s">
        <v>1190</v>
      </c>
      <c r="D3046" s="9" t="s">
        <v>1189</v>
      </c>
      <c r="E3046" s="9" t="s">
        <v>1190</v>
      </c>
      <c r="F3046" s="9" t="s">
        <v>1189</v>
      </c>
      <c r="G3046" s="9" t="s">
        <v>1190</v>
      </c>
      <c r="H3046" s="9" t="s">
        <v>1189</v>
      </c>
      <c r="I3046" s="9" t="s">
        <v>1190</v>
      </c>
      <c r="J3046" s="9" t="s">
        <v>1189</v>
      </c>
      <c r="K3046" s="9" t="s">
        <v>1190</v>
      </c>
      <c r="L3046" s="9"/>
      <c r="M3046" s="9"/>
      <c r="N3046" s="9"/>
      <c r="O3046" s="9"/>
      <c r="P3046" s="9"/>
      <c r="Q3046" s="9"/>
      <c r="R3046" s="9"/>
      <c r="S3046" s="9"/>
      <c r="T3046" s="10"/>
      <c r="U3046" s="16"/>
      <c r="V3046" s="1" t="s">
        <v>1198</v>
      </c>
      <c r="W3046" s="382" t="s">
        <v>1058</v>
      </c>
      <c r="X3046" s="1"/>
      <c r="Y3046" s="1"/>
      <c r="Z3046" s="13"/>
      <c r="AA3046" s="623"/>
    </row>
    <row r="3047" spans="1:27" s="751" customFormat="1" ht="24.75" customHeight="1" x14ac:dyDescent="0.15">
      <c r="A3047" s="8">
        <v>1</v>
      </c>
      <c r="B3047" s="180"/>
      <c r="C3047" s="39" t="s">
        <v>1191</v>
      </c>
      <c r="D3047" s="55">
        <v>0.33749999999999997</v>
      </c>
      <c r="E3047" s="55">
        <v>0.41180555555555542</v>
      </c>
      <c r="F3047" s="55">
        <v>0.52499999999999991</v>
      </c>
      <c r="G3047" s="55">
        <v>0.60555555555555562</v>
      </c>
      <c r="H3047" s="55">
        <v>0.70972222222222259</v>
      </c>
      <c r="I3047" s="55">
        <v>0.79236111111111163</v>
      </c>
      <c r="J3047" s="55">
        <v>0.89791666666666747</v>
      </c>
      <c r="K3047" s="55"/>
      <c r="L3047" s="3"/>
      <c r="M3047" s="3"/>
      <c r="N3047" s="3"/>
      <c r="O3047" s="3"/>
      <c r="P3047" s="3"/>
      <c r="Q3047" s="3"/>
      <c r="R3047" s="68"/>
      <c r="S3047" s="69"/>
      <c r="T3047" s="14"/>
      <c r="U3047" s="20"/>
      <c r="V3047" s="383">
        <f>COUNTA(B3047:U3079)</f>
        <v>78</v>
      </c>
      <c r="W3047" s="384">
        <f>V3047/10/2</f>
        <v>3.9</v>
      </c>
      <c r="X3047" s="1"/>
      <c r="Y3047" s="1"/>
      <c r="Z3047" s="13"/>
      <c r="AA3047" s="623" t="s">
        <v>1199</v>
      </c>
    </row>
    <row r="3048" spans="1:27" s="751" customFormat="1" ht="24.75" customHeight="1" x14ac:dyDescent="0.15">
      <c r="A3048" s="8">
        <v>2</v>
      </c>
      <c r="B3048" s="180"/>
      <c r="C3048" s="3">
        <v>0.2361111111111111</v>
      </c>
      <c r="D3048" s="3">
        <v>0.35624999999999996</v>
      </c>
      <c r="E3048" s="3">
        <v>0.43124999999999986</v>
      </c>
      <c r="F3048" s="3">
        <v>0.54374999999999996</v>
      </c>
      <c r="G3048" s="3">
        <v>0.62430555555555567</v>
      </c>
      <c r="H3048" s="3">
        <v>0.72847222222222263</v>
      </c>
      <c r="I3048" s="3">
        <v>0.81041666666666723</v>
      </c>
      <c r="J3048" s="3">
        <v>0.91736111111111196</v>
      </c>
      <c r="K3048" s="3"/>
      <c r="L3048" s="3"/>
      <c r="M3048" s="3"/>
      <c r="N3048" s="3"/>
      <c r="O3048" s="3"/>
      <c r="P3048" s="3"/>
      <c r="Q3048" s="3"/>
      <c r="R3048" s="68"/>
      <c r="S3048" s="69"/>
      <c r="T3048" s="14"/>
      <c r="U3048" s="20"/>
      <c r="V3048" s="386">
        <f>COUNTA(B3047:B3079,D3047:D3079,F3047:F3079,H3047:H3079,J3047:J3079,L3047:L3079,N3047:N3079,P3047:P3079,R3047:R3079,T3047:T3079)</f>
        <v>39</v>
      </c>
      <c r="W3048" s="386">
        <f>COUNTA(C3047:C3079,E3047:E3079,G3047:G3079,I3047:I3079,K3047:K3079,M3047:M3079,O3047:O3079,Q3047:Q3079,S3047:S3079,U3047:U3079)</f>
        <v>39</v>
      </c>
      <c r="X3048" s="1"/>
      <c r="Y3048" s="641">
        <f>(V3048+W3048)/2</f>
        <v>39</v>
      </c>
      <c r="Z3048" s="13"/>
      <c r="AA3048" s="623" t="s">
        <v>1193</v>
      </c>
    </row>
    <row r="3049" spans="1:27" s="751" customFormat="1" ht="24.75" customHeight="1" x14ac:dyDescent="0.15">
      <c r="A3049" s="8">
        <v>3</v>
      </c>
      <c r="B3049" s="279"/>
      <c r="C3049" s="3">
        <v>0.25624999999999998</v>
      </c>
      <c r="D3049" s="3">
        <v>0.37499999999999994</v>
      </c>
      <c r="E3049" s="3">
        <v>0.45069444444444429</v>
      </c>
      <c r="F3049" s="3">
        <v>0.5625</v>
      </c>
      <c r="G3049" s="3">
        <v>0.64305555555555571</v>
      </c>
      <c r="H3049" s="3">
        <v>0.74722222222222268</v>
      </c>
      <c r="I3049" s="3">
        <v>0.82847222222222283</v>
      </c>
      <c r="J3049" s="3">
        <v>0.9375</v>
      </c>
      <c r="K3049" s="3"/>
      <c r="L3049" s="3"/>
      <c r="M3049" s="3"/>
      <c r="N3049" s="3"/>
      <c r="O3049" s="3"/>
      <c r="P3049" s="3"/>
      <c r="Q3049" s="3"/>
      <c r="R3049" s="68"/>
      <c r="S3049" s="69"/>
      <c r="T3049" s="14"/>
      <c r="U3049" s="20"/>
      <c r="V3049" s="1" t="s">
        <v>1051</v>
      </c>
      <c r="W3049" s="1" t="s">
        <v>1052</v>
      </c>
      <c r="X3049" s="1"/>
      <c r="Y3049" s="1" t="s">
        <v>1028</v>
      </c>
      <c r="Z3049" s="13"/>
      <c r="AA3049" s="623" t="s">
        <v>1193</v>
      </c>
    </row>
    <row r="3050" spans="1:27" s="751" customFormat="1" ht="24.75" customHeight="1" x14ac:dyDescent="0.15">
      <c r="A3050" s="8">
        <v>4</v>
      </c>
      <c r="B3050" s="279"/>
      <c r="C3050" s="3">
        <v>0.27638888888888885</v>
      </c>
      <c r="D3050" s="3">
        <v>0.39374999999999993</v>
      </c>
      <c r="E3050" s="3">
        <v>0.47013888888888872</v>
      </c>
      <c r="F3050" s="3">
        <v>0.58125000000000004</v>
      </c>
      <c r="G3050" s="3">
        <v>0.66180555555555576</v>
      </c>
      <c r="H3050" s="3">
        <v>0.76597222222222272</v>
      </c>
      <c r="I3050" s="3">
        <v>0.84652777777777843</v>
      </c>
      <c r="J3050" s="3"/>
      <c r="K3050" s="3"/>
      <c r="L3050" s="3"/>
      <c r="M3050" s="3"/>
      <c r="N3050" s="3"/>
      <c r="O3050" s="3"/>
      <c r="P3050" s="3"/>
      <c r="Q3050" s="3"/>
      <c r="R3050" s="68"/>
      <c r="S3050" s="69"/>
      <c r="T3050" s="14"/>
      <c r="U3050" s="20"/>
      <c r="V3050" s="388">
        <f>J3047-H3056</f>
        <v>1.9444444444444486E-2</v>
      </c>
      <c r="W3050" s="388">
        <f>I3053-I3052</f>
        <v>1.8055555555555602E-2</v>
      </c>
      <c r="X3050" s="1"/>
      <c r="Y3050" s="1"/>
      <c r="Z3050" s="13"/>
      <c r="AA3050" s="622" t="s">
        <v>1192</v>
      </c>
    </row>
    <row r="3051" spans="1:27" s="751" customFormat="1" ht="24.75" customHeight="1" x14ac:dyDescent="0.15">
      <c r="A3051" s="8">
        <v>5</v>
      </c>
      <c r="B3051" s="3">
        <v>0.2361111111111111</v>
      </c>
      <c r="C3051" s="3">
        <v>0.29583333333333328</v>
      </c>
      <c r="D3051" s="3">
        <v>0.41249999999999992</v>
      </c>
      <c r="E3051" s="3">
        <v>0.48958333333333315</v>
      </c>
      <c r="F3051" s="3">
        <v>0.60000000000000009</v>
      </c>
      <c r="G3051" s="3">
        <v>0.6805555555555558</v>
      </c>
      <c r="H3051" s="3">
        <v>0.78472222222222276</v>
      </c>
      <c r="I3051" s="3">
        <v>0.86458333333333404</v>
      </c>
      <c r="J3051" s="3"/>
      <c r="K3051" s="3"/>
      <c r="L3051" s="3"/>
      <c r="M3051" s="3"/>
      <c r="N3051" s="3"/>
      <c r="O3051" s="3"/>
      <c r="P3051" s="3"/>
      <c r="Q3051" s="3"/>
      <c r="R3051" s="68"/>
      <c r="S3051" s="69"/>
      <c r="T3051" s="14"/>
      <c r="U3051" s="20"/>
      <c r="V3051" s="388">
        <f>J3048-J3047</f>
        <v>1.9444444444444486E-2</v>
      </c>
      <c r="W3051" s="388">
        <f>I3054-I3053</f>
        <v>1.8055555555555602E-2</v>
      </c>
      <c r="X3051" s="1"/>
      <c r="Y3051" s="1"/>
      <c r="Z3051" s="13"/>
      <c r="AA3051" s="622" t="s">
        <v>1200</v>
      </c>
    </row>
    <row r="3052" spans="1:27" s="751" customFormat="1" ht="24.75" customHeight="1" x14ac:dyDescent="0.15">
      <c r="A3052" s="8">
        <v>6</v>
      </c>
      <c r="B3052" s="3">
        <v>0.25277777777777777</v>
      </c>
      <c r="C3052" s="3">
        <v>0.31527777777777771</v>
      </c>
      <c r="D3052" s="3">
        <v>0.43124999999999991</v>
      </c>
      <c r="E3052" s="3">
        <v>0.50902777777777763</v>
      </c>
      <c r="F3052" s="3">
        <v>0.61875000000000013</v>
      </c>
      <c r="G3052" s="3">
        <v>0.69930555555555585</v>
      </c>
      <c r="H3052" s="3">
        <v>0.80347222222222281</v>
      </c>
      <c r="I3052" s="3">
        <v>0.88263888888888964</v>
      </c>
      <c r="J3052" s="3"/>
      <c r="K3052" s="3"/>
      <c r="L3052" s="3"/>
      <c r="M3052" s="3"/>
      <c r="N3052" s="3"/>
      <c r="O3052" s="3"/>
      <c r="P3052" s="3"/>
      <c r="Q3052" s="3"/>
      <c r="R3052" s="68"/>
      <c r="S3052" s="69"/>
      <c r="T3052" s="14"/>
      <c r="U3052" s="20"/>
      <c r="V3052" s="388">
        <f>J3049-J3048</f>
        <v>2.013888888888804E-2</v>
      </c>
      <c r="W3052" s="388">
        <f>I3055-I3054</f>
        <v>1.8749999999999156E-2</v>
      </c>
      <c r="X3052" s="1"/>
      <c r="Y3052" s="1"/>
      <c r="Z3052" s="13"/>
      <c r="AA3052" s="622" t="s">
        <v>1200</v>
      </c>
    </row>
    <row r="3053" spans="1:27" s="751" customFormat="1" ht="24.75" customHeight="1" x14ac:dyDescent="0.15">
      <c r="A3053" s="8">
        <v>7</v>
      </c>
      <c r="B3053" s="3">
        <v>0.26944444444444443</v>
      </c>
      <c r="C3053" s="3">
        <v>0.33472222222222214</v>
      </c>
      <c r="D3053" s="3">
        <v>0.4499999999999999</v>
      </c>
      <c r="E3053" s="3">
        <v>0.52847222222222212</v>
      </c>
      <c r="F3053" s="3">
        <v>0.63680555555555574</v>
      </c>
      <c r="G3053" s="3">
        <v>0.71805555555555589</v>
      </c>
      <c r="H3053" s="3">
        <v>0.82222222222222285</v>
      </c>
      <c r="I3053" s="3">
        <v>0.90069444444444524</v>
      </c>
      <c r="J3053" s="3"/>
      <c r="K3053" s="3"/>
      <c r="L3053" s="3"/>
      <c r="M3053" s="3"/>
      <c r="N3053" s="3"/>
      <c r="O3053" s="3"/>
      <c r="P3053" s="3"/>
      <c r="Q3053" s="3"/>
      <c r="R3053" s="68"/>
      <c r="S3053" s="69"/>
      <c r="T3053" s="14"/>
      <c r="U3053" s="20"/>
      <c r="V3053" s="388"/>
      <c r="W3053" s="388"/>
      <c r="X3053" s="1"/>
      <c r="Y3053" s="1"/>
      <c r="Z3053" s="13"/>
      <c r="AA3053" s="622" t="s">
        <v>1200</v>
      </c>
    </row>
    <row r="3054" spans="1:27" s="751" customFormat="1" ht="24.75" customHeight="1" x14ac:dyDescent="0.15">
      <c r="A3054" s="8">
        <v>8</v>
      </c>
      <c r="B3054" s="3">
        <v>0.28611111111111109</v>
      </c>
      <c r="C3054" s="3">
        <v>0.35416666666666657</v>
      </c>
      <c r="D3054" s="3">
        <v>0.46874999999999989</v>
      </c>
      <c r="E3054" s="3">
        <v>0.54791666666666661</v>
      </c>
      <c r="F3054" s="3">
        <v>0.65486111111111134</v>
      </c>
      <c r="G3054" s="3">
        <v>0.73680555555555594</v>
      </c>
      <c r="H3054" s="3">
        <v>0.8409722222222229</v>
      </c>
      <c r="I3054" s="3">
        <v>0.91875000000000084</v>
      </c>
      <c r="J3054" s="3"/>
      <c r="K3054" s="3"/>
      <c r="L3054" s="3"/>
      <c r="M3054" s="3"/>
      <c r="N3054" s="3"/>
      <c r="O3054" s="3"/>
      <c r="P3054" s="3"/>
      <c r="Q3054" s="3"/>
      <c r="R3054" s="68"/>
      <c r="S3054" s="69"/>
      <c r="T3054" s="14"/>
      <c r="U3054" s="20"/>
      <c r="V3054" s="1"/>
      <c r="W3054" s="1"/>
      <c r="X3054" s="1"/>
      <c r="Y3054" s="1"/>
      <c r="Z3054" s="13"/>
      <c r="AA3054" s="622" t="s">
        <v>1192</v>
      </c>
    </row>
    <row r="3055" spans="1:27" s="751" customFormat="1" ht="24.75" customHeight="1" x14ac:dyDescent="0.15">
      <c r="A3055" s="8">
        <v>9</v>
      </c>
      <c r="B3055" s="3">
        <v>0.30277777777777776</v>
      </c>
      <c r="C3055" s="3">
        <v>0.37361111111111101</v>
      </c>
      <c r="D3055" s="3">
        <v>0.48749999999999988</v>
      </c>
      <c r="E3055" s="3">
        <v>0.56736111111111109</v>
      </c>
      <c r="F3055" s="3">
        <v>0.67291666666666694</v>
      </c>
      <c r="G3055" s="3">
        <v>0.75555555555555598</v>
      </c>
      <c r="H3055" s="3">
        <v>0.85972222222222294</v>
      </c>
      <c r="I3055" s="3">
        <v>0.9375</v>
      </c>
      <c r="J3055" s="3"/>
      <c r="K3055" s="3"/>
      <c r="L3055" s="3"/>
      <c r="M3055" s="3"/>
      <c r="N3055" s="3"/>
      <c r="O3055" s="3"/>
      <c r="P3055" s="3"/>
      <c r="Q3055" s="3"/>
      <c r="R3055" s="68"/>
      <c r="S3055" s="69"/>
      <c r="T3055" s="14"/>
      <c r="U3055" s="20"/>
      <c r="V3055" s="1"/>
      <c r="W3055" s="1"/>
      <c r="X3055" s="1"/>
      <c r="Y3055" s="1"/>
      <c r="Z3055" s="13"/>
      <c r="AA3055" s="622" t="s">
        <v>1200</v>
      </c>
    </row>
    <row r="3056" spans="1:27" s="751" customFormat="1" ht="24.75" customHeight="1" x14ac:dyDescent="0.15">
      <c r="A3056" s="8">
        <v>10</v>
      </c>
      <c r="B3056" s="3">
        <v>0.31944444444444442</v>
      </c>
      <c r="C3056" s="3">
        <v>0.39305555555555544</v>
      </c>
      <c r="D3056" s="3">
        <v>0.50624999999999987</v>
      </c>
      <c r="E3056" s="3">
        <v>0.58680555555555558</v>
      </c>
      <c r="F3056" s="3">
        <v>0.69097222222222254</v>
      </c>
      <c r="G3056" s="3">
        <v>0.77430555555555602</v>
      </c>
      <c r="H3056" s="3">
        <v>0.87847222222222299</v>
      </c>
      <c r="I3056" s="3"/>
      <c r="J3056" s="3"/>
      <c r="K3056" s="3"/>
      <c r="L3056" s="3"/>
      <c r="M3056" s="3"/>
      <c r="N3056" s="3"/>
      <c r="O3056" s="3"/>
      <c r="P3056" s="3"/>
      <c r="Q3056" s="3"/>
      <c r="R3056" s="68"/>
      <c r="S3056" s="69"/>
      <c r="T3056" s="14"/>
      <c r="U3056" s="20"/>
      <c r="V3056" s="388"/>
      <c r="W3056" s="1"/>
      <c r="X3056" s="1"/>
      <c r="Y3056" s="1"/>
      <c r="Z3056" s="13"/>
      <c r="AA3056" s="623" t="s">
        <v>1193</v>
      </c>
    </row>
    <row r="3057" spans="1:27" s="751" customFormat="1" ht="24.75" customHeight="1" x14ac:dyDescent="0.15">
      <c r="A3057" s="8">
        <v>11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68"/>
      <c r="S3057" s="69"/>
      <c r="T3057" s="14"/>
      <c r="U3057" s="20"/>
      <c r="V3057" s="388"/>
      <c r="W3057" s="1"/>
      <c r="X3057" s="1"/>
      <c r="Y3057" s="1"/>
      <c r="Z3057" s="13"/>
      <c r="AA3057" s="622"/>
    </row>
    <row r="3058" spans="1:27" s="751" customFormat="1" ht="24.75" customHeight="1" x14ac:dyDescent="0.15">
      <c r="A3058" s="8">
        <v>12</v>
      </c>
      <c r="B3058" s="3"/>
      <c r="C3058" s="3"/>
      <c r="D3058" s="3"/>
      <c r="E3058" s="3"/>
      <c r="F3058" s="49"/>
      <c r="G3058" s="3"/>
      <c r="H3058" s="50"/>
      <c r="I3058" s="3"/>
      <c r="J3058" s="3"/>
      <c r="K3058" s="3"/>
      <c r="L3058" s="3"/>
      <c r="M3058" s="3"/>
      <c r="N3058" s="3"/>
      <c r="O3058" s="3"/>
      <c r="P3058" s="3"/>
      <c r="Q3058" s="3"/>
      <c r="R3058" s="68"/>
      <c r="S3058" s="69"/>
      <c r="T3058" s="14"/>
      <c r="U3058" s="20"/>
      <c r="V3058" s="1"/>
      <c r="W3058" s="1"/>
      <c r="X3058" s="1"/>
      <c r="Y3058" s="1"/>
      <c r="Z3058" s="13"/>
    </row>
    <row r="3059" spans="1:27" s="751" customFormat="1" ht="24.75" customHeight="1" x14ac:dyDescent="0.15">
      <c r="A3059" s="728">
        <v>13</v>
      </c>
      <c r="B3059" s="3"/>
      <c r="C3059" s="3"/>
      <c r="D3059" s="3"/>
      <c r="E3059" s="3"/>
      <c r="F3059" s="49"/>
      <c r="G3059" s="3"/>
      <c r="H3059" s="50"/>
      <c r="I3059" s="3"/>
      <c r="J3059" s="3"/>
      <c r="K3059" s="3"/>
      <c r="L3059" s="3"/>
      <c r="M3059" s="3"/>
      <c r="N3059" s="3"/>
      <c r="O3059" s="3"/>
      <c r="P3059" s="3"/>
      <c r="Q3059" s="3"/>
      <c r="R3059" s="68"/>
      <c r="S3059" s="69"/>
      <c r="T3059" s="14"/>
      <c r="U3059" s="20"/>
      <c r="V3059" s="1"/>
      <c r="W3059" s="1"/>
      <c r="X3059" s="1"/>
      <c r="Y3059" s="1"/>
      <c r="Z3059" s="13"/>
    </row>
    <row r="3060" spans="1:27" s="751" customFormat="1" ht="24.75" customHeight="1" x14ac:dyDescent="0.15">
      <c r="A3060" s="728">
        <v>14</v>
      </c>
      <c r="B3060" s="3"/>
      <c r="C3060" s="3"/>
      <c r="D3060" s="3"/>
      <c r="E3060" s="3"/>
      <c r="F3060" s="49"/>
      <c r="G3060" s="3"/>
      <c r="H3060" s="50"/>
      <c r="I3060" s="3"/>
      <c r="J3060" s="3"/>
      <c r="K3060" s="3"/>
      <c r="L3060" s="3"/>
      <c r="M3060" s="3"/>
      <c r="N3060" s="3"/>
      <c r="O3060" s="3"/>
      <c r="P3060" s="3"/>
      <c r="Q3060" s="3"/>
      <c r="R3060" s="68"/>
      <c r="S3060" s="69"/>
      <c r="T3060" s="14"/>
      <c r="U3060" s="20"/>
      <c r="V3060" s="1"/>
      <c r="W3060" s="1"/>
      <c r="X3060" s="1"/>
      <c r="Y3060" s="1"/>
      <c r="Z3060" s="13"/>
    </row>
    <row r="3061" spans="1:27" s="751" customFormat="1" ht="24.75" customHeight="1" x14ac:dyDescent="0.15">
      <c r="A3061" s="728">
        <v>15</v>
      </c>
      <c r="B3061" s="3"/>
      <c r="C3061" s="3"/>
      <c r="D3061" s="3"/>
      <c r="E3061" s="3"/>
      <c r="F3061" s="49"/>
      <c r="G3061" s="3"/>
      <c r="H3061" s="50"/>
      <c r="I3061" s="3"/>
      <c r="J3061" s="3"/>
      <c r="K3061" s="3"/>
      <c r="L3061" s="3"/>
      <c r="M3061" s="3"/>
      <c r="N3061" s="3"/>
      <c r="O3061" s="3"/>
      <c r="P3061" s="3"/>
      <c r="Q3061" s="3"/>
      <c r="R3061" s="68"/>
      <c r="S3061" s="69"/>
      <c r="T3061" s="14"/>
      <c r="U3061" s="20"/>
      <c r="V3061" s="1"/>
      <c r="W3061" s="1"/>
      <c r="X3061" s="1"/>
      <c r="Y3061" s="1"/>
      <c r="Z3061" s="13"/>
    </row>
    <row r="3062" spans="1:27" s="751" customFormat="1" ht="24.75" customHeight="1" x14ac:dyDescent="0.15">
      <c r="A3062" s="728">
        <v>16</v>
      </c>
      <c r="B3062" s="40"/>
      <c r="C3062" s="40"/>
      <c r="D3062" s="40"/>
      <c r="E3062" s="40"/>
      <c r="F3062" s="40"/>
      <c r="G3062" s="40"/>
      <c r="H3062" s="40"/>
      <c r="I3062" s="40"/>
      <c r="J3062" s="40"/>
      <c r="K3062" s="40"/>
      <c r="L3062" s="40"/>
      <c r="M3062" s="40"/>
      <c r="N3062" s="40"/>
      <c r="O3062" s="40"/>
      <c r="P3062" s="40"/>
      <c r="Q3062" s="40"/>
      <c r="R3062" s="68"/>
      <c r="S3062" s="69"/>
      <c r="T3062" s="14"/>
      <c r="U3062" s="20"/>
      <c r="V3062" s="1"/>
      <c r="W3062" s="1"/>
      <c r="X3062" s="1"/>
      <c r="Y3062" s="1"/>
      <c r="Z3062" s="13"/>
    </row>
    <row r="3063" spans="1:27" s="751" customFormat="1" ht="24.75" customHeight="1" x14ac:dyDescent="0.15">
      <c r="A3063" s="728">
        <v>17</v>
      </c>
      <c r="B3063" s="40"/>
      <c r="C3063" s="40"/>
      <c r="D3063" s="40"/>
      <c r="E3063" s="40"/>
      <c r="F3063" s="40"/>
      <c r="G3063" s="40"/>
      <c r="H3063" s="40"/>
      <c r="I3063" s="40"/>
      <c r="J3063" s="40"/>
      <c r="K3063" s="40"/>
      <c r="L3063" s="40"/>
      <c r="M3063" s="40"/>
      <c r="N3063" s="40"/>
      <c r="O3063" s="40"/>
      <c r="P3063" s="40"/>
      <c r="Q3063" s="40"/>
      <c r="R3063" s="68"/>
      <c r="S3063" s="69"/>
      <c r="T3063" s="14"/>
      <c r="U3063" s="20"/>
      <c r="V3063" s="1"/>
      <c r="W3063" s="1"/>
      <c r="X3063" s="1"/>
      <c r="Y3063" s="1"/>
      <c r="Z3063" s="13"/>
    </row>
    <row r="3064" spans="1:27" s="751" customFormat="1" ht="24.75" customHeight="1" x14ac:dyDescent="0.15">
      <c r="A3064" s="728">
        <v>18</v>
      </c>
      <c r="B3064" s="40"/>
      <c r="C3064" s="40"/>
      <c r="D3064" s="40"/>
      <c r="E3064" s="40"/>
      <c r="F3064" s="40"/>
      <c r="G3064" s="40"/>
      <c r="H3064" s="40"/>
      <c r="I3064" s="40"/>
      <c r="J3064" s="40"/>
      <c r="K3064" s="40"/>
      <c r="L3064" s="40"/>
      <c r="M3064" s="40"/>
      <c r="N3064" s="40"/>
      <c r="O3064" s="40"/>
      <c r="P3064" s="40"/>
      <c r="Q3064" s="40"/>
      <c r="R3064" s="68"/>
      <c r="S3064" s="69"/>
      <c r="T3064" s="14"/>
      <c r="U3064" s="20"/>
      <c r="V3064" s="1"/>
      <c r="W3064" s="1"/>
      <c r="X3064" s="1"/>
      <c r="Y3064" s="1"/>
      <c r="Z3064" s="13"/>
    </row>
    <row r="3065" spans="1:27" s="751" customFormat="1" ht="24.75" customHeight="1" x14ac:dyDescent="0.15">
      <c r="A3065" s="8">
        <v>19</v>
      </c>
      <c r="B3065" s="40"/>
      <c r="C3065" s="40"/>
      <c r="D3065" s="40"/>
      <c r="E3065" s="40"/>
      <c r="F3065" s="40"/>
      <c r="G3065" s="40"/>
      <c r="H3065" s="40"/>
      <c r="I3065" s="40"/>
      <c r="J3065" s="40"/>
      <c r="K3065" s="40"/>
      <c r="L3065" s="40"/>
      <c r="M3065" s="40"/>
      <c r="N3065" s="40"/>
      <c r="O3065" s="40"/>
      <c r="P3065" s="40"/>
      <c r="Q3065" s="40"/>
      <c r="R3065" s="10"/>
      <c r="S3065" s="69"/>
      <c r="T3065" s="14"/>
      <c r="U3065" s="20"/>
      <c r="V3065" s="1"/>
      <c r="W3065" s="1"/>
      <c r="X3065" s="1"/>
      <c r="Y3065" s="1"/>
      <c r="Z3065" s="13"/>
    </row>
    <row r="3066" spans="1:27" s="751" customFormat="1" ht="24.75" customHeight="1" x14ac:dyDescent="0.15">
      <c r="A3066" s="8">
        <v>20</v>
      </c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9"/>
      <c r="S3066" s="4"/>
      <c r="T3066" s="14"/>
      <c r="U3066" s="20"/>
      <c r="V3066" s="1"/>
      <c r="W3066" s="1"/>
      <c r="X3066" s="1"/>
      <c r="Y3066" s="1"/>
      <c r="Z3066" s="13"/>
    </row>
    <row r="3067" spans="1:27" s="751" customFormat="1" ht="24.75" customHeight="1" x14ac:dyDescent="0.15">
      <c r="A3067" s="8">
        <v>21</v>
      </c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14"/>
      <c r="U3067" s="20"/>
      <c r="V3067" s="1"/>
      <c r="W3067" s="1"/>
      <c r="X3067" s="1"/>
      <c r="Y3067" s="1"/>
      <c r="Z3067" s="13"/>
    </row>
    <row r="3068" spans="1:27" s="751" customFormat="1" ht="24.75" customHeight="1" x14ac:dyDescent="0.15">
      <c r="A3068" s="8">
        <v>22</v>
      </c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14"/>
      <c r="U3068" s="20"/>
      <c r="V3068" s="1"/>
      <c r="W3068" s="1"/>
      <c r="X3068" s="1"/>
      <c r="Y3068" s="1"/>
      <c r="Z3068" s="13"/>
    </row>
    <row r="3069" spans="1:27" s="751" customFormat="1" ht="24.75" customHeight="1" x14ac:dyDescent="0.15">
      <c r="A3069" s="8">
        <v>23</v>
      </c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14"/>
      <c r="U3069" s="20"/>
      <c r="V3069" s="1"/>
      <c r="W3069" s="1"/>
      <c r="X3069" s="1"/>
      <c r="Y3069" s="1"/>
      <c r="Z3069" s="13"/>
    </row>
    <row r="3070" spans="1:27" s="751" customFormat="1" ht="24.75" customHeight="1" x14ac:dyDescent="0.15">
      <c r="A3070" s="8">
        <v>24</v>
      </c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14"/>
      <c r="U3070" s="20"/>
      <c r="V3070" s="1"/>
      <c r="W3070" s="1"/>
      <c r="X3070" s="1"/>
      <c r="Y3070" s="1"/>
      <c r="Z3070" s="13"/>
    </row>
    <row r="3071" spans="1:27" s="751" customFormat="1" ht="24.75" customHeight="1" x14ac:dyDescent="0.15">
      <c r="A3071" s="8">
        <v>25</v>
      </c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14"/>
      <c r="U3071" s="20"/>
      <c r="V3071" s="1"/>
      <c r="W3071" s="1"/>
      <c r="X3071" s="1"/>
      <c r="Y3071" s="1"/>
      <c r="Z3071" s="13"/>
    </row>
    <row r="3072" spans="1:27" s="751" customFormat="1" ht="24.75" customHeight="1" x14ac:dyDescent="0.15">
      <c r="A3072" s="8">
        <v>26</v>
      </c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14"/>
      <c r="U3072" s="20"/>
      <c r="V3072" s="1"/>
      <c r="W3072" s="1"/>
      <c r="X3072" s="1"/>
      <c r="Y3072" s="1"/>
      <c r="Z3072" s="13"/>
    </row>
    <row r="3073" spans="1:27" s="751" customFormat="1" ht="24.75" customHeight="1" x14ac:dyDescent="0.15">
      <c r="A3073" s="8">
        <v>27</v>
      </c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14"/>
      <c r="U3073" s="20"/>
      <c r="V3073" s="1"/>
      <c r="W3073" s="1"/>
      <c r="X3073" s="1"/>
      <c r="Y3073" s="1"/>
      <c r="Z3073" s="13"/>
    </row>
    <row r="3074" spans="1:27" s="751" customFormat="1" ht="24.75" customHeight="1" x14ac:dyDescent="0.15">
      <c r="A3074" s="8">
        <v>28</v>
      </c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14"/>
      <c r="U3074" s="20"/>
      <c r="V3074" s="1"/>
      <c r="W3074" s="1"/>
      <c r="X3074" s="1"/>
      <c r="Y3074" s="1"/>
      <c r="Z3074" s="13"/>
    </row>
    <row r="3075" spans="1:27" s="751" customFormat="1" ht="24.75" customHeight="1" x14ac:dyDescent="0.15">
      <c r="A3075" s="8">
        <v>29</v>
      </c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14"/>
      <c r="U3075" s="20"/>
      <c r="V3075" s="1"/>
      <c r="W3075" s="1"/>
      <c r="X3075" s="1"/>
      <c r="Y3075" s="1"/>
      <c r="Z3075" s="13"/>
    </row>
    <row r="3076" spans="1:27" s="751" customFormat="1" ht="24.75" customHeight="1" x14ac:dyDescent="0.15">
      <c r="A3076" s="8">
        <v>30</v>
      </c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14"/>
      <c r="U3076" s="20"/>
      <c r="V3076" s="1"/>
      <c r="W3076" s="1"/>
      <c r="X3076" s="1"/>
      <c r="Y3076" s="1"/>
      <c r="Z3076" s="13"/>
    </row>
    <row r="3077" spans="1:27" s="751" customFormat="1" ht="24.75" customHeight="1" x14ac:dyDescent="0.15">
      <c r="A3077" s="8">
        <v>31</v>
      </c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14"/>
      <c r="U3077" s="20"/>
      <c r="V3077" s="1"/>
      <c r="W3077" s="1"/>
      <c r="X3077" s="1"/>
      <c r="Y3077" s="1"/>
      <c r="Z3077" s="13"/>
    </row>
    <row r="3078" spans="1:27" s="751" customFormat="1" ht="24.75" customHeight="1" x14ac:dyDescent="0.15">
      <c r="A3078" s="8">
        <v>32</v>
      </c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14"/>
      <c r="U3078" s="20"/>
      <c r="V3078" s="1"/>
      <c r="W3078" s="1"/>
      <c r="X3078" s="1"/>
      <c r="Y3078" s="1"/>
      <c r="Z3078" s="13"/>
    </row>
    <row r="3079" spans="1:27" s="751" customFormat="1" ht="24.75" customHeight="1" thickBot="1" x14ac:dyDescent="0.2">
      <c r="A3079" s="11">
        <v>33</v>
      </c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31"/>
      <c r="U3079" s="32"/>
      <c r="V3079" s="1"/>
      <c r="W3079" s="1"/>
      <c r="X3079" s="1"/>
      <c r="Y3079" s="1"/>
      <c r="Z3079" s="13"/>
    </row>
    <row r="3080" spans="1:27" s="751" customFormat="1" ht="20.100000000000001" customHeight="1" thickBot="1" x14ac:dyDescent="0.2">
      <c r="A3080" s="1489" t="s">
        <v>1017</v>
      </c>
      <c r="B3080" s="1490"/>
      <c r="C3080" s="1448" t="s">
        <v>1054</v>
      </c>
      <c r="D3080" s="1448"/>
      <c r="E3080" s="1448"/>
      <c r="F3080" s="1449"/>
      <c r="G3080" s="13"/>
      <c r="H3080" s="13"/>
      <c r="I3080" s="13"/>
      <c r="J3080" s="13"/>
      <c r="K3080" s="13"/>
      <c r="L3080" s="13"/>
      <c r="M3080" s="13"/>
      <c r="N3080" s="13"/>
      <c r="O3080" s="13"/>
      <c r="P3080" s="13"/>
      <c r="Q3080" s="13"/>
      <c r="R3080" s="13"/>
      <c r="S3080" s="13"/>
      <c r="T3080" s="467"/>
      <c r="U3080" s="467"/>
      <c r="V3080" s="379"/>
      <c r="W3080" s="379"/>
      <c r="X3080" s="379"/>
      <c r="Y3080" s="380"/>
      <c r="Z3080" s="381"/>
    </row>
    <row r="3081" spans="1:27" s="2" customFormat="1" ht="35.25" customHeight="1" thickBot="1" x14ac:dyDescent="0.2">
      <c r="A3081" s="1476" t="s">
        <v>1201</v>
      </c>
      <c r="B3081" s="1477"/>
      <c r="C3081" s="1477"/>
      <c r="D3081" s="1477"/>
      <c r="E3081" s="1478"/>
      <c r="F3081" s="602" t="s">
        <v>1766</v>
      </c>
      <c r="G3081" s="1"/>
      <c r="H3081" s="1479" t="s">
        <v>47</v>
      </c>
      <c r="I3081" s="1480"/>
      <c r="J3081" s="1480"/>
      <c r="K3081" s="5" t="s">
        <v>9</v>
      </c>
      <c r="L3081" s="1457" t="s">
        <v>51</v>
      </c>
      <c r="M3081" s="1457"/>
      <c r="N3081" s="1458"/>
      <c r="O3081" s="1"/>
      <c r="P3081" s="6"/>
      <c r="Q3081" s="6"/>
      <c r="R3081" s="6"/>
      <c r="S3081" s="1"/>
      <c r="T3081" s="1648" t="s">
        <v>1</v>
      </c>
      <c r="U3081" s="1649"/>
      <c r="V3081" s="379">
        <f>V3083/V3088</f>
        <v>1.3555021367521366E-2</v>
      </c>
      <c r="W3081" s="379">
        <f>W3083/W3088</f>
        <v>1.3421474358974358E-2</v>
      </c>
      <c r="X3081" s="379">
        <f>AVERAGE(V3081,W3081)</f>
        <v>1.3488247863247862E-2</v>
      </c>
      <c r="Y3081" s="380" t="s">
        <v>136</v>
      </c>
      <c r="Z3081" s="381">
        <f>ROUND(X3081*1440,0)/1440</f>
        <v>1.3194444444444444E-2</v>
      </c>
    </row>
    <row r="3082" spans="1:27" s="2" customFormat="1" ht="13.5" customHeight="1" thickBot="1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379">
        <f>B3091</f>
        <v>0.23611111111111113</v>
      </c>
      <c r="W3082" s="379">
        <f>C3088</f>
        <v>0.23958333333333334</v>
      </c>
      <c r="X3082" s="1"/>
      <c r="Y3082" s="1"/>
      <c r="Z3082" s="13"/>
    </row>
    <row r="3083" spans="1:27" s="2" customFormat="1" ht="21.95" customHeight="1" thickBot="1" x14ac:dyDescent="0.2">
      <c r="A3083" s="1495" t="s">
        <v>137</v>
      </c>
      <c r="B3083" s="1450"/>
      <c r="C3083" s="987" t="s">
        <v>1001</v>
      </c>
      <c r="D3083" s="988"/>
      <c r="E3083" s="988"/>
      <c r="F3083" s="988"/>
      <c r="G3083" s="988"/>
      <c r="H3083" s="988"/>
      <c r="I3083" s="988"/>
      <c r="J3083" s="989"/>
      <c r="K3083" s="990"/>
      <c r="L3083" s="1"/>
      <c r="M3083" s="1"/>
      <c r="N3083" s="1463" t="s">
        <v>3</v>
      </c>
      <c r="O3083" s="1464"/>
      <c r="P3083" s="1465">
        <f>MINUTE(Z3081)</f>
        <v>19</v>
      </c>
      <c r="Q3083" s="1466"/>
      <c r="R3083" s="1"/>
      <c r="S3083" s="7" t="s">
        <v>1534</v>
      </c>
      <c r="T3083" s="1555">
        <v>4.583333333333333E-2</v>
      </c>
      <c r="U3083" s="1556"/>
      <c r="V3083" s="379">
        <f>V3084-V3082</f>
        <v>0.70486111111111105</v>
      </c>
      <c r="W3083" s="379">
        <f>W3084-W3082</f>
        <v>0.69791666666666663</v>
      </c>
      <c r="X3083" s="1"/>
      <c r="Y3083" s="1"/>
      <c r="Z3083" s="13"/>
    </row>
    <row r="3084" spans="1:27" s="2" customFormat="1" ht="13.5" customHeight="1" thickBot="1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379">
        <f>N3088</f>
        <v>0.94097222222222221</v>
      </c>
      <c r="W3084" s="379">
        <f>M3094</f>
        <v>0.9375</v>
      </c>
      <c r="X3084" s="1"/>
      <c r="Y3084" s="1"/>
      <c r="Z3084" s="13"/>
    </row>
    <row r="3085" spans="1:27" s="2" customFormat="1" ht="20.100000000000001" customHeight="1" x14ac:dyDescent="0.15">
      <c r="A3085" s="1499" t="s">
        <v>1535</v>
      </c>
      <c r="B3085" s="1494">
        <v>1</v>
      </c>
      <c r="C3085" s="1494"/>
      <c r="D3085" s="1494">
        <v>2</v>
      </c>
      <c r="E3085" s="1494"/>
      <c r="F3085" s="1494">
        <v>3</v>
      </c>
      <c r="G3085" s="1494"/>
      <c r="H3085" s="1494">
        <v>4</v>
      </c>
      <c r="I3085" s="1494"/>
      <c r="J3085" s="1494">
        <v>5</v>
      </c>
      <c r="K3085" s="1494"/>
      <c r="L3085" s="1494">
        <v>6</v>
      </c>
      <c r="M3085" s="1494"/>
      <c r="N3085" s="1494">
        <v>7</v>
      </c>
      <c r="O3085" s="1494"/>
      <c r="P3085" s="1494">
        <v>8</v>
      </c>
      <c r="Q3085" s="1494"/>
      <c r="R3085" s="1494">
        <v>9</v>
      </c>
      <c r="S3085" s="1494"/>
      <c r="T3085" s="1501">
        <v>10</v>
      </c>
      <c r="U3085" s="1502"/>
      <c r="V3085" s="534"/>
      <c r="W3085" s="534"/>
      <c r="Z3085" s="104"/>
    </row>
    <row r="3086" spans="1:27" s="2" customFormat="1" ht="20.100000000000001" customHeight="1" x14ac:dyDescent="0.15">
      <c r="A3086" s="1500"/>
      <c r="B3086" s="9" t="s">
        <v>47</v>
      </c>
      <c r="C3086" s="9" t="s">
        <v>1203</v>
      </c>
      <c r="D3086" s="9" t="s">
        <v>47</v>
      </c>
      <c r="E3086" s="9" t="s">
        <v>1203</v>
      </c>
      <c r="F3086" s="9" t="s">
        <v>47</v>
      </c>
      <c r="G3086" s="9" t="s">
        <v>1203</v>
      </c>
      <c r="H3086" s="9" t="s">
        <v>47</v>
      </c>
      <c r="I3086" s="9" t="s">
        <v>1203</v>
      </c>
      <c r="J3086" s="9" t="s">
        <v>47</v>
      </c>
      <c r="K3086" s="9" t="s">
        <v>1203</v>
      </c>
      <c r="L3086" s="9" t="s">
        <v>47</v>
      </c>
      <c r="M3086" s="9" t="s">
        <v>1203</v>
      </c>
      <c r="N3086" s="9" t="s">
        <v>47</v>
      </c>
      <c r="O3086" s="9"/>
      <c r="P3086" s="9"/>
      <c r="Q3086" s="9"/>
      <c r="R3086" s="9"/>
      <c r="S3086" s="9"/>
      <c r="T3086" s="9"/>
      <c r="U3086" s="116"/>
      <c r="V3086" s="534"/>
      <c r="W3086" s="534"/>
      <c r="Z3086" s="104"/>
    </row>
    <row r="3087" spans="1:27" s="2" customFormat="1" ht="24.75" customHeight="1" x14ac:dyDescent="0.15">
      <c r="A3087" s="57" t="s">
        <v>1204</v>
      </c>
      <c r="B3087" s="3"/>
      <c r="C3087" s="991"/>
      <c r="D3087" s="43">
        <v>0.29652777777777778</v>
      </c>
      <c r="E3087" s="3">
        <v>0.34027777777777779</v>
      </c>
      <c r="F3087" s="3">
        <v>0.40833333333333333</v>
      </c>
      <c r="G3087" s="92">
        <v>0.45416666666666666</v>
      </c>
      <c r="H3087" s="3">
        <v>0.54374999999999996</v>
      </c>
      <c r="I3087" s="3">
        <v>0.58958333333333335</v>
      </c>
      <c r="J3087" s="43">
        <v>0.67569444444444438</v>
      </c>
      <c r="K3087" s="92">
        <v>0.72291666666666665</v>
      </c>
      <c r="L3087" s="3">
        <v>0.79305555555555551</v>
      </c>
      <c r="M3087" s="3">
        <v>0.83958333333333324</v>
      </c>
      <c r="N3087" s="3">
        <v>0.92569444444444438</v>
      </c>
      <c r="O3087" s="789"/>
      <c r="P3087" s="3"/>
      <c r="Q3087" s="3"/>
      <c r="R3087" s="68"/>
      <c r="S3087" s="69"/>
      <c r="T3087" s="4"/>
      <c r="U3087" s="118"/>
      <c r="V3087" s="662">
        <f>COUNTA(B3087:U3109)</f>
        <v>104</v>
      </c>
      <c r="W3087" s="634">
        <f>V3087/9/2</f>
        <v>5.7777777777777777</v>
      </c>
      <c r="AA3087" s="104"/>
    </row>
    <row r="3088" spans="1:27" s="2" customFormat="1" ht="24.75" customHeight="1" x14ac:dyDescent="0.15">
      <c r="A3088" s="57" t="s">
        <v>1205</v>
      </c>
      <c r="B3088" s="39"/>
      <c r="C3088" s="3">
        <v>0.23958333333333334</v>
      </c>
      <c r="D3088" s="43">
        <v>0.30763888888888891</v>
      </c>
      <c r="E3088" s="92">
        <v>0.35347222222222202</v>
      </c>
      <c r="F3088" s="3">
        <v>0.42152777777777778</v>
      </c>
      <c r="G3088" s="3">
        <v>0.46736111111111112</v>
      </c>
      <c r="H3088" s="3">
        <v>0.56041666666666667</v>
      </c>
      <c r="I3088" s="92">
        <v>0.60624999999999996</v>
      </c>
      <c r="J3088" s="43">
        <v>0.68680555555555556</v>
      </c>
      <c r="K3088" s="3">
        <v>0.73750000000000004</v>
      </c>
      <c r="L3088" s="3">
        <v>0.80763888888888891</v>
      </c>
      <c r="M3088" s="92">
        <v>0.8534722222222223</v>
      </c>
      <c r="N3088" s="992">
        <v>0.94097222222222221</v>
      </c>
      <c r="O3088" s="790"/>
      <c r="P3088" s="3"/>
      <c r="Q3088" s="3"/>
      <c r="R3088" s="68"/>
      <c r="S3088" s="69"/>
      <c r="T3088" s="4"/>
      <c r="U3088" s="118"/>
      <c r="V3088" s="335">
        <f>COUNTA(B3087:B3118,D3087:D3118,F3087:F3118,H3087:H3118,J3087:J3118,L3087:L3118,N3087:N3118,P3087:P3118,R3087:R3118,T3087:T3118)</f>
        <v>52</v>
      </c>
      <c r="W3088" s="23">
        <f>COUNTA(C3087:C3108,E3087:E3108,G3087:G3108,I3087:I3108,K3087:K3108,M3087:M3108,O3087:O3108,Q3087:Q3108,S3087:S3108,U3087:U3108)</f>
        <v>52</v>
      </c>
      <c r="Y3088" s="667">
        <f>(V3088+W3088)/2</f>
        <v>52</v>
      </c>
      <c r="AA3088" s="104"/>
    </row>
    <row r="3089" spans="1:27" s="2" customFormat="1" ht="24.75" customHeight="1" x14ac:dyDescent="0.15">
      <c r="A3089" s="57" t="s">
        <v>1206</v>
      </c>
      <c r="B3089" s="3"/>
      <c r="C3089" s="92">
        <v>0.25208333333333333</v>
      </c>
      <c r="D3089" s="43">
        <v>0.31874999999999998</v>
      </c>
      <c r="E3089" s="3">
        <v>0.36597222222222198</v>
      </c>
      <c r="F3089" s="3">
        <v>0.43541666666666667</v>
      </c>
      <c r="G3089" s="92">
        <v>0.48125000000000001</v>
      </c>
      <c r="H3089" s="3">
        <v>0.57708333333333295</v>
      </c>
      <c r="I3089" s="3">
        <v>0.62291666666666701</v>
      </c>
      <c r="J3089" s="43">
        <v>0.69791666666666663</v>
      </c>
      <c r="K3089" s="92">
        <v>0.75138888888888899</v>
      </c>
      <c r="L3089" s="3">
        <v>0.82291666666666696</v>
      </c>
      <c r="M3089" s="3">
        <v>0.86736111111111103</v>
      </c>
      <c r="N3089" s="3"/>
      <c r="O3089" s="789"/>
      <c r="P3089" s="3"/>
      <c r="Q3089" s="3"/>
      <c r="R3089" s="68"/>
      <c r="S3089" s="69"/>
      <c r="T3089" s="4"/>
      <c r="U3089" s="118"/>
      <c r="V3089" s="534"/>
      <c r="W3089" s="534"/>
      <c r="AA3089" s="104"/>
    </row>
    <row r="3090" spans="1:27" s="2" customFormat="1" ht="24.75" customHeight="1" x14ac:dyDescent="0.15">
      <c r="A3090" s="57" t="s">
        <v>949</v>
      </c>
      <c r="B3090" s="3"/>
      <c r="C3090" s="3">
        <v>0.264583333333333</v>
      </c>
      <c r="D3090" s="43">
        <v>0.32986111111111099</v>
      </c>
      <c r="E3090" s="92">
        <v>0.37847222222222199</v>
      </c>
      <c r="F3090" s="3">
        <v>0.44930555555555601</v>
      </c>
      <c r="G3090" s="3">
        <v>0.49513888888888902</v>
      </c>
      <c r="H3090" s="3">
        <v>0.59166666666666667</v>
      </c>
      <c r="I3090" s="92">
        <v>0.63888888888888895</v>
      </c>
      <c r="J3090" s="43">
        <v>0.70902777777777803</v>
      </c>
      <c r="K3090" s="3">
        <v>0.76249999999999996</v>
      </c>
      <c r="L3090" s="3">
        <v>0.83819444444444502</v>
      </c>
      <c r="M3090" s="92">
        <v>0.88124999999999998</v>
      </c>
      <c r="N3090" s="3"/>
      <c r="O3090" s="790"/>
      <c r="P3090" s="3"/>
      <c r="Q3090" s="3"/>
      <c r="R3090" s="68"/>
      <c r="S3090" s="69"/>
      <c r="T3090" s="4"/>
      <c r="U3090" s="118"/>
      <c r="V3090" s="101">
        <f>L3093-L3092</f>
        <v>1.388888888888884E-2</v>
      </c>
      <c r="W3090" s="101">
        <f>M3090-M3089</f>
        <v>1.3888888888888951E-2</v>
      </c>
      <c r="AA3090" s="104"/>
    </row>
    <row r="3091" spans="1:27" s="2" customFormat="1" ht="24.75" customHeight="1" x14ac:dyDescent="0.15">
      <c r="A3091" s="57" t="s">
        <v>950</v>
      </c>
      <c r="B3091" s="3">
        <v>0.23611111111111113</v>
      </c>
      <c r="C3091" s="92">
        <v>0.27708333333333302</v>
      </c>
      <c r="D3091" s="3">
        <v>0.34236111111111112</v>
      </c>
      <c r="E3091" s="3">
        <v>0.390972222222222</v>
      </c>
      <c r="F3091" s="3">
        <v>0.46458333333333335</v>
      </c>
      <c r="G3091" s="92">
        <v>0.51041666666666663</v>
      </c>
      <c r="H3091" s="3">
        <v>0.60624999999999996</v>
      </c>
      <c r="I3091" s="3">
        <v>0.65208333333333335</v>
      </c>
      <c r="J3091" s="43">
        <v>0.72013888888888899</v>
      </c>
      <c r="K3091" s="92">
        <v>0.77361111111111103</v>
      </c>
      <c r="L3091" s="3">
        <v>0.85347222222222197</v>
      </c>
      <c r="M3091" s="993">
        <v>0.89513888888888904</v>
      </c>
      <c r="N3091" s="3"/>
      <c r="O3091" s="790"/>
      <c r="P3091" s="3"/>
      <c r="Q3091" s="3"/>
      <c r="R3091" s="68"/>
      <c r="S3091" s="69"/>
      <c r="T3091" s="4"/>
      <c r="U3091" s="118"/>
      <c r="V3091" s="101">
        <f>L3094-L3093</f>
        <v>1.3888888888889062E-2</v>
      </c>
      <c r="W3091" s="101">
        <f>M3091-M3090</f>
        <v>1.3888888888889062E-2</v>
      </c>
      <c r="AA3091" s="104"/>
    </row>
    <row r="3092" spans="1:27" s="2" customFormat="1" ht="24.75" customHeight="1" x14ac:dyDescent="0.15">
      <c r="A3092" s="57" t="s">
        <v>1207</v>
      </c>
      <c r="B3092" s="3">
        <v>0.24861111111111112</v>
      </c>
      <c r="C3092" s="3">
        <v>0.28958333333333303</v>
      </c>
      <c r="D3092" s="40">
        <v>0.35555555555555557</v>
      </c>
      <c r="E3092" s="3">
        <v>0.40347222222222201</v>
      </c>
      <c r="F3092" s="49">
        <v>0.47916666666666669</v>
      </c>
      <c r="G3092" s="3">
        <v>0.52500000000000002</v>
      </c>
      <c r="H3092" s="3">
        <v>0.62083333333333401</v>
      </c>
      <c r="I3092" s="3">
        <v>0.66597222222222219</v>
      </c>
      <c r="J3092" s="3">
        <v>0.73472222222222228</v>
      </c>
      <c r="K3092" s="3">
        <v>0.78680555555555554</v>
      </c>
      <c r="L3092" s="3">
        <v>0.86736111111111114</v>
      </c>
      <c r="M3092" s="3">
        <v>0.90902777777777899</v>
      </c>
      <c r="N3092" s="40"/>
      <c r="O3092" s="790"/>
      <c r="P3092" s="3"/>
      <c r="Q3092" s="3"/>
      <c r="R3092" s="68"/>
      <c r="S3092" s="69"/>
      <c r="T3092" s="14"/>
      <c r="U3092" s="118"/>
      <c r="V3092" s="101">
        <f>L3095-L3094</f>
        <v>1.5277777777777724E-2</v>
      </c>
      <c r="W3092" s="101">
        <f>M3092-M3091</f>
        <v>1.388888888888995E-2</v>
      </c>
      <c r="AA3092" s="104"/>
    </row>
    <row r="3093" spans="1:27" s="2" customFormat="1" ht="24.75" customHeight="1" x14ac:dyDescent="0.15">
      <c r="A3093" s="57" t="s">
        <v>1208</v>
      </c>
      <c r="B3093" s="716">
        <v>0.26111111111111102</v>
      </c>
      <c r="C3093" s="991">
        <v>0.30208333333333298</v>
      </c>
      <c r="D3093" s="991">
        <v>0.36875000000000002</v>
      </c>
      <c r="E3093" s="991">
        <v>0.41666666666666669</v>
      </c>
      <c r="F3093" s="991">
        <v>0.49513888888888802</v>
      </c>
      <c r="G3093" s="991">
        <v>0.54097222222222219</v>
      </c>
      <c r="H3093" s="991">
        <v>0.63541666666666796</v>
      </c>
      <c r="I3093" s="991">
        <v>0.67986111111111103</v>
      </c>
      <c r="J3093" s="991">
        <v>0.74930555555555556</v>
      </c>
      <c r="K3093" s="991">
        <v>0.79999999999999993</v>
      </c>
      <c r="L3093" s="715">
        <v>0.88124999999999998</v>
      </c>
      <c r="M3093" s="715">
        <v>0.92291666666666805</v>
      </c>
      <c r="N3093" s="716"/>
      <c r="O3093" s="790"/>
      <c r="P3093" s="3"/>
      <c r="Q3093" s="3"/>
      <c r="R3093" s="68"/>
      <c r="S3093" s="69"/>
      <c r="T3093" s="14"/>
      <c r="U3093" s="118"/>
      <c r="V3093" s="101">
        <f>N3087-L3095</f>
        <v>1.5277777777777612E-2</v>
      </c>
      <c r="W3093" s="101">
        <f>M3093-M3092</f>
        <v>1.3888888888889062E-2</v>
      </c>
      <c r="AA3093" s="104"/>
    </row>
    <row r="3094" spans="1:27" s="2" customFormat="1" ht="24.75" customHeight="1" x14ac:dyDescent="0.15">
      <c r="A3094" s="57" t="s">
        <v>1209</v>
      </c>
      <c r="B3094" s="716">
        <v>0.27361111111111103</v>
      </c>
      <c r="C3094" s="991">
        <v>0.31458333333333299</v>
      </c>
      <c r="D3094" s="991">
        <v>0.38194444444444497</v>
      </c>
      <c r="E3094" s="991">
        <v>0.4291666666666667</v>
      </c>
      <c r="F3094" s="991">
        <v>0.51111111111110896</v>
      </c>
      <c r="G3094" s="991">
        <v>0.55694444444444402</v>
      </c>
      <c r="H3094" s="991">
        <v>0.65000000000000202</v>
      </c>
      <c r="I3094" s="991">
        <v>0.69374999999999998</v>
      </c>
      <c r="J3094" s="991">
        <v>0.76388888888888895</v>
      </c>
      <c r="K3094" s="991">
        <v>0.813194444444444</v>
      </c>
      <c r="L3094" s="715">
        <v>0.89513888888888904</v>
      </c>
      <c r="M3094" s="715">
        <v>0.9375</v>
      </c>
      <c r="N3094" s="716"/>
      <c r="O3094" s="790"/>
      <c r="P3094" s="3"/>
      <c r="Q3094" s="3"/>
      <c r="R3094" s="68"/>
      <c r="S3094" s="69"/>
      <c r="T3094" s="14"/>
      <c r="U3094" s="118"/>
      <c r="V3094" s="101">
        <f>N3088-N3087</f>
        <v>1.5277777777777835E-2</v>
      </c>
      <c r="W3094" s="101">
        <f>M3094-M3093</f>
        <v>1.4583333333331949E-2</v>
      </c>
      <c r="AA3094" s="104"/>
    </row>
    <row r="3095" spans="1:27" s="2" customFormat="1" ht="24.75" customHeight="1" x14ac:dyDescent="0.15">
      <c r="A3095" s="57" t="s">
        <v>1210</v>
      </c>
      <c r="B3095" s="994">
        <v>0.28541666666666665</v>
      </c>
      <c r="C3095" s="991">
        <v>0.327083333333333</v>
      </c>
      <c r="D3095" s="991">
        <v>0.39513888888888898</v>
      </c>
      <c r="E3095" s="991">
        <v>0.44166666666666665</v>
      </c>
      <c r="F3095" s="991">
        <v>0.52708333333333102</v>
      </c>
      <c r="G3095" s="991">
        <v>0.57291666666666696</v>
      </c>
      <c r="H3095" s="991">
        <v>0.66458333333333497</v>
      </c>
      <c r="I3095" s="991">
        <v>0.70833333333333337</v>
      </c>
      <c r="J3095" s="991">
        <v>0.77847222222222201</v>
      </c>
      <c r="K3095" s="991">
        <v>0.82638888888888895</v>
      </c>
      <c r="L3095" s="715">
        <v>0.91041666666666676</v>
      </c>
      <c r="M3095" s="715"/>
      <c r="N3095" s="715"/>
      <c r="O3095" s="790"/>
      <c r="P3095" s="3"/>
      <c r="Q3095" s="3"/>
      <c r="R3095" s="68"/>
      <c r="S3095" s="69"/>
      <c r="T3095" s="14"/>
      <c r="U3095" s="118"/>
      <c r="V3095" s="101"/>
      <c r="W3095" s="101"/>
      <c r="AA3095" s="104"/>
    </row>
    <row r="3096" spans="1:27" s="2" customFormat="1" ht="24.75" customHeight="1" x14ac:dyDescent="0.15">
      <c r="A3096" s="8">
        <v>10</v>
      </c>
      <c r="B3096" s="3"/>
      <c r="C3096" s="3"/>
      <c r="D3096" s="40"/>
      <c r="E3096" s="3"/>
      <c r="F3096" s="49"/>
      <c r="G3096" s="3"/>
      <c r="H3096" s="50"/>
      <c r="I3096" s="3"/>
      <c r="J3096" s="3"/>
      <c r="K3096" s="3"/>
      <c r="L3096" s="3"/>
      <c r="M3096" s="3"/>
      <c r="N3096" s="3"/>
      <c r="O3096" s="3"/>
      <c r="P3096" s="3"/>
      <c r="Q3096" s="3"/>
      <c r="R3096" s="68"/>
      <c r="S3096" s="69"/>
      <c r="T3096" s="14"/>
      <c r="U3096" s="118"/>
      <c r="V3096" s="101"/>
      <c r="W3096" s="101"/>
      <c r="AA3096" s="104"/>
    </row>
    <row r="3097" spans="1:27" s="2" customFormat="1" ht="24.75" customHeight="1" x14ac:dyDescent="0.15">
      <c r="A3097" s="8">
        <v>11</v>
      </c>
      <c r="B3097" s="3"/>
      <c r="C3097" s="3"/>
      <c r="D3097" s="40"/>
      <c r="E3097" s="3"/>
      <c r="F3097" s="49"/>
      <c r="G3097" s="3"/>
      <c r="H3097" s="50"/>
      <c r="I3097" s="3"/>
      <c r="J3097" s="3"/>
      <c r="K3097" s="3"/>
      <c r="L3097" s="3"/>
      <c r="M3097" s="3"/>
      <c r="N3097" s="3"/>
      <c r="O3097" s="3"/>
      <c r="P3097" s="3"/>
      <c r="Q3097" s="3"/>
      <c r="R3097" s="68"/>
      <c r="S3097" s="69"/>
      <c r="T3097" s="14"/>
      <c r="U3097" s="118"/>
      <c r="V3097" s="101"/>
      <c r="W3097" s="101"/>
      <c r="AA3097" s="104"/>
    </row>
    <row r="3098" spans="1:27" s="2" customFormat="1" ht="24.75" customHeight="1" x14ac:dyDescent="0.15">
      <c r="A3098" s="8">
        <v>12</v>
      </c>
      <c r="B3098" s="3"/>
      <c r="C3098" s="3"/>
      <c r="D3098" s="3"/>
      <c r="E3098" s="3"/>
      <c r="F3098" s="49"/>
      <c r="G3098" s="3"/>
      <c r="H3098" s="50"/>
      <c r="I3098" s="3"/>
      <c r="J3098" s="3"/>
      <c r="K3098" s="3"/>
      <c r="L3098" s="3"/>
      <c r="M3098" s="3"/>
      <c r="N3098" s="3"/>
      <c r="O3098" s="3"/>
      <c r="P3098" s="3"/>
      <c r="Q3098" s="3"/>
      <c r="R3098" s="68"/>
      <c r="S3098" s="69"/>
      <c r="T3098" s="14"/>
      <c r="U3098" s="118"/>
      <c r="V3098" s="61"/>
      <c r="W3098" s="101"/>
      <c r="Z3098" s="104"/>
    </row>
    <row r="3099" spans="1:27" s="2" customFormat="1" ht="24.75" customHeight="1" x14ac:dyDescent="0.15">
      <c r="A3099" s="8">
        <v>13</v>
      </c>
      <c r="B3099" s="3"/>
      <c r="C3099" s="3"/>
      <c r="D3099" s="3"/>
      <c r="E3099" s="3"/>
      <c r="F3099" s="49"/>
      <c r="G3099" s="3"/>
      <c r="H3099" s="50"/>
      <c r="I3099" s="3"/>
      <c r="J3099" s="3"/>
      <c r="K3099" s="3"/>
      <c r="L3099" s="3"/>
      <c r="M3099" s="3"/>
      <c r="N3099" s="3"/>
      <c r="O3099" s="3"/>
      <c r="P3099" s="3"/>
      <c r="Q3099" s="3"/>
      <c r="R3099" s="68"/>
      <c r="S3099" s="69"/>
      <c r="T3099" s="14"/>
      <c r="U3099" s="118"/>
      <c r="V3099" s="61"/>
      <c r="W3099" s="638"/>
      <c r="Z3099" s="104"/>
    </row>
    <row r="3100" spans="1:27" s="2" customFormat="1" ht="24.75" customHeight="1" x14ac:dyDescent="0.15">
      <c r="A3100" s="8">
        <v>14</v>
      </c>
      <c r="B3100" s="3"/>
      <c r="C3100" s="3"/>
      <c r="D3100" s="3"/>
      <c r="E3100" s="3"/>
      <c r="F3100" s="49"/>
      <c r="G3100" s="3"/>
      <c r="H3100" s="50"/>
      <c r="I3100" s="3"/>
      <c r="J3100" s="3"/>
      <c r="K3100" s="3"/>
      <c r="L3100" s="3"/>
      <c r="M3100" s="3"/>
      <c r="N3100" s="3"/>
      <c r="O3100" s="3"/>
      <c r="P3100" s="3"/>
      <c r="Q3100" s="3"/>
      <c r="R3100" s="68"/>
      <c r="S3100" s="69"/>
      <c r="T3100" s="14"/>
      <c r="U3100" s="118"/>
      <c r="V3100" s="61"/>
      <c r="W3100" s="638"/>
      <c r="Z3100" s="104"/>
    </row>
    <row r="3101" spans="1:27" s="2" customFormat="1" ht="24.75" customHeight="1" x14ac:dyDescent="0.15">
      <c r="A3101" s="8">
        <v>15</v>
      </c>
      <c r="B3101" s="3"/>
      <c r="C3101" s="3"/>
      <c r="D3101" s="3"/>
      <c r="E3101" s="3"/>
      <c r="F3101" s="49"/>
      <c r="G3101" s="3"/>
      <c r="H3101" s="50"/>
      <c r="I3101" s="3"/>
      <c r="J3101" s="3"/>
      <c r="K3101" s="3"/>
      <c r="L3101" s="3"/>
      <c r="M3101" s="3"/>
      <c r="N3101" s="3"/>
      <c r="O3101" s="3"/>
      <c r="P3101" s="3"/>
      <c r="Q3101" s="3"/>
      <c r="R3101" s="68"/>
      <c r="S3101" s="69"/>
      <c r="T3101" s="14"/>
      <c r="U3101" s="118"/>
      <c r="V3101" s="61"/>
      <c r="W3101" s="638"/>
      <c r="Z3101" s="104"/>
    </row>
    <row r="3102" spans="1:27" s="2" customFormat="1" ht="24.75" customHeight="1" x14ac:dyDescent="0.15">
      <c r="A3102" s="8">
        <v>16</v>
      </c>
      <c r="B3102" s="40"/>
      <c r="C3102" s="40"/>
      <c r="D3102" s="40"/>
      <c r="E3102" s="40"/>
      <c r="F3102" s="40"/>
      <c r="G3102" s="40"/>
      <c r="H3102" s="40"/>
      <c r="I3102" s="40"/>
      <c r="J3102" s="40"/>
      <c r="K3102" s="40"/>
      <c r="L3102" s="40"/>
      <c r="M3102" s="40"/>
      <c r="N3102" s="40"/>
      <c r="O3102" s="40"/>
      <c r="P3102" s="40"/>
      <c r="Q3102" s="40"/>
      <c r="R3102" s="68"/>
      <c r="S3102" s="69"/>
      <c r="T3102" s="14"/>
      <c r="U3102" s="118"/>
      <c r="V3102" s="61"/>
      <c r="W3102" s="638"/>
      <c r="Z3102" s="104"/>
    </row>
    <row r="3103" spans="1:27" s="2" customFormat="1" ht="24.75" customHeight="1" x14ac:dyDescent="0.15">
      <c r="A3103" s="8">
        <v>17</v>
      </c>
      <c r="B3103" s="40"/>
      <c r="C3103" s="40"/>
      <c r="D3103" s="40"/>
      <c r="E3103" s="40"/>
      <c r="F3103" s="40"/>
      <c r="G3103" s="40"/>
      <c r="H3103" s="40"/>
      <c r="I3103" s="40"/>
      <c r="J3103" s="40"/>
      <c r="K3103" s="40"/>
      <c r="L3103" s="40"/>
      <c r="M3103" s="40"/>
      <c r="N3103" s="40"/>
      <c r="O3103" s="40"/>
      <c r="P3103" s="40"/>
      <c r="Q3103" s="40"/>
      <c r="R3103" s="68"/>
      <c r="S3103" s="69"/>
      <c r="T3103" s="14"/>
      <c r="U3103" s="118"/>
      <c r="V3103" s="61"/>
      <c r="W3103" s="638"/>
      <c r="Z3103" s="104"/>
    </row>
    <row r="3104" spans="1:27" s="2" customFormat="1" ht="24.75" customHeight="1" x14ac:dyDescent="0.15">
      <c r="A3104" s="8">
        <v>18</v>
      </c>
      <c r="B3104" s="40"/>
      <c r="C3104" s="40"/>
      <c r="D3104" s="40"/>
      <c r="E3104" s="40"/>
      <c r="F3104" s="40"/>
      <c r="G3104" s="40"/>
      <c r="H3104" s="40"/>
      <c r="I3104" s="40"/>
      <c r="J3104" s="40"/>
      <c r="K3104" s="40"/>
      <c r="L3104" s="40"/>
      <c r="M3104" s="40"/>
      <c r="N3104" s="40"/>
      <c r="O3104" s="40"/>
      <c r="P3104" s="40"/>
      <c r="Q3104" s="40"/>
      <c r="R3104" s="68"/>
      <c r="S3104" s="69"/>
      <c r="T3104" s="14"/>
      <c r="U3104" s="118"/>
      <c r="V3104" s="61"/>
      <c r="W3104" s="534"/>
      <c r="Z3104" s="104"/>
    </row>
    <row r="3105" spans="1:27" s="2" customFormat="1" ht="24.75" customHeight="1" x14ac:dyDescent="0.15">
      <c r="A3105" s="8">
        <v>19</v>
      </c>
      <c r="B3105" s="40"/>
      <c r="C3105" s="40"/>
      <c r="D3105" s="40"/>
      <c r="E3105" s="40"/>
      <c r="F3105" s="40"/>
      <c r="G3105" s="40"/>
      <c r="H3105" s="40"/>
      <c r="I3105" s="40"/>
      <c r="J3105" s="40"/>
      <c r="K3105" s="40"/>
      <c r="L3105" s="40"/>
      <c r="M3105" s="40"/>
      <c r="N3105" s="40"/>
      <c r="O3105" s="40"/>
      <c r="P3105" s="40"/>
      <c r="Q3105" s="40"/>
      <c r="R3105" s="10"/>
      <c r="S3105" s="69"/>
      <c r="T3105" s="14"/>
      <c r="U3105" s="118"/>
      <c r="V3105" s="534"/>
      <c r="W3105" s="534"/>
      <c r="Z3105" s="104"/>
      <c r="AA3105" s="104"/>
    </row>
    <row r="3106" spans="1:27" s="2" customFormat="1" ht="24.75" customHeight="1" x14ac:dyDescent="0.15">
      <c r="A3106" s="8">
        <v>20</v>
      </c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9"/>
      <c r="S3106" s="4"/>
      <c r="T3106" s="14"/>
      <c r="U3106" s="118"/>
      <c r="V3106" s="534"/>
      <c r="W3106" s="534"/>
      <c r="Z3106" s="104"/>
      <c r="AA3106" s="104"/>
    </row>
    <row r="3107" spans="1:27" s="2" customFormat="1" ht="24.75" customHeight="1" x14ac:dyDescent="0.15">
      <c r="A3107" s="8">
        <v>21</v>
      </c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14"/>
      <c r="U3107" s="118"/>
      <c r="V3107" s="534"/>
      <c r="W3107" s="534"/>
      <c r="Z3107" s="104"/>
      <c r="AA3107" s="104"/>
    </row>
    <row r="3108" spans="1:27" s="2" customFormat="1" ht="24.75" customHeight="1" x14ac:dyDescent="0.15">
      <c r="A3108" s="8">
        <v>22</v>
      </c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14"/>
      <c r="U3108" s="118"/>
      <c r="V3108" s="534"/>
      <c r="W3108" s="534"/>
      <c r="Z3108" s="104"/>
      <c r="AA3108" s="104"/>
    </row>
    <row r="3109" spans="1:27" s="2" customFormat="1" ht="24.75" customHeight="1" x14ac:dyDescent="0.15">
      <c r="A3109" s="8">
        <v>23</v>
      </c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14"/>
      <c r="U3109" s="20"/>
      <c r="V3109" s="534"/>
      <c r="W3109" s="534"/>
      <c r="Z3109" s="104"/>
    </row>
    <row r="3110" spans="1:27" s="2" customFormat="1" ht="24.75" customHeight="1" x14ac:dyDescent="0.15">
      <c r="A3110" s="8">
        <v>24</v>
      </c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14"/>
      <c r="U3110" s="20"/>
      <c r="V3110" s="534"/>
      <c r="W3110" s="534"/>
      <c r="Z3110" s="104"/>
    </row>
    <row r="3111" spans="1:27" s="2" customFormat="1" ht="24.75" customHeight="1" x14ac:dyDescent="0.15">
      <c r="A3111" s="8">
        <v>25</v>
      </c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14"/>
      <c r="U3111" s="20"/>
      <c r="V3111" s="534"/>
      <c r="W3111" s="534"/>
      <c r="Z3111" s="104"/>
    </row>
    <row r="3112" spans="1:27" s="2" customFormat="1" ht="24.75" customHeight="1" x14ac:dyDescent="0.15">
      <c r="A3112" s="8">
        <v>26</v>
      </c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14"/>
      <c r="U3112" s="20"/>
      <c r="V3112" s="534"/>
      <c r="W3112" s="534"/>
      <c r="Z3112" s="104"/>
    </row>
    <row r="3113" spans="1:27" s="2" customFormat="1" ht="24.75" customHeight="1" x14ac:dyDescent="0.15">
      <c r="A3113" s="8">
        <v>27</v>
      </c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14"/>
      <c r="U3113" s="20"/>
      <c r="V3113" s="534"/>
      <c r="W3113" s="534"/>
      <c r="Z3113" s="104"/>
    </row>
    <row r="3114" spans="1:27" s="2" customFormat="1" ht="24.75" customHeight="1" x14ac:dyDescent="0.15">
      <c r="A3114" s="8">
        <v>28</v>
      </c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14"/>
      <c r="U3114" s="20"/>
      <c r="V3114" s="534"/>
      <c r="W3114" s="534"/>
      <c r="Z3114" s="104"/>
    </row>
    <row r="3115" spans="1:27" s="2" customFormat="1" ht="24.75" customHeight="1" x14ac:dyDescent="0.15">
      <c r="A3115" s="8">
        <v>29</v>
      </c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14"/>
      <c r="U3115" s="20"/>
      <c r="V3115" s="534"/>
      <c r="W3115" s="534"/>
      <c r="Z3115" s="104"/>
    </row>
    <row r="3116" spans="1:27" s="2" customFormat="1" ht="24.75" customHeight="1" x14ac:dyDescent="0.15">
      <c r="A3116" s="8">
        <v>30</v>
      </c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5"/>
      <c r="O3116" s="45"/>
      <c r="P3116" s="45"/>
      <c r="Q3116" s="45"/>
      <c r="R3116" s="45"/>
      <c r="S3116" s="45"/>
      <c r="T3116" s="46"/>
      <c r="U3116" s="47"/>
      <c r="V3116" s="534"/>
      <c r="W3116" s="534"/>
      <c r="Z3116" s="104"/>
    </row>
    <row r="3117" spans="1:27" s="2" customFormat="1" ht="24.75" customHeight="1" x14ac:dyDescent="0.15">
      <c r="A3117" s="995">
        <v>31</v>
      </c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5"/>
      <c r="O3117" s="45"/>
      <c r="P3117" s="45"/>
      <c r="Q3117" s="45"/>
      <c r="R3117" s="45"/>
      <c r="S3117" s="45"/>
      <c r="T3117" s="46"/>
      <c r="U3117" s="47"/>
      <c r="V3117" s="534"/>
      <c r="W3117" s="534"/>
      <c r="Z3117" s="104"/>
    </row>
    <row r="3118" spans="1:27" s="2" customFormat="1" ht="24.75" customHeight="1" x14ac:dyDescent="0.15">
      <c r="A3118" s="27">
        <v>32</v>
      </c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14"/>
      <c r="U3118" s="20"/>
      <c r="V3118" s="534"/>
      <c r="W3118" s="534"/>
      <c r="Z3118" s="104"/>
    </row>
    <row r="3119" spans="1:27" s="2" customFormat="1" ht="24.75" customHeight="1" thickBot="1" x14ac:dyDescent="0.2">
      <c r="A3119" s="995">
        <v>33</v>
      </c>
      <c r="B3119" s="45"/>
      <c r="C3119" s="45"/>
      <c r="D3119" s="45"/>
      <c r="E3119" s="45"/>
      <c r="F3119" s="45"/>
      <c r="G3119" s="45"/>
      <c r="H3119" s="45"/>
      <c r="I3119" s="45"/>
      <c r="J3119" s="45"/>
      <c r="K3119" s="45"/>
      <c r="L3119" s="45"/>
      <c r="M3119" s="45"/>
      <c r="N3119" s="45"/>
      <c r="O3119" s="45"/>
      <c r="P3119" s="45"/>
      <c r="Q3119" s="45"/>
      <c r="R3119" s="45"/>
      <c r="S3119" s="45"/>
      <c r="T3119" s="46"/>
      <c r="U3119" s="47"/>
      <c r="V3119" s="534"/>
      <c r="W3119" s="534"/>
      <c r="Z3119" s="104"/>
    </row>
    <row r="3120" spans="1:27" s="2" customFormat="1" ht="20.100000000000001" customHeight="1" thickBot="1" x14ac:dyDescent="0.2">
      <c r="A3120" s="1469" t="s">
        <v>4</v>
      </c>
      <c r="B3120" s="1470"/>
      <c r="C3120" s="1564" t="s">
        <v>1533</v>
      </c>
      <c r="D3120" s="1564"/>
      <c r="E3120" s="1564"/>
      <c r="F3120" s="1565"/>
      <c r="G3120" s="584"/>
      <c r="H3120" s="601"/>
      <c r="I3120" s="601"/>
      <c r="J3120" s="601"/>
      <c r="K3120" s="601"/>
      <c r="L3120" s="601"/>
      <c r="M3120" s="601"/>
      <c r="N3120" s="1474"/>
      <c r="O3120" s="1474"/>
      <c r="P3120" s="1474"/>
      <c r="Q3120" s="1474"/>
      <c r="R3120" s="1474"/>
      <c r="S3120" s="1474"/>
      <c r="T3120" s="1474"/>
      <c r="U3120" s="1475"/>
      <c r="V3120" s="534"/>
      <c r="W3120" s="534"/>
      <c r="Z3120" s="104"/>
    </row>
    <row r="3121" spans="1:27" s="751" customFormat="1" ht="35.25" customHeight="1" thickBot="1" x14ac:dyDescent="0.2">
      <c r="A3121" s="1476" t="s">
        <v>1201</v>
      </c>
      <c r="B3121" s="1477"/>
      <c r="C3121" s="1477"/>
      <c r="D3121" s="1477"/>
      <c r="E3121" s="1478"/>
      <c r="F3121" s="602" t="s">
        <v>1766</v>
      </c>
      <c r="G3121" s="1"/>
      <c r="H3121" s="1479" t="s">
        <v>47</v>
      </c>
      <c r="I3121" s="1480"/>
      <c r="J3121" s="1480"/>
      <c r="K3121" s="5" t="s">
        <v>9</v>
      </c>
      <c r="L3121" s="1457" t="s">
        <v>51</v>
      </c>
      <c r="M3121" s="1457"/>
      <c r="N3121" s="1458"/>
      <c r="O3121" s="1"/>
      <c r="P3121" s="6"/>
      <c r="Q3121" s="6"/>
      <c r="R3121" s="6"/>
      <c r="S3121" s="1"/>
      <c r="T3121" s="1648" t="s">
        <v>1211</v>
      </c>
      <c r="U3121" s="1649"/>
      <c r="V3121" s="379">
        <f>V3123/V3128</f>
        <v>1.532306763285024E-2</v>
      </c>
      <c r="W3121" s="379">
        <f>W3123/W3128</f>
        <v>1.5172101449275362E-2</v>
      </c>
      <c r="X3121" s="379">
        <f>AVERAGE(V3121,W3121)</f>
        <v>1.52475845410628E-2</v>
      </c>
      <c r="Y3121" s="380" t="s">
        <v>1003</v>
      </c>
      <c r="Z3121" s="381">
        <f>ROUND(X3121*1440,0)/1440</f>
        <v>1.5277777777777777E-2</v>
      </c>
    </row>
    <row r="3122" spans="1:27" s="751" customFormat="1" ht="13.5" customHeight="1" thickBot="1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379">
        <f>B3131</f>
        <v>0.23611111111111113</v>
      </c>
      <c r="W3122" s="379">
        <f>C3128</f>
        <v>0.23958333333333334</v>
      </c>
      <c r="X3122" s="1"/>
      <c r="Y3122" s="1"/>
      <c r="Z3122" s="13"/>
    </row>
    <row r="3123" spans="1:27" s="751" customFormat="1" ht="21.95" customHeight="1" thickBot="1" x14ac:dyDescent="0.2">
      <c r="A3123" s="1495" t="s">
        <v>1033</v>
      </c>
      <c r="B3123" s="1450"/>
      <c r="C3123" s="987" t="s">
        <v>1001</v>
      </c>
      <c r="D3123" s="988"/>
      <c r="E3123" s="988"/>
      <c r="F3123" s="988"/>
      <c r="G3123" s="988"/>
      <c r="H3123" s="988"/>
      <c r="I3123" s="988"/>
      <c r="J3123" s="989"/>
      <c r="K3123" s="990"/>
      <c r="L3123" s="1"/>
      <c r="M3123" s="1"/>
      <c r="N3123" s="1463" t="s">
        <v>1022</v>
      </c>
      <c r="O3123" s="1464"/>
      <c r="P3123" s="1465">
        <f>MINUTE(Z3121)</f>
        <v>22</v>
      </c>
      <c r="Q3123" s="1466"/>
      <c r="R3123" s="1"/>
      <c r="S3123" s="7" t="s">
        <v>1212</v>
      </c>
      <c r="T3123" s="1555">
        <v>4.583333333333333E-2</v>
      </c>
      <c r="U3123" s="1556"/>
      <c r="V3123" s="379">
        <f>V3124-V3122</f>
        <v>0.70486111111111105</v>
      </c>
      <c r="W3123" s="379">
        <f>W3124-W3122</f>
        <v>0.69791666666666663</v>
      </c>
      <c r="X3123" s="1"/>
      <c r="Y3123" s="1"/>
      <c r="Z3123" s="13"/>
    </row>
    <row r="3124" spans="1:27" s="751" customFormat="1" ht="13.5" customHeight="1" thickBot="1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379">
        <f>N3128</f>
        <v>0.94097222222222221</v>
      </c>
      <c r="W3124" s="379">
        <f>M3133</f>
        <v>0.9375</v>
      </c>
      <c r="X3124" s="1"/>
      <c r="Y3124" s="1"/>
      <c r="Z3124" s="13"/>
    </row>
    <row r="3125" spans="1:27" s="751" customFormat="1" ht="20.100000000000001" customHeight="1" x14ac:dyDescent="0.15">
      <c r="A3125" s="1499" t="s">
        <v>1008</v>
      </c>
      <c r="B3125" s="1494">
        <v>1</v>
      </c>
      <c r="C3125" s="1494"/>
      <c r="D3125" s="1494">
        <v>2</v>
      </c>
      <c r="E3125" s="1494"/>
      <c r="F3125" s="1494">
        <v>3</v>
      </c>
      <c r="G3125" s="1494"/>
      <c r="H3125" s="1494">
        <v>4</v>
      </c>
      <c r="I3125" s="1494"/>
      <c r="J3125" s="1494">
        <v>5</v>
      </c>
      <c r="K3125" s="1494"/>
      <c r="L3125" s="1494">
        <v>6</v>
      </c>
      <c r="M3125" s="1494"/>
      <c r="N3125" s="1494">
        <v>7</v>
      </c>
      <c r="O3125" s="1494"/>
      <c r="P3125" s="1494">
        <v>8</v>
      </c>
      <c r="Q3125" s="1494"/>
      <c r="R3125" s="1494">
        <v>9</v>
      </c>
      <c r="S3125" s="1494"/>
      <c r="T3125" s="1501">
        <v>10</v>
      </c>
      <c r="U3125" s="1502"/>
      <c r="V3125" s="534"/>
      <c r="W3125" s="534"/>
      <c r="Z3125" s="104"/>
    </row>
    <row r="3126" spans="1:27" s="751" customFormat="1" ht="20.100000000000001" customHeight="1" x14ac:dyDescent="0.15">
      <c r="A3126" s="1500"/>
      <c r="B3126" s="9" t="s">
        <v>47</v>
      </c>
      <c r="C3126" s="9" t="s">
        <v>1203</v>
      </c>
      <c r="D3126" s="9" t="s">
        <v>47</v>
      </c>
      <c r="E3126" s="9" t="s">
        <v>1203</v>
      </c>
      <c r="F3126" s="9" t="s">
        <v>47</v>
      </c>
      <c r="G3126" s="9" t="s">
        <v>1203</v>
      </c>
      <c r="H3126" s="9" t="s">
        <v>47</v>
      </c>
      <c r="I3126" s="9" t="s">
        <v>1203</v>
      </c>
      <c r="J3126" s="9" t="s">
        <v>47</v>
      </c>
      <c r="K3126" s="9" t="s">
        <v>1203</v>
      </c>
      <c r="L3126" s="9" t="s">
        <v>47</v>
      </c>
      <c r="M3126" s="9" t="s">
        <v>1203</v>
      </c>
      <c r="N3126" s="9" t="s">
        <v>47</v>
      </c>
      <c r="O3126" s="9"/>
      <c r="P3126" s="9"/>
      <c r="Q3126" s="9"/>
      <c r="R3126" s="9"/>
      <c r="S3126" s="9"/>
      <c r="T3126" s="9"/>
      <c r="U3126" s="116"/>
      <c r="V3126" s="534"/>
      <c r="W3126" s="534"/>
      <c r="Z3126" s="104"/>
    </row>
    <row r="3127" spans="1:27" s="751" customFormat="1" ht="24.75" customHeight="1" x14ac:dyDescent="0.15">
      <c r="A3127" s="57" t="s">
        <v>1213</v>
      </c>
      <c r="B3127" s="3"/>
      <c r="C3127" s="991"/>
      <c r="D3127" s="3">
        <v>0.28819444444444442</v>
      </c>
      <c r="E3127" s="991">
        <v>0.33333333333333331</v>
      </c>
      <c r="F3127" s="3">
        <v>0.40694444444444444</v>
      </c>
      <c r="G3127" s="991">
        <v>0.45208333333333334</v>
      </c>
      <c r="H3127" s="3">
        <v>0.54166666666666663</v>
      </c>
      <c r="I3127" s="991">
        <v>0.58680555555555558</v>
      </c>
      <c r="J3127" s="3">
        <v>0.6791666666666667</v>
      </c>
      <c r="K3127" s="991">
        <v>0.72777777777777775</v>
      </c>
      <c r="L3127" s="3">
        <v>0.79722222222222228</v>
      </c>
      <c r="M3127" s="991">
        <v>0.84513888888888888</v>
      </c>
      <c r="N3127" s="3">
        <v>0.92500000000000004</v>
      </c>
      <c r="O3127" s="3"/>
      <c r="P3127" s="3"/>
      <c r="Q3127" s="3"/>
      <c r="R3127" s="68"/>
      <c r="S3127" s="69"/>
      <c r="T3127" s="14"/>
      <c r="U3127" s="118"/>
      <c r="V3127" s="662">
        <f>COUNTA(B3127:U3149)</f>
        <v>92</v>
      </c>
      <c r="W3127" s="634">
        <f>V3127/8/2</f>
        <v>5.75</v>
      </c>
      <c r="AA3127" s="104"/>
    </row>
    <row r="3128" spans="1:27" s="751" customFormat="1" ht="24.75" customHeight="1" x14ac:dyDescent="0.15">
      <c r="A3128" s="57" t="s">
        <v>1214</v>
      </c>
      <c r="B3128" s="39"/>
      <c r="C3128" s="3">
        <v>0.23958333333333334</v>
      </c>
      <c r="D3128" s="3">
        <v>0.30277777777777776</v>
      </c>
      <c r="E3128" s="3">
        <v>0.34791666666666665</v>
      </c>
      <c r="F3128" s="3">
        <v>0.4236111111111111</v>
      </c>
      <c r="G3128" s="3">
        <v>0.46875</v>
      </c>
      <c r="H3128" s="3">
        <v>0.55972222222222223</v>
      </c>
      <c r="I3128" s="3">
        <v>0.60486111111111107</v>
      </c>
      <c r="J3128" s="3">
        <v>0.69374999999999998</v>
      </c>
      <c r="K3128" s="3">
        <v>0.74236111111111114</v>
      </c>
      <c r="L3128" s="3">
        <v>0.81319444444444444</v>
      </c>
      <c r="M3128" s="3">
        <v>0.86041666666666672</v>
      </c>
      <c r="N3128" s="3">
        <v>0.94097222222222221</v>
      </c>
      <c r="O3128" s="3"/>
      <c r="P3128" s="3"/>
      <c r="Q3128" s="3"/>
      <c r="R3128" s="68"/>
      <c r="S3128" s="69"/>
      <c r="T3128" s="14"/>
      <c r="U3128" s="118"/>
      <c r="V3128" s="335">
        <f>COUNTA(B3127:B3158,D3127:D3158,F3127:F3158,H3127:H3158,J3127:J3158,L3127:L3158,N3127:N3158,P3127:P3158,R3127:R3158,T3127:T3158)</f>
        <v>46</v>
      </c>
      <c r="W3128" s="23">
        <f>COUNTA(C3127:C3148,E3127:E3148,G3127:G3148,I3127:I3148,K3127:K3148,M3127:M3148,O3127:O3148,Q3127:Q3148,S3127:S3148,U3127:U3148)</f>
        <v>46</v>
      </c>
      <c r="Y3128" s="667">
        <f>(V3128+W3128)/2</f>
        <v>46</v>
      </c>
      <c r="AA3128" s="104"/>
    </row>
    <row r="3129" spans="1:27" s="751" customFormat="1" ht="24.75" customHeight="1" x14ac:dyDescent="0.15">
      <c r="A3129" s="57" t="s">
        <v>1215</v>
      </c>
      <c r="B3129" s="3"/>
      <c r="C3129" s="991">
        <v>0.25277777777777777</v>
      </c>
      <c r="D3129" s="3">
        <v>0.31736111111111098</v>
      </c>
      <c r="E3129" s="991">
        <v>0.36249999999999999</v>
      </c>
      <c r="F3129" s="3">
        <v>0.44027777777777799</v>
      </c>
      <c r="G3129" s="991">
        <v>0.485416666666667</v>
      </c>
      <c r="H3129" s="3">
        <v>0.57777777777777795</v>
      </c>
      <c r="I3129" s="991">
        <v>0.62291666666666701</v>
      </c>
      <c r="J3129" s="3">
        <v>0.70833333333333304</v>
      </c>
      <c r="K3129" s="991">
        <v>0.75694444444444497</v>
      </c>
      <c r="L3129" s="3">
        <v>0.82916666666666705</v>
      </c>
      <c r="M3129" s="991">
        <v>0.875694444444445</v>
      </c>
      <c r="N3129" s="3"/>
      <c r="O3129" s="3"/>
      <c r="P3129" s="3"/>
      <c r="Q3129" s="3"/>
      <c r="R3129" s="68"/>
      <c r="S3129" s="69"/>
      <c r="T3129" s="14"/>
      <c r="U3129" s="118"/>
      <c r="V3129" s="534"/>
      <c r="W3129" s="534"/>
      <c r="AA3129" s="104"/>
    </row>
    <row r="3130" spans="1:27" s="751" customFormat="1" ht="24.75" customHeight="1" x14ac:dyDescent="0.15">
      <c r="A3130" s="57" t="s">
        <v>1216</v>
      </c>
      <c r="B3130" s="3"/>
      <c r="C3130" s="3">
        <v>0.265972222222222</v>
      </c>
      <c r="D3130" s="3">
        <v>0.33194444444444399</v>
      </c>
      <c r="E3130" s="3">
        <v>0.37708333333333299</v>
      </c>
      <c r="F3130" s="3">
        <v>0.45694444444444399</v>
      </c>
      <c r="G3130" s="3">
        <v>0.50208333333333299</v>
      </c>
      <c r="H3130" s="3">
        <v>0.59513888888888888</v>
      </c>
      <c r="I3130" s="3">
        <v>0.64097222222222205</v>
      </c>
      <c r="J3130" s="3">
        <v>0.72291666666666698</v>
      </c>
      <c r="K3130" s="3">
        <v>0.77152777777777803</v>
      </c>
      <c r="L3130" s="3">
        <v>0.84513888888888899</v>
      </c>
      <c r="M3130" s="3">
        <v>0.89097222222222205</v>
      </c>
      <c r="N3130" s="3"/>
      <c r="O3130" s="3"/>
      <c r="P3130" s="3"/>
      <c r="Q3130" s="3"/>
      <c r="R3130" s="68"/>
      <c r="S3130" s="69"/>
      <c r="T3130" s="14"/>
      <c r="U3130" s="118"/>
      <c r="V3130" s="61">
        <f>L3132-L3131</f>
        <v>1.5972222222221943E-2</v>
      </c>
      <c r="W3130" s="101">
        <f>M3129-M3128</f>
        <v>1.5277777777778279E-2</v>
      </c>
      <c r="AA3130" s="104"/>
    </row>
    <row r="3131" spans="1:27" s="751" customFormat="1" ht="24.75" customHeight="1" x14ac:dyDescent="0.15">
      <c r="A3131" s="57" t="s">
        <v>1217</v>
      </c>
      <c r="B3131" s="3">
        <v>0.23611111111111113</v>
      </c>
      <c r="C3131" s="3">
        <v>0.27916666666666701</v>
      </c>
      <c r="D3131" s="3">
        <v>0.34652777777777799</v>
      </c>
      <c r="E3131" s="3">
        <v>0.391666666666667</v>
      </c>
      <c r="F3131" s="49">
        <v>0.47361111111111098</v>
      </c>
      <c r="G3131" s="3">
        <v>0.51875000000000004</v>
      </c>
      <c r="H3131" s="3">
        <v>0.61250000000000004</v>
      </c>
      <c r="I3131" s="3">
        <v>0.65902777777777799</v>
      </c>
      <c r="J3131" s="3">
        <v>0.73750000000000004</v>
      </c>
      <c r="K3131" s="3">
        <v>0.78611111111111098</v>
      </c>
      <c r="L3131" s="3">
        <v>0.86111111111111105</v>
      </c>
      <c r="M3131" s="3">
        <v>0.90625</v>
      </c>
      <c r="N3131" s="3"/>
      <c r="O3131" s="3"/>
      <c r="P3131" s="3"/>
      <c r="Q3131" s="3"/>
      <c r="R3131" s="68"/>
      <c r="S3131" s="69"/>
      <c r="T3131" s="14"/>
      <c r="U3131" s="118"/>
      <c r="V3131" s="61">
        <f>L3133-L3132</f>
        <v>1.5972222222222054E-2</v>
      </c>
      <c r="W3131" s="101">
        <f>M3130-M3129</f>
        <v>1.5277777777777057E-2</v>
      </c>
      <c r="AA3131" s="104"/>
    </row>
    <row r="3132" spans="1:27" s="751" customFormat="1" ht="24.75" customHeight="1" x14ac:dyDescent="0.15">
      <c r="A3132" s="57" t="s">
        <v>1218</v>
      </c>
      <c r="B3132" s="3">
        <v>0.24861111111111112</v>
      </c>
      <c r="C3132" s="3">
        <v>0.29236111111111102</v>
      </c>
      <c r="D3132" s="40">
        <v>0.36111111111111099</v>
      </c>
      <c r="E3132" s="3">
        <v>0.40625</v>
      </c>
      <c r="F3132" s="49">
        <v>0.49027777777777798</v>
      </c>
      <c r="G3132" s="3">
        <v>0.53541666666666698</v>
      </c>
      <c r="H3132" s="3">
        <v>0.62986111111111098</v>
      </c>
      <c r="I3132" s="3">
        <v>0.67708333333333304</v>
      </c>
      <c r="J3132" s="3">
        <v>0.75208333333333299</v>
      </c>
      <c r="K3132" s="3">
        <v>0.80069444444444504</v>
      </c>
      <c r="L3132" s="3">
        <v>0.87708333333333299</v>
      </c>
      <c r="M3132" s="3">
        <v>0.92152777777777795</v>
      </c>
      <c r="N3132" s="40"/>
      <c r="O3132" s="790"/>
      <c r="P3132" s="3"/>
      <c r="Q3132" s="3"/>
      <c r="R3132" s="68"/>
      <c r="S3132" s="69"/>
      <c r="T3132" s="14"/>
      <c r="U3132" s="118"/>
      <c r="V3132" s="61">
        <f>L3134-L3133</f>
        <v>1.5972222222221943E-2</v>
      </c>
      <c r="W3132" s="101">
        <f>M3131-M3130</f>
        <v>1.5277777777777946E-2</v>
      </c>
      <c r="AA3132" s="104"/>
    </row>
    <row r="3133" spans="1:27" s="751" customFormat="1" ht="24.75" customHeight="1" x14ac:dyDescent="0.15">
      <c r="A3133" s="57" t="s">
        <v>1208</v>
      </c>
      <c r="B3133" s="716">
        <v>0.26111111111111102</v>
      </c>
      <c r="C3133" s="991">
        <v>0.30555555555555503</v>
      </c>
      <c r="D3133" s="991">
        <v>0.375694444444444</v>
      </c>
      <c r="E3133" s="991">
        <v>0.420833333333333</v>
      </c>
      <c r="F3133" s="991">
        <v>0.50694444444444398</v>
      </c>
      <c r="G3133" s="991">
        <v>0.55208333333333304</v>
      </c>
      <c r="H3133" s="991">
        <v>0.64722222222222203</v>
      </c>
      <c r="I3133" s="991">
        <v>0.69513888888888897</v>
      </c>
      <c r="J3133" s="991">
        <v>0.76666666666666605</v>
      </c>
      <c r="K3133" s="991">
        <v>0.81527777777777799</v>
      </c>
      <c r="L3133" s="715">
        <v>0.89305555555555505</v>
      </c>
      <c r="M3133" s="715">
        <v>0.9375</v>
      </c>
      <c r="N3133" s="716"/>
      <c r="O3133" s="790"/>
      <c r="P3133" s="3"/>
      <c r="Q3133" s="3"/>
      <c r="R3133" s="68"/>
      <c r="S3133" s="69"/>
      <c r="T3133" s="14"/>
      <c r="U3133" s="118"/>
      <c r="V3133" s="61">
        <f>N3127-L3134</f>
        <v>1.5972222222223054E-2</v>
      </c>
      <c r="W3133" s="101">
        <f>M3132-M3131</f>
        <v>1.5277777777777946E-2</v>
      </c>
      <c r="AA3133" s="104"/>
    </row>
    <row r="3134" spans="1:27" s="751" customFormat="1" ht="24.75" customHeight="1" x14ac:dyDescent="0.15">
      <c r="A3134" s="57" t="s">
        <v>1209</v>
      </c>
      <c r="B3134" s="716">
        <v>0.27361111111111103</v>
      </c>
      <c r="C3134" s="991">
        <v>0.31874999999999998</v>
      </c>
      <c r="D3134" s="991">
        <v>0.390277777777777</v>
      </c>
      <c r="E3134" s="991">
        <v>0.43541666666666601</v>
      </c>
      <c r="F3134" s="991">
        <v>0.52361111111111103</v>
      </c>
      <c r="G3134" s="991">
        <v>0.56874999999999998</v>
      </c>
      <c r="H3134" s="991">
        <v>0.66458333333333297</v>
      </c>
      <c r="I3134" s="991">
        <v>0.71319444444444402</v>
      </c>
      <c r="J3134" s="991">
        <v>0.78125</v>
      </c>
      <c r="K3134" s="991">
        <v>0.82986111111111205</v>
      </c>
      <c r="L3134" s="715">
        <v>0.90902777777777699</v>
      </c>
      <c r="M3134" s="715"/>
      <c r="N3134" s="716"/>
      <c r="O3134" s="790"/>
      <c r="P3134" s="3"/>
      <c r="Q3134" s="3"/>
      <c r="R3134" s="68"/>
      <c r="S3134" s="69"/>
      <c r="T3134" s="14"/>
      <c r="U3134" s="118"/>
      <c r="V3134" s="61">
        <f>N3128-N3127</f>
        <v>1.5972222222222165E-2</v>
      </c>
      <c r="W3134" s="101">
        <f>M3133-M3132</f>
        <v>1.5972222222222054E-2</v>
      </c>
      <c r="AA3134" s="104"/>
    </row>
    <row r="3135" spans="1:27" s="751" customFormat="1" ht="24.75" customHeight="1" x14ac:dyDescent="0.15">
      <c r="A3135" s="8">
        <v>9</v>
      </c>
      <c r="B3135" s="3"/>
      <c r="C3135" s="3"/>
      <c r="D3135" s="40"/>
      <c r="E3135" s="3"/>
      <c r="F3135" s="49"/>
      <c r="G3135" s="3"/>
      <c r="H3135" s="3"/>
      <c r="I3135" s="3"/>
      <c r="J3135" s="3"/>
      <c r="K3135" s="3"/>
      <c r="L3135" s="3"/>
      <c r="M3135" s="3"/>
      <c r="N3135" s="40"/>
      <c r="O3135" s="3"/>
      <c r="P3135" s="3"/>
      <c r="Q3135" s="3"/>
      <c r="R3135" s="68"/>
      <c r="S3135" s="69"/>
      <c r="T3135" s="14"/>
      <c r="U3135" s="118"/>
      <c r="V3135" s="61"/>
      <c r="W3135" s="101"/>
      <c r="AA3135" s="104"/>
    </row>
    <row r="3136" spans="1:27" s="751" customFormat="1" ht="24.75" customHeight="1" x14ac:dyDescent="0.15">
      <c r="A3136" s="8">
        <v>10</v>
      </c>
      <c r="B3136" s="3"/>
      <c r="C3136" s="3"/>
      <c r="D3136" s="40"/>
      <c r="E3136" s="3"/>
      <c r="F3136" s="49"/>
      <c r="G3136" s="3"/>
      <c r="H3136" s="3"/>
      <c r="I3136" s="3"/>
      <c r="J3136" s="3"/>
      <c r="K3136" s="3"/>
      <c r="L3136" s="3"/>
      <c r="M3136" s="3"/>
      <c r="N3136" s="40"/>
      <c r="O3136" s="3"/>
      <c r="P3136" s="3"/>
      <c r="Q3136" s="3"/>
      <c r="R3136" s="68"/>
      <c r="S3136" s="69"/>
      <c r="T3136" s="14"/>
      <c r="U3136" s="118"/>
      <c r="V3136" s="61"/>
      <c r="W3136" s="101"/>
      <c r="AA3136" s="104"/>
    </row>
    <row r="3137" spans="1:27" s="751" customFormat="1" ht="24.75" customHeight="1" x14ac:dyDescent="0.15">
      <c r="A3137" s="8">
        <v>11</v>
      </c>
      <c r="B3137" s="3"/>
      <c r="C3137" s="3"/>
      <c r="D3137" s="40"/>
      <c r="E3137" s="3"/>
      <c r="F3137" s="49"/>
      <c r="G3137" s="3"/>
      <c r="H3137" s="3"/>
      <c r="I3137" s="3"/>
      <c r="J3137" s="3"/>
      <c r="K3137" s="3"/>
      <c r="L3137" s="3"/>
      <c r="M3137" s="87"/>
      <c r="N3137" s="40"/>
      <c r="O3137" s="3"/>
      <c r="P3137" s="3"/>
      <c r="Q3137" s="3"/>
      <c r="R3137" s="68"/>
      <c r="S3137" s="69"/>
      <c r="T3137" s="14"/>
      <c r="U3137" s="118"/>
      <c r="V3137" s="61"/>
      <c r="W3137" s="101"/>
      <c r="AA3137" s="104"/>
    </row>
    <row r="3138" spans="1:27" s="751" customFormat="1" ht="24.75" customHeight="1" x14ac:dyDescent="0.15">
      <c r="A3138" s="8">
        <v>12</v>
      </c>
      <c r="B3138" s="3"/>
      <c r="C3138" s="3"/>
      <c r="D3138" s="40"/>
      <c r="E3138" s="3"/>
      <c r="F3138" s="49"/>
      <c r="G3138" s="3"/>
      <c r="H3138" s="3"/>
      <c r="I3138" s="3"/>
      <c r="J3138" s="3"/>
      <c r="K3138" s="3"/>
      <c r="L3138" s="3"/>
      <c r="M3138" s="3"/>
      <c r="N3138" s="40"/>
      <c r="O3138" s="3"/>
      <c r="P3138" s="3"/>
      <c r="Q3138" s="3"/>
      <c r="R3138" s="68"/>
      <c r="S3138" s="69"/>
      <c r="T3138" s="14"/>
      <c r="U3138" s="118"/>
      <c r="V3138" s="61"/>
      <c r="W3138" s="638"/>
      <c r="Z3138" s="104"/>
    </row>
    <row r="3139" spans="1:27" s="751" customFormat="1" ht="24.75" customHeight="1" x14ac:dyDescent="0.15">
      <c r="A3139" s="8">
        <v>13</v>
      </c>
      <c r="B3139" s="3"/>
      <c r="C3139" s="3"/>
      <c r="D3139" s="40"/>
      <c r="E3139" s="3"/>
      <c r="F3139" s="49"/>
      <c r="G3139" s="3"/>
      <c r="H3139" s="3"/>
      <c r="I3139" s="3"/>
      <c r="J3139" s="3"/>
      <c r="K3139" s="3"/>
      <c r="L3139" s="3"/>
      <c r="M3139" s="87"/>
      <c r="N3139" s="40"/>
      <c r="O3139" s="3"/>
      <c r="P3139" s="3"/>
      <c r="Q3139" s="3"/>
      <c r="R3139" s="68"/>
      <c r="S3139" s="69"/>
      <c r="T3139" s="14"/>
      <c r="U3139" s="118"/>
      <c r="V3139" s="61"/>
      <c r="W3139" s="638"/>
      <c r="Z3139" s="104"/>
    </row>
    <row r="3140" spans="1:27" s="751" customFormat="1" ht="24.75" customHeight="1" x14ac:dyDescent="0.15">
      <c r="A3140" s="8">
        <v>14</v>
      </c>
      <c r="B3140" s="3"/>
      <c r="C3140" s="3"/>
      <c r="D3140" s="40"/>
      <c r="E3140" s="3"/>
      <c r="F3140" s="49"/>
      <c r="G3140" s="3"/>
      <c r="H3140" s="3"/>
      <c r="I3140" s="3"/>
      <c r="J3140" s="3"/>
      <c r="K3140" s="3"/>
      <c r="L3140" s="3"/>
      <c r="M3140" s="87"/>
      <c r="N3140" s="40"/>
      <c r="O3140" s="3"/>
      <c r="P3140" s="3"/>
      <c r="Q3140" s="3"/>
      <c r="R3140" s="68"/>
      <c r="S3140" s="69"/>
      <c r="T3140" s="14"/>
      <c r="U3140" s="118"/>
      <c r="V3140" s="61"/>
      <c r="W3140" s="638"/>
      <c r="Z3140" s="104"/>
    </row>
    <row r="3141" spans="1:27" s="751" customFormat="1" ht="24.75" customHeight="1" x14ac:dyDescent="0.15">
      <c r="A3141" s="8">
        <v>15</v>
      </c>
      <c r="B3141" s="3"/>
      <c r="C3141" s="3"/>
      <c r="D3141" s="40"/>
      <c r="E3141" s="3"/>
      <c r="F3141" s="49"/>
      <c r="G3141" s="3"/>
      <c r="H3141" s="3"/>
      <c r="I3141" s="3"/>
      <c r="J3141" s="3"/>
      <c r="K3141" s="3"/>
      <c r="L3141" s="3"/>
      <c r="M3141" s="87"/>
      <c r="N3141" s="40"/>
      <c r="O3141" s="3"/>
      <c r="P3141" s="3"/>
      <c r="Q3141" s="3"/>
      <c r="R3141" s="68"/>
      <c r="S3141" s="69"/>
      <c r="T3141" s="14"/>
      <c r="U3141" s="118"/>
      <c r="V3141" s="61"/>
      <c r="W3141" s="638"/>
      <c r="Z3141" s="104"/>
    </row>
    <row r="3142" spans="1:27" s="751" customFormat="1" ht="24.75" customHeight="1" x14ac:dyDescent="0.15">
      <c r="A3142" s="8">
        <v>16</v>
      </c>
      <c r="B3142" s="40"/>
      <c r="C3142" s="40"/>
      <c r="D3142" s="40"/>
      <c r="E3142" s="94"/>
      <c r="F3142" s="29"/>
      <c r="G3142" s="40"/>
      <c r="H3142" s="30"/>
      <c r="I3142" s="40"/>
      <c r="J3142" s="40"/>
      <c r="K3142" s="40"/>
      <c r="L3142" s="40"/>
      <c r="M3142" s="88"/>
      <c r="N3142" s="40"/>
      <c r="O3142" s="40"/>
      <c r="P3142" s="40"/>
      <c r="Q3142" s="40"/>
      <c r="R3142" s="68"/>
      <c r="S3142" s="69"/>
      <c r="T3142" s="14"/>
      <c r="U3142" s="118"/>
      <c r="V3142" s="61"/>
      <c r="W3142" s="638"/>
      <c r="Z3142" s="104"/>
    </row>
    <row r="3143" spans="1:27" s="751" customFormat="1" ht="24.75" customHeight="1" x14ac:dyDescent="0.15">
      <c r="A3143" s="8">
        <v>17</v>
      </c>
      <c r="B3143" s="40"/>
      <c r="C3143" s="40"/>
      <c r="D3143" s="40"/>
      <c r="E3143" s="40"/>
      <c r="F3143" s="40"/>
      <c r="G3143" s="40"/>
      <c r="H3143" s="40"/>
      <c r="I3143" s="40"/>
      <c r="J3143" s="40"/>
      <c r="K3143" s="40"/>
      <c r="L3143" s="40"/>
      <c r="M3143" s="40"/>
      <c r="N3143" s="40"/>
      <c r="O3143" s="40"/>
      <c r="P3143" s="40"/>
      <c r="Q3143" s="40"/>
      <c r="R3143" s="68"/>
      <c r="S3143" s="69"/>
      <c r="T3143" s="14"/>
      <c r="U3143" s="118"/>
      <c r="V3143" s="61"/>
      <c r="W3143" s="638"/>
      <c r="Z3143" s="104"/>
    </row>
    <row r="3144" spans="1:27" s="751" customFormat="1" ht="24.75" customHeight="1" x14ac:dyDescent="0.15">
      <c r="A3144" s="8">
        <v>18</v>
      </c>
      <c r="B3144" s="40"/>
      <c r="C3144" s="40"/>
      <c r="D3144" s="40"/>
      <c r="E3144" s="40"/>
      <c r="F3144" s="40"/>
      <c r="G3144" s="40"/>
      <c r="H3144" s="40"/>
      <c r="I3144" s="40"/>
      <c r="J3144" s="40"/>
      <c r="K3144" s="40"/>
      <c r="L3144" s="40"/>
      <c r="M3144" s="40"/>
      <c r="N3144" s="40"/>
      <c r="O3144" s="40"/>
      <c r="P3144" s="40"/>
      <c r="Q3144" s="40"/>
      <c r="R3144" s="68"/>
      <c r="S3144" s="69"/>
      <c r="T3144" s="14"/>
      <c r="U3144" s="118"/>
      <c r="V3144" s="61"/>
      <c r="W3144" s="534"/>
      <c r="Z3144" s="104"/>
    </row>
    <row r="3145" spans="1:27" s="751" customFormat="1" ht="24.75" customHeight="1" x14ac:dyDescent="0.15">
      <c r="A3145" s="8">
        <v>19</v>
      </c>
      <c r="B3145" s="40"/>
      <c r="C3145" s="40"/>
      <c r="D3145" s="40"/>
      <c r="E3145" s="40"/>
      <c r="F3145" s="40"/>
      <c r="G3145" s="40"/>
      <c r="H3145" s="40"/>
      <c r="I3145" s="40"/>
      <c r="J3145" s="40"/>
      <c r="K3145" s="40"/>
      <c r="L3145" s="40"/>
      <c r="M3145" s="40"/>
      <c r="N3145" s="40"/>
      <c r="O3145" s="40"/>
      <c r="P3145" s="40"/>
      <c r="Q3145" s="40"/>
      <c r="R3145" s="10"/>
      <c r="S3145" s="69"/>
      <c r="T3145" s="14"/>
      <c r="U3145" s="118"/>
      <c r="V3145" s="534"/>
      <c r="W3145" s="534"/>
      <c r="Z3145" s="104"/>
      <c r="AA3145" s="104"/>
    </row>
    <row r="3146" spans="1:27" s="751" customFormat="1" ht="24.75" customHeight="1" x14ac:dyDescent="0.15">
      <c r="A3146" s="8">
        <v>20</v>
      </c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9"/>
      <c r="S3146" s="4"/>
      <c r="T3146" s="14"/>
      <c r="U3146" s="118"/>
      <c r="V3146" s="534"/>
      <c r="W3146" s="534"/>
      <c r="Z3146" s="104"/>
      <c r="AA3146" s="104"/>
    </row>
    <row r="3147" spans="1:27" s="751" customFormat="1" ht="24.75" customHeight="1" x14ac:dyDescent="0.15">
      <c r="A3147" s="8">
        <v>21</v>
      </c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14"/>
      <c r="U3147" s="118"/>
      <c r="V3147" s="534"/>
      <c r="W3147" s="534"/>
      <c r="Z3147" s="104"/>
      <c r="AA3147" s="104"/>
    </row>
    <row r="3148" spans="1:27" s="751" customFormat="1" ht="24.75" customHeight="1" x14ac:dyDescent="0.15">
      <c r="A3148" s="8">
        <v>22</v>
      </c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14"/>
      <c r="U3148" s="118"/>
      <c r="V3148" s="534"/>
      <c r="W3148" s="534"/>
      <c r="Z3148" s="104"/>
      <c r="AA3148" s="104"/>
    </row>
    <row r="3149" spans="1:27" s="751" customFormat="1" ht="24.75" customHeight="1" x14ac:dyDescent="0.15">
      <c r="A3149" s="8">
        <v>23</v>
      </c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14"/>
      <c r="U3149" s="20"/>
      <c r="V3149" s="534"/>
      <c r="W3149" s="534"/>
      <c r="Z3149" s="104"/>
    </row>
    <row r="3150" spans="1:27" s="751" customFormat="1" ht="24.75" customHeight="1" x14ac:dyDescent="0.15">
      <c r="A3150" s="8">
        <v>24</v>
      </c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14"/>
      <c r="U3150" s="20"/>
      <c r="V3150" s="534"/>
      <c r="W3150" s="534"/>
      <c r="Z3150" s="104"/>
    </row>
    <row r="3151" spans="1:27" s="751" customFormat="1" ht="24.75" customHeight="1" x14ac:dyDescent="0.15">
      <c r="A3151" s="8">
        <v>25</v>
      </c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14"/>
      <c r="U3151" s="20"/>
      <c r="V3151" s="534"/>
      <c r="W3151" s="534"/>
      <c r="Z3151" s="104"/>
    </row>
    <row r="3152" spans="1:27" s="751" customFormat="1" ht="24.75" customHeight="1" x14ac:dyDescent="0.15">
      <c r="A3152" s="8">
        <v>26</v>
      </c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14"/>
      <c r="U3152" s="20"/>
      <c r="V3152" s="534"/>
      <c r="W3152" s="534"/>
      <c r="Z3152" s="104"/>
    </row>
    <row r="3153" spans="1:27" s="751" customFormat="1" ht="24.75" customHeight="1" x14ac:dyDescent="0.15">
      <c r="A3153" s="8">
        <v>27</v>
      </c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14"/>
      <c r="U3153" s="20"/>
      <c r="V3153" s="534"/>
      <c r="W3153" s="534"/>
      <c r="Z3153" s="104"/>
    </row>
    <row r="3154" spans="1:27" s="751" customFormat="1" ht="24.75" customHeight="1" x14ac:dyDescent="0.15">
      <c r="A3154" s="8">
        <v>28</v>
      </c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14"/>
      <c r="U3154" s="20"/>
      <c r="V3154" s="534"/>
      <c r="W3154" s="534"/>
      <c r="Z3154" s="104"/>
    </row>
    <row r="3155" spans="1:27" s="751" customFormat="1" ht="24.75" customHeight="1" x14ac:dyDescent="0.15">
      <c r="A3155" s="8">
        <v>29</v>
      </c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14"/>
      <c r="U3155" s="20"/>
      <c r="V3155" s="534"/>
      <c r="W3155" s="534"/>
      <c r="Z3155" s="104"/>
    </row>
    <row r="3156" spans="1:27" s="751" customFormat="1" ht="24.75" customHeight="1" x14ac:dyDescent="0.15">
      <c r="A3156" s="8">
        <v>30</v>
      </c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5"/>
      <c r="O3156" s="45"/>
      <c r="P3156" s="45"/>
      <c r="Q3156" s="45"/>
      <c r="R3156" s="45"/>
      <c r="S3156" s="45"/>
      <c r="T3156" s="46"/>
      <c r="U3156" s="47"/>
      <c r="V3156" s="534"/>
      <c r="W3156" s="534"/>
      <c r="Z3156" s="104"/>
    </row>
    <row r="3157" spans="1:27" s="751" customFormat="1" ht="24.75" customHeight="1" x14ac:dyDescent="0.15">
      <c r="A3157" s="995">
        <v>31</v>
      </c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5"/>
      <c r="O3157" s="45"/>
      <c r="P3157" s="45"/>
      <c r="Q3157" s="45"/>
      <c r="R3157" s="45"/>
      <c r="S3157" s="45"/>
      <c r="T3157" s="46"/>
      <c r="U3157" s="47"/>
      <c r="V3157" s="534"/>
      <c r="W3157" s="534"/>
      <c r="Z3157" s="104"/>
    </row>
    <row r="3158" spans="1:27" s="751" customFormat="1" ht="24.75" customHeight="1" x14ac:dyDescent="0.15">
      <c r="A3158" s="728">
        <v>32</v>
      </c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14"/>
      <c r="U3158" s="20"/>
      <c r="V3158" s="534"/>
      <c r="W3158" s="534"/>
      <c r="Z3158" s="104"/>
    </row>
    <row r="3159" spans="1:27" s="751" customFormat="1" ht="24.75" customHeight="1" thickBot="1" x14ac:dyDescent="0.2">
      <c r="A3159" s="995">
        <v>33</v>
      </c>
      <c r="B3159" s="45"/>
      <c r="C3159" s="12"/>
      <c r="D3159" s="12"/>
      <c r="E3159" s="12"/>
      <c r="F3159" s="12"/>
      <c r="G3159" s="45"/>
      <c r="H3159" s="45"/>
      <c r="I3159" s="45"/>
      <c r="J3159" s="45"/>
      <c r="K3159" s="45"/>
      <c r="L3159" s="45"/>
      <c r="M3159" s="45"/>
      <c r="N3159" s="45"/>
      <c r="O3159" s="45"/>
      <c r="P3159" s="45"/>
      <c r="Q3159" s="45"/>
      <c r="R3159" s="45"/>
      <c r="S3159" s="45"/>
      <c r="T3159" s="46"/>
      <c r="U3159" s="47"/>
      <c r="V3159" s="534"/>
      <c r="W3159" s="534"/>
      <c r="Z3159" s="104"/>
    </row>
    <row r="3160" spans="1:27" s="751" customFormat="1" ht="20.100000000000001" customHeight="1" thickBot="1" x14ac:dyDescent="0.2">
      <c r="A3160" s="1469" t="s">
        <v>1017</v>
      </c>
      <c r="B3160" s="1470"/>
      <c r="C3160" s="1448" t="s">
        <v>1054</v>
      </c>
      <c r="D3160" s="1448"/>
      <c r="E3160" s="1448"/>
      <c r="F3160" s="1449"/>
      <c r="G3160" s="584"/>
      <c r="H3160" s="601"/>
      <c r="I3160" s="601"/>
      <c r="J3160" s="601"/>
      <c r="K3160" s="601"/>
      <c r="L3160" s="601"/>
      <c r="M3160" s="601"/>
      <c r="N3160" s="1474"/>
      <c r="O3160" s="1474"/>
      <c r="P3160" s="1474"/>
      <c r="Q3160" s="1474"/>
      <c r="R3160" s="1474"/>
      <c r="S3160" s="1474"/>
      <c r="T3160" s="1474"/>
      <c r="U3160" s="1475"/>
      <c r="V3160" s="534"/>
      <c r="W3160" s="534"/>
      <c r="Z3160" s="104"/>
    </row>
    <row r="3161" spans="1:27" s="1367" customFormat="1" ht="31.5" customHeight="1" thickBot="1" x14ac:dyDescent="0.2">
      <c r="A3161" s="1476" t="s">
        <v>2353</v>
      </c>
      <c r="B3161" s="1477"/>
      <c r="C3161" s="1477"/>
      <c r="D3161" s="1477"/>
      <c r="E3161" s="1478"/>
      <c r="F3161" s="1366"/>
      <c r="G3161" s="1366"/>
      <c r="H3161" s="1479" t="s">
        <v>2354</v>
      </c>
      <c r="I3161" s="1480"/>
      <c r="J3161" s="1480"/>
      <c r="K3161" s="1370" t="s">
        <v>2355</v>
      </c>
      <c r="L3161" s="1457" t="s">
        <v>2356</v>
      </c>
      <c r="M3161" s="1457"/>
      <c r="N3161" s="1458"/>
      <c r="O3161" s="1366"/>
      <c r="P3161" s="6"/>
      <c r="Q3161" s="6"/>
      <c r="R3161" s="6"/>
      <c r="S3161" s="1366"/>
      <c r="T3161" s="1467" t="s">
        <v>2357</v>
      </c>
      <c r="U3161" s="1468"/>
      <c r="V3161" s="1166">
        <f>V3163/V3168</f>
        <v>1.0521885521885521E-2</v>
      </c>
      <c r="W3161" s="1166">
        <f>W3163/W3168</f>
        <v>1.0627104377104376E-2</v>
      </c>
      <c r="X3161" s="1166">
        <f>AVERAGE(V3161,W3161)</f>
        <v>1.0574494949494948E-2</v>
      </c>
      <c r="Y3161" s="637" t="s">
        <v>2358</v>
      </c>
      <c r="Z3161" s="679">
        <f>ROUND(X3161*1440,0)/1440</f>
        <v>1.0416666666666666E-2</v>
      </c>
    </row>
    <row r="3162" spans="1:27" s="1367" customFormat="1" ht="9" customHeight="1" thickBot="1" x14ac:dyDescent="0.2">
      <c r="A3162" s="1366"/>
      <c r="B3162" s="1366"/>
      <c r="C3162" s="1366"/>
      <c r="D3162" s="1366"/>
      <c r="E3162" s="1366"/>
      <c r="F3162" s="1366"/>
      <c r="G3162" s="1366"/>
      <c r="H3162" s="1366"/>
      <c r="I3162" s="1366"/>
      <c r="J3162" s="1366"/>
      <c r="K3162" s="1366"/>
      <c r="L3162" s="1366"/>
      <c r="M3162" s="1366"/>
      <c r="N3162" s="1366"/>
      <c r="O3162" s="1366"/>
      <c r="P3162" s="1366"/>
      <c r="Q3162" s="1366"/>
      <c r="R3162" s="1366"/>
      <c r="S3162" s="1366"/>
      <c r="T3162" s="1406"/>
      <c r="U3162" s="1406"/>
      <c r="V3162" s="1166">
        <v>0.24305555555555555</v>
      </c>
      <c r="W3162" s="1166">
        <v>0.23611111111111113</v>
      </c>
      <c r="X3162" s="1162"/>
      <c r="Y3162" s="1162"/>
      <c r="Z3162" s="1169"/>
    </row>
    <row r="3163" spans="1:27" s="1367" customFormat="1" ht="20.100000000000001" customHeight="1" thickBot="1" x14ac:dyDescent="0.2">
      <c r="A3163" s="1495" t="s">
        <v>593</v>
      </c>
      <c r="B3163" s="1483"/>
      <c r="C3163" s="1483" t="s">
        <v>2359</v>
      </c>
      <c r="D3163" s="1483"/>
      <c r="E3163" s="1484"/>
      <c r="F3163" s="1453"/>
      <c r="G3163" s="1454"/>
      <c r="H3163" s="1454"/>
      <c r="I3163" s="1454"/>
      <c r="J3163" s="1454"/>
      <c r="K3163" s="1366"/>
      <c r="L3163" s="1366"/>
      <c r="M3163" s="1366"/>
      <c r="N3163" s="1463" t="s">
        <v>2360</v>
      </c>
      <c r="O3163" s="1464"/>
      <c r="P3163" s="1536">
        <f>MINUTE(Z3161)</f>
        <v>15</v>
      </c>
      <c r="Q3163" s="1537"/>
      <c r="R3163" s="1366"/>
      <c r="S3163" s="1371" t="s">
        <v>2361</v>
      </c>
      <c r="T3163" s="1526">
        <v>5.8333333333333327E-2</v>
      </c>
      <c r="U3163" s="1527"/>
      <c r="V3163" s="1166">
        <f>V3164-V3162</f>
        <v>0.69444444444444442</v>
      </c>
      <c r="W3163" s="1166">
        <f>W3164-W3162</f>
        <v>0.70138888888888884</v>
      </c>
      <c r="X3163" s="1162"/>
      <c r="Y3163" s="1162"/>
      <c r="Z3163" s="1169"/>
    </row>
    <row r="3164" spans="1:27" s="1367" customFormat="1" ht="9" customHeight="1" thickBot="1" x14ac:dyDescent="0.2">
      <c r="A3164" s="1366"/>
      <c r="B3164" s="1366"/>
      <c r="C3164" s="1366"/>
      <c r="D3164" s="1366"/>
      <c r="E3164" s="1366"/>
      <c r="F3164" s="1366"/>
      <c r="G3164" s="1366"/>
      <c r="H3164" s="1366"/>
      <c r="I3164" s="1366"/>
      <c r="J3164" s="1366"/>
      <c r="K3164" s="1366"/>
      <c r="L3164" s="1366"/>
      <c r="M3164" s="1366"/>
      <c r="N3164" s="1366"/>
      <c r="O3164" s="1366"/>
      <c r="P3164" s="1366"/>
      <c r="Q3164" s="1366"/>
      <c r="R3164" s="1366"/>
      <c r="S3164" s="1366"/>
      <c r="T3164" s="1406"/>
      <c r="U3164" s="1406"/>
      <c r="V3164" s="1166">
        <v>0.9375</v>
      </c>
      <c r="W3164" s="1166">
        <v>0.9375</v>
      </c>
      <c r="X3164" s="1162"/>
      <c r="Y3164" s="1162"/>
      <c r="Z3164" s="1169"/>
    </row>
    <row r="3165" spans="1:27" s="1367" customFormat="1" ht="20.100000000000001" customHeight="1" x14ac:dyDescent="0.15">
      <c r="A3165" s="1499" t="s">
        <v>2362</v>
      </c>
      <c r="B3165" s="1494">
        <v>1</v>
      </c>
      <c r="C3165" s="1494"/>
      <c r="D3165" s="1494">
        <v>2</v>
      </c>
      <c r="E3165" s="1494"/>
      <c r="F3165" s="1494">
        <v>3</v>
      </c>
      <c r="G3165" s="1494"/>
      <c r="H3165" s="1494">
        <v>4</v>
      </c>
      <c r="I3165" s="1494"/>
      <c r="J3165" s="1494">
        <v>5</v>
      </c>
      <c r="K3165" s="1494"/>
      <c r="L3165" s="1494">
        <v>6</v>
      </c>
      <c r="M3165" s="1494"/>
      <c r="N3165" s="1494">
        <v>7</v>
      </c>
      <c r="O3165" s="1494"/>
      <c r="P3165" s="1494">
        <v>8</v>
      </c>
      <c r="Q3165" s="1494"/>
      <c r="R3165" s="1494">
        <v>9</v>
      </c>
      <c r="S3165" s="1494"/>
      <c r="T3165" s="1501">
        <v>10</v>
      </c>
      <c r="U3165" s="1502"/>
      <c r="V3165" s="1166"/>
      <c r="W3165" s="1166"/>
      <c r="X3165" s="1162"/>
      <c r="Y3165" s="1162"/>
      <c r="Z3165" s="1169"/>
    </row>
    <row r="3166" spans="1:27" s="1367" customFormat="1" ht="20.100000000000001" customHeight="1" x14ac:dyDescent="0.15">
      <c r="A3166" s="1500"/>
      <c r="B3166" s="1372" t="s">
        <v>2354</v>
      </c>
      <c r="C3166" s="1372" t="s">
        <v>2356</v>
      </c>
      <c r="D3166" s="1372" t="s">
        <v>2363</v>
      </c>
      <c r="E3166" s="1372" t="s">
        <v>2356</v>
      </c>
      <c r="F3166" s="1372" t="s">
        <v>2354</v>
      </c>
      <c r="G3166" s="1372" t="s">
        <v>2356</v>
      </c>
      <c r="H3166" s="1372" t="s">
        <v>2354</v>
      </c>
      <c r="I3166" s="1372" t="s">
        <v>2356</v>
      </c>
      <c r="J3166" s="1372" t="s">
        <v>2354</v>
      </c>
      <c r="K3166" s="1372" t="s">
        <v>2356</v>
      </c>
      <c r="L3166" s="1372" t="s">
        <v>2354</v>
      </c>
      <c r="M3166" s="1372" t="s">
        <v>2356</v>
      </c>
      <c r="N3166" s="1372"/>
      <c r="O3166" s="1372"/>
      <c r="P3166" s="1372"/>
      <c r="Q3166" s="1372"/>
      <c r="R3166" s="1372"/>
      <c r="S3166" s="1372"/>
      <c r="T3166" s="1373"/>
      <c r="U3166" s="1377"/>
      <c r="V3166" s="1162"/>
      <c r="W3166" s="1162"/>
      <c r="X3166" s="1162"/>
      <c r="Y3166" s="1162"/>
      <c r="Z3166" s="1169"/>
    </row>
    <row r="3167" spans="1:27" s="1367" customFormat="1" ht="23.25" customHeight="1" x14ac:dyDescent="0.15">
      <c r="A3167" s="1349">
        <v>1</v>
      </c>
      <c r="B3167" s="62"/>
      <c r="C3167" s="63" t="s">
        <v>0</v>
      </c>
      <c r="D3167" s="63">
        <v>0.29861111111111099</v>
      </c>
      <c r="E3167" s="63">
        <v>0.36597222222222231</v>
      </c>
      <c r="F3167" s="63">
        <v>0.44652777777777791</v>
      </c>
      <c r="G3167" s="63">
        <v>0.51180555555555585</v>
      </c>
      <c r="H3167" s="63">
        <v>0.59583333333333321</v>
      </c>
      <c r="I3167" s="63">
        <v>0.66180555555555531</v>
      </c>
      <c r="J3167" s="65">
        <v>0.74861111111111045</v>
      </c>
      <c r="K3167" s="63">
        <v>0.82222222222222141</v>
      </c>
      <c r="L3167" s="63">
        <v>0.90208333333333213</v>
      </c>
      <c r="M3167" s="63"/>
      <c r="N3167" s="25"/>
      <c r="O3167" s="28"/>
      <c r="P3167" s="28"/>
      <c r="Q3167" s="28"/>
      <c r="R3167" s="1378"/>
      <c r="S3167" s="1379"/>
      <c r="T3167" s="1376"/>
      <c r="U3167" s="1380"/>
      <c r="V3167" s="1901">
        <f>COUNTA(B3167:U3199)</f>
        <v>132</v>
      </c>
      <c r="W3167" s="1913">
        <f>V3167/21/2</f>
        <v>3.1428571428571428</v>
      </c>
      <c r="X3167" s="1162"/>
      <c r="Y3167" s="1162"/>
      <c r="Z3167" s="1169"/>
      <c r="AA3167" s="1914"/>
    </row>
    <row r="3168" spans="1:27" s="1367" customFormat="1" ht="23.25" customHeight="1" x14ac:dyDescent="0.15">
      <c r="A3168" s="113">
        <v>2</v>
      </c>
      <c r="B3168" s="62"/>
      <c r="C3168" s="63" t="s">
        <v>334</v>
      </c>
      <c r="D3168" s="63">
        <v>0.30833333333333324</v>
      </c>
      <c r="E3168" s="63">
        <v>0.37777777777777788</v>
      </c>
      <c r="F3168" s="63">
        <v>0.45763888888888904</v>
      </c>
      <c r="G3168" s="63">
        <v>0.52291666666666692</v>
      </c>
      <c r="H3168" s="63">
        <v>0.60902777777777761</v>
      </c>
      <c r="I3168" s="63">
        <v>0.67499999999999971</v>
      </c>
      <c r="J3168" s="65">
        <v>0.7576388888888882</v>
      </c>
      <c r="K3168" s="63">
        <v>0.8319444444444436</v>
      </c>
      <c r="L3168" s="63">
        <v>0.91388888888888764</v>
      </c>
      <c r="M3168" s="63"/>
      <c r="N3168" s="25"/>
      <c r="O3168" s="28"/>
      <c r="P3168" s="28"/>
      <c r="Q3168" s="28"/>
      <c r="R3168" s="1378"/>
      <c r="S3168" s="1379"/>
      <c r="T3168" s="1376"/>
      <c r="U3168" s="1380"/>
      <c r="V3168" s="1177">
        <f>COUNTA(B3167:B3199,D3167:D3199,F3167:F3199,H3167:H3199,J3167:J3199,L3167:L3199,N3167:N3199,P3167:P3199,R3167:R3199,T3167:T3199)</f>
        <v>66</v>
      </c>
      <c r="W3168" s="1177">
        <f>COUNTA(C3167:C3199,E3167:E3199,G3167:G3199,I3167:I3199,K3167:K3199,M3167:M3199,O3167:O3199,Q3167:Q3199,S3167:S3199,U3167:U3199)</f>
        <v>66</v>
      </c>
      <c r="X3168" s="1162"/>
      <c r="Y3168" s="1162">
        <f>(V3168+W3168)/2</f>
        <v>66</v>
      </c>
      <c r="Z3168" s="1169"/>
      <c r="AA3168" s="185"/>
    </row>
    <row r="3169" spans="1:27" s="1367" customFormat="1" ht="23.25" customHeight="1" x14ac:dyDescent="0.15">
      <c r="A3169" s="113">
        <v>3</v>
      </c>
      <c r="B3169" s="62"/>
      <c r="C3169" s="63">
        <v>0.23611111111111113</v>
      </c>
      <c r="D3169" s="63">
        <v>0.31805555555555548</v>
      </c>
      <c r="E3169" s="63">
        <v>0.38888888888888901</v>
      </c>
      <c r="F3169" s="63">
        <v>0.46875000000000017</v>
      </c>
      <c r="G3169" s="63">
        <v>0.53402777777777799</v>
      </c>
      <c r="H3169" s="63">
        <v>0.62222222222222201</v>
      </c>
      <c r="I3169" s="63">
        <v>0.68819444444444411</v>
      </c>
      <c r="J3169" s="63">
        <v>0.76874999999999927</v>
      </c>
      <c r="K3169" s="63">
        <v>0.84236111111111023</v>
      </c>
      <c r="L3169" s="63">
        <v>0.92569444444444315</v>
      </c>
      <c r="M3169" s="63"/>
      <c r="N3169" s="25"/>
      <c r="O3169" s="28"/>
      <c r="P3169" s="28"/>
      <c r="Q3169" s="28"/>
      <c r="R3169" s="1378"/>
      <c r="S3169" s="1379"/>
      <c r="T3169" s="1376"/>
      <c r="U3169" s="1380"/>
      <c r="V3169" s="1406"/>
      <c r="W3169" s="1406"/>
      <c r="X3169" s="1162"/>
      <c r="Y3169" s="1162" t="s">
        <v>2339</v>
      </c>
      <c r="Z3169" s="1169"/>
      <c r="AA3169" s="185"/>
    </row>
    <row r="3170" spans="1:27" s="1367" customFormat="1" ht="23.25" customHeight="1" x14ac:dyDescent="0.15">
      <c r="A3170" s="113">
        <v>4</v>
      </c>
      <c r="B3170" s="62"/>
      <c r="C3170" s="63">
        <v>0.24930555555555553</v>
      </c>
      <c r="D3170" s="63">
        <v>0.32916666666666661</v>
      </c>
      <c r="E3170" s="63">
        <v>0.39930555555555569</v>
      </c>
      <c r="F3170" s="63">
        <v>0.47986111111111129</v>
      </c>
      <c r="G3170" s="63">
        <v>0.54513888888888906</v>
      </c>
      <c r="H3170" s="63">
        <v>0.63541666666666641</v>
      </c>
      <c r="I3170" s="63">
        <v>0.70138888888888851</v>
      </c>
      <c r="J3170" s="63">
        <v>0.78124999999999922</v>
      </c>
      <c r="K3170" s="63">
        <v>0.8534722222222213</v>
      </c>
      <c r="L3170" s="63">
        <v>0.93749999999999867</v>
      </c>
      <c r="M3170" s="64"/>
      <c r="N3170" s="25"/>
      <c r="O3170" s="28"/>
      <c r="P3170" s="28"/>
      <c r="Q3170" s="28"/>
      <c r="R3170" s="1378"/>
      <c r="S3170" s="1379"/>
      <c r="T3170" s="1376"/>
      <c r="U3170" s="1380"/>
      <c r="V3170" s="614"/>
      <c r="W3170" s="614"/>
      <c r="X3170" s="1162"/>
      <c r="Y3170" s="1162"/>
      <c r="Z3170" s="1169"/>
      <c r="AA3170" s="185"/>
    </row>
    <row r="3171" spans="1:27" s="1367" customFormat="1" ht="23.25" customHeight="1" x14ac:dyDescent="0.15">
      <c r="A3171" s="113">
        <v>5</v>
      </c>
      <c r="B3171" s="62"/>
      <c r="C3171" s="63">
        <v>0.26249999999999996</v>
      </c>
      <c r="D3171" s="63">
        <v>0.34027777777777773</v>
      </c>
      <c r="E3171" s="63">
        <v>0.40902777777777793</v>
      </c>
      <c r="F3171" s="63">
        <v>0.49027777777777798</v>
      </c>
      <c r="G3171" s="63">
        <v>0.55694444444444458</v>
      </c>
      <c r="H3171" s="63">
        <v>0.64861111111111081</v>
      </c>
      <c r="I3171" s="63">
        <v>0.7145833333333329</v>
      </c>
      <c r="J3171" s="63">
        <v>0.79374999999999918</v>
      </c>
      <c r="K3171" s="63">
        <v>0.86458333333333237</v>
      </c>
      <c r="L3171" s="63"/>
      <c r="M3171" s="64"/>
      <c r="N3171" s="25"/>
      <c r="O3171" s="28"/>
      <c r="P3171" s="28"/>
      <c r="Q3171" s="28"/>
      <c r="R3171" s="1378"/>
      <c r="S3171" s="1379"/>
      <c r="T3171" s="1376"/>
      <c r="U3171" s="1380"/>
      <c r="V3171" s="1903">
        <f t="shared" ref="V3171:V3176" si="50">K3173-K3172</f>
        <v>-0.874999999999999</v>
      </c>
      <c r="W3171" s="1178">
        <f>J3179-J3178</f>
        <v>1.1805555555555514E-2</v>
      </c>
      <c r="X3171" s="1162"/>
      <c r="Y3171" s="1162"/>
      <c r="Z3171" s="1169"/>
      <c r="AA3171" s="185"/>
    </row>
    <row r="3172" spans="1:27" s="1367" customFormat="1" ht="23.25" customHeight="1" x14ac:dyDescent="0.15">
      <c r="A3172" s="113">
        <v>6</v>
      </c>
      <c r="B3172" s="62"/>
      <c r="C3172" s="63">
        <v>0.27569444444444435</v>
      </c>
      <c r="D3172" s="63">
        <v>0.35138888888888886</v>
      </c>
      <c r="E3172" s="63">
        <v>0.41875000000000018</v>
      </c>
      <c r="F3172" s="63">
        <v>0.49930555555555578</v>
      </c>
      <c r="G3172" s="63">
        <v>0.56944444444444453</v>
      </c>
      <c r="H3172" s="63">
        <v>0.6618055555555552</v>
      </c>
      <c r="I3172" s="63">
        <v>0.7277777777777773</v>
      </c>
      <c r="J3172" s="63">
        <v>0.80624999999999913</v>
      </c>
      <c r="K3172" s="63">
        <v>0.874999999999999</v>
      </c>
      <c r="L3172" s="63"/>
      <c r="M3172" s="64"/>
      <c r="N3172" s="25"/>
      <c r="O3172" s="28"/>
      <c r="P3172" s="28"/>
      <c r="Q3172" s="28"/>
      <c r="R3172" s="1378"/>
      <c r="S3172" s="1379"/>
      <c r="T3172" s="1376"/>
      <c r="U3172" s="1380"/>
      <c r="V3172" s="1903">
        <f t="shared" si="50"/>
        <v>0.88541666666666563</v>
      </c>
      <c r="W3172" s="1178">
        <f>J3180-J3179</f>
        <v>1.1805555555555514E-2</v>
      </c>
      <c r="X3172" s="1162"/>
      <c r="Y3172" s="1162"/>
      <c r="Z3172" s="1169"/>
      <c r="AA3172" s="185"/>
    </row>
    <row r="3173" spans="1:27" s="1367" customFormat="1" ht="23.25" customHeight="1" x14ac:dyDescent="0.15">
      <c r="A3173" s="113">
        <v>7</v>
      </c>
      <c r="B3173" s="63" t="s">
        <v>81</v>
      </c>
      <c r="C3173" s="932">
        <v>0.28819444444444436</v>
      </c>
      <c r="D3173" s="63">
        <v>0.36249999999999999</v>
      </c>
      <c r="E3173" s="63">
        <v>0.42847222222222242</v>
      </c>
      <c r="F3173" s="63">
        <v>0.50833333333333353</v>
      </c>
      <c r="G3173" s="63"/>
      <c r="H3173" s="63"/>
      <c r="I3173" s="63"/>
      <c r="J3173" s="63"/>
      <c r="K3173" s="63"/>
      <c r="L3173" s="63"/>
      <c r="M3173" s="64"/>
      <c r="N3173" s="25"/>
      <c r="O3173" s="28"/>
      <c r="P3173" s="28"/>
      <c r="Q3173" s="28"/>
      <c r="R3173" s="1378"/>
      <c r="S3173" s="1379"/>
      <c r="T3173" s="1376"/>
      <c r="U3173" s="1380"/>
      <c r="V3173" s="1903">
        <f t="shared" si="50"/>
        <v>1.041666666666663E-2</v>
      </c>
      <c r="W3173" s="1178">
        <f>L3168-J3180</f>
        <v>2.3611111111111027E-2</v>
      </c>
      <c r="X3173" s="1162"/>
      <c r="Y3173" s="1162"/>
      <c r="Z3173" s="1169"/>
      <c r="AA3173" s="185"/>
    </row>
    <row r="3174" spans="1:27" s="1367" customFormat="1" ht="23.25" customHeight="1" x14ac:dyDescent="0.15">
      <c r="A3174" s="113">
        <v>8</v>
      </c>
      <c r="B3174" s="63">
        <v>0.24305555555555555</v>
      </c>
      <c r="C3174" s="65">
        <v>0.30069444444444438</v>
      </c>
      <c r="D3174" s="63">
        <v>0.37291666666666667</v>
      </c>
      <c r="E3174" s="63">
        <v>0.43819444444444466</v>
      </c>
      <c r="F3174" s="63">
        <v>0.51736111111111127</v>
      </c>
      <c r="G3174" s="63">
        <v>0.58194444444444449</v>
      </c>
      <c r="H3174" s="63">
        <v>0.6749999999999996</v>
      </c>
      <c r="I3174" s="63">
        <v>0.7409722222222217</v>
      </c>
      <c r="J3174" s="63">
        <v>0.81874999999999909</v>
      </c>
      <c r="K3174" s="63">
        <v>0.88541666666666563</v>
      </c>
      <c r="L3174" s="63"/>
      <c r="M3174" s="64"/>
      <c r="N3174" s="25"/>
      <c r="O3174" s="28"/>
      <c r="P3174" s="28"/>
      <c r="Q3174" s="28"/>
      <c r="R3174" s="1378"/>
      <c r="S3174" s="1379"/>
      <c r="T3174" s="1376"/>
      <c r="U3174" s="1380"/>
      <c r="V3174" s="1903">
        <f t="shared" si="50"/>
        <v>1.041666666666663E-2</v>
      </c>
      <c r="W3174" s="1178">
        <f>L3169-L3168</f>
        <v>1.1805555555555514E-2</v>
      </c>
      <c r="X3174" s="1162"/>
      <c r="Y3174" s="1162"/>
      <c r="Z3174" s="1169"/>
      <c r="AA3174" s="56"/>
    </row>
    <row r="3175" spans="1:27" s="1367" customFormat="1" ht="23.25" customHeight="1" x14ac:dyDescent="0.15">
      <c r="A3175" s="113">
        <v>9</v>
      </c>
      <c r="B3175" s="932">
        <v>0.25069444444444444</v>
      </c>
      <c r="C3175" s="65">
        <v>0.30902777777777773</v>
      </c>
      <c r="D3175" s="63">
        <v>0.38333333333333336</v>
      </c>
      <c r="E3175" s="63">
        <v>0.44861111111111135</v>
      </c>
      <c r="F3175" s="63">
        <v>0.5277777777777779</v>
      </c>
      <c r="G3175" s="63">
        <v>0.59375</v>
      </c>
      <c r="H3175" s="63">
        <v>0.688194444444444</v>
      </c>
      <c r="I3175" s="63">
        <v>0.7541666666666661</v>
      </c>
      <c r="J3175" s="63">
        <v>0.83124999999999905</v>
      </c>
      <c r="K3175" s="63">
        <v>0.89583333333333226</v>
      </c>
      <c r="L3175" s="63"/>
      <c r="M3175" s="933"/>
      <c r="N3175" s="25"/>
      <c r="O3175" s="28"/>
      <c r="P3175" s="28"/>
      <c r="Q3175" s="28"/>
      <c r="R3175" s="1378"/>
      <c r="S3175" s="1379"/>
      <c r="T3175" s="1376"/>
      <c r="U3175" s="1380"/>
      <c r="V3175" s="1903">
        <f t="shared" si="50"/>
        <v>1.041666666666663E-2</v>
      </c>
      <c r="W3175" s="1178">
        <f>L3170-L3169</f>
        <v>1.1805555555555514E-2</v>
      </c>
      <c r="X3175" s="1162"/>
      <c r="Y3175" s="1162"/>
      <c r="Z3175" s="1169"/>
      <c r="AA3175" s="56"/>
    </row>
    <row r="3176" spans="1:27" s="1367" customFormat="1" ht="23.25" customHeight="1" x14ac:dyDescent="0.15">
      <c r="A3176" s="113">
        <v>10</v>
      </c>
      <c r="B3176" s="932">
        <v>0.2583333333333333</v>
      </c>
      <c r="C3176" s="65">
        <v>0.31736111111111109</v>
      </c>
      <c r="D3176" s="63">
        <v>0.39375000000000004</v>
      </c>
      <c r="E3176" s="63">
        <v>0.45902777777777803</v>
      </c>
      <c r="F3176" s="63">
        <v>0.53888888888888897</v>
      </c>
      <c r="G3176" s="63">
        <v>0.60486111111111107</v>
      </c>
      <c r="H3176" s="63">
        <v>0.70069444444444395</v>
      </c>
      <c r="I3176" s="63">
        <v>0.76666666666666605</v>
      </c>
      <c r="J3176" s="63">
        <v>0.84305555555555456</v>
      </c>
      <c r="K3176" s="63">
        <v>0.90624999999999889</v>
      </c>
      <c r="L3176" s="933"/>
      <c r="M3176" s="933"/>
      <c r="N3176" s="25"/>
      <c r="O3176" s="28"/>
      <c r="P3176" s="28"/>
      <c r="Q3176" s="28"/>
      <c r="R3176" s="1378"/>
      <c r="S3176" s="1379"/>
      <c r="T3176" s="1376"/>
      <c r="U3176" s="1380"/>
      <c r="V3176" s="1903">
        <f t="shared" si="50"/>
        <v>1.041666666666663E-2</v>
      </c>
      <c r="W3176" s="1178">
        <f>L3171-L3170</f>
        <v>-0.93749999999999867</v>
      </c>
      <c r="X3176" s="1162"/>
      <c r="Y3176" s="1162"/>
      <c r="Z3176" s="1915"/>
      <c r="AA3176" s="185"/>
    </row>
    <row r="3177" spans="1:27" s="1367" customFormat="1" ht="23.25" customHeight="1" x14ac:dyDescent="0.15">
      <c r="A3177" s="113">
        <v>11</v>
      </c>
      <c r="B3177" s="932">
        <v>0.26597222222222217</v>
      </c>
      <c r="C3177" s="65">
        <v>0.32569444444444445</v>
      </c>
      <c r="D3177" s="63">
        <v>0.40416666666666673</v>
      </c>
      <c r="E3177" s="63">
        <v>0.46944444444444472</v>
      </c>
      <c r="F3177" s="63">
        <v>0.55000000000000004</v>
      </c>
      <c r="G3177" s="63">
        <v>0.61597222222222214</v>
      </c>
      <c r="H3177" s="65">
        <v>0.71249999999999947</v>
      </c>
      <c r="I3177" s="63">
        <v>0.77847222222222157</v>
      </c>
      <c r="J3177" s="63">
        <v>0.85486111111111007</v>
      </c>
      <c r="K3177" s="63">
        <v>0.91666666666666552</v>
      </c>
      <c r="L3177" s="64"/>
      <c r="M3177" s="933"/>
      <c r="N3177" s="25"/>
      <c r="O3177" s="28"/>
      <c r="P3177" s="28"/>
      <c r="Q3177" s="28"/>
      <c r="R3177" s="1378"/>
      <c r="S3177" s="1379"/>
      <c r="T3177" s="1376"/>
      <c r="U3177" s="1380"/>
      <c r="V3177" s="1903"/>
      <c r="W3177" s="1178"/>
      <c r="X3177" s="1162"/>
      <c r="Y3177" s="1162"/>
      <c r="Z3177" s="1169"/>
    </row>
    <row r="3178" spans="1:27" s="1367" customFormat="1" ht="23.25" customHeight="1" x14ac:dyDescent="0.15">
      <c r="A3178" s="113">
        <v>12</v>
      </c>
      <c r="B3178" s="932">
        <v>0.27361111111111103</v>
      </c>
      <c r="C3178" s="65">
        <v>0.33402777777777781</v>
      </c>
      <c r="D3178" s="63">
        <v>0.41458333333333341</v>
      </c>
      <c r="E3178" s="63">
        <v>0.4798611111111114</v>
      </c>
      <c r="F3178" s="63">
        <v>0.56111111111111112</v>
      </c>
      <c r="G3178" s="63">
        <v>0.62708333333333321</v>
      </c>
      <c r="H3178" s="65">
        <v>0.72152777777777721</v>
      </c>
      <c r="I3178" s="63">
        <v>0.79027777777777708</v>
      </c>
      <c r="J3178" s="63">
        <v>0.86666666666666559</v>
      </c>
      <c r="K3178" s="63">
        <v>0.92708333333333215</v>
      </c>
      <c r="L3178" s="64"/>
      <c r="M3178" s="933"/>
      <c r="N3178" s="25"/>
      <c r="O3178" s="28"/>
      <c r="P3178" s="28"/>
      <c r="Q3178" s="28"/>
      <c r="R3178" s="1378"/>
      <c r="S3178" s="1379"/>
      <c r="T3178" s="1376"/>
      <c r="U3178" s="1380"/>
      <c r="V3178" s="1903"/>
      <c r="W3178" s="1178"/>
      <c r="X3178" s="1162"/>
      <c r="Y3178" s="1162"/>
      <c r="Z3178" s="1169"/>
    </row>
    <row r="3179" spans="1:27" s="1367" customFormat="1" ht="23.25" customHeight="1" x14ac:dyDescent="0.15">
      <c r="A3179" s="113">
        <v>13</v>
      </c>
      <c r="B3179" s="932">
        <v>0.28124999999999989</v>
      </c>
      <c r="C3179" s="65">
        <v>0.34236111111111117</v>
      </c>
      <c r="D3179" s="63">
        <v>0.4250000000000001</v>
      </c>
      <c r="E3179" s="63">
        <v>0.49027777777777809</v>
      </c>
      <c r="F3179" s="63">
        <v>0.57222222222222219</v>
      </c>
      <c r="G3179" s="63">
        <v>0.63819444444444429</v>
      </c>
      <c r="H3179" s="65">
        <v>0.73055555555555496</v>
      </c>
      <c r="I3179" s="63">
        <v>0.80208333333333259</v>
      </c>
      <c r="J3179" s="63">
        <v>0.8784722222222211</v>
      </c>
      <c r="K3179" s="63">
        <v>0.93749999999999878</v>
      </c>
      <c r="L3179" s="64"/>
      <c r="M3179" s="933"/>
      <c r="N3179" s="25"/>
      <c r="O3179" s="28"/>
      <c r="P3179" s="28"/>
      <c r="Q3179" s="28"/>
      <c r="R3179" s="1378"/>
      <c r="S3179" s="1379"/>
      <c r="T3179" s="1376"/>
      <c r="U3179" s="1380"/>
      <c r="V3179" s="1162"/>
      <c r="W3179" s="1178"/>
      <c r="X3179" s="1162"/>
      <c r="Y3179" s="1162"/>
      <c r="Z3179" s="1169"/>
    </row>
    <row r="3180" spans="1:27" s="1367" customFormat="1" ht="23.25" customHeight="1" x14ac:dyDescent="0.15">
      <c r="A3180" s="1349">
        <v>14</v>
      </c>
      <c r="B3180" s="932">
        <v>0.28888888888888875</v>
      </c>
      <c r="C3180" s="63">
        <v>0.3534722222222223</v>
      </c>
      <c r="D3180" s="63">
        <v>0.43541666666666679</v>
      </c>
      <c r="E3180" s="63">
        <v>0.50069444444444478</v>
      </c>
      <c r="F3180" s="63">
        <v>0.58333333333333326</v>
      </c>
      <c r="G3180" s="63">
        <v>0.64930555555555536</v>
      </c>
      <c r="H3180" s="65">
        <v>0.7395833333333327</v>
      </c>
      <c r="I3180" s="63">
        <v>0.81249999999999922</v>
      </c>
      <c r="J3180" s="63">
        <v>0.89027777777777661</v>
      </c>
      <c r="K3180" s="63"/>
      <c r="L3180" s="64"/>
      <c r="M3180" s="933"/>
      <c r="N3180" s="25"/>
      <c r="O3180" s="28"/>
      <c r="P3180" s="28"/>
      <c r="Q3180" s="28"/>
      <c r="R3180" s="1378"/>
      <c r="S3180" s="1379"/>
      <c r="T3180" s="1376"/>
      <c r="U3180" s="1380"/>
      <c r="V3180" s="1162"/>
      <c r="W3180" s="1162"/>
      <c r="X3180" s="1162"/>
      <c r="Y3180" s="1162"/>
      <c r="Z3180" s="1169"/>
    </row>
    <row r="3181" spans="1:27" s="1367" customFormat="1" ht="23.25" customHeight="1" x14ac:dyDescent="0.15">
      <c r="A3181" s="1447">
        <v>15</v>
      </c>
      <c r="B3181" s="64"/>
      <c r="C3181" s="64"/>
      <c r="D3181" s="64"/>
      <c r="E3181" s="64"/>
      <c r="F3181" s="64"/>
      <c r="G3181" s="64"/>
      <c r="H3181" s="64"/>
      <c r="I3181" s="64"/>
      <c r="J3181" s="64"/>
      <c r="K3181" s="64"/>
      <c r="L3181" s="64"/>
      <c r="M3181" s="62"/>
      <c r="N3181" s="25"/>
      <c r="O3181" s="28"/>
      <c r="P3181" s="28"/>
      <c r="Q3181" s="28"/>
      <c r="R3181" s="1378"/>
      <c r="S3181" s="1379"/>
      <c r="T3181" s="1376"/>
      <c r="U3181" s="1380"/>
      <c r="V3181" s="1162"/>
      <c r="W3181" s="1162"/>
      <c r="X3181" s="1162"/>
      <c r="Y3181" s="1162"/>
      <c r="Z3181" s="1169"/>
    </row>
    <row r="3182" spans="1:27" s="1367" customFormat="1" ht="23.25" customHeight="1" x14ac:dyDescent="0.15">
      <c r="A3182" s="1350">
        <v>16</v>
      </c>
      <c r="B3182" s="28"/>
      <c r="C3182" s="28"/>
      <c r="D3182" s="28"/>
      <c r="E3182" s="28"/>
      <c r="F3182" s="28"/>
      <c r="G3182" s="28"/>
      <c r="H3182" s="28"/>
      <c r="I3182" s="28"/>
      <c r="J3182" s="28"/>
      <c r="K3182" s="28"/>
      <c r="L3182" s="28"/>
      <c r="M3182" s="28"/>
      <c r="N3182" s="28"/>
      <c r="O3182" s="28"/>
      <c r="P3182" s="28"/>
      <c r="Q3182" s="28"/>
      <c r="R3182" s="1378"/>
      <c r="S3182" s="1379"/>
      <c r="T3182" s="1376"/>
      <c r="U3182" s="1380"/>
      <c r="V3182" s="1162"/>
      <c r="W3182" s="1162"/>
      <c r="X3182" s="1162"/>
      <c r="Y3182" s="1162"/>
      <c r="Z3182" s="1169"/>
    </row>
    <row r="3183" spans="1:27" s="1367" customFormat="1" ht="23.25" customHeight="1" x14ac:dyDescent="0.15">
      <c r="A3183" s="1350">
        <v>17</v>
      </c>
      <c r="B3183" s="28"/>
      <c r="C3183" s="28"/>
      <c r="D3183" s="28"/>
      <c r="E3183" s="28"/>
      <c r="F3183" s="28"/>
      <c r="G3183" s="28"/>
      <c r="H3183" s="28"/>
      <c r="I3183" s="28"/>
      <c r="J3183" s="28"/>
      <c r="K3183" s="28"/>
      <c r="L3183" s="28"/>
      <c r="M3183" s="28"/>
      <c r="N3183" s="28"/>
      <c r="O3183" s="28"/>
      <c r="P3183" s="28"/>
      <c r="Q3183" s="28"/>
      <c r="R3183" s="1378"/>
      <c r="S3183" s="1379"/>
      <c r="T3183" s="1376"/>
      <c r="U3183" s="1380"/>
      <c r="V3183" s="1162"/>
      <c r="W3183" s="1162"/>
      <c r="X3183" s="1162"/>
      <c r="Y3183" s="1162"/>
      <c r="Z3183" s="1169"/>
    </row>
    <row r="3184" spans="1:27" s="1367" customFormat="1" ht="23.25" customHeight="1" x14ac:dyDescent="0.15">
      <c r="A3184" s="1350">
        <v>18</v>
      </c>
      <c r="B3184" s="28"/>
      <c r="C3184" s="28"/>
      <c r="D3184" s="28"/>
      <c r="E3184" s="28"/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1378"/>
      <c r="S3184" s="1379"/>
      <c r="T3184" s="1376"/>
      <c r="U3184" s="1380"/>
      <c r="V3184" s="1162"/>
      <c r="W3184" s="1162"/>
      <c r="X3184" s="1162"/>
      <c r="Y3184" s="1162"/>
      <c r="Z3184" s="1169"/>
    </row>
    <row r="3185" spans="1:26" s="1367" customFormat="1" ht="23.25" customHeight="1" x14ac:dyDescent="0.15">
      <c r="A3185" s="1447">
        <v>19</v>
      </c>
      <c r="B3185" s="28"/>
      <c r="C3185" s="28"/>
      <c r="D3185" s="28"/>
      <c r="E3185" s="28"/>
      <c r="F3185" s="28"/>
      <c r="G3185" s="28"/>
      <c r="H3185" s="28"/>
      <c r="I3185" s="28"/>
      <c r="J3185" s="28"/>
      <c r="K3185" s="28"/>
      <c r="L3185" s="28"/>
      <c r="M3185" s="28"/>
      <c r="N3185" s="28"/>
      <c r="O3185" s="28"/>
      <c r="P3185" s="28"/>
      <c r="Q3185" s="28"/>
      <c r="R3185" s="1373"/>
      <c r="S3185" s="1379"/>
      <c r="T3185" s="1376"/>
      <c r="U3185" s="1380"/>
      <c r="V3185" s="1162"/>
      <c r="W3185" s="1162"/>
      <c r="X3185" s="1162"/>
      <c r="Y3185" s="1162"/>
      <c r="Z3185" s="1169"/>
    </row>
    <row r="3186" spans="1:26" s="1367" customFormat="1" ht="23.25" customHeight="1" x14ac:dyDescent="0.15">
      <c r="A3186" s="1447">
        <v>20</v>
      </c>
      <c r="B3186" s="1368"/>
      <c r="C3186" s="28"/>
      <c r="D3186" s="1368"/>
      <c r="E3186" s="1368"/>
      <c r="F3186" s="1368"/>
      <c r="G3186" s="1368"/>
      <c r="H3186" s="1368"/>
      <c r="I3186" s="1368"/>
      <c r="J3186" s="1368"/>
      <c r="K3186" s="1368"/>
      <c r="L3186" s="1368"/>
      <c r="M3186" s="1368"/>
      <c r="N3186" s="1368"/>
      <c r="O3186" s="1368"/>
      <c r="P3186" s="1368"/>
      <c r="Q3186" s="1368"/>
      <c r="R3186" s="1372"/>
      <c r="S3186" s="1369"/>
      <c r="T3186" s="1376"/>
      <c r="U3186" s="1380"/>
      <c r="V3186" s="1162"/>
      <c r="W3186" s="1162"/>
      <c r="X3186" s="1162"/>
      <c r="Y3186" s="1162"/>
      <c r="Z3186" s="1169"/>
    </row>
    <row r="3187" spans="1:26" s="1367" customFormat="1" ht="23.25" customHeight="1" x14ac:dyDescent="0.15">
      <c r="A3187" s="1447">
        <v>21</v>
      </c>
      <c r="B3187" s="1369"/>
      <c r="C3187" s="28"/>
      <c r="D3187" s="1369"/>
      <c r="E3187" s="1369"/>
      <c r="F3187" s="1369"/>
      <c r="G3187" s="1369"/>
      <c r="H3187" s="1369"/>
      <c r="I3187" s="1369"/>
      <c r="J3187" s="1369"/>
      <c r="K3187" s="1369"/>
      <c r="L3187" s="1369"/>
      <c r="M3187" s="1369"/>
      <c r="N3187" s="1369"/>
      <c r="O3187" s="1369"/>
      <c r="P3187" s="1369"/>
      <c r="Q3187" s="1369"/>
      <c r="R3187" s="1369"/>
      <c r="S3187" s="1369"/>
      <c r="T3187" s="1376"/>
      <c r="U3187" s="1380"/>
      <c r="V3187" s="1162"/>
      <c r="W3187" s="1162"/>
      <c r="X3187" s="1162"/>
      <c r="Y3187" s="1162"/>
      <c r="Z3187" s="1169"/>
    </row>
    <row r="3188" spans="1:26" s="1367" customFormat="1" ht="23.25" customHeight="1" x14ac:dyDescent="0.15">
      <c r="A3188" s="1447">
        <v>22</v>
      </c>
      <c r="B3188" s="1369"/>
      <c r="C3188" s="28"/>
      <c r="D3188" s="1369"/>
      <c r="E3188" s="1369"/>
      <c r="F3188" s="1369"/>
      <c r="G3188" s="1369"/>
      <c r="H3188" s="1369"/>
      <c r="I3188" s="1369"/>
      <c r="J3188" s="1369"/>
      <c r="K3188" s="1369"/>
      <c r="L3188" s="1369"/>
      <c r="M3188" s="1369"/>
      <c r="N3188" s="1369"/>
      <c r="O3188" s="1369"/>
      <c r="P3188" s="1369"/>
      <c r="Q3188" s="1369"/>
      <c r="R3188" s="1369"/>
      <c r="S3188" s="1369"/>
      <c r="T3188" s="1376"/>
      <c r="U3188" s="1380"/>
      <c r="V3188" s="1162"/>
      <c r="W3188" s="1162"/>
      <c r="X3188" s="1162"/>
      <c r="Y3188" s="1162"/>
      <c r="Z3188" s="1169"/>
    </row>
    <row r="3189" spans="1:26" s="1367" customFormat="1" ht="23.25" customHeight="1" x14ac:dyDescent="0.15">
      <c r="A3189" s="1447">
        <v>23</v>
      </c>
      <c r="B3189" s="1369"/>
      <c r="C3189" s="28"/>
      <c r="D3189" s="1369"/>
      <c r="E3189" s="1369"/>
      <c r="F3189" s="1369"/>
      <c r="G3189" s="1369"/>
      <c r="H3189" s="1369"/>
      <c r="I3189" s="1369"/>
      <c r="J3189" s="1369"/>
      <c r="K3189" s="1369"/>
      <c r="L3189" s="1369"/>
      <c r="M3189" s="1369"/>
      <c r="N3189" s="1369"/>
      <c r="O3189" s="1369"/>
      <c r="P3189" s="1369"/>
      <c r="Q3189" s="1369"/>
      <c r="R3189" s="1369"/>
      <c r="S3189" s="1369"/>
      <c r="T3189" s="1376"/>
      <c r="U3189" s="1380"/>
      <c r="V3189" s="1162"/>
      <c r="W3189" s="1162"/>
      <c r="X3189" s="1162"/>
      <c r="Y3189" s="1162"/>
      <c r="Z3189" s="1169"/>
    </row>
    <row r="3190" spans="1:26" s="1367" customFormat="1" ht="23.25" customHeight="1" x14ac:dyDescent="0.15">
      <c r="A3190" s="1447">
        <v>24</v>
      </c>
      <c r="B3190" s="1369"/>
      <c r="C3190" s="28"/>
      <c r="D3190" s="1369"/>
      <c r="E3190" s="1369"/>
      <c r="F3190" s="1369"/>
      <c r="G3190" s="1369"/>
      <c r="H3190" s="1369"/>
      <c r="I3190" s="1369"/>
      <c r="J3190" s="1369"/>
      <c r="K3190" s="1369"/>
      <c r="L3190" s="1369"/>
      <c r="M3190" s="1369"/>
      <c r="N3190" s="1369"/>
      <c r="O3190" s="1369"/>
      <c r="P3190" s="1369"/>
      <c r="Q3190" s="1369"/>
      <c r="R3190" s="1369"/>
      <c r="S3190" s="1369"/>
      <c r="T3190" s="1376"/>
      <c r="U3190" s="1380"/>
      <c r="V3190" s="1162"/>
      <c r="W3190" s="1162"/>
      <c r="X3190" s="1162"/>
      <c r="Y3190" s="1162"/>
      <c r="Z3190" s="1169"/>
    </row>
    <row r="3191" spans="1:26" s="1367" customFormat="1" ht="23.25" customHeight="1" x14ac:dyDescent="0.15">
      <c r="A3191" s="1447">
        <v>25</v>
      </c>
      <c r="B3191" s="1369"/>
      <c r="C3191" s="28"/>
      <c r="D3191" s="1369"/>
      <c r="E3191" s="1369"/>
      <c r="F3191" s="1369"/>
      <c r="G3191" s="1369"/>
      <c r="H3191" s="1369"/>
      <c r="I3191" s="1369"/>
      <c r="J3191" s="1369"/>
      <c r="K3191" s="1369"/>
      <c r="L3191" s="1369"/>
      <c r="M3191" s="1369"/>
      <c r="N3191" s="1369"/>
      <c r="O3191" s="1369"/>
      <c r="P3191" s="1369"/>
      <c r="Q3191" s="1369"/>
      <c r="R3191" s="1369"/>
      <c r="S3191" s="1369"/>
      <c r="T3191" s="1376"/>
      <c r="U3191" s="1380"/>
      <c r="V3191" s="1162"/>
      <c r="W3191" s="1162"/>
      <c r="X3191" s="1162"/>
      <c r="Y3191" s="1162"/>
      <c r="Z3191" s="1169"/>
    </row>
    <row r="3192" spans="1:26" s="1367" customFormat="1" ht="23.25" customHeight="1" x14ac:dyDescent="0.15">
      <c r="A3192" s="1447">
        <v>26</v>
      </c>
      <c r="B3192" s="1369"/>
      <c r="C3192" s="1369"/>
      <c r="D3192" s="1369"/>
      <c r="E3192" s="1369"/>
      <c r="F3192" s="1369"/>
      <c r="G3192" s="1369"/>
      <c r="H3192" s="1369"/>
      <c r="I3192" s="1369"/>
      <c r="J3192" s="1369"/>
      <c r="K3192" s="1369"/>
      <c r="L3192" s="1369"/>
      <c r="M3192" s="1369"/>
      <c r="N3192" s="1369"/>
      <c r="O3192" s="1369"/>
      <c r="P3192" s="1369"/>
      <c r="Q3192" s="1369"/>
      <c r="R3192" s="1369"/>
      <c r="S3192" s="1369"/>
      <c r="T3192" s="1376"/>
      <c r="U3192" s="1380"/>
      <c r="V3192" s="1162"/>
      <c r="W3192" s="1162"/>
      <c r="X3192" s="1162"/>
      <c r="Y3192" s="1162"/>
      <c r="Z3192" s="1169"/>
    </row>
    <row r="3193" spans="1:26" s="1367" customFormat="1" ht="23.25" customHeight="1" x14ac:dyDescent="0.15">
      <c r="A3193" s="1447">
        <v>27</v>
      </c>
      <c r="B3193" s="1369"/>
      <c r="C3193" s="1369"/>
      <c r="D3193" s="1369"/>
      <c r="E3193" s="1369"/>
      <c r="F3193" s="1369"/>
      <c r="G3193" s="1369"/>
      <c r="H3193" s="1369"/>
      <c r="I3193" s="1369"/>
      <c r="J3193" s="1369"/>
      <c r="K3193" s="1369"/>
      <c r="L3193" s="1369"/>
      <c r="M3193" s="1369"/>
      <c r="N3193" s="1369"/>
      <c r="O3193" s="1369"/>
      <c r="P3193" s="1369"/>
      <c r="Q3193" s="1369"/>
      <c r="R3193" s="1369"/>
      <c r="S3193" s="1369"/>
      <c r="T3193" s="1376"/>
      <c r="U3193" s="1380"/>
      <c r="V3193" s="1162"/>
      <c r="W3193" s="1162"/>
      <c r="X3193" s="1162"/>
      <c r="Y3193" s="1162"/>
      <c r="Z3193" s="1169"/>
    </row>
    <row r="3194" spans="1:26" s="1367" customFormat="1" ht="23.25" customHeight="1" x14ac:dyDescent="0.15">
      <c r="A3194" s="1447">
        <v>28</v>
      </c>
      <c r="B3194" s="1369"/>
      <c r="C3194" s="1369"/>
      <c r="D3194" s="1369"/>
      <c r="E3194" s="1369"/>
      <c r="F3194" s="1369"/>
      <c r="G3194" s="1369"/>
      <c r="H3194" s="1369"/>
      <c r="I3194" s="1369"/>
      <c r="J3194" s="1369"/>
      <c r="K3194" s="1369"/>
      <c r="L3194" s="1369"/>
      <c r="M3194" s="1369"/>
      <c r="N3194" s="1369"/>
      <c r="O3194" s="1369"/>
      <c r="P3194" s="1369"/>
      <c r="Q3194" s="1369"/>
      <c r="R3194" s="1369"/>
      <c r="S3194" s="1369"/>
      <c r="T3194" s="1376"/>
      <c r="U3194" s="1380"/>
      <c r="V3194" s="1162"/>
      <c r="W3194" s="1162"/>
      <c r="X3194" s="1162"/>
      <c r="Y3194" s="1162"/>
      <c r="Z3194" s="1169"/>
    </row>
    <row r="3195" spans="1:26" s="1367" customFormat="1" ht="23.25" customHeight="1" x14ac:dyDescent="0.15">
      <c r="A3195" s="1447">
        <v>29</v>
      </c>
      <c r="B3195" s="1369"/>
      <c r="C3195" s="1369"/>
      <c r="D3195" s="1369"/>
      <c r="E3195" s="1369"/>
      <c r="F3195" s="1369"/>
      <c r="G3195" s="1369"/>
      <c r="H3195" s="1369"/>
      <c r="I3195" s="1369"/>
      <c r="J3195" s="1369"/>
      <c r="K3195" s="1369"/>
      <c r="L3195" s="1369"/>
      <c r="M3195" s="1369"/>
      <c r="N3195" s="1369"/>
      <c r="O3195" s="1369"/>
      <c r="P3195" s="1369"/>
      <c r="Q3195" s="1369"/>
      <c r="R3195" s="1369"/>
      <c r="S3195" s="1369"/>
      <c r="T3195" s="1376"/>
      <c r="U3195" s="1380"/>
      <c r="V3195" s="1162"/>
      <c r="W3195" s="1162"/>
      <c r="X3195" s="1162"/>
      <c r="Y3195" s="1162"/>
      <c r="Z3195" s="1169"/>
    </row>
    <row r="3196" spans="1:26" s="1367" customFormat="1" ht="23.25" customHeight="1" x14ac:dyDescent="0.15">
      <c r="A3196" s="44">
        <v>30</v>
      </c>
      <c r="B3196" s="1387"/>
      <c r="C3196" s="1387"/>
      <c r="D3196" s="1387"/>
      <c r="E3196" s="1387"/>
      <c r="F3196" s="1387"/>
      <c r="G3196" s="1387"/>
      <c r="H3196" s="1387"/>
      <c r="I3196" s="1387"/>
      <c r="J3196" s="1387"/>
      <c r="K3196" s="1387"/>
      <c r="L3196" s="1387"/>
      <c r="M3196" s="1387"/>
      <c r="N3196" s="1387"/>
      <c r="O3196" s="1387"/>
      <c r="P3196" s="1387"/>
      <c r="Q3196" s="1387"/>
      <c r="R3196" s="1387"/>
      <c r="S3196" s="1387"/>
      <c r="T3196" s="1388"/>
      <c r="U3196" s="1389"/>
      <c r="V3196" s="1162"/>
      <c r="W3196" s="1162"/>
      <c r="X3196" s="1162"/>
      <c r="Y3196" s="1162"/>
      <c r="Z3196" s="1169"/>
    </row>
    <row r="3197" spans="1:26" s="1367" customFormat="1" ht="23.25" customHeight="1" x14ac:dyDescent="0.15">
      <c r="A3197" s="44">
        <v>31</v>
      </c>
      <c r="B3197" s="1387"/>
      <c r="C3197" s="1387"/>
      <c r="D3197" s="1387"/>
      <c r="E3197" s="1387"/>
      <c r="F3197" s="1387"/>
      <c r="G3197" s="1387"/>
      <c r="H3197" s="1387"/>
      <c r="I3197" s="1387"/>
      <c r="J3197" s="1387"/>
      <c r="K3197" s="1387"/>
      <c r="L3197" s="1387"/>
      <c r="M3197" s="1387"/>
      <c r="N3197" s="1387"/>
      <c r="O3197" s="1387"/>
      <c r="P3197" s="1387"/>
      <c r="Q3197" s="1387"/>
      <c r="R3197" s="1387"/>
      <c r="S3197" s="1387"/>
      <c r="T3197" s="1388"/>
      <c r="U3197" s="1389"/>
      <c r="V3197" s="1162"/>
      <c r="W3197" s="1162"/>
      <c r="X3197" s="1162"/>
      <c r="Y3197" s="1162"/>
      <c r="Z3197" s="1169"/>
    </row>
    <row r="3198" spans="1:26" s="1367" customFormat="1" ht="23.25" customHeight="1" x14ac:dyDescent="0.15">
      <c r="A3198" s="44">
        <v>32</v>
      </c>
      <c r="B3198" s="1387"/>
      <c r="C3198" s="1387"/>
      <c r="D3198" s="1387"/>
      <c r="E3198" s="1387"/>
      <c r="F3198" s="1387"/>
      <c r="G3198" s="1387"/>
      <c r="H3198" s="1387"/>
      <c r="I3198" s="1387"/>
      <c r="J3198" s="1387"/>
      <c r="K3198" s="1387"/>
      <c r="L3198" s="1387"/>
      <c r="M3198" s="1387"/>
      <c r="N3198" s="1387"/>
      <c r="O3198" s="1387"/>
      <c r="P3198" s="1387"/>
      <c r="Q3198" s="1387"/>
      <c r="R3198" s="1387"/>
      <c r="S3198" s="1387"/>
      <c r="T3198" s="1388"/>
      <c r="U3198" s="1389"/>
      <c r="V3198" s="1162"/>
      <c r="W3198" s="1162"/>
      <c r="X3198" s="1162"/>
      <c r="Y3198" s="1162"/>
      <c r="Z3198" s="1169"/>
    </row>
    <row r="3199" spans="1:26" s="1367" customFormat="1" ht="23.25" customHeight="1" thickBot="1" x14ac:dyDescent="0.2">
      <c r="A3199" s="521">
        <v>33</v>
      </c>
      <c r="B3199" s="1374"/>
      <c r="C3199" s="1374"/>
      <c r="D3199" s="1374"/>
      <c r="E3199" s="1374"/>
      <c r="F3199" s="1374"/>
      <c r="G3199" s="1374"/>
      <c r="H3199" s="1374"/>
      <c r="I3199" s="1374"/>
      <c r="J3199" s="1374"/>
      <c r="K3199" s="1374"/>
      <c r="L3199" s="1374"/>
      <c r="M3199" s="1374"/>
      <c r="N3199" s="1374"/>
      <c r="O3199" s="1374"/>
      <c r="P3199" s="1374"/>
      <c r="Q3199" s="1374"/>
      <c r="R3199" s="1374"/>
      <c r="S3199" s="1374"/>
      <c r="T3199" s="1382"/>
      <c r="U3199" s="1383"/>
      <c r="V3199" s="1162"/>
      <c r="W3199" s="1162"/>
      <c r="X3199" s="1162"/>
      <c r="Y3199" s="1162"/>
      <c r="Z3199" s="1169"/>
    </row>
    <row r="3200" spans="1:26" s="1367" customFormat="1" ht="20.100000000000001" customHeight="1" thickBot="1" x14ac:dyDescent="0.2">
      <c r="A3200" s="1522" t="s">
        <v>2364</v>
      </c>
      <c r="B3200" s="1523"/>
      <c r="C3200" s="1561" t="s">
        <v>2365</v>
      </c>
      <c r="D3200" s="1562"/>
      <c r="E3200" s="1562"/>
      <c r="F3200" s="1563"/>
      <c r="G3200" s="1375"/>
      <c r="H3200" s="1375"/>
      <c r="I3200" s="1375"/>
      <c r="J3200" s="1375"/>
      <c r="K3200" s="1375"/>
      <c r="L3200" s="1375"/>
      <c r="M3200" s="1375"/>
      <c r="N3200" s="1375"/>
      <c r="O3200" s="1375"/>
      <c r="P3200" s="1375"/>
      <c r="Q3200" s="1375"/>
      <c r="R3200" s="1375"/>
      <c r="S3200" s="1375"/>
      <c r="T3200" s="1401"/>
      <c r="U3200" s="1401"/>
      <c r="V3200" s="1162"/>
      <c r="W3200" s="1162"/>
      <c r="X3200" s="1162"/>
      <c r="Y3200" s="1162"/>
      <c r="Z3200" s="1169"/>
    </row>
    <row r="3201" spans="1:27" s="751" customFormat="1" ht="31.5" customHeight="1" thickBot="1" x14ac:dyDescent="0.2">
      <c r="A3201" s="1476" t="s">
        <v>1222</v>
      </c>
      <c r="B3201" s="1477"/>
      <c r="C3201" s="1477"/>
      <c r="D3201" s="1477"/>
      <c r="E3201" s="1478"/>
      <c r="F3201" s="602" t="s">
        <v>1766</v>
      </c>
      <c r="G3201" s="1"/>
      <c r="H3201" s="1479" t="s">
        <v>1219</v>
      </c>
      <c r="I3201" s="1480"/>
      <c r="J3201" s="1480"/>
      <c r="K3201" s="5" t="s">
        <v>1223</v>
      </c>
      <c r="L3201" s="1457" t="s">
        <v>447</v>
      </c>
      <c r="M3201" s="1457"/>
      <c r="N3201" s="1458"/>
      <c r="O3201" s="1"/>
      <c r="P3201" s="6"/>
      <c r="Q3201" s="6"/>
      <c r="R3201" s="6"/>
      <c r="S3201" s="1"/>
      <c r="T3201" s="1467" t="s">
        <v>134</v>
      </c>
      <c r="U3201" s="1468"/>
      <c r="V3201" s="379">
        <v>1.1973180076628353E-2</v>
      </c>
      <c r="W3201" s="379">
        <v>1.1887947269303201E-2</v>
      </c>
      <c r="X3201" s="379">
        <v>1.1930563672965777E-2</v>
      </c>
      <c r="Y3201" s="637" t="s">
        <v>1094</v>
      </c>
      <c r="Z3201" s="679">
        <v>1.1805555555555555E-2</v>
      </c>
    </row>
    <row r="3202" spans="1:27" s="751" customFormat="1" ht="9" customHeight="1" thickBot="1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534"/>
      <c r="U3202" s="534"/>
      <c r="V3202" s="379">
        <v>0.24305555555555555</v>
      </c>
      <c r="W3202" s="379">
        <v>0.23611111111111113</v>
      </c>
      <c r="X3202" s="1"/>
      <c r="Y3202" s="1"/>
      <c r="Z3202" s="13"/>
    </row>
    <row r="3203" spans="1:27" s="751" customFormat="1" ht="20.100000000000001" customHeight="1" thickBot="1" x14ac:dyDescent="0.2">
      <c r="A3203" s="1495" t="s">
        <v>1087</v>
      </c>
      <c r="B3203" s="1483"/>
      <c r="C3203" s="1483" t="s">
        <v>930</v>
      </c>
      <c r="D3203" s="1483"/>
      <c r="E3203" s="1484"/>
      <c r="F3203" s="1453"/>
      <c r="G3203" s="1454"/>
      <c r="H3203" s="1454"/>
      <c r="I3203" s="1454"/>
      <c r="J3203" s="1454"/>
      <c r="K3203" s="1"/>
      <c r="L3203" s="1"/>
      <c r="M3203" s="1"/>
      <c r="N3203" s="1463" t="s">
        <v>3</v>
      </c>
      <c r="O3203" s="1464"/>
      <c r="P3203" s="1536">
        <v>17</v>
      </c>
      <c r="Q3203" s="1537"/>
      <c r="R3203" s="1"/>
      <c r="S3203" s="7" t="s">
        <v>1088</v>
      </c>
      <c r="T3203" s="1526">
        <v>5.8333333333333327E-2</v>
      </c>
      <c r="U3203" s="1527"/>
      <c r="V3203" s="379">
        <v>0.69444444444444442</v>
      </c>
      <c r="W3203" s="379">
        <v>0.70138888888888884</v>
      </c>
      <c r="X3203" s="1"/>
      <c r="Y3203" s="1"/>
      <c r="Z3203" s="13"/>
    </row>
    <row r="3204" spans="1:27" s="751" customFormat="1" ht="9" customHeight="1" thickBot="1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534"/>
      <c r="U3204" s="534"/>
      <c r="V3204" s="379">
        <v>0.9375</v>
      </c>
      <c r="W3204" s="379">
        <v>0.9375</v>
      </c>
      <c r="X3204" s="1"/>
      <c r="Y3204" s="1"/>
      <c r="Z3204" s="13"/>
    </row>
    <row r="3205" spans="1:27" s="751" customFormat="1" ht="20.100000000000001" customHeight="1" x14ac:dyDescent="0.15">
      <c r="A3205" s="1499" t="s">
        <v>1063</v>
      </c>
      <c r="B3205" s="1494">
        <v>1</v>
      </c>
      <c r="C3205" s="1494"/>
      <c r="D3205" s="1494">
        <v>2</v>
      </c>
      <c r="E3205" s="1494"/>
      <c r="F3205" s="1494">
        <v>3</v>
      </c>
      <c r="G3205" s="1494"/>
      <c r="H3205" s="1494">
        <v>4</v>
      </c>
      <c r="I3205" s="1494"/>
      <c r="J3205" s="1494">
        <v>5</v>
      </c>
      <c r="K3205" s="1494"/>
      <c r="L3205" s="1494">
        <v>6</v>
      </c>
      <c r="M3205" s="1494"/>
      <c r="N3205" s="1494">
        <v>7</v>
      </c>
      <c r="O3205" s="1494"/>
      <c r="P3205" s="1494">
        <v>8</v>
      </c>
      <c r="Q3205" s="1494"/>
      <c r="R3205" s="1494">
        <v>9</v>
      </c>
      <c r="S3205" s="1494"/>
      <c r="T3205" s="1501">
        <v>10</v>
      </c>
      <c r="U3205" s="1502"/>
      <c r="V3205" s="379"/>
      <c r="W3205" s="379"/>
      <c r="X3205" s="1"/>
      <c r="Y3205" s="1"/>
      <c r="Z3205" s="13"/>
      <c r="AA3205" s="967"/>
    </row>
    <row r="3206" spans="1:27" s="751" customFormat="1" ht="20.100000000000001" customHeight="1" x14ac:dyDescent="0.15">
      <c r="A3206" s="1500"/>
      <c r="B3206" s="9" t="s">
        <v>150</v>
      </c>
      <c r="C3206" s="9" t="s">
        <v>1221</v>
      </c>
      <c r="D3206" s="9" t="s">
        <v>1219</v>
      </c>
      <c r="E3206" s="9" t="s">
        <v>1221</v>
      </c>
      <c r="F3206" s="9" t="s">
        <v>1219</v>
      </c>
      <c r="G3206" s="9" t="s">
        <v>1221</v>
      </c>
      <c r="H3206" s="9" t="s">
        <v>1219</v>
      </c>
      <c r="I3206" s="9" t="s">
        <v>1221</v>
      </c>
      <c r="J3206" s="9" t="s">
        <v>1219</v>
      </c>
      <c r="K3206" s="9" t="s">
        <v>447</v>
      </c>
      <c r="L3206" s="9" t="s">
        <v>1219</v>
      </c>
      <c r="M3206" s="9" t="s">
        <v>447</v>
      </c>
      <c r="N3206" s="9"/>
      <c r="O3206" s="9"/>
      <c r="P3206" s="9"/>
      <c r="Q3206" s="9"/>
      <c r="R3206" s="9"/>
      <c r="S3206" s="9"/>
      <c r="T3206" s="10"/>
      <c r="U3206" s="16"/>
      <c r="V3206" s="1"/>
      <c r="W3206" s="1"/>
      <c r="X3206" s="1"/>
      <c r="Y3206" s="1"/>
      <c r="Z3206" s="13"/>
      <c r="AA3206" s="9"/>
    </row>
    <row r="3207" spans="1:27" s="751" customFormat="1" ht="23.25" customHeight="1" x14ac:dyDescent="0.15">
      <c r="A3207" s="24">
        <v>1</v>
      </c>
      <c r="B3207" s="62"/>
      <c r="C3207" s="63" t="s">
        <v>0</v>
      </c>
      <c r="D3207" s="63">
        <v>0.30000000000000004</v>
      </c>
      <c r="E3207" s="63">
        <v>0.3618055555555556</v>
      </c>
      <c r="F3207" s="63">
        <v>0.45000000000000018</v>
      </c>
      <c r="G3207" s="63">
        <v>0.51527777777777761</v>
      </c>
      <c r="H3207" s="63">
        <v>0.59999999999999987</v>
      </c>
      <c r="I3207" s="63">
        <v>0.66527777777777708</v>
      </c>
      <c r="J3207" s="63">
        <v>0.74999999999999933</v>
      </c>
      <c r="K3207" s="63">
        <v>0.81527777777777655</v>
      </c>
      <c r="L3207" s="63">
        <v>0.8999999999999988</v>
      </c>
      <c r="M3207" s="63"/>
      <c r="N3207" s="25"/>
      <c r="O3207" s="40"/>
      <c r="P3207" s="40"/>
      <c r="Q3207" s="40"/>
      <c r="R3207" s="68"/>
      <c r="S3207" s="69"/>
      <c r="T3207" s="14"/>
      <c r="U3207" s="20"/>
      <c r="V3207" s="383">
        <v>117</v>
      </c>
      <c r="W3207" s="389">
        <v>2.7857142857142856</v>
      </c>
      <c r="X3207" s="1"/>
      <c r="Y3207" s="1"/>
      <c r="Z3207" s="13"/>
      <c r="AA3207" s="40"/>
    </row>
    <row r="3208" spans="1:27" s="751" customFormat="1" ht="23.25" customHeight="1" x14ac:dyDescent="0.15">
      <c r="A3208" s="24">
        <v>2</v>
      </c>
      <c r="B3208" s="62"/>
      <c r="C3208" s="63" t="s">
        <v>334</v>
      </c>
      <c r="D3208" s="63">
        <v>0.31250000000000006</v>
      </c>
      <c r="E3208" s="63">
        <v>0.375</v>
      </c>
      <c r="F3208" s="63">
        <v>0.46250000000000019</v>
      </c>
      <c r="G3208" s="63">
        <v>0.52777777777777757</v>
      </c>
      <c r="H3208" s="63">
        <v>0.61249999999999982</v>
      </c>
      <c r="I3208" s="63">
        <v>0.67777777777777704</v>
      </c>
      <c r="J3208" s="63">
        <v>0.76249999999999929</v>
      </c>
      <c r="K3208" s="63">
        <v>0.8277777777777765</v>
      </c>
      <c r="L3208" s="63">
        <v>0.91249999999999876</v>
      </c>
      <c r="M3208" s="63"/>
      <c r="N3208" s="25"/>
      <c r="O3208" s="40"/>
      <c r="P3208" s="40"/>
      <c r="Q3208" s="40"/>
      <c r="R3208" s="68"/>
      <c r="S3208" s="69"/>
      <c r="T3208" s="14"/>
      <c r="U3208" s="20"/>
      <c r="V3208" s="386">
        <v>58</v>
      </c>
      <c r="W3208" s="386">
        <v>59</v>
      </c>
      <c r="X3208" s="1"/>
      <c r="Y3208" s="1">
        <v>58.5</v>
      </c>
      <c r="Z3208" s="13"/>
      <c r="AA3208" s="40"/>
    </row>
    <row r="3209" spans="1:27" s="751" customFormat="1" ht="23.25" customHeight="1" x14ac:dyDescent="0.15">
      <c r="A3209" s="400" t="s">
        <v>327</v>
      </c>
      <c r="B3209" s="62"/>
      <c r="C3209" s="63">
        <v>0.23611111111111113</v>
      </c>
      <c r="D3209" s="63">
        <v>0.32500000000000007</v>
      </c>
      <c r="E3209" s="63">
        <v>0.3881944444444444</v>
      </c>
      <c r="F3209" s="63">
        <v>0.4750000000000002</v>
      </c>
      <c r="G3209" s="63">
        <v>0.54027777777777752</v>
      </c>
      <c r="H3209" s="63">
        <v>0.62499999999999978</v>
      </c>
      <c r="I3209" s="63">
        <v>0.69027777777777699</v>
      </c>
      <c r="J3209" s="63">
        <v>0.77499999999999925</v>
      </c>
      <c r="K3209" s="63">
        <v>0.84027777777777646</v>
      </c>
      <c r="L3209" s="63">
        <v>0.92499999999999871</v>
      </c>
      <c r="M3209" s="63"/>
      <c r="N3209" s="25"/>
      <c r="O3209" s="40"/>
      <c r="P3209" s="40"/>
      <c r="Q3209" s="40"/>
      <c r="R3209" s="68"/>
      <c r="S3209" s="69"/>
      <c r="T3209" s="14"/>
      <c r="U3209" s="20"/>
      <c r="V3209" s="534"/>
      <c r="W3209" s="534"/>
      <c r="X3209" s="1"/>
      <c r="Y3209" s="1" t="s">
        <v>1098</v>
      </c>
      <c r="Z3209" s="13"/>
      <c r="AA3209" s="40"/>
    </row>
    <row r="3210" spans="1:27" s="751" customFormat="1" ht="23.25" customHeight="1" x14ac:dyDescent="0.15">
      <c r="A3210" s="24">
        <v>4</v>
      </c>
      <c r="B3210" s="62"/>
      <c r="C3210" s="63">
        <v>0.24861111111111114</v>
      </c>
      <c r="D3210" s="63">
        <v>0.33750000000000008</v>
      </c>
      <c r="E3210" s="63">
        <v>0.4013888888888888</v>
      </c>
      <c r="F3210" s="63">
        <v>0.48750000000000021</v>
      </c>
      <c r="G3210" s="63">
        <v>0.55277777777777748</v>
      </c>
      <c r="H3210" s="63">
        <v>0.63749999999999973</v>
      </c>
      <c r="I3210" s="63">
        <v>0.70277777777777695</v>
      </c>
      <c r="J3210" s="63">
        <v>0.7874999999999992</v>
      </c>
      <c r="K3210" s="63">
        <v>0.85277777777777641</v>
      </c>
      <c r="L3210" s="63">
        <v>0.93749999999999867</v>
      </c>
      <c r="M3210" s="64"/>
      <c r="N3210" s="25"/>
      <c r="O3210" s="40"/>
      <c r="P3210" s="40"/>
      <c r="Q3210" s="40"/>
      <c r="R3210" s="68"/>
      <c r="S3210" s="69"/>
      <c r="T3210" s="14"/>
      <c r="U3210" s="20"/>
      <c r="V3210" s="614"/>
      <c r="W3210" s="614"/>
      <c r="X3210" s="1"/>
      <c r="Y3210" s="1"/>
      <c r="Z3210" s="13"/>
      <c r="AA3210" s="40"/>
    </row>
    <row r="3211" spans="1:27" s="751" customFormat="1" ht="23.25" customHeight="1" x14ac:dyDescent="0.15">
      <c r="A3211" s="24">
        <v>5</v>
      </c>
      <c r="B3211" s="62"/>
      <c r="C3211" s="63">
        <v>0.26111111111111113</v>
      </c>
      <c r="D3211" s="63">
        <v>0.35000000000000009</v>
      </c>
      <c r="E3211" s="63">
        <v>0.41458333333333319</v>
      </c>
      <c r="F3211" s="63">
        <v>0.50000000000000022</v>
      </c>
      <c r="G3211" s="63">
        <v>0.56527777777777743</v>
      </c>
      <c r="H3211" s="63">
        <v>0.64999999999999969</v>
      </c>
      <c r="I3211" s="63">
        <v>0.7152777777777769</v>
      </c>
      <c r="J3211" s="63">
        <v>0.79999999999999916</v>
      </c>
      <c r="K3211" s="63">
        <v>0.86527777777777637</v>
      </c>
      <c r="L3211" s="63"/>
      <c r="M3211" s="64"/>
      <c r="N3211" s="25"/>
      <c r="O3211" s="40"/>
      <c r="P3211" s="40"/>
      <c r="Q3211" s="40"/>
      <c r="R3211" s="68"/>
      <c r="S3211" s="69"/>
      <c r="T3211" s="14"/>
      <c r="U3211" s="20"/>
      <c r="V3211" s="391">
        <v>1.2499999999999956E-2</v>
      </c>
      <c r="W3211" s="390">
        <v>1.2499999999999956E-2</v>
      </c>
      <c r="X3211" s="1"/>
      <c r="Y3211" s="1"/>
      <c r="Z3211" s="13"/>
      <c r="AA3211" s="40"/>
    </row>
    <row r="3212" spans="1:27" s="751" customFormat="1" ht="23.25" customHeight="1" x14ac:dyDescent="0.15">
      <c r="A3212" s="400" t="s">
        <v>1582</v>
      </c>
      <c r="B3212" s="62"/>
      <c r="C3212" s="63">
        <v>0.27361111111111114</v>
      </c>
      <c r="D3212" s="63">
        <v>0.3625000000000001</v>
      </c>
      <c r="E3212" s="63">
        <v>0.42777777777777759</v>
      </c>
      <c r="F3212" s="63">
        <v>0.51250000000000018</v>
      </c>
      <c r="G3212" s="63">
        <v>0.57777777777777739</v>
      </c>
      <c r="H3212" s="63">
        <v>0.66249999999999964</v>
      </c>
      <c r="I3212" s="63">
        <v>0.72777777777777686</v>
      </c>
      <c r="J3212" s="63">
        <v>0.81249999999999911</v>
      </c>
      <c r="K3212" s="63">
        <v>0.87777777777777632</v>
      </c>
      <c r="L3212" s="63"/>
      <c r="M3212" s="64"/>
      <c r="N3212" s="25"/>
      <c r="O3212" s="40"/>
      <c r="P3212" s="40"/>
      <c r="Q3212" s="40"/>
      <c r="R3212" s="68"/>
      <c r="S3212" s="69"/>
      <c r="T3212" s="14"/>
      <c r="U3212" s="20"/>
      <c r="V3212" s="391">
        <v>1.2499999999999956E-2</v>
      </c>
      <c r="W3212" s="390">
        <v>1.2499999999999956E-2</v>
      </c>
      <c r="X3212" s="1"/>
      <c r="Y3212" s="1"/>
      <c r="Z3212" s="13"/>
      <c r="AA3212" s="40"/>
    </row>
    <row r="3213" spans="1:27" s="751" customFormat="1" ht="23.25" customHeight="1" x14ac:dyDescent="0.15">
      <c r="A3213" s="24">
        <v>7</v>
      </c>
      <c r="B3213" s="63" t="s">
        <v>81</v>
      </c>
      <c r="C3213" s="63">
        <v>0.28611111111111115</v>
      </c>
      <c r="D3213" s="63">
        <v>0.37500000000000011</v>
      </c>
      <c r="E3213" s="63">
        <v>0.4402777777777776</v>
      </c>
      <c r="F3213" s="63">
        <v>0.52500000000000013</v>
      </c>
      <c r="G3213" s="63">
        <v>0.59027777777777735</v>
      </c>
      <c r="H3213" s="63">
        <v>0.6749999999999996</v>
      </c>
      <c r="I3213" s="63">
        <v>0.74027777777777681</v>
      </c>
      <c r="J3213" s="63">
        <v>0.82499999999999907</v>
      </c>
      <c r="K3213" s="63">
        <v>0.89027777777777628</v>
      </c>
      <c r="L3213" s="63"/>
      <c r="M3213" s="64"/>
      <c r="N3213" s="25"/>
      <c r="O3213" s="40"/>
      <c r="P3213" s="40"/>
      <c r="Q3213" s="40"/>
      <c r="R3213" s="68"/>
      <c r="S3213" s="69"/>
      <c r="T3213" s="14"/>
      <c r="U3213" s="20"/>
      <c r="V3213" s="391">
        <v>1.1805555555555514E-2</v>
      </c>
      <c r="W3213" s="390">
        <v>1.2499999999999956E-2</v>
      </c>
      <c r="X3213" s="1"/>
      <c r="Y3213" s="1"/>
      <c r="Z3213" s="13"/>
      <c r="AA3213" s="40"/>
    </row>
    <row r="3214" spans="1:27" s="751" customFormat="1" ht="23.25" customHeight="1" x14ac:dyDescent="0.15">
      <c r="A3214" s="400" t="s">
        <v>1583</v>
      </c>
      <c r="B3214" s="63">
        <v>0.24305555555555555</v>
      </c>
      <c r="C3214" s="63">
        <v>0.29861111111111116</v>
      </c>
      <c r="D3214" s="63">
        <v>0.38750000000000012</v>
      </c>
      <c r="E3214" s="63">
        <v>0.45277777777777761</v>
      </c>
      <c r="F3214" s="63">
        <v>0.53750000000000009</v>
      </c>
      <c r="G3214" s="63">
        <v>0.6027777777777773</v>
      </c>
      <c r="H3214" s="63">
        <v>0.68749999999999956</v>
      </c>
      <c r="I3214" s="63">
        <v>0.75277777777777677</v>
      </c>
      <c r="J3214" s="63">
        <v>0.83749999999999902</v>
      </c>
      <c r="K3214" s="63">
        <v>0.90208333333333179</v>
      </c>
      <c r="L3214" s="63"/>
      <c r="M3214" s="64"/>
      <c r="N3214" s="25"/>
      <c r="O3214" s="40"/>
      <c r="P3214" s="40"/>
      <c r="Q3214" s="40"/>
      <c r="R3214" s="68"/>
      <c r="S3214" s="69"/>
      <c r="T3214" s="14"/>
      <c r="U3214" s="20"/>
      <c r="V3214" s="391">
        <v>1.1805555555555514E-2</v>
      </c>
      <c r="W3214" s="390">
        <v>1.2499999999999956E-2</v>
      </c>
      <c r="X3214" s="1"/>
      <c r="Y3214" s="1"/>
      <c r="Z3214" s="13"/>
      <c r="AA3214" s="40"/>
    </row>
    <row r="3215" spans="1:27" s="751" customFormat="1" ht="23.25" customHeight="1" x14ac:dyDescent="0.15">
      <c r="A3215" s="24">
        <v>9</v>
      </c>
      <c r="B3215" s="63">
        <v>0.25416666666666665</v>
      </c>
      <c r="C3215" s="63">
        <v>0.31111111111111117</v>
      </c>
      <c r="D3215" s="63">
        <v>0.40000000000000013</v>
      </c>
      <c r="E3215" s="63">
        <v>0.46527777777777762</v>
      </c>
      <c r="F3215" s="63">
        <v>0.55000000000000004</v>
      </c>
      <c r="G3215" s="63">
        <v>0.61527777777777726</v>
      </c>
      <c r="H3215" s="63">
        <v>0.69999999999999951</v>
      </c>
      <c r="I3215" s="63">
        <v>0.76527777777777672</v>
      </c>
      <c r="J3215" s="63">
        <v>0.84999999999999898</v>
      </c>
      <c r="K3215" s="63">
        <v>0.91388888888888731</v>
      </c>
      <c r="L3215" s="63"/>
      <c r="M3215" s="933"/>
      <c r="N3215" s="25"/>
      <c r="O3215" s="40"/>
      <c r="P3215" s="40"/>
      <c r="Q3215" s="40"/>
      <c r="R3215" s="68"/>
      <c r="S3215" s="69"/>
      <c r="T3215" s="14"/>
      <c r="U3215" s="20"/>
      <c r="V3215" s="391">
        <v>1.1805555555555514E-2</v>
      </c>
      <c r="W3215" s="390">
        <v>1.2499999999999956E-2</v>
      </c>
      <c r="X3215" s="1"/>
      <c r="Y3215" s="1"/>
      <c r="Z3215" s="13"/>
      <c r="AA3215" s="40"/>
    </row>
    <row r="3216" spans="1:27" s="751" customFormat="1" ht="23.25" customHeight="1" x14ac:dyDescent="0.15">
      <c r="A3216" s="400" t="s">
        <v>1584</v>
      </c>
      <c r="B3216" s="63">
        <v>0.26527777777777778</v>
      </c>
      <c r="C3216" s="63">
        <v>0.32361111111111118</v>
      </c>
      <c r="D3216" s="63">
        <v>0.41250000000000014</v>
      </c>
      <c r="E3216" s="63">
        <v>0.47777777777777763</v>
      </c>
      <c r="F3216" s="63">
        <v>0.5625</v>
      </c>
      <c r="G3216" s="63">
        <v>0.62777777777777721</v>
      </c>
      <c r="H3216" s="63">
        <v>0.71249999999999947</v>
      </c>
      <c r="I3216" s="63">
        <v>0.77777777777777668</v>
      </c>
      <c r="J3216" s="63">
        <v>0.86249999999999893</v>
      </c>
      <c r="K3216" s="63">
        <v>0.92569444444444282</v>
      </c>
      <c r="L3216" s="933"/>
      <c r="M3216" s="933"/>
      <c r="N3216" s="25"/>
      <c r="O3216" s="40"/>
      <c r="P3216" s="40"/>
      <c r="Q3216" s="40"/>
      <c r="R3216" s="68"/>
      <c r="S3216" s="69"/>
      <c r="T3216" s="14"/>
      <c r="U3216" s="20"/>
      <c r="V3216" s="391">
        <v>1.1805555555555514E-2</v>
      </c>
      <c r="W3216" s="390">
        <v>1.2499999999999956E-2</v>
      </c>
      <c r="X3216" s="1"/>
      <c r="Y3216" s="1"/>
      <c r="Z3216" s="392"/>
      <c r="AA3216" s="40"/>
    </row>
    <row r="3217" spans="1:27" s="751" customFormat="1" ht="23.25" customHeight="1" x14ac:dyDescent="0.15">
      <c r="A3217" s="24">
        <v>11</v>
      </c>
      <c r="B3217" s="63">
        <v>0.27638888888888891</v>
      </c>
      <c r="C3217" s="63">
        <v>0.33611111111111119</v>
      </c>
      <c r="D3217" s="63">
        <v>0.42500000000000016</v>
      </c>
      <c r="E3217" s="63">
        <v>0.49027777777777765</v>
      </c>
      <c r="F3217" s="63">
        <v>0.57499999999999996</v>
      </c>
      <c r="G3217" s="63">
        <v>0.64027777777777717</v>
      </c>
      <c r="H3217" s="63">
        <v>0.72499999999999942</v>
      </c>
      <c r="I3217" s="63">
        <v>0.79027777777777664</v>
      </c>
      <c r="J3217" s="63">
        <v>0.87499999999999889</v>
      </c>
      <c r="K3217" s="63">
        <v>0.93749999999999833</v>
      </c>
      <c r="L3217" s="64"/>
      <c r="M3217" s="933"/>
      <c r="N3217" s="25"/>
      <c r="O3217" s="40"/>
      <c r="P3217" s="40"/>
      <c r="Q3217" s="40"/>
      <c r="R3217" s="68"/>
      <c r="S3217" s="69"/>
      <c r="T3217" s="14"/>
      <c r="U3217" s="20"/>
      <c r="V3217" s="391"/>
      <c r="W3217" s="390"/>
      <c r="X3217" s="1"/>
      <c r="Y3217" s="1"/>
      <c r="Z3217" s="13"/>
      <c r="AA3217" s="40"/>
    </row>
    <row r="3218" spans="1:27" s="751" customFormat="1" ht="23.25" customHeight="1" x14ac:dyDescent="0.15">
      <c r="A3218" s="24">
        <v>12</v>
      </c>
      <c r="B3218" s="63">
        <v>0.28750000000000003</v>
      </c>
      <c r="C3218" s="63">
        <v>0.3486111111111112</v>
      </c>
      <c r="D3218" s="63">
        <v>0.43750000000000017</v>
      </c>
      <c r="E3218" s="63">
        <v>0.50277777777777766</v>
      </c>
      <c r="F3218" s="63">
        <v>0.58749999999999991</v>
      </c>
      <c r="G3218" s="63">
        <v>0.65277777777777712</v>
      </c>
      <c r="H3218" s="63">
        <v>0.73749999999999938</v>
      </c>
      <c r="I3218" s="63">
        <v>0.80277777777777659</v>
      </c>
      <c r="J3218" s="63">
        <v>0.88749999999999885</v>
      </c>
      <c r="K3218" s="63"/>
      <c r="L3218" s="64"/>
      <c r="M3218" s="933"/>
      <c r="N3218" s="25"/>
      <c r="O3218" s="40"/>
      <c r="P3218" s="40"/>
      <c r="Q3218" s="40"/>
      <c r="R3218" s="68"/>
      <c r="S3218" s="69"/>
      <c r="T3218" s="14"/>
      <c r="U3218" s="20"/>
      <c r="V3218" s="391"/>
      <c r="W3218" s="390"/>
      <c r="X3218" s="1"/>
      <c r="Y3218" s="1"/>
      <c r="Z3218" s="13"/>
      <c r="AA3218" s="40"/>
    </row>
    <row r="3219" spans="1:27" s="751" customFormat="1" ht="23.25" customHeight="1" x14ac:dyDescent="0.15">
      <c r="A3219" s="24">
        <v>13</v>
      </c>
      <c r="B3219" s="932"/>
      <c r="C3219" s="63"/>
      <c r="D3219" s="63"/>
      <c r="E3219" s="63"/>
      <c r="F3219" s="63"/>
      <c r="G3219" s="63"/>
      <c r="H3219" s="63"/>
      <c r="I3219" s="63"/>
      <c r="J3219" s="63"/>
      <c r="K3219" s="63"/>
      <c r="L3219" s="64"/>
      <c r="M3219" s="933"/>
      <c r="N3219" s="25"/>
      <c r="O3219" s="40"/>
      <c r="P3219" s="40"/>
      <c r="Q3219" s="40"/>
      <c r="R3219" s="68"/>
      <c r="S3219" s="69"/>
      <c r="T3219" s="14"/>
      <c r="U3219" s="20"/>
      <c r="V3219" s="1"/>
      <c r="W3219" s="390"/>
      <c r="X3219" s="1"/>
      <c r="Y3219" s="1"/>
      <c r="Z3219" s="13"/>
      <c r="AA3219" s="40"/>
    </row>
    <row r="3220" spans="1:27" s="751" customFormat="1" ht="23.25" customHeight="1" x14ac:dyDescent="0.15">
      <c r="A3220" s="24">
        <v>14</v>
      </c>
      <c r="B3220" s="932"/>
      <c r="C3220" s="63"/>
      <c r="D3220" s="63"/>
      <c r="E3220" s="63"/>
      <c r="F3220" s="63"/>
      <c r="G3220" s="63"/>
      <c r="H3220" s="63"/>
      <c r="I3220" s="63"/>
      <c r="J3220" s="63"/>
      <c r="K3220" s="63"/>
      <c r="L3220" s="64"/>
      <c r="M3220" s="933"/>
      <c r="N3220" s="25"/>
      <c r="O3220" s="40"/>
      <c r="P3220" s="40"/>
      <c r="Q3220" s="40"/>
      <c r="R3220" s="68"/>
      <c r="S3220" s="69"/>
      <c r="T3220" s="14"/>
      <c r="U3220" s="20"/>
      <c r="V3220" s="1"/>
      <c r="W3220" s="1"/>
      <c r="X3220" s="1"/>
      <c r="Y3220" s="1"/>
      <c r="Z3220" s="13"/>
      <c r="AA3220" s="40"/>
    </row>
    <row r="3221" spans="1:27" s="751" customFormat="1" ht="23.25" customHeight="1" x14ac:dyDescent="0.15">
      <c r="A3221" s="8">
        <v>15</v>
      </c>
      <c r="B3221" s="64"/>
      <c r="C3221" s="64"/>
      <c r="D3221" s="64"/>
      <c r="E3221" s="64"/>
      <c r="F3221" s="64"/>
      <c r="G3221" s="64"/>
      <c r="H3221" s="64"/>
      <c r="I3221" s="64"/>
      <c r="J3221" s="64"/>
      <c r="K3221" s="64"/>
      <c r="L3221" s="64"/>
      <c r="M3221" s="62"/>
      <c r="N3221" s="25"/>
      <c r="O3221" s="40"/>
      <c r="P3221" s="40"/>
      <c r="Q3221" s="40"/>
      <c r="R3221" s="68"/>
      <c r="S3221" s="69"/>
      <c r="T3221" s="14"/>
      <c r="U3221" s="20"/>
      <c r="V3221" s="1"/>
      <c r="W3221" s="1"/>
      <c r="X3221" s="1"/>
      <c r="Y3221" s="1"/>
      <c r="Z3221" s="13"/>
      <c r="AA3221" s="40"/>
    </row>
    <row r="3222" spans="1:27" s="751" customFormat="1" ht="23.25" customHeight="1" x14ac:dyDescent="0.15">
      <c r="A3222" s="728">
        <v>16</v>
      </c>
      <c r="B3222" s="40"/>
      <c r="C3222" s="40"/>
      <c r="D3222" s="40"/>
      <c r="E3222" s="40"/>
      <c r="F3222" s="40"/>
      <c r="G3222" s="40"/>
      <c r="H3222" s="40"/>
      <c r="I3222" s="40"/>
      <c r="J3222" s="40"/>
      <c r="K3222" s="40"/>
      <c r="L3222" s="40"/>
      <c r="M3222" s="40"/>
      <c r="N3222" s="40"/>
      <c r="O3222" s="40"/>
      <c r="P3222" s="40"/>
      <c r="Q3222" s="40"/>
      <c r="R3222" s="68"/>
      <c r="S3222" s="69"/>
      <c r="T3222" s="14"/>
      <c r="U3222" s="20"/>
      <c r="V3222" s="1"/>
      <c r="W3222" s="1"/>
      <c r="X3222" s="1"/>
      <c r="Y3222" s="1"/>
      <c r="Z3222" s="13"/>
      <c r="AA3222" s="40"/>
    </row>
    <row r="3223" spans="1:27" s="751" customFormat="1" ht="23.25" customHeight="1" x14ac:dyDescent="0.15">
      <c r="A3223" s="728">
        <v>17</v>
      </c>
      <c r="B3223" s="40"/>
      <c r="C3223" s="40"/>
      <c r="D3223" s="40"/>
      <c r="E3223" s="40"/>
      <c r="F3223" s="40"/>
      <c r="G3223" s="40"/>
      <c r="H3223" s="40"/>
      <c r="I3223" s="40"/>
      <c r="J3223" s="40"/>
      <c r="K3223" s="40"/>
      <c r="L3223" s="40"/>
      <c r="M3223" s="40"/>
      <c r="N3223" s="40"/>
      <c r="O3223" s="40"/>
      <c r="P3223" s="40"/>
      <c r="Q3223" s="40"/>
      <c r="R3223" s="68"/>
      <c r="S3223" s="69"/>
      <c r="T3223" s="14"/>
      <c r="U3223" s="20"/>
      <c r="V3223" s="1"/>
      <c r="W3223" s="1"/>
      <c r="X3223" s="1"/>
      <c r="Y3223" s="1"/>
      <c r="Z3223" s="13"/>
      <c r="AA3223" s="40"/>
    </row>
    <row r="3224" spans="1:27" s="751" customFormat="1" ht="23.25" customHeight="1" x14ac:dyDescent="0.15">
      <c r="A3224" s="728">
        <v>18</v>
      </c>
      <c r="B3224" s="40"/>
      <c r="C3224" s="40"/>
      <c r="D3224" s="40"/>
      <c r="E3224" s="40"/>
      <c r="F3224" s="40"/>
      <c r="G3224" s="40"/>
      <c r="H3224" s="40"/>
      <c r="I3224" s="40"/>
      <c r="J3224" s="40"/>
      <c r="K3224" s="40"/>
      <c r="L3224" s="40"/>
      <c r="M3224" s="40"/>
      <c r="N3224" s="40"/>
      <c r="O3224" s="40"/>
      <c r="P3224" s="40"/>
      <c r="Q3224" s="40"/>
      <c r="R3224" s="68"/>
      <c r="S3224" s="69"/>
      <c r="T3224" s="14"/>
      <c r="U3224" s="20"/>
      <c r="V3224" s="1"/>
      <c r="W3224" s="1"/>
      <c r="X3224" s="1"/>
      <c r="Y3224" s="1"/>
      <c r="Z3224" s="13"/>
      <c r="AA3224" s="40"/>
    </row>
    <row r="3225" spans="1:27" s="751" customFormat="1" ht="23.25" customHeight="1" x14ac:dyDescent="0.15">
      <c r="A3225" s="8">
        <v>19</v>
      </c>
      <c r="B3225" s="40"/>
      <c r="C3225" s="40"/>
      <c r="D3225" s="40"/>
      <c r="E3225" s="40"/>
      <c r="F3225" s="40"/>
      <c r="G3225" s="40"/>
      <c r="H3225" s="40"/>
      <c r="I3225" s="40"/>
      <c r="J3225" s="40"/>
      <c r="K3225" s="40"/>
      <c r="L3225" s="40"/>
      <c r="M3225" s="40"/>
      <c r="N3225" s="40"/>
      <c r="O3225" s="40"/>
      <c r="P3225" s="40"/>
      <c r="Q3225" s="40"/>
      <c r="R3225" s="10"/>
      <c r="S3225" s="69"/>
      <c r="T3225" s="14"/>
      <c r="U3225" s="20"/>
      <c r="V3225" s="1"/>
      <c r="W3225" s="1"/>
      <c r="X3225" s="1"/>
      <c r="Y3225" s="1"/>
      <c r="Z3225" s="13"/>
      <c r="AA3225" s="40"/>
    </row>
    <row r="3226" spans="1:27" s="751" customFormat="1" ht="23.25" customHeight="1" x14ac:dyDescent="0.15">
      <c r="A3226" s="8">
        <v>20</v>
      </c>
      <c r="B3226" s="3"/>
      <c r="C3226" s="40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9"/>
      <c r="S3226" s="4"/>
      <c r="T3226" s="14"/>
      <c r="U3226" s="20"/>
      <c r="V3226" s="1"/>
      <c r="W3226" s="1"/>
      <c r="X3226" s="1"/>
      <c r="Y3226" s="1"/>
      <c r="Z3226" s="13"/>
      <c r="AA3226" s="3"/>
    </row>
    <row r="3227" spans="1:27" s="751" customFormat="1" ht="23.25" customHeight="1" x14ac:dyDescent="0.15">
      <c r="A3227" s="8">
        <v>21</v>
      </c>
      <c r="B3227" s="4"/>
      <c r="C3227" s="40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14"/>
      <c r="U3227" s="20"/>
      <c r="V3227" s="1"/>
      <c r="W3227" s="1"/>
      <c r="X3227" s="1"/>
      <c r="Y3227" s="1"/>
      <c r="Z3227" s="13"/>
      <c r="AA3227" s="4"/>
    </row>
    <row r="3228" spans="1:27" s="751" customFormat="1" ht="23.25" customHeight="1" x14ac:dyDescent="0.15">
      <c r="A3228" s="8">
        <v>22</v>
      </c>
      <c r="B3228" s="4"/>
      <c r="C3228" s="40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14"/>
      <c r="U3228" s="20"/>
      <c r="V3228" s="1"/>
      <c r="W3228" s="1"/>
      <c r="X3228" s="1"/>
      <c r="Y3228" s="1"/>
      <c r="Z3228" s="13"/>
      <c r="AA3228" s="4"/>
    </row>
    <row r="3229" spans="1:27" s="751" customFormat="1" ht="23.25" customHeight="1" x14ac:dyDescent="0.15">
      <c r="A3229" s="8">
        <v>23</v>
      </c>
      <c r="B3229" s="4"/>
      <c r="C3229" s="40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14"/>
      <c r="U3229" s="20"/>
      <c r="V3229" s="1"/>
      <c r="W3229" s="1"/>
      <c r="X3229" s="1"/>
      <c r="Y3229" s="1"/>
      <c r="Z3229" s="13"/>
      <c r="AA3229" s="4"/>
    </row>
    <row r="3230" spans="1:27" s="751" customFormat="1" ht="23.25" customHeight="1" x14ac:dyDescent="0.15">
      <c r="A3230" s="8">
        <v>24</v>
      </c>
      <c r="B3230" s="4"/>
      <c r="C3230" s="4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14"/>
      <c r="U3230" s="20"/>
      <c r="V3230" s="1"/>
      <c r="W3230" s="1"/>
      <c r="X3230" s="1"/>
      <c r="Y3230" s="1"/>
      <c r="Z3230" s="13"/>
    </row>
    <row r="3231" spans="1:27" s="751" customFormat="1" ht="23.25" customHeight="1" x14ac:dyDescent="0.15">
      <c r="A3231" s="8">
        <v>25</v>
      </c>
      <c r="B3231" s="4"/>
      <c r="C3231" s="40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14"/>
      <c r="U3231" s="20"/>
      <c r="V3231" s="1"/>
      <c r="W3231" s="1"/>
      <c r="X3231" s="1"/>
      <c r="Y3231" s="1"/>
      <c r="Z3231" s="13"/>
    </row>
    <row r="3232" spans="1:27" s="751" customFormat="1" ht="23.25" customHeight="1" x14ac:dyDescent="0.15">
      <c r="A3232" s="8">
        <v>26</v>
      </c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14"/>
      <c r="U3232" s="20"/>
      <c r="V3232" s="1"/>
      <c r="W3232" s="1"/>
      <c r="X3232" s="1"/>
      <c r="Y3232" s="1"/>
      <c r="Z3232" s="13"/>
    </row>
    <row r="3233" spans="1:28" s="751" customFormat="1" ht="23.25" customHeight="1" x14ac:dyDescent="0.15">
      <c r="A3233" s="8">
        <v>27</v>
      </c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14"/>
      <c r="U3233" s="20"/>
      <c r="V3233" s="1"/>
      <c r="W3233" s="1"/>
      <c r="X3233" s="1"/>
      <c r="Y3233" s="1"/>
      <c r="Z3233" s="13"/>
    </row>
    <row r="3234" spans="1:28" s="751" customFormat="1" ht="23.25" customHeight="1" x14ac:dyDescent="0.15">
      <c r="A3234" s="8">
        <v>28</v>
      </c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14"/>
      <c r="U3234" s="20"/>
      <c r="V3234" s="1"/>
      <c r="W3234" s="1"/>
      <c r="X3234" s="1"/>
      <c r="Y3234" s="1"/>
      <c r="Z3234" s="13"/>
    </row>
    <row r="3235" spans="1:28" s="751" customFormat="1" ht="23.25" customHeight="1" x14ac:dyDescent="0.15">
      <c r="A3235" s="8">
        <v>29</v>
      </c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14"/>
      <c r="U3235" s="20"/>
      <c r="V3235" s="1"/>
      <c r="W3235" s="1"/>
      <c r="X3235" s="1"/>
      <c r="Y3235" s="1"/>
      <c r="Z3235" s="13"/>
    </row>
    <row r="3236" spans="1:28" s="751" customFormat="1" ht="23.25" customHeight="1" x14ac:dyDescent="0.15">
      <c r="A3236" s="44">
        <v>30</v>
      </c>
      <c r="B3236" s="45"/>
      <c r="C3236" s="45"/>
      <c r="D3236" s="45"/>
      <c r="E3236" s="45"/>
      <c r="F3236" s="45"/>
      <c r="G3236" s="45"/>
      <c r="H3236" s="45"/>
      <c r="I3236" s="45"/>
      <c r="J3236" s="45"/>
      <c r="K3236" s="45"/>
      <c r="L3236" s="45"/>
      <c r="M3236" s="45"/>
      <c r="N3236" s="45"/>
      <c r="O3236" s="45"/>
      <c r="P3236" s="45"/>
      <c r="Q3236" s="45"/>
      <c r="R3236" s="45"/>
      <c r="S3236" s="45"/>
      <c r="T3236" s="46"/>
      <c r="U3236" s="47"/>
      <c r="V3236" s="1"/>
      <c r="W3236" s="1"/>
      <c r="X3236" s="1"/>
      <c r="Y3236" s="1"/>
      <c r="Z3236" s="13"/>
    </row>
    <row r="3237" spans="1:28" s="751" customFormat="1" ht="23.25" customHeight="1" x14ac:dyDescent="0.15">
      <c r="A3237" s="44">
        <v>31</v>
      </c>
      <c r="B3237" s="45"/>
      <c r="C3237" s="45"/>
      <c r="D3237" s="45"/>
      <c r="E3237" s="45"/>
      <c r="F3237" s="45"/>
      <c r="G3237" s="45"/>
      <c r="H3237" s="45"/>
      <c r="I3237" s="45"/>
      <c r="J3237" s="45"/>
      <c r="K3237" s="45"/>
      <c r="L3237" s="45"/>
      <c r="M3237" s="45"/>
      <c r="N3237" s="45"/>
      <c r="O3237" s="45"/>
      <c r="P3237" s="45"/>
      <c r="Q3237" s="45"/>
      <c r="R3237" s="45"/>
      <c r="S3237" s="45"/>
      <c r="T3237" s="46"/>
      <c r="U3237" s="47"/>
      <c r="V3237" s="1"/>
      <c r="W3237" s="1"/>
      <c r="X3237" s="1"/>
      <c r="Y3237" s="1"/>
      <c r="Z3237" s="13"/>
    </row>
    <row r="3238" spans="1:28" s="751" customFormat="1" ht="23.25" customHeight="1" x14ac:dyDescent="0.15">
      <c r="A3238" s="44">
        <v>32</v>
      </c>
      <c r="B3238" s="45"/>
      <c r="C3238" s="45"/>
      <c r="D3238" s="45"/>
      <c r="E3238" s="45"/>
      <c r="F3238" s="45"/>
      <c r="G3238" s="45"/>
      <c r="H3238" s="45"/>
      <c r="I3238" s="45"/>
      <c r="J3238" s="45"/>
      <c r="K3238" s="45"/>
      <c r="L3238" s="45"/>
      <c r="M3238" s="45"/>
      <c r="N3238" s="45"/>
      <c r="O3238" s="45"/>
      <c r="P3238" s="45"/>
      <c r="Q3238" s="45"/>
      <c r="R3238" s="45"/>
      <c r="S3238" s="45"/>
      <c r="T3238" s="46"/>
      <c r="U3238" s="47"/>
      <c r="V3238" s="1"/>
      <c r="W3238" s="1"/>
      <c r="X3238" s="1"/>
      <c r="Y3238" s="1"/>
      <c r="Z3238" s="13"/>
    </row>
    <row r="3239" spans="1:28" s="751" customFormat="1" ht="23.25" customHeight="1" thickBot="1" x14ac:dyDescent="0.2">
      <c r="A3239" s="521">
        <v>33</v>
      </c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31"/>
      <c r="U3239" s="32"/>
      <c r="V3239" s="1"/>
      <c r="W3239" s="1"/>
      <c r="X3239" s="1"/>
      <c r="Y3239" s="1"/>
      <c r="Z3239" s="13"/>
    </row>
    <row r="3240" spans="1:28" s="751" customFormat="1" ht="20.100000000000001" customHeight="1" thickBot="1" x14ac:dyDescent="0.2">
      <c r="A3240" s="1665" t="s">
        <v>1099</v>
      </c>
      <c r="B3240" s="1666"/>
      <c r="C3240" s="1574" t="s">
        <v>1100</v>
      </c>
      <c r="D3240" s="1574"/>
      <c r="E3240" s="1574"/>
      <c r="F3240" s="1575"/>
      <c r="G3240" s="13"/>
      <c r="H3240" s="13"/>
      <c r="I3240" s="13"/>
      <c r="J3240" s="13"/>
      <c r="K3240" s="13"/>
      <c r="L3240" s="13"/>
      <c r="M3240" s="13"/>
      <c r="N3240" s="13"/>
      <c r="O3240" s="13"/>
      <c r="P3240" s="13"/>
      <c r="Q3240" s="13"/>
      <c r="R3240" s="13"/>
      <c r="S3240" s="13"/>
      <c r="T3240" s="467"/>
      <c r="U3240" s="467"/>
      <c r="V3240" s="1"/>
      <c r="W3240" s="1"/>
      <c r="X3240" s="1"/>
      <c r="Y3240" s="1"/>
      <c r="Z3240" s="13"/>
    </row>
    <row r="3241" spans="1:28" s="2" customFormat="1" ht="33.75" customHeight="1" thickBot="1" x14ac:dyDescent="0.2">
      <c r="A3241" s="1476" t="s">
        <v>965</v>
      </c>
      <c r="B3241" s="1477"/>
      <c r="C3241" s="1477"/>
      <c r="D3241" s="1477"/>
      <c r="E3241" s="1478"/>
      <c r="F3241" s="602" t="s">
        <v>1766</v>
      </c>
      <c r="G3241" s="1"/>
      <c r="H3241" s="1479" t="s">
        <v>966</v>
      </c>
      <c r="I3241" s="1480"/>
      <c r="J3241" s="1480"/>
      <c r="K3241" s="5" t="s">
        <v>967</v>
      </c>
      <c r="L3241" s="1457" t="s">
        <v>968</v>
      </c>
      <c r="M3241" s="1457"/>
      <c r="N3241" s="1458"/>
      <c r="O3241" s="1"/>
      <c r="P3241" s="6"/>
      <c r="Q3241" s="6"/>
      <c r="R3241" s="6"/>
      <c r="S3241" s="1"/>
      <c r="T3241" s="1467" t="s">
        <v>969</v>
      </c>
      <c r="U3241" s="1468"/>
      <c r="V3241" s="379">
        <f>V3243/V3248</f>
        <v>8.7228997289972889E-3</v>
      </c>
      <c r="W3241" s="379">
        <f>W3243/W3248</f>
        <v>8.7851405622489959E-3</v>
      </c>
      <c r="X3241" s="379">
        <f>AVERAGE(V3241,W3241)</f>
        <v>8.7540201456231433E-3</v>
      </c>
      <c r="Y3241" s="380" t="s">
        <v>970</v>
      </c>
      <c r="Z3241" s="381">
        <f>ROUND(X3241*1440,0)/1440</f>
        <v>9.0277777777777769E-3</v>
      </c>
    </row>
    <row r="3242" spans="1:28" s="2" customFormat="1" ht="9" customHeight="1" thickBot="1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534"/>
      <c r="U3242" s="534"/>
      <c r="V3242" s="379">
        <v>0.23611111111111113</v>
      </c>
      <c r="W3242" s="379">
        <v>0.23611111111111113</v>
      </c>
      <c r="X3242" s="1"/>
      <c r="Y3242" s="1"/>
      <c r="Z3242" s="13"/>
    </row>
    <row r="3243" spans="1:28" s="2" customFormat="1" ht="20.100000000000001" customHeight="1" thickBot="1" x14ac:dyDescent="0.2">
      <c r="A3243" s="1481" t="s">
        <v>971</v>
      </c>
      <c r="B3243" s="1482"/>
      <c r="C3243" s="1450" t="s">
        <v>2</v>
      </c>
      <c r="D3243" s="1451"/>
      <c r="E3243" s="1452"/>
      <c r="F3243" s="1733" t="s">
        <v>427</v>
      </c>
      <c r="G3243" s="1734"/>
      <c r="H3243" s="1734"/>
      <c r="I3243" s="1734"/>
      <c r="J3243" s="1734"/>
      <c r="K3243" s="1"/>
      <c r="L3243" s="1"/>
      <c r="M3243" s="1"/>
      <c r="N3243" s="1463" t="s">
        <v>3</v>
      </c>
      <c r="O3243" s="1464"/>
      <c r="P3243" s="1503">
        <f>Z3241</f>
        <v>9.0277777777777769E-3</v>
      </c>
      <c r="Q3243" s="1504"/>
      <c r="R3243" s="1"/>
      <c r="S3243" s="7" t="s">
        <v>139</v>
      </c>
      <c r="T3243" s="1459">
        <v>3.888888888888889E-2</v>
      </c>
      <c r="U3243" s="1460"/>
      <c r="V3243" s="379">
        <f>V3244-V3242</f>
        <v>0.71527777777777768</v>
      </c>
      <c r="W3243" s="379">
        <f>W3244-W3242</f>
        <v>0.72916666666666663</v>
      </c>
      <c r="X3243" s="1"/>
      <c r="Y3243" s="1"/>
      <c r="Z3243" s="13"/>
    </row>
    <row r="3244" spans="1:28" s="2" customFormat="1" ht="9" customHeight="1" thickBot="1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534"/>
      <c r="U3244" s="534"/>
      <c r="V3244" s="379">
        <v>0.95138888888888884</v>
      </c>
      <c r="W3244" s="379">
        <v>0.96527777777777779</v>
      </c>
      <c r="X3244" s="1"/>
      <c r="Y3244" s="1"/>
      <c r="Z3244" s="13"/>
    </row>
    <row r="3245" spans="1:28" s="2" customFormat="1" ht="24.75" customHeight="1" x14ac:dyDescent="0.15">
      <c r="A3245" s="1572" t="s">
        <v>140</v>
      </c>
      <c r="B3245" s="1461">
        <v>1</v>
      </c>
      <c r="C3245" s="1540"/>
      <c r="D3245" s="1461">
        <v>2</v>
      </c>
      <c r="E3245" s="1540"/>
      <c r="F3245" s="1461">
        <v>3</v>
      </c>
      <c r="G3245" s="1540"/>
      <c r="H3245" s="1461">
        <v>4</v>
      </c>
      <c r="I3245" s="1540"/>
      <c r="J3245" s="1461">
        <v>5</v>
      </c>
      <c r="K3245" s="1540"/>
      <c r="L3245" s="1461">
        <v>6</v>
      </c>
      <c r="M3245" s="1540"/>
      <c r="N3245" s="1461">
        <v>7</v>
      </c>
      <c r="O3245" s="1540"/>
      <c r="P3245" s="1461">
        <v>8</v>
      </c>
      <c r="Q3245" s="1540"/>
      <c r="R3245" s="1461">
        <v>9</v>
      </c>
      <c r="S3245" s="1540"/>
      <c r="T3245" s="1570">
        <v>10</v>
      </c>
      <c r="U3245" s="1571"/>
      <c r="V3245" s="379"/>
      <c r="W3245" s="379"/>
      <c r="X3245" s="1"/>
      <c r="Y3245" s="1"/>
      <c r="Z3245" s="13"/>
    </row>
    <row r="3246" spans="1:28" s="2" customFormat="1" ht="24.75" customHeight="1" x14ac:dyDescent="0.15">
      <c r="A3246" s="1573"/>
      <c r="B3246" s="9" t="s">
        <v>157</v>
      </c>
      <c r="C3246" s="9" t="s">
        <v>968</v>
      </c>
      <c r="D3246" s="9" t="s">
        <v>157</v>
      </c>
      <c r="E3246" s="9" t="s">
        <v>424</v>
      </c>
      <c r="F3246" s="9" t="s">
        <v>157</v>
      </c>
      <c r="G3246" s="9" t="s">
        <v>424</v>
      </c>
      <c r="H3246" s="9" t="s">
        <v>157</v>
      </c>
      <c r="I3246" s="9" t="s">
        <v>968</v>
      </c>
      <c r="J3246" s="9" t="s">
        <v>157</v>
      </c>
      <c r="K3246" s="9" t="s">
        <v>424</v>
      </c>
      <c r="L3246" s="9" t="s">
        <v>157</v>
      </c>
      <c r="M3246" s="9" t="s">
        <v>424</v>
      </c>
      <c r="N3246" s="9" t="s">
        <v>157</v>
      </c>
      <c r="O3246" s="9" t="s">
        <v>424</v>
      </c>
      <c r="P3246" s="9" t="s">
        <v>157</v>
      </c>
      <c r="Q3246" s="9" t="s">
        <v>424</v>
      </c>
      <c r="R3246" s="9"/>
      <c r="S3246" s="9"/>
      <c r="T3246" s="10"/>
      <c r="U3246" s="16"/>
      <c r="V3246" s="1" t="s">
        <v>141</v>
      </c>
      <c r="W3246" s="382" t="s">
        <v>972</v>
      </c>
      <c r="X3246" s="1"/>
      <c r="Y3246" s="1"/>
      <c r="Z3246" s="13"/>
    </row>
    <row r="3247" spans="1:28" s="2" customFormat="1" ht="24.75" customHeight="1" x14ac:dyDescent="0.15">
      <c r="A3247" s="57">
        <v>1</v>
      </c>
      <c r="B3247" s="52"/>
      <c r="C3247" s="52">
        <v>0.23611111111111113</v>
      </c>
      <c r="D3247" s="54">
        <v>0.29583333333333334</v>
      </c>
      <c r="E3247" s="55">
        <v>0.34652777777777805</v>
      </c>
      <c r="F3247" s="53">
        <v>0.40902777777777782</v>
      </c>
      <c r="G3247" s="53">
        <v>0.454166666666667</v>
      </c>
      <c r="H3247" s="53">
        <v>0.51666666666666683</v>
      </c>
      <c r="I3247" s="53">
        <v>0.56180555555555578</v>
      </c>
      <c r="J3247" s="53">
        <v>0.61458333333333315</v>
      </c>
      <c r="K3247" s="53">
        <v>0.6597222222222221</v>
      </c>
      <c r="L3247" s="55">
        <v>0.72569444444444386</v>
      </c>
      <c r="M3247" s="55">
        <v>0.77430555555555503</v>
      </c>
      <c r="N3247" s="53">
        <v>0.83402777777777681</v>
      </c>
      <c r="O3247" s="53">
        <v>0.87499999999999911</v>
      </c>
      <c r="P3247" s="53">
        <v>0.94236111111110976</v>
      </c>
      <c r="Q3247" s="53"/>
      <c r="R3247" s="55"/>
      <c r="S3247" s="714"/>
      <c r="T3247" s="14"/>
      <c r="U3247" s="20"/>
      <c r="V3247" s="383">
        <f>COUNTA(B3247:U3279)</f>
        <v>165</v>
      </c>
      <c r="W3247" s="384">
        <f>V3247/12/2</f>
        <v>6.875</v>
      </c>
      <c r="X3247" s="1"/>
      <c r="Y3247" s="1"/>
      <c r="Z3247" s="385"/>
      <c r="AB3247" s="2" t="s">
        <v>974</v>
      </c>
    </row>
    <row r="3248" spans="1:28" s="2" customFormat="1" ht="24.75" customHeight="1" x14ac:dyDescent="0.15">
      <c r="A3248" s="57">
        <v>2</v>
      </c>
      <c r="B3248" s="52"/>
      <c r="C3248" s="40">
        <v>0.24583333333333335</v>
      </c>
      <c r="D3248" s="43">
        <v>0.3034722222222222</v>
      </c>
      <c r="E3248" s="3">
        <v>0.35416666666666691</v>
      </c>
      <c r="F3248" s="40">
        <v>0.41666666666666669</v>
      </c>
      <c r="G3248" s="40">
        <v>0.46180555555555586</v>
      </c>
      <c r="H3248" s="40">
        <v>0.52430555555555569</v>
      </c>
      <c r="I3248" s="40">
        <v>0.56944444444444464</v>
      </c>
      <c r="J3248" s="40">
        <v>0.62430555555555534</v>
      </c>
      <c r="K3248" s="40">
        <v>0.66944444444444429</v>
      </c>
      <c r="L3248" s="3">
        <v>0.73472222222222161</v>
      </c>
      <c r="M3248" s="3">
        <v>0.78263888888888833</v>
      </c>
      <c r="N3248" s="40">
        <v>0.84305555555555456</v>
      </c>
      <c r="O3248" s="40">
        <v>0.88402777777777686</v>
      </c>
      <c r="P3248" s="40">
        <v>0.95138888888888751</v>
      </c>
      <c r="Q3248" s="40"/>
      <c r="R3248" s="40"/>
      <c r="S3248" s="714"/>
      <c r="T3248" s="14"/>
      <c r="U3248" s="20"/>
      <c r="V3248" s="386">
        <f>COUNTA(B3247:B3279,D3247:D3279,F3247:F3279,H3247:H3279,J3247:J3279,L3247:L3279,N3247:N3279,P3247:P3279,R3247:R3279,T3247:T3279)</f>
        <v>82</v>
      </c>
      <c r="W3248" s="23">
        <f>COUNTA(C3247:C3279,E3247:E3279,G3247:G3279,I3247:I3279,K3247:K3279,M3247:M3279,O3247:O3279,Q3247:Q3279,S3247:S3279,U3247:U3279)</f>
        <v>83</v>
      </c>
      <c r="X3248" s="1"/>
      <c r="Y3248" s="1">
        <f>(V3248+W3248)/2</f>
        <v>82.5</v>
      </c>
      <c r="Z3248" s="385"/>
      <c r="AB3248" s="2" t="s">
        <v>973</v>
      </c>
    </row>
    <row r="3249" spans="1:28" s="2" customFormat="1" ht="24.75" customHeight="1" x14ac:dyDescent="0.15">
      <c r="A3249" s="57">
        <v>3</v>
      </c>
      <c r="B3249" s="40"/>
      <c r="C3249" s="40">
        <v>0.25555555555555559</v>
      </c>
      <c r="D3249" s="43">
        <v>0.31111111111111106</v>
      </c>
      <c r="E3249" s="3">
        <v>0.36180555555555577</v>
      </c>
      <c r="F3249" s="40">
        <v>0.42500000000000004</v>
      </c>
      <c r="G3249" s="40">
        <v>0.47013888888888922</v>
      </c>
      <c r="H3249" s="40">
        <v>0.53194444444444455</v>
      </c>
      <c r="I3249" s="40">
        <v>0.5770833333333335</v>
      </c>
      <c r="J3249" s="40">
        <v>0.63402777777777752</v>
      </c>
      <c r="K3249" s="40">
        <v>0.67916666666666647</v>
      </c>
      <c r="L3249" s="3">
        <v>0.74374999999999936</v>
      </c>
      <c r="M3249" s="3">
        <v>0.79097222222222163</v>
      </c>
      <c r="N3249" s="40">
        <v>0.8520833333333323</v>
      </c>
      <c r="O3249" s="40">
        <v>0.8930555555555546</v>
      </c>
      <c r="P3249" s="40"/>
      <c r="Q3249" s="40"/>
      <c r="R3249" s="40"/>
      <c r="S3249" s="714"/>
      <c r="T3249" s="14"/>
      <c r="U3249" s="20"/>
      <c r="V3249" s="1" t="s">
        <v>143</v>
      </c>
      <c r="W3249" s="1" t="s">
        <v>144</v>
      </c>
      <c r="X3249" s="1"/>
      <c r="Y3249" s="1" t="s">
        <v>975</v>
      </c>
      <c r="Z3249" s="385"/>
    </row>
    <row r="3250" spans="1:28" s="2" customFormat="1" ht="24.75" customHeight="1" x14ac:dyDescent="0.15">
      <c r="A3250" s="57">
        <v>4</v>
      </c>
      <c r="B3250" s="40"/>
      <c r="C3250" s="40">
        <v>0.26527777777777783</v>
      </c>
      <c r="D3250" s="3">
        <v>0.31874999999999992</v>
      </c>
      <c r="E3250" s="3">
        <v>0.36944444444444463</v>
      </c>
      <c r="F3250" s="40">
        <v>0.4333333333333334</v>
      </c>
      <c r="G3250" s="40">
        <v>0.47847222222222258</v>
      </c>
      <c r="H3250" s="40">
        <v>0.53958333333333341</v>
      </c>
      <c r="I3250" s="40">
        <v>0.58472222222222237</v>
      </c>
      <c r="J3250" s="40">
        <v>0.64374999999999971</v>
      </c>
      <c r="K3250" s="40">
        <v>0.68888888888888866</v>
      </c>
      <c r="L3250" s="3">
        <v>0.7527777777777771</v>
      </c>
      <c r="M3250" s="3">
        <v>0.79930555555555494</v>
      </c>
      <c r="N3250" s="40">
        <v>0.86111111111111005</v>
      </c>
      <c r="O3250" s="40">
        <v>0.90208333333333235</v>
      </c>
      <c r="P3250" s="40"/>
      <c r="Q3250" s="40"/>
      <c r="R3250" s="40"/>
      <c r="S3250" s="714"/>
      <c r="T3250" s="14"/>
      <c r="U3250" s="20"/>
      <c r="V3250" s="390">
        <f>N3251-N3250</f>
        <v>9.0277777777777457E-3</v>
      </c>
      <c r="W3250" s="390">
        <f>O3247-M3258</f>
        <v>9.0277777777777457E-3</v>
      </c>
      <c r="X3250" s="1"/>
      <c r="Y3250" s="1"/>
      <c r="Z3250" s="13"/>
    </row>
    <row r="3251" spans="1:28" s="2" customFormat="1" ht="24.75" customHeight="1" x14ac:dyDescent="0.15">
      <c r="A3251" s="57">
        <v>5</v>
      </c>
      <c r="B3251" s="40">
        <v>0.23611111111111113</v>
      </c>
      <c r="C3251" s="40">
        <v>0.27500000000000008</v>
      </c>
      <c r="D3251" s="40">
        <v>0.32847222222222217</v>
      </c>
      <c r="E3251" s="3">
        <v>0.37847222222222243</v>
      </c>
      <c r="F3251" s="40">
        <v>0.4423611111111112</v>
      </c>
      <c r="G3251" s="40">
        <v>0.48750000000000038</v>
      </c>
      <c r="H3251" s="40">
        <v>0.54722222222222228</v>
      </c>
      <c r="I3251" s="40">
        <v>0.59236111111111123</v>
      </c>
      <c r="J3251" s="40">
        <v>0.6534722222222219</v>
      </c>
      <c r="K3251" s="40">
        <v>0.69861111111111085</v>
      </c>
      <c r="L3251" s="3">
        <v>0.76180555555555485</v>
      </c>
      <c r="M3251" s="3">
        <v>0.80763888888888824</v>
      </c>
      <c r="N3251" s="40">
        <v>0.8701388888888878</v>
      </c>
      <c r="O3251" s="40">
        <v>0.91111111111111009</v>
      </c>
      <c r="P3251" s="40"/>
      <c r="Q3251" s="40"/>
      <c r="R3251" s="40"/>
      <c r="S3251" s="714"/>
      <c r="T3251" s="14"/>
      <c r="U3251" s="20"/>
      <c r="V3251" s="390">
        <f t="shared" ref="V3251:V3257" si="51">N3252-N3251</f>
        <v>9.0277777777777457E-3</v>
      </c>
      <c r="W3251" s="390">
        <f>O3248-O3247</f>
        <v>9.0277777777777457E-3</v>
      </c>
      <c r="X3251" s="1"/>
      <c r="Y3251" s="1"/>
      <c r="Z3251" s="13"/>
    </row>
    <row r="3252" spans="1:28" s="2" customFormat="1" ht="24.75" customHeight="1" x14ac:dyDescent="0.15">
      <c r="A3252" s="57">
        <v>6</v>
      </c>
      <c r="B3252" s="40">
        <v>0.24444444444444446</v>
      </c>
      <c r="C3252" s="40">
        <v>0.28402777777777788</v>
      </c>
      <c r="D3252" s="40">
        <v>0.33888888888888885</v>
      </c>
      <c r="E3252" s="3">
        <v>0.38750000000000023</v>
      </c>
      <c r="F3252" s="40">
        <v>0.45208333333333345</v>
      </c>
      <c r="G3252" s="40">
        <v>0.49722222222222262</v>
      </c>
      <c r="H3252" s="40">
        <v>0.55486111111111114</v>
      </c>
      <c r="I3252" s="40">
        <v>0.60000000000000009</v>
      </c>
      <c r="J3252" s="40">
        <v>0.66249999999999964</v>
      </c>
      <c r="K3252" s="40">
        <v>0.70833333333333304</v>
      </c>
      <c r="L3252" s="3">
        <v>0.77083333333333259</v>
      </c>
      <c r="M3252" s="3">
        <v>0.81597222222222154</v>
      </c>
      <c r="N3252" s="40">
        <v>0.87916666666666554</v>
      </c>
      <c r="O3252" s="40">
        <v>0.92013888888888784</v>
      </c>
      <c r="P3252" s="40"/>
      <c r="Q3252" s="40"/>
      <c r="R3252" s="40"/>
      <c r="S3252" s="714"/>
      <c r="T3252" s="14"/>
      <c r="U3252" s="20"/>
      <c r="V3252" s="390">
        <f t="shared" si="51"/>
        <v>9.0277777777777457E-3</v>
      </c>
      <c r="W3252" s="390">
        <f t="shared" ref="W3252:W3260" si="52">O3249-O3248</f>
        <v>9.0277777777777457E-3</v>
      </c>
      <c r="X3252" s="1"/>
      <c r="Y3252" s="1"/>
      <c r="Z3252" s="13"/>
    </row>
    <row r="3253" spans="1:28" s="2" customFormat="1" ht="24.75" customHeight="1" x14ac:dyDescent="0.15">
      <c r="A3253" s="57">
        <v>7</v>
      </c>
      <c r="B3253" s="40">
        <v>0.25277777777777782</v>
      </c>
      <c r="C3253" s="40">
        <v>0.29305555555555568</v>
      </c>
      <c r="D3253" s="40">
        <v>0.34930555555555554</v>
      </c>
      <c r="E3253" s="3">
        <v>0.39652777777777803</v>
      </c>
      <c r="F3253" s="40">
        <v>0.46180555555555569</v>
      </c>
      <c r="G3253" s="40">
        <v>0.50694444444444486</v>
      </c>
      <c r="H3253" s="40">
        <v>0.5625</v>
      </c>
      <c r="I3253" s="40">
        <v>0.60763888888888895</v>
      </c>
      <c r="J3253" s="40">
        <v>0.67152777777777739</v>
      </c>
      <c r="K3253" s="40">
        <v>0.71805555555555522</v>
      </c>
      <c r="L3253" s="3">
        <v>0.77986111111111034</v>
      </c>
      <c r="M3253" s="3">
        <v>0.82430555555555485</v>
      </c>
      <c r="N3253" s="40">
        <v>0.88819444444444329</v>
      </c>
      <c r="O3253" s="40">
        <v>0.92916666666666559</v>
      </c>
      <c r="P3253" s="40"/>
      <c r="Q3253" s="40"/>
      <c r="R3253" s="40"/>
      <c r="S3253" s="714"/>
      <c r="T3253" s="14"/>
      <c r="U3253" s="20"/>
      <c r="V3253" s="390">
        <f t="shared" si="51"/>
        <v>9.0277777777777457E-3</v>
      </c>
      <c r="W3253" s="390">
        <f t="shared" si="52"/>
        <v>9.0277777777777457E-3</v>
      </c>
      <c r="X3253" s="1"/>
      <c r="Y3253" s="1"/>
      <c r="Z3253" s="13"/>
    </row>
    <row r="3254" spans="1:28" s="2" customFormat="1" ht="24.75" customHeight="1" x14ac:dyDescent="0.15">
      <c r="A3254" s="57">
        <v>8</v>
      </c>
      <c r="B3254" s="40">
        <v>0.26111111111111118</v>
      </c>
      <c r="C3254" s="3">
        <v>0.30208333333333348</v>
      </c>
      <c r="D3254" s="40">
        <v>0.35972222222222222</v>
      </c>
      <c r="E3254" s="3">
        <v>0.40555555555555584</v>
      </c>
      <c r="F3254" s="40">
        <v>0.47152777777777793</v>
      </c>
      <c r="G3254" s="40">
        <v>0.51666666666666705</v>
      </c>
      <c r="H3254" s="40">
        <v>0.57013888888888886</v>
      </c>
      <c r="I3254" s="40">
        <v>0.61527777777777781</v>
      </c>
      <c r="J3254" s="40">
        <v>0.68055555555555514</v>
      </c>
      <c r="K3254" s="40">
        <v>0.72777777777777741</v>
      </c>
      <c r="L3254" s="3">
        <v>0.78888888888888808</v>
      </c>
      <c r="M3254" s="3">
        <v>0.83263888888888815</v>
      </c>
      <c r="N3254" s="40">
        <v>0.89722222222222103</v>
      </c>
      <c r="O3254" s="40">
        <v>0.93819444444444333</v>
      </c>
      <c r="P3254" s="40"/>
      <c r="Q3254" s="40"/>
      <c r="R3254" s="40"/>
      <c r="S3254" s="714"/>
      <c r="T3254" s="14"/>
      <c r="U3254" s="20"/>
      <c r="V3254" s="390">
        <f t="shared" si="51"/>
        <v>9.0277777777777457E-3</v>
      </c>
      <c r="W3254" s="390">
        <f t="shared" si="52"/>
        <v>9.0277777777777457E-3</v>
      </c>
      <c r="X3254" s="1"/>
      <c r="Y3254" s="1"/>
      <c r="Z3254" s="13"/>
    </row>
    <row r="3255" spans="1:28" s="2" customFormat="1" ht="24.75" customHeight="1" x14ac:dyDescent="0.15">
      <c r="A3255" s="57">
        <v>9</v>
      </c>
      <c r="B3255" s="43">
        <v>0.26944444444444454</v>
      </c>
      <c r="C3255" s="3">
        <v>0.31111111111111128</v>
      </c>
      <c r="D3255" s="40">
        <v>0.37013888888888891</v>
      </c>
      <c r="E3255" s="40">
        <v>0.41527777777777808</v>
      </c>
      <c r="F3255" s="40">
        <v>0.48125000000000018</v>
      </c>
      <c r="G3255" s="40">
        <v>0.52638888888888924</v>
      </c>
      <c r="H3255" s="40">
        <v>0.57777777777777772</v>
      </c>
      <c r="I3255" s="40">
        <v>0.62291666666666667</v>
      </c>
      <c r="J3255" s="40">
        <v>0.68958333333333288</v>
      </c>
      <c r="K3255" s="40">
        <v>0.7374999999999996</v>
      </c>
      <c r="L3255" s="3">
        <v>0.79791666666666583</v>
      </c>
      <c r="M3255" s="3">
        <v>0.84097222222222145</v>
      </c>
      <c r="N3255" s="40">
        <v>0.90624999999999878</v>
      </c>
      <c r="O3255" s="40">
        <v>0.94722222222222108</v>
      </c>
      <c r="P3255" s="40"/>
      <c r="Q3255" s="40"/>
      <c r="R3255" s="40"/>
      <c r="S3255" s="714"/>
      <c r="T3255" s="14"/>
      <c r="U3255" s="20"/>
      <c r="V3255" s="390">
        <f t="shared" si="51"/>
        <v>9.0277777777777457E-3</v>
      </c>
      <c r="W3255" s="390">
        <f t="shared" si="52"/>
        <v>9.0277777777777457E-3</v>
      </c>
      <c r="X3255" s="1"/>
      <c r="Y3255" s="1"/>
      <c r="Z3255" s="13"/>
    </row>
    <row r="3256" spans="1:28" s="2" customFormat="1" ht="24.75" customHeight="1" x14ac:dyDescent="0.15">
      <c r="A3256" s="57">
        <v>10</v>
      </c>
      <c r="B3256" s="43">
        <v>0.2770833333333334</v>
      </c>
      <c r="C3256" s="3">
        <v>0.32013888888888908</v>
      </c>
      <c r="D3256" s="40">
        <v>0.38055555555555559</v>
      </c>
      <c r="E3256" s="40">
        <v>0.42569444444444476</v>
      </c>
      <c r="F3256" s="40">
        <v>0.49097222222222242</v>
      </c>
      <c r="G3256" s="40">
        <v>0.53611111111111143</v>
      </c>
      <c r="H3256" s="40">
        <v>0.58680555555555547</v>
      </c>
      <c r="I3256" s="40">
        <v>0.63194444444444442</v>
      </c>
      <c r="J3256" s="40">
        <v>0.69861111111111063</v>
      </c>
      <c r="K3256" s="40">
        <v>0.74722222222222179</v>
      </c>
      <c r="L3256" s="3">
        <v>0.80694444444444358</v>
      </c>
      <c r="M3256" s="3">
        <v>0.84930555555555476</v>
      </c>
      <c r="N3256" s="40">
        <v>0.91527777777777652</v>
      </c>
      <c r="O3256" s="40">
        <v>0.95624999999999882</v>
      </c>
      <c r="P3256" s="40"/>
      <c r="Q3256" s="40"/>
      <c r="R3256" s="40"/>
      <c r="S3256" s="714"/>
      <c r="T3256" s="14"/>
      <c r="U3256" s="20"/>
      <c r="V3256" s="390">
        <f t="shared" si="51"/>
        <v>9.0277777777777457E-3</v>
      </c>
      <c r="W3256" s="390">
        <f t="shared" si="52"/>
        <v>9.0277777777777457E-3</v>
      </c>
      <c r="X3256" s="1"/>
      <c r="Y3256" s="1"/>
      <c r="Z3256" s="13"/>
    </row>
    <row r="3257" spans="1:28" s="2" customFormat="1" ht="24.75" customHeight="1" x14ac:dyDescent="0.15">
      <c r="A3257" s="57">
        <v>11</v>
      </c>
      <c r="B3257" s="43">
        <v>0.28263888888888894</v>
      </c>
      <c r="C3257" s="3">
        <v>0.32916666666666689</v>
      </c>
      <c r="D3257" s="40">
        <v>0.39097222222222228</v>
      </c>
      <c r="E3257" s="40">
        <v>0.43611111111111145</v>
      </c>
      <c r="F3257" s="40">
        <v>0.50000000000000022</v>
      </c>
      <c r="G3257" s="40">
        <v>0.54513888888888917</v>
      </c>
      <c r="H3257" s="40">
        <v>0.59583333333333321</v>
      </c>
      <c r="I3257" s="40">
        <v>0.64097222222222217</v>
      </c>
      <c r="J3257" s="40">
        <v>0.70763888888888837</v>
      </c>
      <c r="K3257" s="40">
        <v>0.75694444444444398</v>
      </c>
      <c r="L3257" s="3">
        <v>0.81597222222222132</v>
      </c>
      <c r="M3257" s="3">
        <v>0.85763888888888806</v>
      </c>
      <c r="N3257" s="40">
        <v>0.92430555555555427</v>
      </c>
      <c r="O3257" s="40">
        <v>0.96527777777777657</v>
      </c>
      <c r="P3257" s="40"/>
      <c r="Q3257" s="40"/>
      <c r="R3257" s="40"/>
      <c r="S3257" s="714"/>
      <c r="T3257" s="14"/>
      <c r="U3257" s="20"/>
      <c r="V3257" s="390">
        <f t="shared" si="51"/>
        <v>9.0277777777777457E-3</v>
      </c>
      <c r="W3257" s="390">
        <f t="shared" si="52"/>
        <v>9.0277777777777457E-3</v>
      </c>
      <c r="X3257" s="1"/>
      <c r="Y3257" s="1"/>
      <c r="Z3257" s="13"/>
    </row>
    <row r="3258" spans="1:28" s="2" customFormat="1" ht="24.75" customHeight="1" x14ac:dyDescent="0.15">
      <c r="A3258" s="57">
        <v>12</v>
      </c>
      <c r="B3258" s="43">
        <v>0.28819444444444448</v>
      </c>
      <c r="C3258" s="3">
        <v>0.33819444444444469</v>
      </c>
      <c r="D3258" s="40">
        <v>0.40138888888888896</v>
      </c>
      <c r="E3258" s="40">
        <v>0.44652777777777813</v>
      </c>
      <c r="F3258" s="40">
        <v>0.50902777777777797</v>
      </c>
      <c r="G3258" s="40">
        <v>0.55416666666666692</v>
      </c>
      <c r="H3258" s="40">
        <v>0.60486111111111096</v>
      </c>
      <c r="I3258" s="40">
        <v>0.64999999999999991</v>
      </c>
      <c r="J3258" s="40">
        <v>0.71666666666666612</v>
      </c>
      <c r="K3258" s="40">
        <v>0.76597222222222172</v>
      </c>
      <c r="L3258" s="3">
        <v>0.82499999999999907</v>
      </c>
      <c r="M3258" s="3">
        <v>0.86597222222222137</v>
      </c>
      <c r="N3258" s="40">
        <v>0.93333333333333202</v>
      </c>
      <c r="O3258" s="40"/>
      <c r="P3258" s="40"/>
      <c r="Q3258" s="40"/>
      <c r="R3258" s="40"/>
      <c r="S3258" s="714"/>
      <c r="T3258" s="14"/>
      <c r="U3258" s="20"/>
      <c r="V3258" s="390">
        <f>P3247-N3258</f>
        <v>9.0277777777777457E-3</v>
      </c>
      <c r="W3258" s="390">
        <f t="shared" si="52"/>
        <v>9.0277777777777457E-3</v>
      </c>
      <c r="X3258" s="1"/>
      <c r="Y3258" s="1"/>
      <c r="Z3258" s="13"/>
      <c r="AB3258" s="2" t="s">
        <v>974</v>
      </c>
    </row>
    <row r="3259" spans="1:28" s="2" customFormat="1" ht="24.75" customHeight="1" x14ac:dyDescent="0.15">
      <c r="A3259" s="57">
        <v>13</v>
      </c>
      <c r="B3259" s="15"/>
      <c r="C3259" s="59"/>
      <c r="D3259" s="15"/>
      <c r="E3259" s="59"/>
      <c r="F3259" s="15"/>
      <c r="G3259" s="60"/>
      <c r="H3259" s="60"/>
      <c r="I3259" s="15"/>
      <c r="J3259" s="15"/>
      <c r="K3259" s="15"/>
      <c r="L3259" s="15"/>
      <c r="M3259" s="15"/>
      <c r="N3259" s="15"/>
      <c r="O3259" s="15"/>
      <c r="P3259" s="15"/>
      <c r="Q3259" s="60"/>
      <c r="R3259" s="18"/>
      <c r="S3259" s="19"/>
      <c r="T3259" s="14"/>
      <c r="U3259" s="20"/>
      <c r="V3259" s="390"/>
      <c r="W3259" s="390">
        <f t="shared" si="52"/>
        <v>9.0277777777777457E-3</v>
      </c>
      <c r="X3259" s="1"/>
      <c r="Y3259" s="1"/>
      <c r="Z3259" s="392"/>
    </row>
    <row r="3260" spans="1:28" s="2" customFormat="1" ht="24.75" customHeight="1" x14ac:dyDescent="0.15">
      <c r="A3260" s="728">
        <v>14</v>
      </c>
      <c r="B3260" s="40"/>
      <c r="C3260" s="40"/>
      <c r="D3260" s="40"/>
      <c r="E3260" s="40"/>
      <c r="F3260" s="40"/>
      <c r="G3260" s="40"/>
      <c r="H3260" s="40"/>
      <c r="I3260" s="40"/>
      <c r="J3260" s="40"/>
      <c r="K3260" s="40"/>
      <c r="L3260" s="40"/>
      <c r="M3260" s="40"/>
      <c r="N3260" s="40"/>
      <c r="O3260" s="15"/>
      <c r="P3260" s="40"/>
      <c r="Q3260" s="40"/>
      <c r="R3260" s="18"/>
      <c r="S3260" s="19"/>
      <c r="T3260" s="14"/>
      <c r="U3260" s="20"/>
      <c r="V3260" s="390"/>
      <c r="W3260" s="390">
        <f t="shared" si="52"/>
        <v>9.0277777777777457E-3</v>
      </c>
      <c r="X3260" s="1"/>
      <c r="Y3260" s="1"/>
      <c r="Z3260" s="13"/>
    </row>
    <row r="3261" spans="1:28" s="2" customFormat="1" ht="24.75" customHeight="1" x14ac:dyDescent="0.15">
      <c r="A3261" s="728">
        <v>15</v>
      </c>
      <c r="B3261" s="40"/>
      <c r="C3261" s="40"/>
      <c r="D3261" s="40"/>
      <c r="E3261" s="40"/>
      <c r="F3261" s="40"/>
      <c r="G3261" s="40"/>
      <c r="H3261" s="40"/>
      <c r="I3261" s="40"/>
      <c r="J3261" s="40"/>
      <c r="K3261" s="40"/>
      <c r="L3261" s="40"/>
      <c r="M3261" s="40"/>
      <c r="N3261" s="40"/>
      <c r="O3261" s="15"/>
      <c r="P3261" s="40"/>
      <c r="Q3261" s="40"/>
      <c r="R3261" s="18"/>
      <c r="S3261" s="19"/>
      <c r="T3261" s="14"/>
      <c r="U3261" s="20"/>
      <c r="V3261" s="390"/>
      <c r="W3261" s="390"/>
      <c r="X3261" s="1"/>
      <c r="Y3261" s="1"/>
      <c r="Z3261" s="13"/>
    </row>
    <row r="3262" spans="1:28" s="2" customFormat="1" ht="24.75" customHeight="1" x14ac:dyDescent="0.15">
      <c r="A3262" s="728">
        <v>16</v>
      </c>
      <c r="B3262" s="40"/>
      <c r="C3262" s="40"/>
      <c r="D3262" s="40"/>
      <c r="E3262" s="40"/>
      <c r="F3262" s="40"/>
      <c r="G3262" s="40"/>
      <c r="H3262" s="40"/>
      <c r="I3262" s="40"/>
      <c r="J3262" s="40"/>
      <c r="K3262" s="40"/>
      <c r="L3262" s="40"/>
      <c r="M3262" s="40"/>
      <c r="N3262" s="40"/>
      <c r="O3262" s="15"/>
      <c r="P3262" s="40"/>
      <c r="Q3262" s="40"/>
      <c r="R3262" s="18"/>
      <c r="S3262" s="19"/>
      <c r="T3262" s="14"/>
      <c r="U3262" s="20"/>
      <c r="V3262" s="1"/>
      <c r="W3262" s="390"/>
      <c r="X3262" s="1"/>
      <c r="Y3262" s="1"/>
      <c r="Z3262" s="13"/>
    </row>
    <row r="3263" spans="1:28" s="2" customFormat="1" ht="24.75" customHeight="1" x14ac:dyDescent="0.15">
      <c r="A3263" s="728">
        <v>17</v>
      </c>
      <c r="B3263" s="40"/>
      <c r="C3263" s="40"/>
      <c r="D3263" s="40"/>
      <c r="E3263" s="40"/>
      <c r="F3263" s="40"/>
      <c r="G3263" s="40"/>
      <c r="H3263" s="40"/>
      <c r="I3263" s="40"/>
      <c r="J3263" s="40"/>
      <c r="K3263" s="40"/>
      <c r="L3263" s="40"/>
      <c r="M3263" s="40"/>
      <c r="N3263" s="40"/>
      <c r="O3263" s="15"/>
      <c r="P3263" s="40"/>
      <c r="Q3263" s="40"/>
      <c r="R3263" s="18"/>
      <c r="S3263" s="19"/>
      <c r="T3263" s="14"/>
      <c r="U3263" s="20"/>
      <c r="V3263" s="1"/>
      <c r="W3263" s="390"/>
      <c r="X3263" s="1"/>
      <c r="Y3263" s="1"/>
      <c r="Z3263" s="13"/>
    </row>
    <row r="3264" spans="1:28" s="2" customFormat="1" ht="24.75" customHeight="1" x14ac:dyDescent="0.15">
      <c r="A3264" s="728">
        <v>18</v>
      </c>
      <c r="B3264" s="40"/>
      <c r="C3264" s="40"/>
      <c r="D3264" s="40"/>
      <c r="E3264" s="40"/>
      <c r="F3264" s="40"/>
      <c r="G3264" s="40"/>
      <c r="H3264" s="40"/>
      <c r="I3264" s="40"/>
      <c r="J3264" s="40"/>
      <c r="K3264" s="40"/>
      <c r="L3264" s="40"/>
      <c r="M3264" s="40"/>
      <c r="N3264" s="40"/>
      <c r="O3264" s="15"/>
      <c r="P3264" s="40"/>
      <c r="Q3264" s="40"/>
      <c r="R3264" s="18"/>
      <c r="S3264" s="19"/>
      <c r="T3264" s="14"/>
      <c r="U3264" s="20"/>
      <c r="V3264" s="1"/>
      <c r="W3264" s="390"/>
      <c r="X3264" s="1"/>
      <c r="Y3264" s="1"/>
      <c r="Z3264" s="13"/>
    </row>
    <row r="3265" spans="1:26" s="2" customFormat="1" ht="24.75" customHeight="1" x14ac:dyDescent="0.15">
      <c r="A3265" s="8">
        <v>19</v>
      </c>
      <c r="B3265" s="40"/>
      <c r="C3265" s="40"/>
      <c r="D3265" s="40"/>
      <c r="E3265" s="40"/>
      <c r="F3265" s="40"/>
      <c r="G3265" s="40"/>
      <c r="H3265" s="40"/>
      <c r="I3265" s="40"/>
      <c r="J3265" s="40"/>
      <c r="K3265" s="40"/>
      <c r="L3265" s="40"/>
      <c r="M3265" s="40"/>
      <c r="N3265" s="40"/>
      <c r="O3265" s="15"/>
      <c r="P3265" s="40"/>
      <c r="Q3265" s="40"/>
      <c r="R3265" s="10"/>
      <c r="S3265" s="19"/>
      <c r="T3265" s="14"/>
      <c r="U3265" s="20"/>
      <c r="V3265" s="1"/>
      <c r="W3265" s="1"/>
      <c r="X3265" s="1"/>
      <c r="Y3265" s="1"/>
      <c r="Z3265" s="13"/>
    </row>
    <row r="3266" spans="1:26" s="2" customFormat="1" ht="24.75" customHeight="1" x14ac:dyDescent="0.15">
      <c r="A3266" s="8">
        <v>20</v>
      </c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15"/>
      <c r="P3266" s="3"/>
      <c r="Q3266" s="3"/>
      <c r="R3266" s="9"/>
      <c r="S3266" s="4"/>
      <c r="T3266" s="14"/>
      <c r="U3266" s="20"/>
      <c r="V3266" s="1"/>
      <c r="W3266" s="1"/>
      <c r="X3266" s="1"/>
      <c r="Y3266" s="1"/>
      <c r="Z3266" s="13"/>
    </row>
    <row r="3267" spans="1:26" s="2" customFormat="1" ht="24.75" customHeight="1" x14ac:dyDescent="0.15">
      <c r="A3267" s="8">
        <v>21</v>
      </c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15"/>
      <c r="P3267" s="4"/>
      <c r="Q3267" s="4"/>
      <c r="R3267" s="4"/>
      <c r="S3267" s="4"/>
      <c r="T3267" s="14"/>
      <c r="U3267" s="20"/>
      <c r="V3267" s="1"/>
      <c r="W3267" s="1"/>
      <c r="X3267" s="1"/>
      <c r="Y3267" s="1"/>
      <c r="Z3267" s="13"/>
    </row>
    <row r="3268" spans="1:26" s="2" customFormat="1" ht="24.75" customHeight="1" x14ac:dyDescent="0.15">
      <c r="A3268" s="8">
        <v>22</v>
      </c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15"/>
      <c r="P3268" s="4"/>
      <c r="Q3268" s="4"/>
      <c r="R3268" s="4"/>
      <c r="S3268" s="4"/>
      <c r="T3268" s="14"/>
      <c r="U3268" s="20"/>
      <c r="V3268" s="1"/>
      <c r="W3268" s="1"/>
      <c r="X3268" s="1"/>
      <c r="Y3268" s="1"/>
      <c r="Z3268" s="13"/>
    </row>
    <row r="3269" spans="1:26" s="2" customFormat="1" ht="24.75" customHeight="1" x14ac:dyDescent="0.15">
      <c r="A3269" s="8">
        <v>23</v>
      </c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15"/>
      <c r="P3269" s="4"/>
      <c r="Q3269" s="4"/>
      <c r="R3269" s="4"/>
      <c r="S3269" s="4"/>
      <c r="T3269" s="14"/>
      <c r="U3269" s="20"/>
      <c r="V3269" s="1"/>
      <c r="W3269" s="1"/>
      <c r="X3269" s="1"/>
      <c r="Y3269" s="1"/>
      <c r="Z3269" s="13"/>
    </row>
    <row r="3270" spans="1:26" s="2" customFormat="1" ht="24.75" customHeight="1" x14ac:dyDescent="0.15">
      <c r="A3270" s="8">
        <v>24</v>
      </c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15"/>
      <c r="P3270" s="4"/>
      <c r="Q3270" s="4"/>
      <c r="R3270" s="4"/>
      <c r="S3270" s="4"/>
      <c r="T3270" s="14"/>
      <c r="U3270" s="20"/>
      <c r="V3270" s="1"/>
      <c r="W3270" s="1"/>
      <c r="X3270" s="1"/>
      <c r="Y3270" s="1"/>
      <c r="Z3270" s="13"/>
    </row>
    <row r="3271" spans="1:26" s="2" customFormat="1" ht="24.75" customHeight="1" x14ac:dyDescent="0.15">
      <c r="A3271" s="8">
        <v>25</v>
      </c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15"/>
      <c r="P3271" s="4"/>
      <c r="Q3271" s="4"/>
      <c r="R3271" s="4"/>
      <c r="S3271" s="4"/>
      <c r="T3271" s="14"/>
      <c r="U3271" s="20"/>
      <c r="V3271" s="1"/>
      <c r="W3271" s="1"/>
      <c r="X3271" s="1"/>
      <c r="Y3271" s="1"/>
      <c r="Z3271" s="13"/>
    </row>
    <row r="3272" spans="1:26" s="2" customFormat="1" ht="24.75" customHeight="1" x14ac:dyDescent="0.15">
      <c r="A3272" s="8">
        <v>26</v>
      </c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15"/>
      <c r="P3272" s="4"/>
      <c r="Q3272" s="4"/>
      <c r="R3272" s="4"/>
      <c r="S3272" s="4"/>
      <c r="T3272" s="14"/>
      <c r="U3272" s="20"/>
      <c r="V3272" s="1"/>
      <c r="W3272" s="1"/>
      <c r="X3272" s="1"/>
      <c r="Y3272" s="1"/>
      <c r="Z3272" s="13"/>
    </row>
    <row r="3273" spans="1:26" s="2" customFormat="1" ht="24.75" customHeight="1" x14ac:dyDescent="0.15">
      <c r="A3273" s="8">
        <v>27</v>
      </c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14"/>
      <c r="U3273" s="20"/>
      <c r="V3273" s="1"/>
      <c r="W3273" s="1"/>
      <c r="X3273" s="1"/>
      <c r="Y3273" s="1"/>
      <c r="Z3273" s="13"/>
    </row>
    <row r="3274" spans="1:26" s="2" customFormat="1" ht="24.75" customHeight="1" x14ac:dyDescent="0.15">
      <c r="A3274" s="8">
        <v>28</v>
      </c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14"/>
      <c r="U3274" s="20"/>
      <c r="V3274" s="1"/>
      <c r="W3274" s="1"/>
      <c r="X3274" s="1"/>
      <c r="Y3274" s="1"/>
      <c r="Z3274" s="13"/>
    </row>
    <row r="3275" spans="1:26" s="2" customFormat="1" ht="24.75" customHeight="1" x14ac:dyDescent="0.15">
      <c r="A3275" s="8">
        <v>29</v>
      </c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14"/>
      <c r="U3275" s="20"/>
      <c r="V3275" s="1"/>
      <c r="W3275" s="1"/>
      <c r="X3275" s="1"/>
      <c r="Y3275" s="1"/>
      <c r="Z3275" s="13"/>
    </row>
    <row r="3276" spans="1:26" s="2" customFormat="1" ht="24.75" customHeight="1" x14ac:dyDescent="0.15">
      <c r="A3276" s="8">
        <v>30</v>
      </c>
      <c r="B3276" s="45"/>
      <c r="C3276" s="45"/>
      <c r="D3276" s="45"/>
      <c r="E3276" s="45"/>
      <c r="F3276" s="45"/>
      <c r="G3276" s="45"/>
      <c r="H3276" s="45"/>
      <c r="I3276" s="45"/>
      <c r="J3276" s="45"/>
      <c r="K3276" s="45"/>
      <c r="L3276" s="45"/>
      <c r="M3276" s="45"/>
      <c r="N3276" s="45"/>
      <c r="O3276" s="45"/>
      <c r="P3276" s="45"/>
      <c r="Q3276" s="45"/>
      <c r="R3276" s="45"/>
      <c r="S3276" s="45"/>
      <c r="T3276" s="46"/>
      <c r="U3276" s="47"/>
      <c r="V3276" s="1"/>
      <c r="W3276" s="1"/>
      <c r="X3276" s="1"/>
      <c r="Y3276" s="1"/>
      <c r="Z3276" s="13"/>
    </row>
    <row r="3277" spans="1:26" s="2" customFormat="1" ht="24.75" customHeight="1" x14ac:dyDescent="0.15">
      <c r="A3277" s="8">
        <v>31</v>
      </c>
      <c r="B3277" s="45"/>
      <c r="C3277" s="45"/>
      <c r="D3277" s="45"/>
      <c r="E3277" s="45"/>
      <c r="F3277" s="45"/>
      <c r="G3277" s="45"/>
      <c r="H3277" s="45"/>
      <c r="I3277" s="45"/>
      <c r="J3277" s="45"/>
      <c r="K3277" s="45"/>
      <c r="L3277" s="45"/>
      <c r="M3277" s="45"/>
      <c r="N3277" s="45"/>
      <c r="O3277" s="45"/>
      <c r="P3277" s="45"/>
      <c r="Q3277" s="45"/>
      <c r="R3277" s="45"/>
      <c r="S3277" s="45"/>
      <c r="T3277" s="46"/>
      <c r="U3277" s="47"/>
      <c r="V3277" s="1"/>
      <c r="W3277" s="1"/>
      <c r="X3277" s="1"/>
      <c r="Y3277" s="1"/>
      <c r="Z3277" s="13"/>
    </row>
    <row r="3278" spans="1:26" s="2" customFormat="1" ht="24.75" customHeight="1" x14ac:dyDescent="0.15">
      <c r="A3278" s="8">
        <v>32</v>
      </c>
      <c r="B3278" s="45"/>
      <c r="C3278" s="45"/>
      <c r="D3278" s="45"/>
      <c r="E3278" s="45"/>
      <c r="F3278" s="45"/>
      <c r="G3278" s="45"/>
      <c r="H3278" s="45"/>
      <c r="I3278" s="45"/>
      <c r="J3278" s="45"/>
      <c r="K3278" s="45"/>
      <c r="L3278" s="45"/>
      <c r="M3278" s="45"/>
      <c r="N3278" s="45"/>
      <c r="O3278" s="45"/>
      <c r="P3278" s="45"/>
      <c r="Q3278" s="45"/>
      <c r="R3278" s="45"/>
      <c r="S3278" s="45"/>
      <c r="T3278" s="46"/>
      <c r="U3278" s="47"/>
      <c r="V3278" s="1"/>
      <c r="W3278" s="1"/>
      <c r="X3278" s="1"/>
      <c r="Y3278" s="1"/>
      <c r="Z3278" s="13"/>
    </row>
    <row r="3279" spans="1:26" s="2" customFormat="1" ht="24.75" customHeight="1" thickBot="1" x14ac:dyDescent="0.2">
      <c r="A3279" s="11">
        <v>33</v>
      </c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31"/>
      <c r="U3279" s="32"/>
      <c r="V3279" s="1"/>
      <c r="W3279" s="1"/>
      <c r="X3279" s="1"/>
      <c r="Y3279" s="1"/>
      <c r="Z3279" s="13"/>
    </row>
    <row r="3280" spans="1:26" s="2" customFormat="1" ht="20.100000000000001" customHeight="1" thickBot="1" x14ac:dyDescent="0.2">
      <c r="A3280" s="1489" t="s">
        <v>4</v>
      </c>
      <c r="B3280" s="1490"/>
      <c r="C3280" s="1491" t="s">
        <v>976</v>
      </c>
      <c r="D3280" s="1492"/>
      <c r="E3280" s="1492"/>
      <c r="F3280" s="1493"/>
      <c r="G3280" s="13"/>
      <c r="H3280" s="13"/>
      <c r="I3280" s="13"/>
      <c r="J3280" s="13"/>
      <c r="K3280" s="13"/>
      <c r="L3280" s="13"/>
      <c r="M3280" s="13"/>
      <c r="N3280" s="13"/>
      <c r="O3280" s="13"/>
      <c r="P3280" s="13"/>
      <c r="Q3280" s="13"/>
      <c r="R3280" s="13"/>
      <c r="S3280" s="13"/>
      <c r="T3280" s="467"/>
      <c r="U3280" s="467"/>
      <c r="V3280" s="1"/>
      <c r="W3280" s="1"/>
      <c r="X3280" s="1"/>
      <c r="Y3280" s="1"/>
      <c r="Z3280" s="13"/>
    </row>
    <row r="3281" spans="1:27" s="2" customFormat="1" ht="31.5" customHeight="1" thickBot="1" x14ac:dyDescent="0.2">
      <c r="A3281" s="1476" t="s">
        <v>667</v>
      </c>
      <c r="B3281" s="1477"/>
      <c r="C3281" s="1477"/>
      <c r="D3281" s="1477"/>
      <c r="E3281" s="1478"/>
      <c r="F3281" s="602" t="s">
        <v>1766</v>
      </c>
      <c r="G3281" s="1"/>
      <c r="H3281" s="1479" t="s">
        <v>931</v>
      </c>
      <c r="I3281" s="1480"/>
      <c r="J3281" s="1480"/>
      <c r="K3281" s="5" t="s">
        <v>932</v>
      </c>
      <c r="L3281" s="1457" t="s">
        <v>933</v>
      </c>
      <c r="M3281" s="1457"/>
      <c r="N3281" s="1458"/>
      <c r="O3281" s="1"/>
      <c r="P3281" s="6"/>
      <c r="Q3281" s="6"/>
      <c r="R3281" s="6"/>
      <c r="S3281" s="1"/>
      <c r="T3281" s="1467" t="s">
        <v>934</v>
      </c>
      <c r="U3281" s="1468"/>
      <c r="V3281" s="34">
        <f>V3283/V3288</f>
        <v>1.4997044917257682E-2</v>
      </c>
      <c r="W3281" s="34">
        <f>W3283/W3288</f>
        <v>1.4923167848699763E-2</v>
      </c>
      <c r="X3281" s="678">
        <f>AVERAGE(V3281,W3281)</f>
        <v>1.4960106382978722E-2</v>
      </c>
      <c r="Y3281" s="380" t="s">
        <v>184</v>
      </c>
      <c r="Z3281" s="381">
        <f>ROUND(X3281*1440,0)/1440</f>
        <v>1.5277777777777777E-2</v>
      </c>
    </row>
    <row r="3282" spans="1:27" s="2" customFormat="1" ht="9" customHeight="1" thickBot="1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534"/>
      <c r="U3282" s="534"/>
      <c r="V3282" s="34">
        <v>0.23611111111111113</v>
      </c>
      <c r="W3282" s="34">
        <v>0.23958333333333334</v>
      </c>
      <c r="Y3282" s="34"/>
      <c r="Z3282" s="934"/>
    </row>
    <row r="3283" spans="1:27" s="2" customFormat="1" ht="20.100000000000001" customHeight="1" thickBot="1" x14ac:dyDescent="0.2">
      <c r="A3283" s="1495" t="s">
        <v>935</v>
      </c>
      <c r="B3283" s="1483"/>
      <c r="C3283" s="1483" t="s">
        <v>936</v>
      </c>
      <c r="D3283" s="1483"/>
      <c r="E3283" s="1484"/>
      <c r="F3283" s="1453"/>
      <c r="G3283" s="1454"/>
      <c r="H3283" s="1454"/>
      <c r="I3283" s="1454"/>
      <c r="J3283" s="1454"/>
      <c r="K3283" s="1"/>
      <c r="L3283" s="1"/>
      <c r="M3283" s="1"/>
      <c r="N3283" s="1"/>
      <c r="O3283" s="7" t="s">
        <v>238</v>
      </c>
      <c r="P3283" s="1536">
        <v>22</v>
      </c>
      <c r="Q3283" s="1537"/>
      <c r="R3283" s="1"/>
      <c r="S3283" s="7" t="s">
        <v>937</v>
      </c>
      <c r="T3283" s="1526">
        <v>4.9999999999999996E-2</v>
      </c>
      <c r="U3283" s="1527"/>
      <c r="V3283" s="34">
        <f>V3284-V3282</f>
        <v>0.70486111111111105</v>
      </c>
      <c r="W3283" s="34">
        <f>W3284-W3282</f>
        <v>0.70138888888888884</v>
      </c>
      <c r="Y3283" s="34"/>
      <c r="Z3283" s="934"/>
    </row>
    <row r="3284" spans="1:27" s="2" customFormat="1" ht="9" customHeight="1" thickBot="1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534"/>
      <c r="U3284" s="534"/>
      <c r="V3284" s="34">
        <v>0.94097222222222221</v>
      </c>
      <c r="W3284" s="34">
        <v>0.94097222222222221</v>
      </c>
      <c r="Y3284" s="34"/>
      <c r="Z3284" s="934"/>
    </row>
    <row r="3285" spans="1:27" s="2" customFormat="1" ht="20.100000000000001" customHeight="1" x14ac:dyDescent="0.15">
      <c r="A3285" s="1499" t="s">
        <v>938</v>
      </c>
      <c r="B3285" s="1494">
        <v>1</v>
      </c>
      <c r="C3285" s="1494"/>
      <c r="D3285" s="1494">
        <v>2</v>
      </c>
      <c r="E3285" s="1494"/>
      <c r="F3285" s="1494">
        <v>3</v>
      </c>
      <c r="G3285" s="1494"/>
      <c r="H3285" s="1494">
        <v>4</v>
      </c>
      <c r="I3285" s="1494"/>
      <c r="J3285" s="1494">
        <v>5</v>
      </c>
      <c r="K3285" s="1494"/>
      <c r="L3285" s="1494">
        <v>6</v>
      </c>
      <c r="M3285" s="1494"/>
      <c r="N3285" s="1494">
        <v>7</v>
      </c>
      <c r="O3285" s="1494"/>
      <c r="P3285" s="1494">
        <v>8</v>
      </c>
      <c r="Q3285" s="1494"/>
      <c r="R3285" s="1494">
        <v>9</v>
      </c>
      <c r="S3285" s="1494"/>
      <c r="T3285" s="1501">
        <v>10</v>
      </c>
      <c r="U3285" s="1502"/>
      <c r="V3285" s="34"/>
      <c r="W3285" s="34"/>
      <c r="Y3285" s="34"/>
      <c r="Z3285" s="934"/>
    </row>
    <row r="3286" spans="1:27" s="2" customFormat="1" ht="20.100000000000001" customHeight="1" x14ac:dyDescent="0.15">
      <c r="A3286" s="1500"/>
      <c r="B3286" s="9" t="s">
        <v>918</v>
      </c>
      <c r="C3286" s="9" t="s">
        <v>933</v>
      </c>
      <c r="D3286" s="9" t="s">
        <v>236</v>
      </c>
      <c r="E3286" s="9" t="s">
        <v>939</v>
      </c>
      <c r="F3286" s="9" t="s">
        <v>940</v>
      </c>
      <c r="G3286" s="9" t="s">
        <v>939</v>
      </c>
      <c r="H3286" s="9" t="s">
        <v>931</v>
      </c>
      <c r="I3286" s="9" t="s">
        <v>939</v>
      </c>
      <c r="J3286" s="9" t="s">
        <v>931</v>
      </c>
      <c r="K3286" s="9" t="s">
        <v>939</v>
      </c>
      <c r="L3286" s="9" t="s">
        <v>941</v>
      </c>
      <c r="M3286" s="9" t="s">
        <v>942</v>
      </c>
      <c r="N3286" s="9" t="s">
        <v>941</v>
      </c>
      <c r="O3286" s="9" t="s">
        <v>939</v>
      </c>
      <c r="P3286" s="9"/>
      <c r="Q3286" s="9"/>
      <c r="R3286" s="9"/>
      <c r="S3286" s="9"/>
      <c r="T3286" s="10"/>
      <c r="U3286" s="16"/>
      <c r="V3286" s="780"/>
      <c r="W3286" s="780"/>
      <c r="Y3286" s="471"/>
      <c r="Z3286" s="934"/>
    </row>
    <row r="3287" spans="1:27" s="2" customFormat="1" ht="24.75" customHeight="1" x14ac:dyDescent="0.15">
      <c r="A3287" s="108">
        <v>1</v>
      </c>
      <c r="B3287" s="632"/>
      <c r="C3287" s="704">
        <v>0.23958333333333334</v>
      </c>
      <c r="D3287" s="632">
        <v>0.29652777777777778</v>
      </c>
      <c r="E3287" s="632">
        <v>0.34652777777777777</v>
      </c>
      <c r="F3287" s="632">
        <v>0.42430555555555555</v>
      </c>
      <c r="G3287" s="632">
        <v>0.48263888888888878</v>
      </c>
      <c r="H3287" s="632">
        <v>0.55763888888888891</v>
      </c>
      <c r="I3287" s="632">
        <v>0.61736111111111069</v>
      </c>
      <c r="J3287" s="632">
        <v>0.69305555555555554</v>
      </c>
      <c r="K3287" s="632">
        <v>0.75069444444444433</v>
      </c>
      <c r="L3287" s="632">
        <v>0.83194444444444482</v>
      </c>
      <c r="M3287" s="632">
        <v>0.89097222222222217</v>
      </c>
      <c r="N3287" s="832"/>
      <c r="O3287" s="40"/>
      <c r="P3287" s="3"/>
      <c r="Q3287" s="3"/>
      <c r="R3287" s="18"/>
      <c r="S3287" s="19"/>
      <c r="T3287" s="14"/>
      <c r="U3287" s="466"/>
      <c r="V3287" s="412">
        <f>COUNTA(B3287:U3319)</f>
        <v>94</v>
      </c>
      <c r="W3287" s="587">
        <f>V3287/8.5/2</f>
        <v>5.5294117647058822</v>
      </c>
      <c r="Y3287" s="471"/>
      <c r="Z3287" s="104"/>
      <c r="AA3287" s="2" t="s">
        <v>943</v>
      </c>
    </row>
    <row r="3288" spans="1:27" s="2" customFormat="1" ht="24.75" customHeight="1" x14ac:dyDescent="0.15">
      <c r="A3288" s="108" t="s">
        <v>53</v>
      </c>
      <c r="B3288" s="704"/>
      <c r="C3288" s="704">
        <v>0.25277777777777777</v>
      </c>
      <c r="D3288" s="632">
        <v>0.31041666666666667</v>
      </c>
      <c r="E3288" s="632">
        <v>0.36041666666666666</v>
      </c>
      <c r="F3288" s="632">
        <v>0.43749999999999994</v>
      </c>
      <c r="G3288" s="632">
        <v>0.49722222222222212</v>
      </c>
      <c r="H3288" s="632">
        <v>0.57361111111111107</v>
      </c>
      <c r="I3288" s="632">
        <v>0.63402777777777741</v>
      </c>
      <c r="J3288" s="632">
        <v>0.71111111111111114</v>
      </c>
      <c r="K3288" s="632">
        <v>0.76874999999999993</v>
      </c>
      <c r="L3288" s="632">
        <v>0.84861111111111143</v>
      </c>
      <c r="M3288" s="632">
        <v>0.90902777777777755</v>
      </c>
      <c r="N3288" s="832"/>
      <c r="O3288" s="40"/>
      <c r="P3288" s="3"/>
      <c r="Q3288" s="3"/>
      <c r="R3288" s="18"/>
      <c r="S3288" s="19"/>
      <c r="T3288" s="14"/>
      <c r="U3288" s="466"/>
      <c r="V3288" s="416">
        <f>COUNTA(B3287:B3319,D3287:D3319,F3287:F3319,H3287:H3319,J3287:J3319,L3287:L3319,N3287:N3319,P3287:P3319,R3287:R3319,T3287:T3319)</f>
        <v>47</v>
      </c>
      <c r="W3288" s="416">
        <f>COUNTA(C3287:C3319,E3287:E3319,G3287:G3319,I3287:I3319,K3287:K3319,M3287:M3319,O3287:O3319,Q3287:Q3319,S3287:S3319,U3287:U3319)</f>
        <v>47</v>
      </c>
      <c r="Y3288" s="1">
        <f>(V3288+W3288)/2</f>
        <v>47</v>
      </c>
      <c r="Z3288" s="104"/>
      <c r="AA3288" s="2" t="s">
        <v>668</v>
      </c>
    </row>
    <row r="3289" spans="1:27" s="2" customFormat="1" ht="24.75" customHeight="1" x14ac:dyDescent="0.15">
      <c r="A3289" s="108">
        <v>3</v>
      </c>
      <c r="B3289" s="632"/>
      <c r="C3289" s="632">
        <v>0.26597222222222222</v>
      </c>
      <c r="D3289" s="632">
        <v>0.32430555555555557</v>
      </c>
      <c r="E3289" s="632">
        <v>0.3756944444444445</v>
      </c>
      <c r="F3289" s="632">
        <v>0.45138888888888884</v>
      </c>
      <c r="G3289" s="632">
        <v>0.5118055555555554</v>
      </c>
      <c r="H3289" s="632">
        <v>0.58958333333333324</v>
      </c>
      <c r="I3289" s="632">
        <v>0.65069444444444413</v>
      </c>
      <c r="J3289" s="632">
        <v>0.72916666666666674</v>
      </c>
      <c r="K3289" s="632">
        <v>0.78680555555555554</v>
      </c>
      <c r="L3289" s="632">
        <v>0.86458333333333359</v>
      </c>
      <c r="M3289" s="632">
        <v>0.92569444444444426</v>
      </c>
      <c r="N3289" s="832"/>
      <c r="O3289" s="40"/>
      <c r="P3289" s="3"/>
      <c r="Q3289" s="3"/>
      <c r="R3289" s="18"/>
      <c r="S3289" s="19"/>
      <c r="T3289" s="14"/>
      <c r="U3289" s="20"/>
      <c r="V3289" s="780"/>
      <c r="W3289" s="780"/>
      <c r="Y3289" s="1" t="s">
        <v>394</v>
      </c>
      <c r="Z3289" s="104"/>
      <c r="AA3289" s="2" t="s">
        <v>943</v>
      </c>
    </row>
    <row r="3290" spans="1:27" s="2" customFormat="1" ht="24.75" customHeight="1" x14ac:dyDescent="0.15">
      <c r="A3290" s="108" t="s">
        <v>55</v>
      </c>
      <c r="B3290" s="632"/>
      <c r="C3290" s="632">
        <v>0.27916666666666667</v>
      </c>
      <c r="D3290" s="632">
        <v>0.33888888888888885</v>
      </c>
      <c r="E3290" s="632">
        <v>0.39166666666666666</v>
      </c>
      <c r="F3290" s="632">
        <v>0.46527777777777773</v>
      </c>
      <c r="G3290" s="632">
        <v>0.52638888888888868</v>
      </c>
      <c r="H3290" s="632">
        <v>0.6055555555555554</v>
      </c>
      <c r="I3290" s="632">
        <v>0.66736111111111085</v>
      </c>
      <c r="J3290" s="632">
        <v>0.74722222222222234</v>
      </c>
      <c r="K3290" s="632">
        <v>0.80416666666666647</v>
      </c>
      <c r="L3290" s="632">
        <v>0.87986111111111143</v>
      </c>
      <c r="M3290" s="632">
        <v>0.94097222222222199</v>
      </c>
      <c r="N3290" s="832"/>
      <c r="O3290" s="40"/>
      <c r="P3290" s="3"/>
      <c r="Q3290" s="3"/>
      <c r="R3290" s="18"/>
      <c r="S3290" s="19"/>
      <c r="T3290" s="14"/>
      <c r="U3290" s="20"/>
      <c r="V3290" s="419">
        <f>L3292-L3290</f>
        <v>1.5277777777777835E-2</v>
      </c>
      <c r="W3290" s="419">
        <f>M3288-M3287</f>
        <v>1.805555555555538E-2</v>
      </c>
      <c r="Y3290" s="471"/>
      <c r="Z3290" s="104"/>
      <c r="AA3290" s="2" t="s">
        <v>943</v>
      </c>
    </row>
    <row r="3291" spans="1:27" s="2" customFormat="1" ht="24.75" customHeight="1" x14ac:dyDescent="0.15">
      <c r="A3291" s="108">
        <v>5</v>
      </c>
      <c r="B3291" s="632">
        <v>0.23611111111111113</v>
      </c>
      <c r="C3291" s="703">
        <v>0.29236111111111113</v>
      </c>
      <c r="D3291" s="632">
        <v>0.35416666666666669</v>
      </c>
      <c r="E3291" s="632">
        <v>0.40763888888888883</v>
      </c>
      <c r="F3291" s="632">
        <v>0.48055555555555551</v>
      </c>
      <c r="G3291" s="632">
        <v>0.54097222222222197</v>
      </c>
      <c r="H3291" s="632"/>
      <c r="I3291" s="632"/>
      <c r="J3291" s="632"/>
      <c r="K3291" s="632"/>
      <c r="L3291" s="632"/>
      <c r="M3291" s="632"/>
      <c r="N3291" s="832"/>
      <c r="O3291" s="40"/>
      <c r="P3291" s="3"/>
      <c r="Q3291" s="40"/>
      <c r="R3291" s="18"/>
      <c r="S3291" s="19"/>
      <c r="T3291" s="14"/>
      <c r="U3291" s="20"/>
      <c r="V3291" s="419">
        <f>L3293-L3292</f>
        <v>1.5277777777777835E-2</v>
      </c>
      <c r="W3291" s="419">
        <f>M3289-M3288</f>
        <v>1.6666666666666718E-2</v>
      </c>
      <c r="Y3291" s="471"/>
      <c r="Z3291" s="104"/>
    </row>
    <row r="3292" spans="1:27" s="2" customFormat="1" ht="24.75" customHeight="1" x14ac:dyDescent="0.15">
      <c r="A3292" s="108" t="s">
        <v>57</v>
      </c>
      <c r="B3292" s="632">
        <v>0.24791666666666667</v>
      </c>
      <c r="C3292" s="703">
        <v>0.30277777777777776</v>
      </c>
      <c r="D3292" s="632">
        <v>0.36874999999999997</v>
      </c>
      <c r="E3292" s="632">
        <v>0.42361111111111099</v>
      </c>
      <c r="F3292" s="632">
        <v>0.49652777777777773</v>
      </c>
      <c r="G3292" s="632">
        <v>0.55555555555555525</v>
      </c>
      <c r="H3292" s="632">
        <v>0.62291666666666656</v>
      </c>
      <c r="I3292" s="632">
        <v>0.68402777777777757</v>
      </c>
      <c r="J3292" s="632">
        <v>0.7645833333333335</v>
      </c>
      <c r="K3292" s="632">
        <v>0.82152777777777763</v>
      </c>
      <c r="L3292" s="632">
        <v>0.89513888888888926</v>
      </c>
      <c r="M3292" s="632"/>
      <c r="N3292" s="832"/>
      <c r="O3292" s="40"/>
      <c r="P3292" s="3"/>
      <c r="Q3292" s="40"/>
      <c r="R3292" s="18"/>
      <c r="S3292" s="19"/>
      <c r="T3292" s="14"/>
      <c r="U3292" s="20"/>
      <c r="V3292" s="419">
        <f>L3294-L3293</f>
        <v>1.5277777777777724E-2</v>
      </c>
      <c r="W3292" s="419">
        <f>M3290-M3289</f>
        <v>1.5277777777777724E-2</v>
      </c>
      <c r="Y3292" s="471"/>
      <c r="Z3292" s="104"/>
    </row>
    <row r="3293" spans="1:27" s="2" customFormat="1" ht="24.75" customHeight="1" x14ac:dyDescent="0.15">
      <c r="A3293" s="108">
        <v>7</v>
      </c>
      <c r="B3293" s="632">
        <v>0.25972222222222224</v>
      </c>
      <c r="C3293" s="703">
        <v>0.31319444444444444</v>
      </c>
      <c r="D3293" s="632">
        <v>0.3833333333333333</v>
      </c>
      <c r="E3293" s="632">
        <v>0.43888888888888883</v>
      </c>
      <c r="F3293" s="632">
        <v>0.51180555555555562</v>
      </c>
      <c r="G3293" s="632">
        <v>0.57083333333333297</v>
      </c>
      <c r="H3293" s="632">
        <v>0.64027777777777761</v>
      </c>
      <c r="I3293" s="632">
        <v>0.70069444444444429</v>
      </c>
      <c r="J3293" s="632">
        <v>0.78125000000000022</v>
      </c>
      <c r="K3293" s="632">
        <v>0.8388888888888888</v>
      </c>
      <c r="L3293" s="632">
        <v>0.9104166666666671</v>
      </c>
      <c r="M3293" s="632"/>
      <c r="N3293" s="832"/>
      <c r="O3293" s="40"/>
      <c r="P3293" s="3"/>
      <c r="Q3293" s="40"/>
      <c r="R3293" s="18"/>
      <c r="S3293" s="19"/>
      <c r="T3293" s="14"/>
      <c r="U3293" s="20"/>
      <c r="V3293" s="419">
        <f>L3295-L3294</f>
        <v>1.5277777777777724E-2</v>
      </c>
      <c r="W3293" s="419"/>
      <c r="Y3293" s="471"/>
      <c r="Z3293" s="104"/>
    </row>
    <row r="3294" spans="1:27" s="2" customFormat="1" ht="24.75" customHeight="1" x14ac:dyDescent="0.15">
      <c r="A3294" s="108" t="s">
        <v>944</v>
      </c>
      <c r="B3294" s="632">
        <v>0.27152777777777776</v>
      </c>
      <c r="C3294" s="703">
        <v>0.32361111111111113</v>
      </c>
      <c r="D3294" s="632">
        <v>0.3972222222222222</v>
      </c>
      <c r="E3294" s="632">
        <v>0.45347222222222211</v>
      </c>
      <c r="F3294" s="632">
        <v>0.52638888888888891</v>
      </c>
      <c r="G3294" s="632">
        <v>0.58611111111111069</v>
      </c>
      <c r="H3294" s="632">
        <v>0.65763888888888877</v>
      </c>
      <c r="I3294" s="632">
        <v>0.71666666666666656</v>
      </c>
      <c r="J3294" s="632">
        <v>0.79791666666666694</v>
      </c>
      <c r="K3294" s="632">
        <v>0.85624999999999984</v>
      </c>
      <c r="L3294" s="632">
        <v>0.92569444444444482</v>
      </c>
      <c r="M3294" s="632"/>
      <c r="N3294" s="832"/>
      <c r="O3294" s="40"/>
      <c r="P3294" s="3"/>
      <c r="Q3294" s="40"/>
      <c r="R3294" s="18"/>
      <c r="S3294" s="19"/>
      <c r="T3294" s="14"/>
      <c r="U3294" s="20"/>
      <c r="V3294" s="419"/>
      <c r="W3294" s="419"/>
      <c r="Y3294" s="471"/>
      <c r="Z3294" s="324"/>
    </row>
    <row r="3295" spans="1:27" s="2" customFormat="1" ht="24.75" customHeight="1" x14ac:dyDescent="0.15">
      <c r="A3295" s="108">
        <v>9</v>
      </c>
      <c r="B3295" s="632">
        <v>0.28333333333333333</v>
      </c>
      <c r="C3295" s="703">
        <v>0.33402777777777776</v>
      </c>
      <c r="D3295" s="632">
        <v>0.41111111111111115</v>
      </c>
      <c r="E3295" s="632">
        <v>0.46805555555555545</v>
      </c>
      <c r="F3295" s="632">
        <v>0.54166666666666674</v>
      </c>
      <c r="G3295" s="632">
        <v>0.60138888888888842</v>
      </c>
      <c r="H3295" s="632">
        <v>0.67499999999999993</v>
      </c>
      <c r="I3295" s="632">
        <v>0.73263888888888884</v>
      </c>
      <c r="J3295" s="632">
        <v>0.81458333333333366</v>
      </c>
      <c r="K3295" s="632">
        <v>0.87361111111111101</v>
      </c>
      <c r="L3295" s="632">
        <v>0.94097222222222254</v>
      </c>
      <c r="M3295" s="632"/>
      <c r="N3295" s="832"/>
      <c r="O3295" s="40"/>
      <c r="P3295" s="40"/>
      <c r="Q3295" s="40"/>
      <c r="R3295" s="18"/>
      <c r="S3295" s="19"/>
      <c r="T3295" s="14"/>
      <c r="U3295" s="20"/>
      <c r="V3295" s="419"/>
      <c r="W3295" s="419"/>
      <c r="Y3295" s="471"/>
      <c r="Z3295" s="324"/>
    </row>
    <row r="3296" spans="1:27" s="2" customFormat="1" ht="24.75" customHeight="1" x14ac:dyDescent="0.15">
      <c r="A3296" s="728">
        <v>10</v>
      </c>
      <c r="B3296" s="40"/>
      <c r="C3296" s="40"/>
      <c r="D3296" s="40"/>
      <c r="E3296" s="40"/>
      <c r="F3296" s="40"/>
      <c r="G3296" s="40"/>
      <c r="H3296" s="40"/>
      <c r="I3296" s="40"/>
      <c r="J3296" s="40"/>
      <c r="K3296" s="40"/>
      <c r="L3296" s="40"/>
      <c r="M3296" s="40"/>
      <c r="N3296" s="40"/>
      <c r="O3296" s="40"/>
      <c r="P3296" s="40"/>
      <c r="Q3296" s="40"/>
      <c r="R3296" s="18"/>
      <c r="S3296" s="19"/>
      <c r="T3296" s="14"/>
      <c r="U3296" s="20"/>
      <c r="V3296" s="780"/>
      <c r="W3296" s="780"/>
      <c r="Y3296" s="471"/>
      <c r="Z3296" s="324"/>
    </row>
    <row r="3297" spans="1:26" s="2" customFormat="1" ht="24.75" customHeight="1" x14ac:dyDescent="0.15">
      <c r="A3297" s="728">
        <v>11</v>
      </c>
      <c r="B3297" s="40"/>
      <c r="C3297" s="40"/>
      <c r="D3297" s="40"/>
      <c r="E3297" s="40"/>
      <c r="F3297" s="40"/>
      <c r="G3297" s="40"/>
      <c r="H3297" s="40"/>
      <c r="I3297" s="40"/>
      <c r="J3297" s="40"/>
      <c r="K3297" s="40"/>
      <c r="L3297" s="40"/>
      <c r="M3297" s="40"/>
      <c r="N3297" s="40"/>
      <c r="O3297" s="40"/>
      <c r="P3297" s="40"/>
      <c r="Q3297" s="40"/>
      <c r="R3297" s="18"/>
      <c r="S3297" s="19"/>
      <c r="T3297" s="14"/>
      <c r="U3297" s="20"/>
      <c r="V3297" s="780"/>
      <c r="W3297" s="780"/>
      <c r="Y3297" s="471"/>
      <c r="Z3297" s="934"/>
    </row>
    <row r="3298" spans="1:26" s="2" customFormat="1" ht="24.75" customHeight="1" x14ac:dyDescent="0.15">
      <c r="A3298" s="728">
        <v>12</v>
      </c>
      <c r="B3298" s="40"/>
      <c r="C3298" s="40"/>
      <c r="D3298" s="40"/>
      <c r="E3298" s="40"/>
      <c r="F3298" s="40"/>
      <c r="G3298" s="40"/>
      <c r="H3298" s="40"/>
      <c r="I3298" s="40"/>
      <c r="J3298" s="40"/>
      <c r="K3298" s="40"/>
      <c r="L3298" s="40"/>
      <c r="M3298" s="40"/>
      <c r="N3298" s="40"/>
      <c r="O3298" s="40"/>
      <c r="P3298" s="40"/>
      <c r="Q3298" s="40"/>
      <c r="R3298" s="18"/>
      <c r="S3298" s="19"/>
      <c r="T3298" s="14"/>
      <c r="U3298" s="20"/>
      <c r="V3298" s="780"/>
      <c r="W3298" s="780"/>
      <c r="Y3298" s="471"/>
      <c r="Z3298" s="934"/>
    </row>
    <row r="3299" spans="1:26" s="2" customFormat="1" ht="24.75" customHeight="1" x14ac:dyDescent="0.15">
      <c r="A3299" s="728">
        <v>13</v>
      </c>
      <c r="B3299" s="40"/>
      <c r="C3299" s="40"/>
      <c r="D3299" s="40"/>
      <c r="E3299" s="40"/>
      <c r="F3299" s="40"/>
      <c r="G3299" s="40"/>
      <c r="H3299" s="40"/>
      <c r="I3299" s="40"/>
      <c r="J3299" s="40"/>
      <c r="K3299" s="40"/>
      <c r="L3299" s="40"/>
      <c r="M3299" s="40"/>
      <c r="N3299" s="40"/>
      <c r="O3299" s="40"/>
      <c r="P3299" s="40"/>
      <c r="Q3299" s="40"/>
      <c r="R3299" s="18"/>
      <c r="S3299" s="19"/>
      <c r="T3299" s="14"/>
      <c r="U3299" s="20"/>
      <c r="V3299" s="780"/>
      <c r="W3299" s="780"/>
      <c r="Y3299" s="471"/>
      <c r="Z3299" s="934"/>
    </row>
    <row r="3300" spans="1:26" s="2" customFormat="1" ht="24.75" customHeight="1" x14ac:dyDescent="0.15">
      <c r="A3300" s="728">
        <v>14</v>
      </c>
      <c r="B3300" s="40"/>
      <c r="C3300" s="40"/>
      <c r="D3300" s="40"/>
      <c r="E3300" s="40"/>
      <c r="F3300" s="40"/>
      <c r="G3300" s="40"/>
      <c r="H3300" s="40"/>
      <c r="I3300" s="40"/>
      <c r="J3300" s="40"/>
      <c r="K3300" s="40"/>
      <c r="L3300" s="40"/>
      <c r="M3300" s="40"/>
      <c r="N3300" s="40"/>
      <c r="O3300" s="40"/>
      <c r="P3300" s="40"/>
      <c r="Q3300" s="40"/>
      <c r="R3300" s="18"/>
      <c r="S3300" s="19"/>
      <c r="T3300" s="14"/>
      <c r="U3300" s="20"/>
      <c r="V3300" s="780"/>
      <c r="W3300" s="780"/>
      <c r="Y3300" s="471"/>
      <c r="Z3300" s="934"/>
    </row>
    <row r="3301" spans="1:26" s="2" customFormat="1" ht="24.75" customHeight="1" x14ac:dyDescent="0.15">
      <c r="A3301" s="728">
        <v>15</v>
      </c>
      <c r="B3301" s="40"/>
      <c r="C3301" s="40"/>
      <c r="D3301" s="40"/>
      <c r="E3301" s="40"/>
      <c r="F3301" s="40"/>
      <c r="G3301" s="40"/>
      <c r="H3301" s="40"/>
      <c r="I3301" s="40"/>
      <c r="J3301" s="40"/>
      <c r="K3301" s="40"/>
      <c r="L3301" s="40"/>
      <c r="M3301" s="40"/>
      <c r="N3301" s="40"/>
      <c r="O3301" s="40"/>
      <c r="P3301" s="40"/>
      <c r="Q3301" s="40"/>
      <c r="R3301" s="18"/>
      <c r="S3301" s="19"/>
      <c r="T3301" s="14"/>
      <c r="U3301" s="20"/>
      <c r="V3301" s="780"/>
      <c r="W3301" s="780"/>
      <c r="Y3301" s="471"/>
      <c r="Z3301" s="934"/>
    </row>
    <row r="3302" spans="1:26" s="2" customFormat="1" ht="24.75" customHeight="1" x14ac:dyDescent="0.15">
      <c r="A3302" s="728">
        <v>16</v>
      </c>
      <c r="B3302" s="40"/>
      <c r="C3302" s="40"/>
      <c r="D3302" s="40"/>
      <c r="E3302" s="40"/>
      <c r="F3302" s="40"/>
      <c r="G3302" s="40"/>
      <c r="H3302" s="40"/>
      <c r="I3302" s="40"/>
      <c r="J3302" s="40"/>
      <c r="K3302" s="40"/>
      <c r="L3302" s="40"/>
      <c r="M3302" s="40"/>
      <c r="N3302" s="40"/>
      <c r="O3302" s="40"/>
      <c r="P3302" s="40"/>
      <c r="Q3302" s="40"/>
      <c r="R3302" s="18"/>
      <c r="S3302" s="19"/>
      <c r="T3302" s="14"/>
      <c r="U3302" s="20"/>
      <c r="V3302" s="780"/>
      <c r="W3302" s="780"/>
      <c r="Y3302" s="471"/>
      <c r="Z3302" s="934"/>
    </row>
    <row r="3303" spans="1:26" s="2" customFormat="1" ht="24.75" customHeight="1" x14ac:dyDescent="0.15">
      <c r="A3303" s="728">
        <v>17</v>
      </c>
      <c r="B3303" s="40"/>
      <c r="C3303" s="40"/>
      <c r="D3303" s="40"/>
      <c r="E3303" s="40"/>
      <c r="F3303" s="40"/>
      <c r="G3303" s="40"/>
      <c r="H3303" s="40"/>
      <c r="I3303" s="40"/>
      <c r="J3303" s="40"/>
      <c r="K3303" s="40"/>
      <c r="L3303" s="40"/>
      <c r="M3303" s="40"/>
      <c r="N3303" s="40"/>
      <c r="O3303" s="40"/>
      <c r="P3303" s="40"/>
      <c r="Q3303" s="40"/>
      <c r="R3303" s="18"/>
      <c r="S3303" s="19"/>
      <c r="T3303" s="14"/>
      <c r="U3303" s="20"/>
      <c r="V3303" s="780"/>
      <c r="W3303" s="780"/>
      <c r="Y3303" s="471"/>
      <c r="Z3303" s="934"/>
    </row>
    <row r="3304" spans="1:26" s="2" customFormat="1" ht="24.75" customHeight="1" x14ac:dyDescent="0.15">
      <c r="A3304" s="728">
        <v>18</v>
      </c>
      <c r="B3304" s="40"/>
      <c r="C3304" s="40"/>
      <c r="D3304" s="40"/>
      <c r="E3304" s="40"/>
      <c r="F3304" s="40"/>
      <c r="G3304" s="40"/>
      <c r="H3304" s="40"/>
      <c r="I3304" s="40"/>
      <c r="J3304" s="40"/>
      <c r="K3304" s="40"/>
      <c r="L3304" s="40"/>
      <c r="M3304" s="40"/>
      <c r="N3304" s="40"/>
      <c r="O3304" s="40"/>
      <c r="P3304" s="40"/>
      <c r="Q3304" s="40"/>
      <c r="R3304" s="18"/>
      <c r="S3304" s="19"/>
      <c r="T3304" s="14"/>
      <c r="U3304" s="20"/>
      <c r="V3304" s="780"/>
      <c r="W3304" s="780"/>
      <c r="Y3304" s="471"/>
      <c r="Z3304" s="934"/>
    </row>
    <row r="3305" spans="1:26" s="2" customFormat="1" ht="24.75" customHeight="1" x14ac:dyDescent="0.15">
      <c r="A3305" s="8">
        <v>19</v>
      </c>
      <c r="B3305" s="40"/>
      <c r="C3305" s="40"/>
      <c r="D3305" s="40"/>
      <c r="E3305" s="40"/>
      <c r="F3305" s="40"/>
      <c r="G3305" s="40"/>
      <c r="H3305" s="40"/>
      <c r="I3305" s="40"/>
      <c r="J3305" s="40"/>
      <c r="K3305" s="40"/>
      <c r="L3305" s="40"/>
      <c r="M3305" s="40"/>
      <c r="N3305" s="40"/>
      <c r="O3305" s="40"/>
      <c r="P3305" s="40"/>
      <c r="Q3305" s="40"/>
      <c r="R3305" s="10"/>
      <c r="S3305" s="19"/>
      <c r="T3305" s="14"/>
      <c r="U3305" s="20"/>
      <c r="V3305" s="780"/>
      <c r="W3305" s="780"/>
      <c r="Y3305" s="471"/>
      <c r="Z3305" s="934"/>
    </row>
    <row r="3306" spans="1:26" s="2" customFormat="1" ht="24.75" customHeight="1" x14ac:dyDescent="0.15">
      <c r="A3306" s="8">
        <v>20</v>
      </c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9"/>
      <c r="S3306" s="4"/>
      <c r="T3306" s="14"/>
      <c r="U3306" s="20"/>
      <c r="V3306" s="780"/>
      <c r="W3306" s="780"/>
      <c r="Y3306" s="471"/>
      <c r="Z3306" s="934"/>
    </row>
    <row r="3307" spans="1:26" s="2" customFormat="1" ht="24.75" customHeight="1" x14ac:dyDescent="0.15">
      <c r="A3307" s="8">
        <v>21</v>
      </c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14"/>
      <c r="U3307" s="20"/>
      <c r="V3307" s="780"/>
      <c r="W3307" s="780"/>
      <c r="Y3307" s="471"/>
      <c r="Z3307" s="934"/>
    </row>
    <row r="3308" spans="1:26" s="2" customFormat="1" ht="24.75" customHeight="1" x14ac:dyDescent="0.15">
      <c r="A3308" s="8">
        <v>22</v>
      </c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14"/>
      <c r="U3308" s="20"/>
      <c r="V3308" s="780"/>
      <c r="W3308" s="780"/>
      <c r="Y3308" s="471"/>
      <c r="Z3308" s="934"/>
    </row>
    <row r="3309" spans="1:26" s="2" customFormat="1" ht="24.75" customHeight="1" x14ac:dyDescent="0.15">
      <c r="A3309" s="8">
        <v>23</v>
      </c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14"/>
      <c r="U3309" s="20"/>
      <c r="V3309" s="780"/>
      <c r="W3309" s="780"/>
      <c r="Y3309" s="471"/>
      <c r="Z3309" s="934"/>
    </row>
    <row r="3310" spans="1:26" s="2" customFormat="1" ht="24.75" customHeight="1" x14ac:dyDescent="0.15">
      <c r="A3310" s="8">
        <v>24</v>
      </c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14"/>
      <c r="U3310" s="20"/>
      <c r="V3310" s="780"/>
      <c r="W3310" s="780"/>
      <c r="Y3310" s="471"/>
      <c r="Z3310" s="934"/>
    </row>
    <row r="3311" spans="1:26" s="2" customFormat="1" ht="24.75" customHeight="1" x14ac:dyDescent="0.15">
      <c r="A3311" s="8">
        <v>25</v>
      </c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14"/>
      <c r="U3311" s="20"/>
      <c r="V3311" s="780"/>
      <c r="W3311" s="780"/>
      <c r="Y3311" s="471"/>
      <c r="Z3311" s="934"/>
    </row>
    <row r="3312" spans="1:26" s="2" customFormat="1" ht="24.75" customHeight="1" x14ac:dyDescent="0.15">
      <c r="A3312" s="8">
        <v>26</v>
      </c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14"/>
      <c r="U3312" s="20"/>
      <c r="V3312" s="780"/>
      <c r="W3312" s="780"/>
      <c r="Y3312" s="471"/>
      <c r="Z3312" s="934"/>
    </row>
    <row r="3313" spans="1:27" s="2" customFormat="1" ht="24.75" customHeight="1" x14ac:dyDescent="0.15">
      <c r="A3313" s="8">
        <v>27</v>
      </c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14"/>
      <c r="U3313" s="20"/>
      <c r="V3313" s="780"/>
      <c r="W3313" s="780"/>
      <c r="Y3313" s="471"/>
      <c r="Z3313" s="934"/>
    </row>
    <row r="3314" spans="1:27" s="2" customFormat="1" ht="24.75" customHeight="1" x14ac:dyDescent="0.15">
      <c r="A3314" s="8">
        <v>28</v>
      </c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14"/>
      <c r="U3314" s="20"/>
      <c r="V3314" s="780"/>
      <c r="W3314" s="780"/>
      <c r="Y3314" s="471"/>
      <c r="Z3314" s="934"/>
    </row>
    <row r="3315" spans="1:27" s="2" customFormat="1" ht="24.75" customHeight="1" x14ac:dyDescent="0.15">
      <c r="A3315" s="8">
        <v>29</v>
      </c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14"/>
      <c r="U3315" s="20"/>
      <c r="V3315" s="780"/>
      <c r="W3315" s="780"/>
      <c r="Y3315" s="471"/>
      <c r="Z3315" s="934"/>
    </row>
    <row r="3316" spans="1:27" s="2" customFormat="1" ht="24.75" customHeight="1" x14ac:dyDescent="0.15">
      <c r="A3316" s="8">
        <v>30</v>
      </c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14"/>
      <c r="U3316" s="20"/>
      <c r="V3316" s="780"/>
      <c r="W3316" s="780"/>
      <c r="Y3316" s="471"/>
      <c r="Z3316" s="934"/>
    </row>
    <row r="3317" spans="1:27" s="2" customFormat="1" ht="24.75" customHeight="1" x14ac:dyDescent="0.15">
      <c r="A3317" s="8">
        <v>31</v>
      </c>
      <c r="B3317" s="45"/>
      <c r="C3317" s="45"/>
      <c r="D3317" s="45"/>
      <c r="E3317" s="45"/>
      <c r="F3317" s="45"/>
      <c r="G3317" s="45"/>
      <c r="H3317" s="45"/>
      <c r="I3317" s="45"/>
      <c r="J3317" s="45"/>
      <c r="K3317" s="45"/>
      <c r="L3317" s="45"/>
      <c r="M3317" s="45"/>
      <c r="N3317" s="45"/>
      <c r="O3317" s="45"/>
      <c r="P3317" s="45"/>
      <c r="Q3317" s="45"/>
      <c r="R3317" s="45"/>
      <c r="S3317" s="45"/>
      <c r="T3317" s="46"/>
      <c r="U3317" s="47"/>
      <c r="V3317" s="780"/>
      <c r="W3317" s="780"/>
      <c r="Y3317" s="471"/>
      <c r="Z3317" s="934"/>
    </row>
    <row r="3318" spans="1:27" s="2" customFormat="1" ht="24.75" customHeight="1" x14ac:dyDescent="0.15">
      <c r="A3318" s="8">
        <v>32</v>
      </c>
      <c r="B3318" s="45"/>
      <c r="C3318" s="45"/>
      <c r="D3318" s="45"/>
      <c r="E3318" s="45"/>
      <c r="F3318" s="45"/>
      <c r="G3318" s="45"/>
      <c r="H3318" s="45"/>
      <c r="I3318" s="45"/>
      <c r="J3318" s="45"/>
      <c r="K3318" s="45"/>
      <c r="L3318" s="45"/>
      <c r="M3318" s="45"/>
      <c r="N3318" s="45"/>
      <c r="O3318" s="45"/>
      <c r="P3318" s="45"/>
      <c r="Q3318" s="45"/>
      <c r="R3318" s="45"/>
      <c r="S3318" s="45"/>
      <c r="T3318" s="46"/>
      <c r="U3318" s="47"/>
      <c r="V3318" s="780"/>
      <c r="W3318" s="780"/>
      <c r="Y3318" s="471"/>
      <c r="Z3318" s="934"/>
    </row>
    <row r="3319" spans="1:27" s="2" customFormat="1" ht="24.75" customHeight="1" thickBot="1" x14ac:dyDescent="0.2">
      <c r="A3319" s="8">
        <v>33</v>
      </c>
      <c r="B3319" s="12"/>
      <c r="C3319" s="12"/>
      <c r="D3319" s="12"/>
      <c r="E3319" s="12"/>
      <c r="F3319" s="12"/>
      <c r="G3319" s="12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31"/>
      <c r="U3319" s="32"/>
      <c r="V3319" s="780"/>
      <c r="W3319" s="780"/>
      <c r="Y3319" s="471"/>
      <c r="Z3319" s="934"/>
    </row>
    <row r="3320" spans="1:27" s="2" customFormat="1" ht="20.100000000000001" customHeight="1" thickBot="1" x14ac:dyDescent="0.2">
      <c r="A3320" s="1522" t="s">
        <v>945</v>
      </c>
      <c r="B3320" s="1523"/>
      <c r="C3320" s="1561" t="s">
        <v>860</v>
      </c>
      <c r="D3320" s="1562"/>
      <c r="E3320" s="1562"/>
      <c r="F3320" s="1563"/>
      <c r="G3320" s="13"/>
      <c r="H3320" s="13"/>
      <c r="I3320" s="13"/>
      <c r="J3320" s="13"/>
      <c r="K3320" s="13"/>
      <c r="L3320" s="13"/>
      <c r="M3320" s="13"/>
      <c r="N3320" s="13"/>
      <c r="O3320" s="13"/>
      <c r="P3320" s="13"/>
      <c r="Q3320" s="13"/>
      <c r="R3320" s="13"/>
      <c r="S3320" s="13"/>
      <c r="T3320" s="467"/>
      <c r="U3320" s="467"/>
      <c r="V3320" s="780"/>
      <c r="W3320" s="780"/>
      <c r="Y3320" s="471"/>
      <c r="Z3320" s="934"/>
    </row>
    <row r="3321" spans="1:27" s="1367" customFormat="1" ht="31.5" customHeight="1" thickBot="1" x14ac:dyDescent="0.2">
      <c r="A3321" s="1476" t="s">
        <v>667</v>
      </c>
      <c r="B3321" s="1477"/>
      <c r="C3321" s="1477"/>
      <c r="D3321" s="1477"/>
      <c r="E3321" s="1478"/>
      <c r="F3321" s="1411" t="s">
        <v>1766</v>
      </c>
      <c r="G3321" s="1366"/>
      <c r="H3321" s="1479" t="s">
        <v>2102</v>
      </c>
      <c r="I3321" s="1480"/>
      <c r="J3321" s="1480"/>
      <c r="K3321" s="1370" t="s">
        <v>2103</v>
      </c>
      <c r="L3321" s="1457" t="s">
        <v>2104</v>
      </c>
      <c r="M3321" s="1457"/>
      <c r="N3321" s="1458"/>
      <c r="O3321" s="1366"/>
      <c r="P3321" s="6"/>
      <c r="Q3321" s="6"/>
      <c r="R3321" s="6"/>
      <c r="S3321" s="1366"/>
      <c r="T3321" s="1467" t="s">
        <v>558</v>
      </c>
      <c r="U3321" s="1468"/>
      <c r="V3321" s="1385">
        <f>V3323/V3328</f>
        <v>1.8073361823361823E-2</v>
      </c>
      <c r="W3321" s="1385">
        <f>W3323/W3328</f>
        <v>1.7984330484330482E-2</v>
      </c>
      <c r="X3321" s="1422">
        <f>AVERAGE(V3321,W3321)</f>
        <v>1.8028846153846152E-2</v>
      </c>
      <c r="Y3321" s="1398" t="s">
        <v>184</v>
      </c>
      <c r="Z3321" s="1399">
        <f>ROUND(X3321*1440,0)/1440</f>
        <v>1.8055555555555554E-2</v>
      </c>
    </row>
    <row r="3322" spans="1:27" s="1367" customFormat="1" ht="9" customHeight="1" thickBot="1" x14ac:dyDescent="0.2">
      <c r="A3322" s="1366"/>
      <c r="B3322" s="1366"/>
      <c r="C3322" s="1366"/>
      <c r="D3322" s="1366"/>
      <c r="E3322" s="1366"/>
      <c r="F3322" s="1366"/>
      <c r="G3322" s="1366"/>
      <c r="H3322" s="1366"/>
      <c r="I3322" s="1366"/>
      <c r="J3322" s="1366"/>
      <c r="K3322" s="1366"/>
      <c r="L3322" s="1366"/>
      <c r="M3322" s="1366"/>
      <c r="N3322" s="1366"/>
      <c r="O3322" s="1366"/>
      <c r="P3322" s="1366"/>
      <c r="Q3322" s="1366"/>
      <c r="R3322" s="1366"/>
      <c r="S3322" s="1366"/>
      <c r="T3322" s="1406"/>
      <c r="U3322" s="1406"/>
      <c r="V3322" s="1385">
        <v>0.23611111111111113</v>
      </c>
      <c r="W3322" s="1385">
        <v>0.23958333333333334</v>
      </c>
      <c r="Y3322" s="1385"/>
      <c r="Z3322" s="934"/>
    </row>
    <row r="3323" spans="1:27" s="1367" customFormat="1" ht="20.100000000000001" customHeight="1" thickBot="1" x14ac:dyDescent="0.2">
      <c r="A3323" s="1495" t="s">
        <v>2105</v>
      </c>
      <c r="B3323" s="1483"/>
      <c r="C3323" s="1483" t="s">
        <v>2106</v>
      </c>
      <c r="D3323" s="1483"/>
      <c r="E3323" s="1484"/>
      <c r="F3323" s="1453"/>
      <c r="G3323" s="1454"/>
      <c r="H3323" s="1454"/>
      <c r="I3323" s="1454"/>
      <c r="J3323" s="1454"/>
      <c r="K3323" s="1366"/>
      <c r="L3323" s="1366"/>
      <c r="M3323" s="1366"/>
      <c r="N3323" s="1366"/>
      <c r="O3323" s="1371" t="s">
        <v>2107</v>
      </c>
      <c r="P3323" s="1536">
        <v>26</v>
      </c>
      <c r="Q3323" s="1537"/>
      <c r="R3323" s="1366"/>
      <c r="S3323" s="1371" t="s">
        <v>2108</v>
      </c>
      <c r="T3323" s="1526">
        <v>4.9999999999999996E-2</v>
      </c>
      <c r="U3323" s="1527"/>
      <c r="V3323" s="1385">
        <f>V3324-V3322</f>
        <v>0.70486111111111105</v>
      </c>
      <c r="W3323" s="1385">
        <f>W3324-W3322</f>
        <v>0.70138888888888884</v>
      </c>
      <c r="Y3323" s="1385"/>
      <c r="Z3323" s="934"/>
    </row>
    <row r="3324" spans="1:27" s="1367" customFormat="1" ht="9" customHeight="1" thickBot="1" x14ac:dyDescent="0.2">
      <c r="A3324" s="1366"/>
      <c r="B3324" s="1366"/>
      <c r="C3324" s="1366"/>
      <c r="D3324" s="1366"/>
      <c r="E3324" s="1366"/>
      <c r="F3324" s="1366"/>
      <c r="G3324" s="1366"/>
      <c r="H3324" s="1366"/>
      <c r="I3324" s="1366"/>
      <c r="J3324" s="1366"/>
      <c r="K3324" s="1366"/>
      <c r="L3324" s="1366"/>
      <c r="M3324" s="1366"/>
      <c r="N3324" s="1366"/>
      <c r="O3324" s="1366"/>
      <c r="P3324" s="1366"/>
      <c r="Q3324" s="1366"/>
      <c r="R3324" s="1366"/>
      <c r="S3324" s="1366"/>
      <c r="T3324" s="1406"/>
      <c r="U3324" s="1406"/>
      <c r="V3324" s="1385">
        <v>0.94097222222222221</v>
      </c>
      <c r="W3324" s="1385">
        <v>0.94097222222222221</v>
      </c>
      <c r="Y3324" s="1385"/>
      <c r="Z3324" s="934"/>
    </row>
    <row r="3325" spans="1:27" s="1367" customFormat="1" ht="20.100000000000001" customHeight="1" x14ac:dyDescent="0.15">
      <c r="A3325" s="1499" t="s">
        <v>2063</v>
      </c>
      <c r="B3325" s="1494">
        <v>1</v>
      </c>
      <c r="C3325" s="1494"/>
      <c r="D3325" s="1494">
        <v>2</v>
      </c>
      <c r="E3325" s="1494"/>
      <c r="F3325" s="1494">
        <v>3</v>
      </c>
      <c r="G3325" s="1494"/>
      <c r="H3325" s="1494">
        <v>4</v>
      </c>
      <c r="I3325" s="1494"/>
      <c r="J3325" s="1494">
        <v>5</v>
      </c>
      <c r="K3325" s="1494"/>
      <c r="L3325" s="1494">
        <v>6</v>
      </c>
      <c r="M3325" s="1494"/>
      <c r="N3325" s="1494">
        <v>7</v>
      </c>
      <c r="O3325" s="1494"/>
      <c r="P3325" s="1494">
        <v>8</v>
      </c>
      <c r="Q3325" s="1494"/>
      <c r="R3325" s="1494">
        <v>9</v>
      </c>
      <c r="S3325" s="1494"/>
      <c r="T3325" s="1501">
        <v>10</v>
      </c>
      <c r="U3325" s="1502"/>
      <c r="V3325" s="1385"/>
      <c r="W3325" s="1385"/>
      <c r="Y3325" s="1385"/>
      <c r="Z3325" s="934"/>
    </row>
    <row r="3326" spans="1:27" s="1367" customFormat="1" ht="20.100000000000001" customHeight="1" x14ac:dyDescent="0.15">
      <c r="A3326" s="1500"/>
      <c r="B3326" s="1372" t="s">
        <v>2102</v>
      </c>
      <c r="C3326" s="1372" t="s">
        <v>2109</v>
      </c>
      <c r="D3326" s="1372" t="s">
        <v>2102</v>
      </c>
      <c r="E3326" s="1372" t="s">
        <v>2109</v>
      </c>
      <c r="F3326" s="1372" t="s">
        <v>236</v>
      </c>
      <c r="G3326" s="1372" t="s">
        <v>933</v>
      </c>
      <c r="H3326" s="1372" t="s">
        <v>236</v>
      </c>
      <c r="I3326" s="1372" t="s">
        <v>2110</v>
      </c>
      <c r="J3326" s="1372" t="s">
        <v>2111</v>
      </c>
      <c r="K3326" s="1372" t="s">
        <v>2109</v>
      </c>
      <c r="L3326" s="1372" t="s">
        <v>236</v>
      </c>
      <c r="M3326" s="1372" t="s">
        <v>2109</v>
      </c>
      <c r="N3326" s="1372" t="s">
        <v>2112</v>
      </c>
      <c r="O3326" s="1372" t="s">
        <v>2109</v>
      </c>
      <c r="P3326" s="1372"/>
      <c r="Q3326" s="1372"/>
      <c r="R3326" s="1372"/>
      <c r="S3326" s="1372"/>
      <c r="T3326" s="1373"/>
      <c r="U3326" s="1377"/>
      <c r="V3326" s="780"/>
      <c r="W3326" s="780"/>
      <c r="Y3326" s="471"/>
      <c r="Z3326" s="934"/>
    </row>
    <row r="3327" spans="1:27" s="1367" customFormat="1" ht="24.75" customHeight="1" x14ac:dyDescent="0.15">
      <c r="A3327" s="108">
        <v>1</v>
      </c>
      <c r="B3327" s="704"/>
      <c r="C3327" s="632">
        <v>0.23958333333333334</v>
      </c>
      <c r="D3327" s="632">
        <v>0.30138888888888887</v>
      </c>
      <c r="E3327" s="632">
        <v>0.35347222222222219</v>
      </c>
      <c r="F3327" s="810">
        <v>0.42430555555555555</v>
      </c>
      <c r="G3327" s="632">
        <v>0.48472222222222222</v>
      </c>
      <c r="H3327" s="632">
        <v>0.55763888888888891</v>
      </c>
      <c r="I3327" s="632">
        <v>0.61875000000000002</v>
      </c>
      <c r="J3327" s="632">
        <v>0.70069444444444473</v>
      </c>
      <c r="K3327" s="632">
        <v>0.7562500000000002</v>
      </c>
      <c r="L3327" s="632">
        <v>0.83263888888888937</v>
      </c>
      <c r="M3327" s="632">
        <v>0.88680555555555596</v>
      </c>
      <c r="N3327" s="832"/>
      <c r="O3327" s="1386"/>
      <c r="P3327" s="1368"/>
      <c r="Q3327" s="1368"/>
      <c r="R3327" s="1378"/>
      <c r="S3327" s="1379"/>
      <c r="T3327" s="1376"/>
      <c r="U3327" s="466"/>
      <c r="V3327" s="412">
        <f>COUNTA(B3327:U3359)</f>
        <v>78</v>
      </c>
      <c r="W3327" s="587">
        <f>V3327/7/2</f>
        <v>5.5714285714285712</v>
      </c>
      <c r="Y3327" s="471"/>
      <c r="Z3327" s="1393"/>
      <c r="AA3327" s="1367" t="s">
        <v>2113</v>
      </c>
    </row>
    <row r="3328" spans="1:27" s="1367" customFormat="1" ht="24.75" customHeight="1" x14ac:dyDescent="0.15">
      <c r="A3328" s="108" t="s">
        <v>53</v>
      </c>
      <c r="B3328" s="704"/>
      <c r="C3328" s="632">
        <v>0.25486111111111109</v>
      </c>
      <c r="D3328" s="632">
        <v>0.31805555555555554</v>
      </c>
      <c r="E3328" s="632">
        <v>0.37152777777777773</v>
      </c>
      <c r="F3328" s="810">
        <v>0.44305555555555554</v>
      </c>
      <c r="G3328" s="632">
        <v>0.50416666666666665</v>
      </c>
      <c r="H3328" s="632">
        <v>0.57708333333333339</v>
      </c>
      <c r="I3328" s="632">
        <v>0.63819444444444451</v>
      </c>
      <c r="J3328" s="632">
        <v>0.72083333333333366</v>
      </c>
      <c r="K3328" s="632">
        <v>0.77638888888888913</v>
      </c>
      <c r="L3328" s="632">
        <v>0.85069444444444497</v>
      </c>
      <c r="M3328" s="632">
        <v>0.90486111111111156</v>
      </c>
      <c r="N3328" s="832"/>
      <c r="O3328" s="1386"/>
      <c r="P3328" s="1368"/>
      <c r="Q3328" s="1368"/>
      <c r="R3328" s="1378"/>
      <c r="S3328" s="1379"/>
      <c r="T3328" s="1376"/>
      <c r="U3328" s="466"/>
      <c r="V3328" s="416">
        <f>COUNTA(B3327:B3359,D3327:D3359,F3327:F3359,H3327:H3359,J3327:J3359,L3327:L3359,N3327:N3359,P3327:P3359,R3327:R3359,T3327:T3359)</f>
        <v>39</v>
      </c>
      <c r="W3328" s="416">
        <f>COUNTA(C3327:C3359,E3327:E3359,G3327:G3359,I3327:I3359,K3327:K3359,M3327:M3359,O3327:O3359,Q3327:Q3359,S3327:S3359,U3327:U3359)</f>
        <v>39</v>
      </c>
      <c r="Y3328" s="1366">
        <f>(V3328+W3328)/2</f>
        <v>39</v>
      </c>
      <c r="Z3328" s="1393"/>
      <c r="AA3328" s="1367" t="s">
        <v>2113</v>
      </c>
    </row>
    <row r="3329" spans="1:27" s="1367" customFormat="1" ht="24.75" customHeight="1" x14ac:dyDescent="0.15">
      <c r="A3329" s="108">
        <v>3</v>
      </c>
      <c r="B3329" s="632"/>
      <c r="C3329" s="632">
        <v>0.27083333333333331</v>
      </c>
      <c r="D3329" s="632">
        <v>0.3347222222222222</v>
      </c>
      <c r="E3329" s="632">
        <v>0.39027777777777778</v>
      </c>
      <c r="F3329" s="810">
        <v>0.46180555555555558</v>
      </c>
      <c r="G3329" s="632">
        <v>0.5229166666666667</v>
      </c>
      <c r="H3329" s="632">
        <v>0.59652777777777788</v>
      </c>
      <c r="I3329" s="632">
        <v>0.65763888888888899</v>
      </c>
      <c r="J3329" s="632">
        <v>0.74027777777777803</v>
      </c>
      <c r="K3329" s="632">
        <v>0.7958333333333335</v>
      </c>
      <c r="L3329" s="632">
        <v>0.86875000000000058</v>
      </c>
      <c r="M3329" s="632">
        <v>0.92291666666666716</v>
      </c>
      <c r="N3329" s="832"/>
      <c r="O3329" s="1386"/>
      <c r="P3329" s="1368"/>
      <c r="Q3329" s="1368"/>
      <c r="R3329" s="1378"/>
      <c r="S3329" s="1379"/>
      <c r="T3329" s="1376"/>
      <c r="U3329" s="1380"/>
      <c r="V3329" s="780"/>
      <c r="W3329" s="780"/>
      <c r="Y3329" s="1366" t="s">
        <v>394</v>
      </c>
      <c r="Z3329" s="1393"/>
      <c r="AA3329" s="1367" t="s">
        <v>2113</v>
      </c>
    </row>
    <row r="3330" spans="1:27" s="1367" customFormat="1" ht="24.75" customHeight="1" x14ac:dyDescent="0.15">
      <c r="A3330" s="108" t="s">
        <v>55</v>
      </c>
      <c r="B3330" s="632">
        <v>0.23611111111111113</v>
      </c>
      <c r="C3330" s="632">
        <v>0.28680555555555554</v>
      </c>
      <c r="D3330" s="632">
        <v>0.3520833333333333</v>
      </c>
      <c r="E3330" s="632">
        <v>0.40902777777777777</v>
      </c>
      <c r="F3330" s="810">
        <v>0.48055555555555557</v>
      </c>
      <c r="G3330" s="632">
        <v>0.54166666666666674</v>
      </c>
      <c r="H3330" s="632">
        <v>0.61736111111111125</v>
      </c>
      <c r="I3330" s="632">
        <v>0.6756944444444446</v>
      </c>
      <c r="J3330" s="632">
        <v>0.75972222222222263</v>
      </c>
      <c r="K3330" s="632">
        <v>0.81458333333333355</v>
      </c>
      <c r="L3330" s="632">
        <v>0.88680555555555618</v>
      </c>
      <c r="M3330" s="632">
        <v>0.94097222222222276</v>
      </c>
      <c r="N3330" s="832"/>
      <c r="O3330" s="1386"/>
      <c r="P3330" s="1368"/>
      <c r="Q3330" s="1368"/>
      <c r="R3330" s="1378"/>
      <c r="S3330" s="1379"/>
      <c r="T3330" s="1376"/>
      <c r="U3330" s="1380"/>
      <c r="V3330" s="419">
        <f>L3331-L3330</f>
        <v>1.8055555555555602E-2</v>
      </c>
      <c r="W3330" s="419">
        <f>M3328-M3327</f>
        <v>1.8055555555555602E-2</v>
      </c>
      <c r="Y3330" s="471"/>
      <c r="Z3330" s="1393"/>
      <c r="AA3330" s="1367" t="s">
        <v>2114</v>
      </c>
    </row>
    <row r="3331" spans="1:27" s="1367" customFormat="1" ht="24.75" customHeight="1" x14ac:dyDescent="0.15">
      <c r="A3331" s="108">
        <v>5</v>
      </c>
      <c r="B3331" s="632">
        <v>0.25208333333333333</v>
      </c>
      <c r="C3331" s="632">
        <v>0.30277777777777776</v>
      </c>
      <c r="D3331" s="632">
        <v>0.36944444444444446</v>
      </c>
      <c r="E3331" s="632">
        <v>0.42777777777777781</v>
      </c>
      <c r="F3331" s="810">
        <v>0.4993055555555555</v>
      </c>
      <c r="G3331" s="632">
        <v>0.56041666666666679</v>
      </c>
      <c r="H3331" s="632">
        <v>0.63819444444444462</v>
      </c>
      <c r="I3331" s="632">
        <v>0.6937500000000002</v>
      </c>
      <c r="J3331" s="632">
        <v>0.77847222222222257</v>
      </c>
      <c r="K3331" s="632">
        <v>0.83263888888888915</v>
      </c>
      <c r="L3331" s="632">
        <v>0.90486111111111178</v>
      </c>
      <c r="M3331" s="632"/>
      <c r="N3331" s="832"/>
      <c r="O3331" s="1386"/>
      <c r="P3331" s="1368"/>
      <c r="Q3331" s="1386"/>
      <c r="R3331" s="1378"/>
      <c r="S3331" s="1379"/>
      <c r="T3331" s="1376"/>
      <c r="U3331" s="1380"/>
      <c r="V3331" s="419">
        <f>L3332-L3331</f>
        <v>1.8055555555555602E-2</v>
      </c>
      <c r="W3331" s="419">
        <f>M3329-M3328</f>
        <v>1.8055555555555602E-2</v>
      </c>
      <c r="Y3331" s="471"/>
      <c r="Z3331" s="1393"/>
    </row>
    <row r="3332" spans="1:27" s="1367" customFormat="1" ht="24.75" customHeight="1" x14ac:dyDescent="0.15">
      <c r="A3332" s="108" t="s">
        <v>57</v>
      </c>
      <c r="B3332" s="632">
        <v>0.26874999999999999</v>
      </c>
      <c r="C3332" s="632">
        <v>0.31944444444444448</v>
      </c>
      <c r="D3332" s="632">
        <v>0.38750000000000001</v>
      </c>
      <c r="E3332" s="632">
        <v>0.4465277777777778</v>
      </c>
      <c r="F3332" s="810">
        <v>0.51874999999999993</v>
      </c>
      <c r="G3332" s="632">
        <v>0.57986111111111116</v>
      </c>
      <c r="H3332" s="632">
        <v>0.65902777777777799</v>
      </c>
      <c r="I3332" s="632">
        <v>0.71458333333333357</v>
      </c>
      <c r="J3332" s="632">
        <v>0.79652777777777817</v>
      </c>
      <c r="K3332" s="632">
        <v>0.85069444444444475</v>
      </c>
      <c r="L3332" s="632">
        <v>0.92291666666666738</v>
      </c>
      <c r="M3332" s="632"/>
      <c r="N3332" s="832"/>
      <c r="O3332" s="1386"/>
      <c r="P3332" s="1368"/>
      <c r="Q3332" s="1386"/>
      <c r="R3332" s="1378"/>
      <c r="S3332" s="1379"/>
      <c r="T3332" s="1376"/>
      <c r="U3332" s="1380"/>
      <c r="V3332" s="419">
        <f>L3333-L3332</f>
        <v>1.8055555555555602E-2</v>
      </c>
      <c r="W3332" s="419">
        <f>M3330-M3329</f>
        <v>1.8055555555555602E-2</v>
      </c>
      <c r="Y3332" s="471"/>
      <c r="Z3332" s="1393"/>
    </row>
    <row r="3333" spans="1:27" s="1367" customFormat="1" ht="24.75" customHeight="1" x14ac:dyDescent="0.15">
      <c r="A3333" s="108">
        <v>7</v>
      </c>
      <c r="B3333" s="632">
        <v>0.28541666666666665</v>
      </c>
      <c r="C3333" s="632">
        <v>0.33611111111111108</v>
      </c>
      <c r="D3333" s="632">
        <v>0.4055555555555555</v>
      </c>
      <c r="E3333" s="632">
        <v>0.46527777777777773</v>
      </c>
      <c r="F3333" s="810">
        <v>0.53819444444444442</v>
      </c>
      <c r="G3333" s="632">
        <v>0.59930555555555554</v>
      </c>
      <c r="H3333" s="632">
        <v>0.67986111111111136</v>
      </c>
      <c r="I3333" s="632">
        <v>0.73541666666666694</v>
      </c>
      <c r="J3333" s="632">
        <v>0.81458333333333377</v>
      </c>
      <c r="K3333" s="632">
        <v>0.86875000000000036</v>
      </c>
      <c r="L3333" s="632">
        <v>0.94097222222222299</v>
      </c>
      <c r="M3333" s="632"/>
      <c r="N3333" s="832"/>
      <c r="O3333" s="1386"/>
      <c r="P3333" s="1368"/>
      <c r="Q3333" s="1386"/>
      <c r="R3333" s="1378"/>
      <c r="S3333" s="1379"/>
      <c r="T3333" s="1376"/>
      <c r="U3333" s="1380"/>
      <c r="V3333" s="419"/>
      <c r="W3333" s="419"/>
      <c r="Y3333" s="471"/>
      <c r="Z3333" s="1393"/>
    </row>
    <row r="3334" spans="1:27" s="1367" customFormat="1" ht="24.75" customHeight="1" x14ac:dyDescent="0.15">
      <c r="A3334" s="108">
        <v>8</v>
      </c>
      <c r="B3334" s="632"/>
      <c r="C3334" s="632"/>
      <c r="D3334" s="632"/>
      <c r="E3334" s="632"/>
      <c r="F3334" s="632"/>
      <c r="G3334" s="632"/>
      <c r="H3334" s="632"/>
      <c r="I3334" s="632"/>
      <c r="J3334" s="632"/>
      <c r="K3334" s="632"/>
      <c r="L3334" s="632"/>
      <c r="M3334" s="632"/>
      <c r="N3334" s="832"/>
      <c r="O3334" s="1386"/>
      <c r="P3334" s="1368"/>
      <c r="Q3334" s="1386"/>
      <c r="R3334" s="1378"/>
      <c r="S3334" s="1379"/>
      <c r="T3334" s="1376"/>
      <c r="U3334" s="1380"/>
      <c r="V3334" s="419"/>
      <c r="W3334" s="419"/>
      <c r="Y3334" s="471"/>
      <c r="Z3334" s="324"/>
    </row>
    <row r="3335" spans="1:27" s="1367" customFormat="1" ht="24.75" customHeight="1" x14ac:dyDescent="0.15">
      <c r="A3335" s="108">
        <v>9</v>
      </c>
      <c r="B3335" s="833"/>
      <c r="C3335" s="834"/>
      <c r="D3335" s="833"/>
      <c r="E3335" s="833"/>
      <c r="F3335" s="833"/>
      <c r="G3335" s="833"/>
      <c r="H3335" s="833"/>
      <c r="I3335" s="833"/>
      <c r="J3335" s="833"/>
      <c r="K3335" s="833"/>
      <c r="L3335" s="833"/>
      <c r="M3335" s="833"/>
      <c r="N3335" s="832"/>
      <c r="O3335" s="1386"/>
      <c r="P3335" s="1386"/>
      <c r="Q3335" s="1386"/>
      <c r="R3335" s="1378"/>
      <c r="S3335" s="1379"/>
      <c r="T3335" s="1376"/>
      <c r="U3335" s="1380"/>
      <c r="V3335" s="419"/>
      <c r="W3335" s="419"/>
      <c r="Y3335" s="471"/>
      <c r="Z3335" s="324"/>
    </row>
    <row r="3336" spans="1:27" s="1367" customFormat="1" ht="24.75" customHeight="1" x14ac:dyDescent="0.15">
      <c r="A3336" s="1342">
        <v>10</v>
      </c>
      <c r="B3336" s="1386"/>
      <c r="C3336" s="1386"/>
      <c r="D3336" s="1386"/>
      <c r="E3336" s="1386"/>
      <c r="F3336" s="1386"/>
      <c r="G3336" s="1386"/>
      <c r="H3336" s="1386"/>
      <c r="I3336" s="1386"/>
      <c r="J3336" s="1386"/>
      <c r="K3336" s="1386"/>
      <c r="L3336" s="1386"/>
      <c r="M3336" s="1386"/>
      <c r="N3336" s="1386"/>
      <c r="O3336" s="1386"/>
      <c r="P3336" s="1386"/>
      <c r="Q3336" s="1386"/>
      <c r="R3336" s="1378"/>
      <c r="S3336" s="1379"/>
      <c r="T3336" s="1376"/>
      <c r="U3336" s="1380"/>
      <c r="V3336" s="780"/>
      <c r="W3336" s="780"/>
      <c r="Y3336" s="471"/>
      <c r="Z3336" s="324"/>
    </row>
    <row r="3337" spans="1:27" s="1367" customFormat="1" ht="24.75" customHeight="1" x14ac:dyDescent="0.15">
      <c r="A3337" s="1342">
        <v>11</v>
      </c>
      <c r="B3337" s="1386"/>
      <c r="C3337" s="1386"/>
      <c r="D3337" s="1386"/>
      <c r="E3337" s="1386"/>
      <c r="F3337" s="1386"/>
      <c r="G3337" s="1386"/>
      <c r="H3337" s="1386"/>
      <c r="I3337" s="1386"/>
      <c r="J3337" s="1386"/>
      <c r="K3337" s="1386"/>
      <c r="L3337" s="1386"/>
      <c r="M3337" s="1386"/>
      <c r="N3337" s="1386"/>
      <c r="O3337" s="1386"/>
      <c r="P3337" s="1386"/>
      <c r="Q3337" s="1386"/>
      <c r="R3337" s="1378"/>
      <c r="S3337" s="1379"/>
      <c r="T3337" s="1376"/>
      <c r="U3337" s="1380"/>
      <c r="V3337" s="780"/>
      <c r="W3337" s="780"/>
      <c r="Y3337" s="471"/>
      <c r="Z3337" s="934"/>
    </row>
    <row r="3338" spans="1:27" s="1367" customFormat="1" ht="24.75" customHeight="1" x14ac:dyDescent="0.15">
      <c r="A3338" s="1342">
        <v>12</v>
      </c>
      <c r="B3338" s="1386"/>
      <c r="C3338" s="1386"/>
      <c r="D3338" s="1386"/>
      <c r="E3338" s="1386"/>
      <c r="F3338" s="1386"/>
      <c r="G3338" s="1386"/>
      <c r="H3338" s="1386"/>
      <c r="I3338" s="1386"/>
      <c r="J3338" s="1386"/>
      <c r="K3338" s="1386"/>
      <c r="L3338" s="1386"/>
      <c r="M3338" s="1386"/>
      <c r="N3338" s="1386"/>
      <c r="O3338" s="1386"/>
      <c r="P3338" s="1386"/>
      <c r="Q3338" s="1386"/>
      <c r="R3338" s="1378"/>
      <c r="S3338" s="1379"/>
      <c r="T3338" s="1376"/>
      <c r="U3338" s="1380"/>
      <c r="V3338" s="780"/>
      <c r="W3338" s="780"/>
      <c r="Y3338" s="471"/>
      <c r="Z3338" s="934"/>
    </row>
    <row r="3339" spans="1:27" s="1367" customFormat="1" ht="24.75" customHeight="1" x14ac:dyDescent="0.15">
      <c r="A3339" s="1342">
        <v>13</v>
      </c>
      <c r="B3339" s="1386"/>
      <c r="C3339" s="1386"/>
      <c r="D3339" s="1386"/>
      <c r="E3339" s="1386"/>
      <c r="F3339" s="1386"/>
      <c r="G3339" s="1386"/>
      <c r="H3339" s="1386"/>
      <c r="I3339" s="1386"/>
      <c r="J3339" s="1386"/>
      <c r="K3339" s="1386"/>
      <c r="L3339" s="1386"/>
      <c r="M3339" s="1386"/>
      <c r="N3339" s="1386"/>
      <c r="O3339" s="1386"/>
      <c r="P3339" s="1386"/>
      <c r="Q3339" s="1386"/>
      <c r="R3339" s="1378"/>
      <c r="S3339" s="1379"/>
      <c r="T3339" s="1376"/>
      <c r="U3339" s="1380"/>
      <c r="V3339" s="780"/>
      <c r="W3339" s="780"/>
      <c r="Y3339" s="471"/>
      <c r="Z3339" s="934"/>
    </row>
    <row r="3340" spans="1:27" s="1367" customFormat="1" ht="24.75" customHeight="1" x14ac:dyDescent="0.15">
      <c r="A3340" s="1342">
        <v>14</v>
      </c>
      <c r="B3340" s="1386"/>
      <c r="C3340" s="1386"/>
      <c r="D3340" s="1386"/>
      <c r="E3340" s="1386"/>
      <c r="F3340" s="1386"/>
      <c r="G3340" s="1386"/>
      <c r="H3340" s="1386"/>
      <c r="I3340" s="1386"/>
      <c r="J3340" s="1386"/>
      <c r="K3340" s="1386"/>
      <c r="L3340" s="1386"/>
      <c r="M3340" s="1386"/>
      <c r="N3340" s="1386"/>
      <c r="O3340" s="1386"/>
      <c r="P3340" s="1386"/>
      <c r="Q3340" s="1386"/>
      <c r="R3340" s="1378"/>
      <c r="S3340" s="1379"/>
      <c r="T3340" s="1376"/>
      <c r="U3340" s="1380"/>
      <c r="V3340" s="780"/>
      <c r="W3340" s="780"/>
      <c r="Y3340" s="471"/>
      <c r="Z3340" s="934"/>
    </row>
    <row r="3341" spans="1:27" s="1367" customFormat="1" ht="24.75" customHeight="1" x14ac:dyDescent="0.15">
      <c r="A3341" s="1342">
        <v>15</v>
      </c>
      <c r="B3341" s="1386"/>
      <c r="C3341" s="1386"/>
      <c r="D3341" s="1386"/>
      <c r="E3341" s="1386"/>
      <c r="F3341" s="1386"/>
      <c r="G3341" s="1386"/>
      <c r="H3341" s="1386"/>
      <c r="I3341" s="1386"/>
      <c r="J3341" s="1386"/>
      <c r="K3341" s="1386"/>
      <c r="L3341" s="1386"/>
      <c r="M3341" s="1386"/>
      <c r="N3341" s="1386"/>
      <c r="O3341" s="1386"/>
      <c r="P3341" s="1386"/>
      <c r="Q3341" s="1386"/>
      <c r="R3341" s="1378"/>
      <c r="S3341" s="1379"/>
      <c r="T3341" s="1376"/>
      <c r="U3341" s="1380"/>
      <c r="V3341" s="780"/>
      <c r="W3341" s="780"/>
      <c r="Y3341" s="471"/>
      <c r="Z3341" s="934"/>
    </row>
    <row r="3342" spans="1:27" s="1367" customFormat="1" ht="24.75" customHeight="1" x14ac:dyDescent="0.15">
      <c r="A3342" s="1342">
        <v>16</v>
      </c>
      <c r="B3342" s="1386"/>
      <c r="C3342" s="1386"/>
      <c r="D3342" s="1386"/>
      <c r="E3342" s="1386"/>
      <c r="F3342" s="1386"/>
      <c r="G3342" s="1386"/>
      <c r="H3342" s="1386"/>
      <c r="I3342" s="1386"/>
      <c r="J3342" s="1386"/>
      <c r="K3342" s="1386"/>
      <c r="L3342" s="1386"/>
      <c r="M3342" s="1386"/>
      <c r="N3342" s="1386"/>
      <c r="O3342" s="1386"/>
      <c r="P3342" s="1386"/>
      <c r="Q3342" s="1386"/>
      <c r="R3342" s="1378"/>
      <c r="S3342" s="1379"/>
      <c r="T3342" s="1376"/>
      <c r="U3342" s="1380"/>
      <c r="V3342" s="780"/>
      <c r="W3342" s="780"/>
      <c r="Y3342" s="471"/>
      <c r="Z3342" s="934"/>
    </row>
    <row r="3343" spans="1:27" s="1367" customFormat="1" ht="24.75" customHeight="1" x14ac:dyDescent="0.15">
      <c r="A3343" s="1342">
        <v>17</v>
      </c>
      <c r="B3343" s="1386"/>
      <c r="C3343" s="1386"/>
      <c r="D3343" s="1386"/>
      <c r="E3343" s="1386"/>
      <c r="F3343" s="1386"/>
      <c r="G3343" s="1386"/>
      <c r="H3343" s="1386"/>
      <c r="I3343" s="1386"/>
      <c r="J3343" s="1386"/>
      <c r="K3343" s="1386"/>
      <c r="L3343" s="1386"/>
      <c r="M3343" s="1386"/>
      <c r="N3343" s="1386"/>
      <c r="O3343" s="1386"/>
      <c r="P3343" s="1386"/>
      <c r="Q3343" s="1386"/>
      <c r="R3343" s="1378"/>
      <c r="S3343" s="1379"/>
      <c r="T3343" s="1376"/>
      <c r="U3343" s="1380"/>
      <c r="V3343" s="780"/>
      <c r="W3343" s="780"/>
      <c r="Y3343" s="471"/>
      <c r="Z3343" s="934"/>
    </row>
    <row r="3344" spans="1:27" s="1367" customFormat="1" ht="24.75" customHeight="1" x14ac:dyDescent="0.15">
      <c r="A3344" s="1342">
        <v>18</v>
      </c>
      <c r="B3344" s="1386"/>
      <c r="C3344" s="1386"/>
      <c r="D3344" s="1386"/>
      <c r="E3344" s="1386"/>
      <c r="F3344" s="1386"/>
      <c r="G3344" s="1386"/>
      <c r="H3344" s="1386"/>
      <c r="I3344" s="1386"/>
      <c r="J3344" s="1386"/>
      <c r="K3344" s="1386"/>
      <c r="L3344" s="1386"/>
      <c r="M3344" s="1386"/>
      <c r="N3344" s="1386"/>
      <c r="O3344" s="1386"/>
      <c r="P3344" s="1386"/>
      <c r="Q3344" s="1386"/>
      <c r="R3344" s="1378"/>
      <c r="S3344" s="1379"/>
      <c r="T3344" s="1376"/>
      <c r="U3344" s="1380"/>
      <c r="V3344" s="780"/>
      <c r="W3344" s="780"/>
      <c r="Y3344" s="471"/>
      <c r="Z3344" s="934"/>
    </row>
    <row r="3345" spans="1:26" s="1367" customFormat="1" ht="24.75" customHeight="1" x14ac:dyDescent="0.15">
      <c r="A3345" s="1447">
        <v>19</v>
      </c>
      <c r="B3345" s="1386"/>
      <c r="C3345" s="1386"/>
      <c r="D3345" s="1386"/>
      <c r="E3345" s="1386"/>
      <c r="F3345" s="1386"/>
      <c r="G3345" s="1386"/>
      <c r="H3345" s="1386"/>
      <c r="I3345" s="1386"/>
      <c r="J3345" s="1386"/>
      <c r="K3345" s="1386"/>
      <c r="L3345" s="1386"/>
      <c r="M3345" s="1386"/>
      <c r="N3345" s="1386"/>
      <c r="O3345" s="1386"/>
      <c r="P3345" s="1386"/>
      <c r="Q3345" s="1386"/>
      <c r="R3345" s="1373"/>
      <c r="S3345" s="1379"/>
      <c r="T3345" s="1376"/>
      <c r="U3345" s="1380"/>
      <c r="V3345" s="780"/>
      <c r="W3345" s="780"/>
      <c r="Y3345" s="471"/>
      <c r="Z3345" s="934"/>
    </row>
    <row r="3346" spans="1:26" s="1367" customFormat="1" ht="24.75" customHeight="1" x14ac:dyDescent="0.15">
      <c r="A3346" s="1447">
        <v>20</v>
      </c>
      <c r="B3346" s="1368"/>
      <c r="C3346" s="1368"/>
      <c r="D3346" s="1368"/>
      <c r="E3346" s="1368"/>
      <c r="F3346" s="1368"/>
      <c r="G3346" s="1368"/>
      <c r="H3346" s="1368"/>
      <c r="I3346" s="1368"/>
      <c r="J3346" s="1368"/>
      <c r="K3346" s="1368"/>
      <c r="L3346" s="1368"/>
      <c r="M3346" s="1368"/>
      <c r="N3346" s="1368"/>
      <c r="O3346" s="1368"/>
      <c r="P3346" s="1368"/>
      <c r="Q3346" s="1368"/>
      <c r="R3346" s="1372"/>
      <c r="S3346" s="1369"/>
      <c r="T3346" s="1376"/>
      <c r="U3346" s="1380"/>
      <c r="V3346" s="780"/>
      <c r="W3346" s="780"/>
      <c r="Y3346" s="471"/>
      <c r="Z3346" s="934"/>
    </row>
    <row r="3347" spans="1:26" s="1367" customFormat="1" ht="24.75" customHeight="1" x14ac:dyDescent="0.15">
      <c r="A3347" s="1447">
        <v>21</v>
      </c>
      <c r="B3347" s="1369"/>
      <c r="C3347" s="1369"/>
      <c r="D3347" s="1369"/>
      <c r="E3347" s="1369"/>
      <c r="F3347" s="1369"/>
      <c r="G3347" s="1369"/>
      <c r="H3347" s="1369"/>
      <c r="I3347" s="1369"/>
      <c r="J3347" s="1369"/>
      <c r="K3347" s="1369"/>
      <c r="L3347" s="1369"/>
      <c r="M3347" s="1369"/>
      <c r="N3347" s="1369"/>
      <c r="O3347" s="1369"/>
      <c r="P3347" s="1369"/>
      <c r="Q3347" s="1369"/>
      <c r="R3347" s="1369"/>
      <c r="S3347" s="1369"/>
      <c r="T3347" s="1376"/>
      <c r="U3347" s="1380"/>
      <c r="V3347" s="780"/>
      <c r="W3347" s="780"/>
      <c r="Y3347" s="471"/>
      <c r="Z3347" s="934"/>
    </row>
    <row r="3348" spans="1:26" s="1367" customFormat="1" ht="24.75" customHeight="1" x14ac:dyDescent="0.15">
      <c r="A3348" s="1447">
        <v>22</v>
      </c>
      <c r="B3348" s="1369"/>
      <c r="C3348" s="1369"/>
      <c r="D3348" s="1369"/>
      <c r="E3348" s="1369"/>
      <c r="F3348" s="1369"/>
      <c r="G3348" s="1369"/>
      <c r="H3348" s="1369"/>
      <c r="I3348" s="1369"/>
      <c r="J3348" s="1369"/>
      <c r="K3348" s="1369"/>
      <c r="L3348" s="1369"/>
      <c r="M3348" s="1369"/>
      <c r="N3348" s="1369"/>
      <c r="O3348" s="1369"/>
      <c r="P3348" s="1369"/>
      <c r="Q3348" s="1369"/>
      <c r="R3348" s="1369"/>
      <c r="S3348" s="1369"/>
      <c r="T3348" s="1376"/>
      <c r="U3348" s="1380"/>
      <c r="V3348" s="780"/>
      <c r="W3348" s="780"/>
      <c r="Y3348" s="471"/>
      <c r="Z3348" s="934"/>
    </row>
    <row r="3349" spans="1:26" s="1367" customFormat="1" ht="24.75" customHeight="1" x14ac:dyDescent="0.15">
      <c r="A3349" s="1447">
        <v>23</v>
      </c>
      <c r="B3349" s="1369"/>
      <c r="C3349" s="1369"/>
      <c r="D3349" s="1369"/>
      <c r="E3349" s="1369"/>
      <c r="F3349" s="1369"/>
      <c r="G3349" s="1369"/>
      <c r="H3349" s="1369"/>
      <c r="I3349" s="1369"/>
      <c r="J3349" s="1369"/>
      <c r="K3349" s="1369"/>
      <c r="L3349" s="1369"/>
      <c r="M3349" s="1369"/>
      <c r="N3349" s="1369"/>
      <c r="O3349" s="1369"/>
      <c r="P3349" s="1369"/>
      <c r="Q3349" s="1369"/>
      <c r="R3349" s="1369"/>
      <c r="S3349" s="1369"/>
      <c r="T3349" s="1376"/>
      <c r="U3349" s="1380"/>
      <c r="V3349" s="780"/>
      <c r="W3349" s="780"/>
      <c r="Y3349" s="471"/>
      <c r="Z3349" s="934"/>
    </row>
    <row r="3350" spans="1:26" s="1367" customFormat="1" ht="24.75" customHeight="1" x14ac:dyDescent="0.15">
      <c r="A3350" s="1447">
        <v>24</v>
      </c>
      <c r="B3350" s="1369"/>
      <c r="C3350" s="1369"/>
      <c r="D3350" s="1369"/>
      <c r="E3350" s="1369"/>
      <c r="F3350" s="1369"/>
      <c r="G3350" s="1369"/>
      <c r="H3350" s="1369"/>
      <c r="I3350" s="1369"/>
      <c r="J3350" s="1369"/>
      <c r="K3350" s="1369"/>
      <c r="L3350" s="1369"/>
      <c r="M3350" s="1369"/>
      <c r="N3350" s="1369"/>
      <c r="O3350" s="1369"/>
      <c r="P3350" s="1369"/>
      <c r="Q3350" s="1369"/>
      <c r="R3350" s="1369"/>
      <c r="S3350" s="1369"/>
      <c r="T3350" s="1376"/>
      <c r="U3350" s="1380"/>
      <c r="V3350" s="780"/>
      <c r="W3350" s="780"/>
      <c r="Y3350" s="471"/>
      <c r="Z3350" s="934"/>
    </row>
    <row r="3351" spans="1:26" s="1367" customFormat="1" ht="24.75" customHeight="1" x14ac:dyDescent="0.15">
      <c r="A3351" s="1447">
        <v>25</v>
      </c>
      <c r="B3351" s="1369"/>
      <c r="C3351" s="1369"/>
      <c r="D3351" s="1369"/>
      <c r="E3351" s="1369"/>
      <c r="F3351" s="1369"/>
      <c r="G3351" s="1369"/>
      <c r="H3351" s="1369"/>
      <c r="I3351" s="1369"/>
      <c r="J3351" s="1369"/>
      <c r="K3351" s="1369"/>
      <c r="L3351" s="1369"/>
      <c r="M3351" s="1369"/>
      <c r="N3351" s="1369"/>
      <c r="O3351" s="1369"/>
      <c r="P3351" s="1369"/>
      <c r="Q3351" s="1369"/>
      <c r="R3351" s="1369"/>
      <c r="S3351" s="1369"/>
      <c r="T3351" s="1376"/>
      <c r="U3351" s="1380"/>
      <c r="V3351" s="780"/>
      <c r="W3351" s="780"/>
      <c r="Y3351" s="471"/>
      <c r="Z3351" s="934"/>
    </row>
    <row r="3352" spans="1:26" s="1367" customFormat="1" ht="24.75" customHeight="1" x14ac:dyDescent="0.15">
      <c r="A3352" s="1447">
        <v>26</v>
      </c>
      <c r="B3352" s="1369"/>
      <c r="C3352" s="1369"/>
      <c r="D3352" s="1369"/>
      <c r="E3352" s="1369"/>
      <c r="F3352" s="1369"/>
      <c r="G3352" s="1369"/>
      <c r="H3352" s="1369"/>
      <c r="I3352" s="1369"/>
      <c r="J3352" s="1369"/>
      <c r="K3352" s="1369"/>
      <c r="L3352" s="1369"/>
      <c r="M3352" s="1369"/>
      <c r="N3352" s="1369"/>
      <c r="O3352" s="1369"/>
      <c r="P3352" s="1369"/>
      <c r="Q3352" s="1369"/>
      <c r="R3352" s="1369"/>
      <c r="S3352" s="1369"/>
      <c r="T3352" s="1376"/>
      <c r="U3352" s="1380"/>
      <c r="V3352" s="780"/>
      <c r="W3352" s="780"/>
      <c r="Y3352" s="471"/>
      <c r="Z3352" s="934"/>
    </row>
    <row r="3353" spans="1:26" s="1367" customFormat="1" ht="24.75" customHeight="1" x14ac:dyDescent="0.15">
      <c r="A3353" s="1447">
        <v>27</v>
      </c>
      <c r="B3353" s="1369"/>
      <c r="C3353" s="1369"/>
      <c r="D3353" s="1369"/>
      <c r="E3353" s="1369"/>
      <c r="F3353" s="1369"/>
      <c r="G3353" s="1369"/>
      <c r="H3353" s="1369"/>
      <c r="I3353" s="1369"/>
      <c r="J3353" s="1369"/>
      <c r="K3353" s="1369"/>
      <c r="L3353" s="1369"/>
      <c r="M3353" s="1369"/>
      <c r="N3353" s="1369"/>
      <c r="O3353" s="1369"/>
      <c r="P3353" s="1369"/>
      <c r="Q3353" s="1369"/>
      <c r="R3353" s="1369"/>
      <c r="S3353" s="1369"/>
      <c r="T3353" s="1376"/>
      <c r="U3353" s="1380"/>
      <c r="V3353" s="780"/>
      <c r="W3353" s="780"/>
      <c r="Y3353" s="471"/>
      <c r="Z3353" s="934"/>
    </row>
    <row r="3354" spans="1:26" s="1367" customFormat="1" ht="24.75" customHeight="1" x14ac:dyDescent="0.15">
      <c r="A3354" s="1447">
        <v>28</v>
      </c>
      <c r="B3354" s="1369"/>
      <c r="C3354" s="1369"/>
      <c r="D3354" s="1369"/>
      <c r="E3354" s="1369"/>
      <c r="F3354" s="1369"/>
      <c r="G3354" s="1369"/>
      <c r="H3354" s="1369"/>
      <c r="I3354" s="1369"/>
      <c r="J3354" s="1369"/>
      <c r="K3354" s="1369"/>
      <c r="L3354" s="1369"/>
      <c r="M3354" s="1369"/>
      <c r="N3354" s="1369"/>
      <c r="O3354" s="1369"/>
      <c r="P3354" s="1369"/>
      <c r="Q3354" s="1369"/>
      <c r="R3354" s="1369"/>
      <c r="S3354" s="1369"/>
      <c r="T3354" s="1376"/>
      <c r="U3354" s="1380"/>
      <c r="V3354" s="780"/>
      <c r="W3354" s="780"/>
      <c r="Y3354" s="471"/>
      <c r="Z3354" s="934"/>
    </row>
    <row r="3355" spans="1:26" s="1367" customFormat="1" ht="24.75" customHeight="1" x14ac:dyDescent="0.15">
      <c r="A3355" s="1447">
        <v>29</v>
      </c>
      <c r="B3355" s="1369"/>
      <c r="C3355" s="1369"/>
      <c r="D3355" s="1369"/>
      <c r="E3355" s="1369"/>
      <c r="F3355" s="1369"/>
      <c r="G3355" s="1369"/>
      <c r="H3355" s="1369"/>
      <c r="I3355" s="1369"/>
      <c r="J3355" s="1369"/>
      <c r="K3355" s="1369"/>
      <c r="L3355" s="1369"/>
      <c r="M3355" s="1369"/>
      <c r="N3355" s="1369"/>
      <c r="O3355" s="1369"/>
      <c r="P3355" s="1369"/>
      <c r="Q3355" s="1369"/>
      <c r="R3355" s="1369"/>
      <c r="S3355" s="1369"/>
      <c r="T3355" s="1376"/>
      <c r="U3355" s="1380"/>
      <c r="V3355" s="780"/>
      <c r="W3355" s="780"/>
      <c r="Y3355" s="471"/>
      <c r="Z3355" s="934"/>
    </row>
    <row r="3356" spans="1:26" s="1367" customFormat="1" ht="24.75" customHeight="1" x14ac:dyDescent="0.15">
      <c r="A3356" s="1447">
        <v>30</v>
      </c>
      <c r="B3356" s="1369"/>
      <c r="C3356" s="1369"/>
      <c r="D3356" s="1369"/>
      <c r="E3356" s="1369"/>
      <c r="F3356" s="1369"/>
      <c r="G3356" s="1369"/>
      <c r="H3356" s="1369"/>
      <c r="I3356" s="1369"/>
      <c r="J3356" s="1369"/>
      <c r="K3356" s="1369"/>
      <c r="L3356" s="1369"/>
      <c r="M3356" s="1369"/>
      <c r="N3356" s="1369"/>
      <c r="O3356" s="1369"/>
      <c r="P3356" s="1369"/>
      <c r="Q3356" s="1369"/>
      <c r="R3356" s="1369"/>
      <c r="S3356" s="1369"/>
      <c r="T3356" s="1376"/>
      <c r="U3356" s="1380"/>
      <c r="V3356" s="780"/>
      <c r="W3356" s="780"/>
      <c r="Y3356" s="471"/>
      <c r="Z3356" s="934"/>
    </row>
    <row r="3357" spans="1:26" s="1367" customFormat="1" ht="24.75" customHeight="1" x14ac:dyDescent="0.15">
      <c r="A3357" s="1447">
        <v>31</v>
      </c>
      <c r="B3357" s="1387"/>
      <c r="C3357" s="1387"/>
      <c r="D3357" s="1387"/>
      <c r="E3357" s="1387"/>
      <c r="F3357" s="1387"/>
      <c r="G3357" s="1387"/>
      <c r="H3357" s="1387"/>
      <c r="I3357" s="1387"/>
      <c r="J3357" s="1387"/>
      <c r="K3357" s="1387"/>
      <c r="L3357" s="1387"/>
      <c r="M3357" s="1387"/>
      <c r="N3357" s="1387"/>
      <c r="O3357" s="1387"/>
      <c r="P3357" s="1387"/>
      <c r="Q3357" s="1387"/>
      <c r="R3357" s="1387"/>
      <c r="S3357" s="1387"/>
      <c r="T3357" s="1388"/>
      <c r="U3357" s="1389"/>
      <c r="V3357" s="780"/>
      <c r="W3357" s="780"/>
      <c r="Y3357" s="471"/>
      <c r="Z3357" s="934"/>
    </row>
    <row r="3358" spans="1:26" s="1367" customFormat="1" ht="24.75" customHeight="1" x14ac:dyDescent="0.15">
      <c r="A3358" s="1447">
        <v>32</v>
      </c>
      <c r="B3358" s="1387"/>
      <c r="C3358" s="1387"/>
      <c r="D3358" s="1387"/>
      <c r="E3358" s="1387"/>
      <c r="F3358" s="1387"/>
      <c r="G3358" s="1387"/>
      <c r="H3358" s="1387"/>
      <c r="I3358" s="1387"/>
      <c r="J3358" s="1387"/>
      <c r="K3358" s="1387"/>
      <c r="L3358" s="1387"/>
      <c r="M3358" s="1387"/>
      <c r="N3358" s="1387"/>
      <c r="O3358" s="1387"/>
      <c r="P3358" s="1387"/>
      <c r="Q3358" s="1387"/>
      <c r="R3358" s="1387"/>
      <c r="S3358" s="1387"/>
      <c r="T3358" s="1388"/>
      <c r="U3358" s="1389"/>
      <c r="V3358" s="780"/>
      <c r="W3358" s="780"/>
      <c r="Y3358" s="471"/>
      <c r="Z3358" s="934"/>
    </row>
    <row r="3359" spans="1:26" s="1367" customFormat="1" ht="24.75" customHeight="1" thickBot="1" x14ac:dyDescent="0.2">
      <c r="A3359" s="1447">
        <v>33</v>
      </c>
      <c r="B3359" s="1374"/>
      <c r="C3359" s="1374"/>
      <c r="D3359" s="1374"/>
      <c r="E3359" s="1374"/>
      <c r="F3359" s="1374"/>
      <c r="G3359" s="1374"/>
      <c r="H3359" s="1374"/>
      <c r="I3359" s="1374"/>
      <c r="J3359" s="1374"/>
      <c r="K3359" s="1374"/>
      <c r="L3359" s="1374"/>
      <c r="M3359" s="1374"/>
      <c r="N3359" s="1374"/>
      <c r="O3359" s="1374"/>
      <c r="P3359" s="1374"/>
      <c r="Q3359" s="1374"/>
      <c r="R3359" s="1374"/>
      <c r="S3359" s="1374"/>
      <c r="T3359" s="1382"/>
      <c r="U3359" s="1383"/>
      <c r="V3359" s="780"/>
      <c r="W3359" s="780"/>
      <c r="Y3359" s="471"/>
      <c r="Z3359" s="934"/>
    </row>
    <row r="3360" spans="1:26" s="1367" customFormat="1" ht="20.100000000000001" customHeight="1" thickBot="1" x14ac:dyDescent="0.2">
      <c r="A3360" s="1522" t="s">
        <v>2115</v>
      </c>
      <c r="B3360" s="1523"/>
      <c r="C3360" s="1561" t="s">
        <v>2116</v>
      </c>
      <c r="D3360" s="1562"/>
      <c r="E3360" s="1562"/>
      <c r="F3360" s="1563"/>
      <c r="G3360" s="1375"/>
      <c r="H3360" s="1375"/>
      <c r="I3360" s="1375"/>
      <c r="J3360" s="1375"/>
      <c r="K3360" s="1375"/>
      <c r="L3360" s="1375"/>
      <c r="M3360" s="1375"/>
      <c r="N3360" s="1375"/>
      <c r="O3360" s="1375"/>
      <c r="P3360" s="1375"/>
      <c r="Q3360" s="1375"/>
      <c r="R3360" s="1375"/>
      <c r="S3360" s="1375"/>
      <c r="T3360" s="1401"/>
      <c r="U3360" s="1401"/>
      <c r="V3360" s="780"/>
      <c r="W3360" s="780"/>
      <c r="Y3360" s="471"/>
      <c r="Z3360" s="934"/>
    </row>
    <row r="3361" spans="1:27" s="2" customFormat="1" ht="31.5" customHeight="1" thickBot="1" x14ac:dyDescent="0.2">
      <c r="A3361" s="1476" t="s">
        <v>946</v>
      </c>
      <c r="B3361" s="1477"/>
      <c r="C3361" s="1477"/>
      <c r="D3361" s="1477"/>
      <c r="E3361" s="1478"/>
      <c r="F3361" s="602" t="s">
        <v>1766</v>
      </c>
      <c r="G3361" s="1"/>
      <c r="H3361" s="1479" t="s">
        <v>236</v>
      </c>
      <c r="I3361" s="1480"/>
      <c r="J3361" s="1480"/>
      <c r="K3361" s="5" t="s">
        <v>863</v>
      </c>
      <c r="L3361" s="1457" t="s">
        <v>939</v>
      </c>
      <c r="M3361" s="1457"/>
      <c r="N3361" s="1458"/>
      <c r="O3361" s="1"/>
      <c r="P3361" s="6"/>
      <c r="Q3361" s="6"/>
      <c r="R3361" s="6"/>
      <c r="S3361" s="1"/>
      <c r="T3361" s="1467" t="s">
        <v>870</v>
      </c>
      <c r="U3361" s="1468"/>
      <c r="V3361" s="34">
        <f>V3363/V3368</f>
        <v>1.6019570707070704E-2</v>
      </c>
      <c r="W3361" s="34">
        <f>W3363/W3368</f>
        <v>1.5586419753086419E-2</v>
      </c>
      <c r="X3361" s="678">
        <f>AVERAGE(V3361,W3361)</f>
        <v>1.5802995230078561E-2</v>
      </c>
      <c r="Y3361" s="380" t="s">
        <v>184</v>
      </c>
      <c r="Z3361" s="381">
        <f>ROUND(X3361*1440,0)/1440</f>
        <v>1.5972222222222221E-2</v>
      </c>
    </row>
    <row r="3362" spans="1:27" s="2" customFormat="1" ht="9" customHeight="1" thickBot="1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534"/>
      <c r="U3362" s="534"/>
      <c r="V3362" s="34">
        <v>0.23611111111111113</v>
      </c>
      <c r="W3362" s="34">
        <v>0.23958333333333334</v>
      </c>
      <c r="Y3362" s="34"/>
      <c r="Z3362" s="934"/>
    </row>
    <row r="3363" spans="1:27" s="2" customFormat="1" ht="20.100000000000001" customHeight="1" thickBot="1" x14ac:dyDescent="0.2">
      <c r="A3363" s="1495" t="s">
        <v>137</v>
      </c>
      <c r="B3363" s="1483"/>
      <c r="C3363" s="1483" t="s">
        <v>164</v>
      </c>
      <c r="D3363" s="1483"/>
      <c r="E3363" s="1484"/>
      <c r="F3363" s="1453"/>
      <c r="G3363" s="1454"/>
      <c r="H3363" s="1454"/>
      <c r="I3363" s="1454"/>
      <c r="J3363" s="1454"/>
      <c r="K3363" s="1"/>
      <c r="L3363" s="1"/>
      <c r="M3363" s="1"/>
      <c r="N3363" s="1"/>
      <c r="O3363" s="7" t="s">
        <v>238</v>
      </c>
      <c r="P3363" s="1536">
        <v>23</v>
      </c>
      <c r="Q3363" s="1537"/>
      <c r="R3363" s="1"/>
      <c r="S3363" s="7" t="s">
        <v>139</v>
      </c>
      <c r="T3363" s="1526">
        <v>4.9999999999999996E-2</v>
      </c>
      <c r="U3363" s="1527"/>
      <c r="V3363" s="34">
        <f>V3364-V3362</f>
        <v>0.70486111111111105</v>
      </c>
      <c r="W3363" s="34">
        <f>W3364-W3362</f>
        <v>0.70138888888888884</v>
      </c>
      <c r="Y3363" s="34"/>
      <c r="Z3363" s="934"/>
    </row>
    <row r="3364" spans="1:27" s="2" customFormat="1" ht="9" customHeight="1" thickBot="1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534"/>
      <c r="U3364" s="534"/>
      <c r="V3364" s="34">
        <v>0.94097222222222221</v>
      </c>
      <c r="W3364" s="34">
        <v>0.94097222222222221</v>
      </c>
      <c r="Y3364" s="34"/>
      <c r="Z3364" s="934"/>
    </row>
    <row r="3365" spans="1:27" s="2" customFormat="1" ht="20.100000000000001" customHeight="1" x14ac:dyDescent="0.15">
      <c r="A3365" s="1499" t="s">
        <v>140</v>
      </c>
      <c r="B3365" s="1494">
        <v>1</v>
      </c>
      <c r="C3365" s="1494"/>
      <c r="D3365" s="1494">
        <v>2</v>
      </c>
      <c r="E3365" s="1494"/>
      <c r="F3365" s="1494">
        <v>3</v>
      </c>
      <c r="G3365" s="1494"/>
      <c r="H3365" s="1494">
        <v>4</v>
      </c>
      <c r="I3365" s="1494"/>
      <c r="J3365" s="1494">
        <v>5</v>
      </c>
      <c r="K3365" s="1494"/>
      <c r="L3365" s="1494">
        <v>6</v>
      </c>
      <c r="M3365" s="1494"/>
      <c r="N3365" s="1494">
        <v>7</v>
      </c>
      <c r="O3365" s="1494"/>
      <c r="P3365" s="1494">
        <v>8</v>
      </c>
      <c r="Q3365" s="1494"/>
      <c r="R3365" s="1494">
        <v>9</v>
      </c>
      <c r="S3365" s="1494"/>
      <c r="T3365" s="1501">
        <v>10</v>
      </c>
      <c r="U3365" s="1502"/>
      <c r="V3365" s="34"/>
      <c r="W3365" s="34"/>
      <c r="Y3365" s="34"/>
      <c r="Z3365" s="934"/>
    </row>
    <row r="3366" spans="1:27" s="2" customFormat="1" ht="20.100000000000001" customHeight="1" x14ac:dyDescent="0.15">
      <c r="A3366" s="1500"/>
      <c r="B3366" s="9" t="s">
        <v>918</v>
      </c>
      <c r="C3366" s="9" t="s">
        <v>939</v>
      </c>
      <c r="D3366" s="9" t="s">
        <v>918</v>
      </c>
      <c r="E3366" s="9" t="s">
        <v>939</v>
      </c>
      <c r="F3366" s="9" t="s">
        <v>918</v>
      </c>
      <c r="G3366" s="9" t="s">
        <v>939</v>
      </c>
      <c r="H3366" s="9" t="s">
        <v>918</v>
      </c>
      <c r="I3366" s="9" t="s">
        <v>939</v>
      </c>
      <c r="J3366" s="9" t="s">
        <v>918</v>
      </c>
      <c r="K3366" s="9" t="s">
        <v>939</v>
      </c>
      <c r="L3366" s="9" t="s">
        <v>918</v>
      </c>
      <c r="M3366" s="9" t="s">
        <v>939</v>
      </c>
      <c r="N3366" s="9" t="s">
        <v>918</v>
      </c>
      <c r="O3366" s="9" t="s">
        <v>939</v>
      </c>
      <c r="P3366" s="9"/>
      <c r="Q3366" s="9"/>
      <c r="R3366" s="9"/>
      <c r="S3366" s="9"/>
      <c r="T3366" s="10"/>
      <c r="U3366" s="16"/>
      <c r="V3366" s="780"/>
      <c r="W3366" s="780"/>
      <c r="Y3366" s="471"/>
      <c r="Z3366" s="934"/>
    </row>
    <row r="3367" spans="1:27" s="2" customFormat="1" ht="24.75" customHeight="1" x14ac:dyDescent="0.15">
      <c r="A3367" s="108">
        <v>1</v>
      </c>
      <c r="B3367" s="632"/>
      <c r="C3367" s="704">
        <v>0.23958333333333334</v>
      </c>
      <c r="D3367" s="632">
        <v>0.30486111111111114</v>
      </c>
      <c r="E3367" s="632">
        <v>0.35486111111111113</v>
      </c>
      <c r="F3367" s="632">
        <v>0.42708333333333337</v>
      </c>
      <c r="G3367" s="632">
        <v>0.48333333333333339</v>
      </c>
      <c r="H3367" s="632">
        <v>0.5576388888888888</v>
      </c>
      <c r="I3367" s="632">
        <v>0.61874999999999991</v>
      </c>
      <c r="J3367" s="632">
        <v>0.69930555555555562</v>
      </c>
      <c r="K3367" s="632">
        <v>0.75208333333333277</v>
      </c>
      <c r="L3367" s="632">
        <v>0.82916666666666683</v>
      </c>
      <c r="M3367" s="632">
        <v>0.87708333333333233</v>
      </c>
      <c r="N3367" s="832"/>
      <c r="O3367" s="40"/>
      <c r="P3367" s="3"/>
      <c r="Q3367" s="3"/>
      <c r="R3367" s="18"/>
      <c r="S3367" s="19"/>
      <c r="T3367" s="14"/>
      <c r="U3367" s="466"/>
      <c r="V3367" s="412">
        <f>COUNTA(B3367:U3399)</f>
        <v>89</v>
      </c>
      <c r="W3367" s="587">
        <f>V3367/8/2</f>
        <v>5.5625</v>
      </c>
      <c r="Y3367" s="471"/>
      <c r="Z3367" s="104"/>
      <c r="AA3367" s="2" t="s">
        <v>943</v>
      </c>
    </row>
    <row r="3368" spans="1:27" s="2" customFormat="1" ht="24.75" customHeight="1" x14ac:dyDescent="0.15">
      <c r="A3368" s="108" t="s">
        <v>53</v>
      </c>
      <c r="B3368" s="704"/>
      <c r="C3368" s="704">
        <v>0.25347222222222221</v>
      </c>
      <c r="D3368" s="632">
        <v>0.3215277777777778</v>
      </c>
      <c r="E3368" s="632">
        <v>0.37152777777777779</v>
      </c>
      <c r="F3368" s="632">
        <v>0.44375000000000003</v>
      </c>
      <c r="G3368" s="632">
        <v>0.50069444444444444</v>
      </c>
      <c r="H3368" s="632">
        <v>0.57499999999999996</v>
      </c>
      <c r="I3368" s="632">
        <v>0.63541666666666652</v>
      </c>
      <c r="J3368" s="632">
        <v>0.71597222222222234</v>
      </c>
      <c r="K3368" s="632">
        <v>0.76874999999999938</v>
      </c>
      <c r="L3368" s="632">
        <v>0.84513888888888911</v>
      </c>
      <c r="M3368" s="632">
        <v>0.8930555555555546</v>
      </c>
      <c r="N3368" s="832"/>
      <c r="O3368" s="40"/>
      <c r="P3368" s="3"/>
      <c r="Q3368" s="3"/>
      <c r="R3368" s="18"/>
      <c r="S3368" s="19"/>
      <c r="T3368" s="14"/>
      <c r="U3368" s="466"/>
      <c r="V3368" s="416">
        <f>COUNTA(B3367:B3399,D3367:D3399,F3367:F3399,H3367:H3399,J3367:J3399,L3367:L3399,N3367:N3399,P3367:P3399,R3367:R3399,T3367:T3399)</f>
        <v>44</v>
      </c>
      <c r="W3368" s="416">
        <f>COUNTA(C3367:C3399,E3367:E3399,G3367:G3399,I3367:I3399,K3367:K3399,M3367:M3399,O3367:O3399,Q3367:Q3399,S3367:S3399,U3367:U3399)</f>
        <v>45</v>
      </c>
      <c r="Y3368" s="1">
        <f>(V3368+W3368)/2</f>
        <v>44.5</v>
      </c>
      <c r="Z3368" s="104"/>
      <c r="AA3368" s="2" t="s">
        <v>943</v>
      </c>
    </row>
    <row r="3369" spans="1:27" s="2" customFormat="1" ht="24.75" customHeight="1" x14ac:dyDescent="0.15">
      <c r="A3369" s="108">
        <v>3</v>
      </c>
      <c r="B3369" s="632"/>
      <c r="C3369" s="632">
        <v>0.2673611111111111</v>
      </c>
      <c r="D3369" s="632">
        <v>0.33750000000000002</v>
      </c>
      <c r="E3369" s="632">
        <v>0.3888888888888889</v>
      </c>
      <c r="F3369" s="632">
        <v>0.46041666666666664</v>
      </c>
      <c r="G3369" s="632">
        <v>0.51805555555555549</v>
      </c>
      <c r="H3369" s="632">
        <v>0.59236111111111101</v>
      </c>
      <c r="I3369" s="632">
        <v>0.65208333333333313</v>
      </c>
      <c r="J3369" s="632">
        <v>0.73263888888888895</v>
      </c>
      <c r="K3369" s="632">
        <v>0.78472222222222154</v>
      </c>
      <c r="L3369" s="632">
        <v>0.86111111111111138</v>
      </c>
      <c r="M3369" s="632">
        <v>0.90902777777777688</v>
      </c>
      <c r="N3369" s="832"/>
      <c r="O3369" s="40"/>
      <c r="P3369" s="3"/>
      <c r="Q3369" s="3"/>
      <c r="R3369" s="18"/>
      <c r="S3369" s="19"/>
      <c r="T3369" s="14"/>
      <c r="U3369" s="20"/>
      <c r="V3369" s="780"/>
      <c r="W3369" s="780"/>
      <c r="Y3369" s="1" t="s">
        <v>394</v>
      </c>
      <c r="Z3369" s="104"/>
      <c r="AA3369" s="2" t="s">
        <v>943</v>
      </c>
    </row>
    <row r="3370" spans="1:27" s="2" customFormat="1" ht="24.75" customHeight="1" x14ac:dyDescent="0.15">
      <c r="A3370" s="108" t="s">
        <v>55</v>
      </c>
      <c r="B3370" s="632"/>
      <c r="C3370" s="632">
        <v>0.28125</v>
      </c>
      <c r="D3370" s="632">
        <v>0.3527777777777778</v>
      </c>
      <c r="E3370" s="632">
        <v>0.40625</v>
      </c>
      <c r="F3370" s="632">
        <v>0.47708333333333336</v>
      </c>
      <c r="G3370" s="632">
        <v>0.53541666666666654</v>
      </c>
      <c r="H3370" s="632">
        <v>0.60972222222222217</v>
      </c>
      <c r="I3370" s="632">
        <v>0.66874999999999973</v>
      </c>
      <c r="J3370" s="632">
        <v>0.74930555555555578</v>
      </c>
      <c r="K3370" s="632">
        <v>0.80069444444444371</v>
      </c>
      <c r="L3370" s="632">
        <v>0.87708333333333366</v>
      </c>
      <c r="M3370" s="632">
        <v>0.92499999999999916</v>
      </c>
      <c r="N3370" s="832"/>
      <c r="O3370" s="40"/>
      <c r="P3370" s="3"/>
      <c r="Q3370" s="3"/>
      <c r="R3370" s="18"/>
      <c r="S3370" s="19"/>
      <c r="T3370" s="14"/>
      <c r="U3370" s="20"/>
      <c r="V3370" s="419">
        <f>L3371-L3370</f>
        <v>1.5972222222222276E-2</v>
      </c>
      <c r="W3370" s="419">
        <f>M3368-M3367</f>
        <v>1.5972222222222276E-2</v>
      </c>
      <c r="Y3370" s="471"/>
      <c r="Z3370" s="104"/>
      <c r="AA3370" s="2" t="s">
        <v>668</v>
      </c>
    </row>
    <row r="3371" spans="1:27" s="2" customFormat="1" ht="24.75" customHeight="1" x14ac:dyDescent="0.15">
      <c r="A3371" s="108">
        <v>5</v>
      </c>
      <c r="B3371" s="632">
        <v>0.23611111111111113</v>
      </c>
      <c r="C3371" s="632">
        <v>0.2951388888888889</v>
      </c>
      <c r="D3371" s="632">
        <v>0.36736111111111114</v>
      </c>
      <c r="E3371" s="632">
        <v>0.42222222222222222</v>
      </c>
      <c r="F3371" s="632">
        <v>0.49375000000000002</v>
      </c>
      <c r="G3371" s="632">
        <v>0.55277777777777759</v>
      </c>
      <c r="H3371" s="632">
        <v>0.62777777777777777</v>
      </c>
      <c r="I3371" s="632">
        <v>0.68541666666666634</v>
      </c>
      <c r="J3371" s="632">
        <v>0.76527777777777795</v>
      </c>
      <c r="K3371" s="632">
        <v>0.81666666666666587</v>
      </c>
      <c r="L3371" s="632">
        <v>0.89305555555555594</v>
      </c>
      <c r="M3371" s="632">
        <v>0.94097222222222143</v>
      </c>
      <c r="N3371" s="832"/>
      <c r="O3371" s="40"/>
      <c r="P3371" s="3"/>
      <c r="Q3371" s="40"/>
      <c r="R3371" s="18"/>
      <c r="S3371" s="19"/>
      <c r="T3371" s="14"/>
      <c r="U3371" s="20"/>
      <c r="V3371" s="419">
        <f>L3372-L3371</f>
        <v>1.5972222222222276E-2</v>
      </c>
      <c r="W3371" s="419">
        <f>M3369-M3368</f>
        <v>1.5972222222222276E-2</v>
      </c>
      <c r="Y3371" s="471"/>
      <c r="Z3371" s="104"/>
      <c r="AA3371" s="2" t="s">
        <v>947</v>
      </c>
    </row>
    <row r="3372" spans="1:27" s="2" customFormat="1" ht="24.75" customHeight="1" x14ac:dyDescent="0.15">
      <c r="A3372" s="108" t="s">
        <v>57</v>
      </c>
      <c r="B3372" s="632">
        <v>0.25277777777777782</v>
      </c>
      <c r="C3372" s="632">
        <v>0.30902777777777779</v>
      </c>
      <c r="D3372" s="632">
        <v>0.38194444444444448</v>
      </c>
      <c r="E3372" s="632">
        <v>0.43680555555555556</v>
      </c>
      <c r="F3372" s="632">
        <v>0.5097222222222223</v>
      </c>
      <c r="G3372" s="632">
        <v>0.57013888888888864</v>
      </c>
      <c r="H3372" s="632">
        <v>0.64583333333333337</v>
      </c>
      <c r="I3372" s="632">
        <v>0.70208333333333295</v>
      </c>
      <c r="J3372" s="632">
        <v>0.78125000000000011</v>
      </c>
      <c r="K3372" s="632">
        <v>0.83263888888888804</v>
      </c>
      <c r="L3372" s="632">
        <v>0.90902777777777821</v>
      </c>
      <c r="M3372" s="632"/>
      <c r="N3372" s="832"/>
      <c r="O3372" s="40"/>
      <c r="P3372" s="3"/>
      <c r="Q3372" s="40"/>
      <c r="R3372" s="18"/>
      <c r="S3372" s="19"/>
      <c r="T3372" s="14"/>
      <c r="U3372" s="20"/>
      <c r="V3372" s="419">
        <f>L3373-L3372</f>
        <v>1.5972222222222276E-2</v>
      </c>
      <c r="W3372" s="419">
        <f>M3370-M3369</f>
        <v>1.5972222222222276E-2</v>
      </c>
      <c r="Y3372" s="471"/>
      <c r="Z3372" s="104"/>
    </row>
    <row r="3373" spans="1:27" s="2" customFormat="1" ht="24.75" customHeight="1" x14ac:dyDescent="0.15">
      <c r="A3373" s="108">
        <v>7</v>
      </c>
      <c r="B3373" s="632">
        <v>0.26944444444444449</v>
      </c>
      <c r="C3373" s="632">
        <v>0.32361111111111113</v>
      </c>
      <c r="D3373" s="632">
        <v>0.39652777777777781</v>
      </c>
      <c r="E3373" s="632">
        <v>0.4513888888888889</v>
      </c>
      <c r="F3373" s="632">
        <v>0.52500000000000002</v>
      </c>
      <c r="G3373" s="632">
        <v>0.58680555555555536</v>
      </c>
      <c r="H3373" s="632">
        <v>0.66388888888888897</v>
      </c>
      <c r="I3373" s="632">
        <v>0.71874999999999956</v>
      </c>
      <c r="J3373" s="632">
        <v>0.79722222222222228</v>
      </c>
      <c r="K3373" s="632">
        <v>0.84791666666666576</v>
      </c>
      <c r="L3373" s="632">
        <v>0.92500000000000049</v>
      </c>
      <c r="M3373" s="632"/>
      <c r="N3373" s="832"/>
      <c r="O3373" s="40"/>
      <c r="P3373" s="3"/>
      <c r="Q3373" s="40"/>
      <c r="R3373" s="18"/>
      <c r="S3373" s="19"/>
      <c r="T3373" s="14"/>
      <c r="U3373" s="20"/>
      <c r="V3373" s="419">
        <f>L3374-L3373</f>
        <v>1.5972222222222276E-2</v>
      </c>
      <c r="W3373" s="419">
        <f>M3371-M3370</f>
        <v>1.5972222222222276E-2</v>
      </c>
      <c r="Y3373" s="471"/>
      <c r="Z3373" s="104"/>
    </row>
    <row r="3374" spans="1:27" s="2" customFormat="1" ht="24.75" customHeight="1" x14ac:dyDescent="0.15">
      <c r="A3374" s="108" t="s">
        <v>944</v>
      </c>
      <c r="B3374" s="632">
        <v>0.28680555555555559</v>
      </c>
      <c r="C3374" s="632">
        <v>0.33888888888888891</v>
      </c>
      <c r="D3374" s="632">
        <v>0.41111111111111115</v>
      </c>
      <c r="E3374" s="632">
        <v>0.46597222222222223</v>
      </c>
      <c r="F3374" s="632">
        <v>0.54027777777777775</v>
      </c>
      <c r="G3374" s="632">
        <v>0.60277777777777763</v>
      </c>
      <c r="H3374" s="632">
        <v>0.68194444444444458</v>
      </c>
      <c r="I3374" s="632">
        <v>0.73541666666666616</v>
      </c>
      <c r="J3374" s="632">
        <v>0.81319444444444455</v>
      </c>
      <c r="K3374" s="632">
        <v>0.86249999999999905</v>
      </c>
      <c r="L3374" s="632">
        <v>0.94097222222222276</v>
      </c>
      <c r="M3374" s="632"/>
      <c r="N3374" s="832"/>
      <c r="O3374" s="40"/>
      <c r="P3374" s="3"/>
      <c r="Q3374" s="40"/>
      <c r="R3374" s="18"/>
      <c r="S3374" s="19"/>
      <c r="T3374" s="14"/>
      <c r="U3374" s="20"/>
      <c r="V3374" s="419"/>
      <c r="W3374" s="419"/>
      <c r="Y3374" s="471"/>
      <c r="Z3374" s="324"/>
    </row>
    <row r="3375" spans="1:27" s="2" customFormat="1" ht="24.75" customHeight="1" x14ac:dyDescent="0.15">
      <c r="A3375" s="108">
        <v>9</v>
      </c>
      <c r="B3375" s="833"/>
      <c r="C3375" s="834"/>
      <c r="D3375" s="835"/>
      <c r="E3375" s="835"/>
      <c r="F3375" s="835"/>
      <c r="G3375" s="835"/>
      <c r="H3375" s="835"/>
      <c r="I3375" s="835"/>
      <c r="J3375" s="835"/>
      <c r="K3375" s="835"/>
      <c r="L3375" s="833"/>
      <c r="M3375" s="833"/>
      <c r="N3375" s="832"/>
      <c r="O3375" s="40"/>
      <c r="P3375" s="40"/>
      <c r="Q3375" s="40"/>
      <c r="R3375" s="18"/>
      <c r="S3375" s="19"/>
      <c r="T3375" s="14"/>
      <c r="U3375" s="20"/>
      <c r="V3375" s="419"/>
      <c r="W3375" s="419"/>
      <c r="Y3375" s="471"/>
      <c r="Z3375" s="324"/>
    </row>
    <row r="3376" spans="1:27" s="2" customFormat="1" ht="24.75" customHeight="1" x14ac:dyDescent="0.15">
      <c r="A3376" s="728">
        <v>10</v>
      </c>
      <c r="B3376" s="40"/>
      <c r="C3376" s="40"/>
      <c r="D3376" s="40"/>
      <c r="E3376" s="40"/>
      <c r="F3376" s="40"/>
      <c r="G3376" s="40"/>
      <c r="H3376" s="40"/>
      <c r="I3376" s="40"/>
      <c r="J3376" s="40"/>
      <c r="K3376" s="40"/>
      <c r="L3376" s="40"/>
      <c r="M3376" s="40"/>
      <c r="N3376" s="40"/>
      <c r="O3376" s="40"/>
      <c r="P3376" s="40"/>
      <c r="Q3376" s="40"/>
      <c r="R3376" s="18"/>
      <c r="S3376" s="19"/>
      <c r="T3376" s="14"/>
      <c r="U3376" s="20"/>
      <c r="V3376" s="780"/>
      <c r="W3376" s="780"/>
      <c r="Y3376" s="471"/>
      <c r="Z3376" s="324"/>
    </row>
    <row r="3377" spans="1:26" s="2" customFormat="1" ht="24.75" customHeight="1" x14ac:dyDescent="0.15">
      <c r="A3377" s="728">
        <v>11</v>
      </c>
      <c r="B3377" s="40"/>
      <c r="C3377" s="40"/>
      <c r="D3377" s="40"/>
      <c r="E3377" s="40"/>
      <c r="F3377" s="40"/>
      <c r="G3377" s="40"/>
      <c r="H3377" s="40"/>
      <c r="I3377" s="40"/>
      <c r="J3377" s="40"/>
      <c r="K3377" s="40"/>
      <c r="L3377" s="40"/>
      <c r="M3377" s="40"/>
      <c r="N3377" s="40"/>
      <c r="O3377" s="40"/>
      <c r="P3377" s="40"/>
      <c r="Q3377" s="40"/>
      <c r="R3377" s="18"/>
      <c r="S3377" s="19"/>
      <c r="T3377" s="14"/>
      <c r="U3377" s="20"/>
      <c r="V3377" s="780"/>
      <c r="W3377" s="780"/>
      <c r="Y3377" s="471"/>
      <c r="Z3377" s="934"/>
    </row>
    <row r="3378" spans="1:26" s="2" customFormat="1" ht="24.75" customHeight="1" x14ac:dyDescent="0.15">
      <c r="A3378" s="728">
        <v>12</v>
      </c>
      <c r="B3378" s="40"/>
      <c r="C3378" s="40"/>
      <c r="D3378" s="40"/>
      <c r="E3378" s="40"/>
      <c r="F3378" s="40"/>
      <c r="G3378" s="40"/>
      <c r="H3378" s="40"/>
      <c r="I3378" s="40"/>
      <c r="J3378" s="40"/>
      <c r="K3378" s="40"/>
      <c r="L3378" s="40"/>
      <c r="M3378" s="40"/>
      <c r="N3378" s="40"/>
      <c r="O3378" s="40"/>
      <c r="P3378" s="40"/>
      <c r="Q3378" s="40"/>
      <c r="R3378" s="18"/>
      <c r="S3378" s="19"/>
      <c r="T3378" s="14"/>
      <c r="U3378" s="20"/>
      <c r="V3378" s="780"/>
      <c r="W3378" s="780"/>
      <c r="Y3378" s="471"/>
      <c r="Z3378" s="934"/>
    </row>
    <row r="3379" spans="1:26" s="2" customFormat="1" ht="24.75" customHeight="1" x14ac:dyDescent="0.15">
      <c r="A3379" s="728">
        <v>13</v>
      </c>
      <c r="B3379" s="40"/>
      <c r="C3379" s="40"/>
      <c r="D3379" s="40"/>
      <c r="E3379" s="40"/>
      <c r="F3379" s="40"/>
      <c r="G3379" s="40"/>
      <c r="H3379" s="40"/>
      <c r="I3379" s="40"/>
      <c r="J3379" s="40"/>
      <c r="K3379" s="40"/>
      <c r="L3379" s="40"/>
      <c r="M3379" s="40"/>
      <c r="N3379" s="40"/>
      <c r="O3379" s="40"/>
      <c r="P3379" s="40"/>
      <c r="Q3379" s="40"/>
      <c r="R3379" s="18"/>
      <c r="S3379" s="19"/>
      <c r="T3379" s="14"/>
      <c r="U3379" s="20"/>
      <c r="V3379" s="780"/>
      <c r="W3379" s="780"/>
      <c r="Y3379" s="471"/>
      <c r="Z3379" s="934"/>
    </row>
    <row r="3380" spans="1:26" s="2" customFormat="1" ht="24.75" customHeight="1" x14ac:dyDescent="0.15">
      <c r="A3380" s="728">
        <v>14</v>
      </c>
      <c r="B3380" s="40"/>
      <c r="C3380" s="40"/>
      <c r="D3380" s="40"/>
      <c r="E3380" s="40"/>
      <c r="F3380" s="40"/>
      <c r="G3380" s="40"/>
      <c r="H3380" s="40"/>
      <c r="I3380" s="40"/>
      <c r="J3380" s="40"/>
      <c r="K3380" s="40"/>
      <c r="L3380" s="40"/>
      <c r="M3380" s="40"/>
      <c r="N3380" s="40"/>
      <c r="O3380" s="40"/>
      <c r="P3380" s="40"/>
      <c r="Q3380" s="40"/>
      <c r="R3380" s="18"/>
      <c r="S3380" s="19"/>
      <c r="T3380" s="14"/>
      <c r="U3380" s="20"/>
      <c r="V3380" s="780"/>
      <c r="W3380" s="780"/>
      <c r="Y3380" s="471"/>
      <c r="Z3380" s="934"/>
    </row>
    <row r="3381" spans="1:26" s="2" customFormat="1" ht="24.75" customHeight="1" x14ac:dyDescent="0.15">
      <c r="A3381" s="728">
        <v>15</v>
      </c>
      <c r="B3381" s="40"/>
      <c r="C3381" s="40"/>
      <c r="D3381" s="40"/>
      <c r="E3381" s="40"/>
      <c r="F3381" s="40"/>
      <c r="G3381" s="40"/>
      <c r="H3381" s="40"/>
      <c r="I3381" s="40"/>
      <c r="J3381" s="40"/>
      <c r="K3381" s="40"/>
      <c r="L3381" s="40"/>
      <c r="M3381" s="40"/>
      <c r="N3381" s="40"/>
      <c r="O3381" s="40"/>
      <c r="P3381" s="40"/>
      <c r="Q3381" s="40"/>
      <c r="R3381" s="18"/>
      <c r="S3381" s="19"/>
      <c r="T3381" s="14"/>
      <c r="U3381" s="20"/>
      <c r="V3381" s="780"/>
      <c r="W3381" s="780"/>
      <c r="Y3381" s="471"/>
      <c r="Z3381" s="934"/>
    </row>
    <row r="3382" spans="1:26" s="2" customFormat="1" ht="24.75" customHeight="1" x14ac:dyDescent="0.15">
      <c r="A3382" s="728">
        <v>16</v>
      </c>
      <c r="B3382" s="40"/>
      <c r="C3382" s="40"/>
      <c r="D3382" s="40"/>
      <c r="E3382" s="40"/>
      <c r="F3382" s="40"/>
      <c r="G3382" s="40"/>
      <c r="H3382" s="40"/>
      <c r="I3382" s="40"/>
      <c r="J3382" s="40"/>
      <c r="K3382" s="40"/>
      <c r="L3382" s="40"/>
      <c r="M3382" s="40"/>
      <c r="N3382" s="40"/>
      <c r="O3382" s="40"/>
      <c r="P3382" s="40"/>
      <c r="Q3382" s="40"/>
      <c r="R3382" s="18"/>
      <c r="S3382" s="19"/>
      <c r="T3382" s="14"/>
      <c r="U3382" s="20"/>
      <c r="V3382" s="780"/>
      <c r="W3382" s="780"/>
      <c r="Y3382" s="471"/>
      <c r="Z3382" s="934"/>
    </row>
    <row r="3383" spans="1:26" s="2" customFormat="1" ht="24.75" customHeight="1" x14ac:dyDescent="0.15">
      <c r="A3383" s="728">
        <v>17</v>
      </c>
      <c r="B3383" s="40"/>
      <c r="C3383" s="40"/>
      <c r="D3383" s="40"/>
      <c r="E3383" s="40"/>
      <c r="F3383" s="40"/>
      <c r="G3383" s="40"/>
      <c r="H3383" s="40"/>
      <c r="I3383" s="40"/>
      <c r="J3383" s="40"/>
      <c r="K3383" s="40"/>
      <c r="L3383" s="40"/>
      <c r="M3383" s="40"/>
      <c r="N3383" s="40"/>
      <c r="O3383" s="40"/>
      <c r="P3383" s="40"/>
      <c r="Q3383" s="40"/>
      <c r="R3383" s="18"/>
      <c r="S3383" s="19"/>
      <c r="T3383" s="14"/>
      <c r="U3383" s="20"/>
      <c r="V3383" s="780"/>
      <c r="W3383" s="780"/>
      <c r="Y3383" s="471"/>
      <c r="Z3383" s="934"/>
    </row>
    <row r="3384" spans="1:26" s="2" customFormat="1" ht="24.75" customHeight="1" x14ac:dyDescent="0.15">
      <c r="A3384" s="728">
        <v>18</v>
      </c>
      <c r="B3384" s="40"/>
      <c r="C3384" s="40"/>
      <c r="D3384" s="40"/>
      <c r="E3384" s="40"/>
      <c r="F3384" s="40"/>
      <c r="G3384" s="40"/>
      <c r="H3384" s="40"/>
      <c r="I3384" s="40"/>
      <c r="J3384" s="40"/>
      <c r="K3384" s="40"/>
      <c r="L3384" s="40"/>
      <c r="M3384" s="40"/>
      <c r="N3384" s="40"/>
      <c r="O3384" s="40"/>
      <c r="P3384" s="40"/>
      <c r="Q3384" s="40"/>
      <c r="R3384" s="18"/>
      <c r="S3384" s="19"/>
      <c r="T3384" s="14"/>
      <c r="U3384" s="20"/>
      <c r="V3384" s="780"/>
      <c r="W3384" s="780"/>
      <c r="Y3384" s="471"/>
      <c r="Z3384" s="934"/>
    </row>
    <row r="3385" spans="1:26" s="2" customFormat="1" ht="24.75" customHeight="1" x14ac:dyDescent="0.15">
      <c r="A3385" s="8">
        <v>19</v>
      </c>
      <c r="B3385" s="40"/>
      <c r="C3385" s="40"/>
      <c r="D3385" s="40"/>
      <c r="E3385" s="40"/>
      <c r="F3385" s="40"/>
      <c r="G3385" s="40"/>
      <c r="H3385" s="40"/>
      <c r="I3385" s="40"/>
      <c r="J3385" s="40"/>
      <c r="K3385" s="40"/>
      <c r="L3385" s="40"/>
      <c r="M3385" s="40"/>
      <c r="N3385" s="40"/>
      <c r="O3385" s="40"/>
      <c r="P3385" s="40"/>
      <c r="Q3385" s="40"/>
      <c r="R3385" s="10"/>
      <c r="S3385" s="19"/>
      <c r="T3385" s="14"/>
      <c r="U3385" s="20"/>
      <c r="V3385" s="780"/>
      <c r="W3385" s="780"/>
      <c r="Y3385" s="471"/>
      <c r="Z3385" s="934"/>
    </row>
    <row r="3386" spans="1:26" s="2" customFormat="1" ht="24.75" customHeight="1" x14ac:dyDescent="0.15">
      <c r="A3386" s="8">
        <v>20</v>
      </c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9"/>
      <c r="S3386" s="4"/>
      <c r="T3386" s="14"/>
      <c r="U3386" s="20"/>
      <c r="V3386" s="780"/>
      <c r="W3386" s="780"/>
      <c r="Y3386" s="471"/>
      <c r="Z3386" s="934"/>
    </row>
    <row r="3387" spans="1:26" s="2" customFormat="1" ht="24.75" customHeight="1" x14ac:dyDescent="0.15">
      <c r="A3387" s="8">
        <v>21</v>
      </c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14"/>
      <c r="U3387" s="20"/>
      <c r="V3387" s="780"/>
      <c r="W3387" s="780"/>
      <c r="Y3387" s="471"/>
      <c r="Z3387" s="934"/>
    </row>
    <row r="3388" spans="1:26" s="2" customFormat="1" ht="24.75" customHeight="1" x14ac:dyDescent="0.15">
      <c r="A3388" s="8">
        <v>22</v>
      </c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14"/>
      <c r="U3388" s="20"/>
      <c r="V3388" s="780"/>
      <c r="W3388" s="780"/>
      <c r="Y3388" s="471"/>
      <c r="Z3388" s="934"/>
    </row>
    <row r="3389" spans="1:26" s="2" customFormat="1" ht="24.75" customHeight="1" x14ac:dyDescent="0.15">
      <c r="A3389" s="8">
        <v>23</v>
      </c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14"/>
      <c r="U3389" s="20"/>
      <c r="V3389" s="780"/>
      <c r="W3389" s="780"/>
      <c r="Y3389" s="471"/>
      <c r="Z3389" s="934"/>
    </row>
    <row r="3390" spans="1:26" s="2" customFormat="1" ht="24.75" customHeight="1" x14ac:dyDescent="0.15">
      <c r="A3390" s="8">
        <v>24</v>
      </c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14"/>
      <c r="U3390" s="20"/>
      <c r="V3390" s="780"/>
      <c r="W3390" s="780"/>
      <c r="Y3390" s="471"/>
      <c r="Z3390" s="934"/>
    </row>
    <row r="3391" spans="1:26" s="2" customFormat="1" ht="24.75" customHeight="1" x14ac:dyDescent="0.15">
      <c r="A3391" s="8">
        <v>25</v>
      </c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14"/>
      <c r="U3391" s="20"/>
      <c r="V3391" s="780"/>
      <c r="W3391" s="780"/>
      <c r="Y3391" s="471"/>
      <c r="Z3391" s="934"/>
    </row>
    <row r="3392" spans="1:26" s="2" customFormat="1" ht="24.75" customHeight="1" x14ac:dyDescent="0.15">
      <c r="A3392" s="8">
        <v>26</v>
      </c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14"/>
      <c r="U3392" s="20"/>
      <c r="V3392" s="780"/>
      <c r="W3392" s="780"/>
      <c r="Y3392" s="471"/>
      <c r="Z3392" s="934"/>
    </row>
    <row r="3393" spans="1:26" s="2" customFormat="1" ht="24.75" customHeight="1" x14ac:dyDescent="0.15">
      <c r="A3393" s="8">
        <v>27</v>
      </c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14"/>
      <c r="U3393" s="20"/>
      <c r="V3393" s="780"/>
      <c r="W3393" s="780"/>
      <c r="Y3393" s="471"/>
      <c r="Z3393" s="934"/>
    </row>
    <row r="3394" spans="1:26" s="2" customFormat="1" ht="24.75" customHeight="1" x14ac:dyDescent="0.15">
      <c r="A3394" s="8">
        <v>28</v>
      </c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14"/>
      <c r="U3394" s="20"/>
      <c r="V3394" s="780"/>
      <c r="W3394" s="780"/>
      <c r="Y3394" s="471"/>
      <c r="Z3394" s="934"/>
    </row>
    <row r="3395" spans="1:26" s="2" customFormat="1" ht="24.75" customHeight="1" x14ac:dyDescent="0.15">
      <c r="A3395" s="8">
        <v>29</v>
      </c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14"/>
      <c r="U3395" s="20"/>
      <c r="V3395" s="780"/>
      <c r="W3395" s="780"/>
      <c r="Y3395" s="471"/>
      <c r="Z3395" s="934"/>
    </row>
    <row r="3396" spans="1:26" s="2" customFormat="1" ht="24.75" customHeight="1" x14ac:dyDescent="0.15">
      <c r="A3396" s="8">
        <v>30</v>
      </c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14"/>
      <c r="U3396" s="20"/>
      <c r="V3396" s="780"/>
      <c r="W3396" s="780"/>
      <c r="Y3396" s="471"/>
      <c r="Z3396" s="934"/>
    </row>
    <row r="3397" spans="1:26" s="2" customFormat="1" ht="24.75" customHeight="1" x14ac:dyDescent="0.15">
      <c r="A3397" s="8">
        <v>31</v>
      </c>
      <c r="B3397" s="45"/>
      <c r="C3397" s="45"/>
      <c r="D3397" s="45"/>
      <c r="E3397" s="45"/>
      <c r="F3397" s="45"/>
      <c r="G3397" s="45"/>
      <c r="H3397" s="45"/>
      <c r="I3397" s="45"/>
      <c r="J3397" s="45"/>
      <c r="K3397" s="45"/>
      <c r="L3397" s="45"/>
      <c r="M3397" s="45"/>
      <c r="N3397" s="45"/>
      <c r="O3397" s="45"/>
      <c r="P3397" s="45"/>
      <c r="Q3397" s="45"/>
      <c r="R3397" s="45"/>
      <c r="S3397" s="45"/>
      <c r="T3397" s="46"/>
      <c r="U3397" s="47"/>
      <c r="V3397" s="780"/>
      <c r="W3397" s="780"/>
      <c r="Y3397" s="471"/>
      <c r="Z3397" s="934"/>
    </row>
    <row r="3398" spans="1:26" s="2" customFormat="1" ht="24.75" customHeight="1" x14ac:dyDescent="0.15">
      <c r="A3398" s="8">
        <v>32</v>
      </c>
      <c r="B3398" s="45"/>
      <c r="C3398" s="45"/>
      <c r="D3398" s="45"/>
      <c r="E3398" s="45"/>
      <c r="F3398" s="45"/>
      <c r="G3398" s="45"/>
      <c r="H3398" s="45"/>
      <c r="I3398" s="45"/>
      <c r="J3398" s="45"/>
      <c r="K3398" s="45"/>
      <c r="L3398" s="45"/>
      <c r="M3398" s="45"/>
      <c r="N3398" s="45"/>
      <c r="O3398" s="45"/>
      <c r="P3398" s="45"/>
      <c r="Q3398" s="45"/>
      <c r="R3398" s="45"/>
      <c r="S3398" s="45"/>
      <c r="T3398" s="46"/>
      <c r="U3398" s="47"/>
      <c r="V3398" s="780"/>
      <c r="W3398" s="780"/>
      <c r="Y3398" s="471"/>
      <c r="Z3398" s="934"/>
    </row>
    <row r="3399" spans="1:26" s="2" customFormat="1" ht="24.75" customHeight="1" thickBot="1" x14ac:dyDescent="0.2">
      <c r="A3399" s="8">
        <v>33</v>
      </c>
      <c r="B3399" s="12"/>
      <c r="C3399" s="12"/>
      <c r="D3399" s="12"/>
      <c r="E3399" s="12"/>
      <c r="F3399" s="12"/>
      <c r="G3399" s="12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31"/>
      <c r="U3399" s="32"/>
      <c r="V3399" s="780"/>
      <c r="W3399" s="780"/>
      <c r="Y3399" s="471"/>
      <c r="Z3399" s="934"/>
    </row>
    <row r="3400" spans="1:26" s="2" customFormat="1" ht="20.100000000000001" customHeight="1" thickBot="1" x14ac:dyDescent="0.2">
      <c r="A3400" s="1522" t="s">
        <v>858</v>
      </c>
      <c r="B3400" s="1523"/>
      <c r="C3400" s="1561" t="s">
        <v>860</v>
      </c>
      <c r="D3400" s="1562"/>
      <c r="E3400" s="1562"/>
      <c r="F3400" s="1563"/>
      <c r="G3400" s="13"/>
      <c r="H3400" s="13"/>
      <c r="I3400" s="13"/>
      <c r="J3400" s="13"/>
      <c r="K3400" s="13"/>
      <c r="L3400" s="13"/>
      <c r="M3400" s="13"/>
      <c r="N3400" s="13"/>
      <c r="O3400" s="13"/>
      <c r="P3400" s="13"/>
      <c r="Q3400" s="13"/>
      <c r="R3400" s="13"/>
      <c r="S3400" s="13"/>
      <c r="T3400" s="467"/>
      <c r="U3400" s="467"/>
      <c r="V3400" s="780"/>
      <c r="W3400" s="780"/>
      <c r="Y3400" s="471"/>
      <c r="Z3400" s="934"/>
    </row>
    <row r="3401" spans="1:26" s="1367" customFormat="1" ht="31.5" customHeight="1" thickBot="1" x14ac:dyDescent="0.2">
      <c r="A3401" s="1476" t="s">
        <v>2117</v>
      </c>
      <c r="B3401" s="1477"/>
      <c r="C3401" s="1477"/>
      <c r="D3401" s="1477"/>
      <c r="E3401" s="1478"/>
      <c r="F3401" s="1366" t="s">
        <v>2118</v>
      </c>
      <c r="G3401" s="1366"/>
      <c r="H3401" s="1479" t="s">
        <v>2119</v>
      </c>
      <c r="I3401" s="1480"/>
      <c r="J3401" s="1480"/>
      <c r="K3401" s="1370" t="s">
        <v>2120</v>
      </c>
      <c r="L3401" s="1457" t="s">
        <v>2121</v>
      </c>
      <c r="M3401" s="1457"/>
      <c r="N3401" s="1458"/>
      <c r="O3401" s="1366"/>
      <c r="P3401" s="6"/>
      <c r="Q3401" s="6"/>
      <c r="R3401" s="6"/>
      <c r="S3401" s="1366"/>
      <c r="T3401" s="1467" t="s">
        <v>1975</v>
      </c>
      <c r="U3401" s="1468"/>
      <c r="V3401" s="1114">
        <f>V3403/V3408</f>
        <v>1.4684606481481481E-2</v>
      </c>
      <c r="W3401" s="1114">
        <f>W3403/W3408</f>
        <v>1.4756944444444446E-2</v>
      </c>
      <c r="X3401" s="1114">
        <f>AVERAGE(V3401,W3401)</f>
        <v>1.4720775462962963E-2</v>
      </c>
      <c r="Y3401" s="1398" t="s">
        <v>1935</v>
      </c>
      <c r="Z3401" s="1399">
        <f>ROUND(X3401*1440,0)/1440</f>
        <v>1.4583333333333334E-2</v>
      </c>
    </row>
    <row r="3402" spans="1:26" s="1367" customFormat="1" ht="9" customHeight="1" thickBot="1" x14ac:dyDescent="0.2">
      <c r="A3402" s="1366"/>
      <c r="B3402" s="1366"/>
      <c r="C3402" s="1366"/>
      <c r="D3402" s="1366"/>
      <c r="E3402" s="1366"/>
      <c r="F3402" s="1366"/>
      <c r="G3402" s="1366"/>
      <c r="H3402" s="1366"/>
      <c r="I3402" s="1366"/>
      <c r="J3402" s="1366"/>
      <c r="K3402" s="1366"/>
      <c r="L3402" s="1366"/>
      <c r="M3402" s="1366"/>
      <c r="N3402" s="1366"/>
      <c r="O3402" s="1366"/>
      <c r="P3402" s="1366"/>
      <c r="Q3402" s="1366"/>
      <c r="R3402" s="1366"/>
      <c r="S3402" s="1366"/>
      <c r="T3402" s="1406"/>
      <c r="U3402" s="1406"/>
      <c r="V3402" s="1114">
        <v>0.23611111111111113</v>
      </c>
      <c r="W3402" s="1114">
        <v>0.23611111111111113</v>
      </c>
      <c r="X3402" s="1366"/>
      <c r="Y3402" s="1366"/>
      <c r="Z3402" s="1375"/>
    </row>
    <row r="3403" spans="1:26" s="1367" customFormat="1" ht="20.100000000000001" customHeight="1" thickBot="1" x14ac:dyDescent="0.2">
      <c r="A3403" s="1495" t="s">
        <v>2122</v>
      </c>
      <c r="B3403" s="1483"/>
      <c r="C3403" s="1483" t="s">
        <v>2</v>
      </c>
      <c r="D3403" s="1483"/>
      <c r="E3403" s="1484"/>
      <c r="F3403" s="1453"/>
      <c r="G3403" s="1454"/>
      <c r="H3403" s="1454"/>
      <c r="I3403" s="1454"/>
      <c r="J3403" s="1454"/>
      <c r="K3403" s="1366"/>
      <c r="L3403" s="1366"/>
      <c r="M3403" s="1366"/>
      <c r="N3403" s="1463" t="s">
        <v>1937</v>
      </c>
      <c r="O3403" s="1464"/>
      <c r="P3403" s="1503">
        <f>Z3401</f>
        <v>1.4583333333333334E-2</v>
      </c>
      <c r="Q3403" s="1504"/>
      <c r="R3403" s="1366"/>
      <c r="S3403" s="1371" t="s">
        <v>2082</v>
      </c>
      <c r="T3403" s="1526">
        <v>4.6527777777777779E-2</v>
      </c>
      <c r="U3403" s="1527"/>
      <c r="V3403" s="1114">
        <f>V3404-V3402</f>
        <v>0.70486111111111105</v>
      </c>
      <c r="W3403" s="1114">
        <f>W3404-W3402</f>
        <v>0.70833333333333337</v>
      </c>
      <c r="X3403" s="1366"/>
      <c r="Y3403" s="1366"/>
      <c r="Z3403" s="1375"/>
    </row>
    <row r="3404" spans="1:26" s="1367" customFormat="1" ht="9" customHeight="1" thickBot="1" x14ac:dyDescent="0.2">
      <c r="A3404" s="1366"/>
      <c r="B3404" s="1366"/>
      <c r="C3404" s="1366"/>
      <c r="D3404" s="1366"/>
      <c r="E3404" s="1366"/>
      <c r="F3404" s="1366"/>
      <c r="G3404" s="1366"/>
      <c r="H3404" s="1366"/>
      <c r="I3404" s="1366"/>
      <c r="J3404" s="1366"/>
      <c r="K3404" s="1366"/>
      <c r="L3404" s="1366"/>
      <c r="M3404" s="1366"/>
      <c r="N3404" s="1366"/>
      <c r="O3404" s="1366"/>
      <c r="P3404" s="1366"/>
      <c r="Q3404" s="1366"/>
      <c r="R3404" s="1366"/>
      <c r="S3404" s="1366"/>
      <c r="T3404" s="1406"/>
      <c r="U3404" s="1406"/>
      <c r="V3404" s="1114">
        <v>0.94097222222222221</v>
      </c>
      <c r="W3404" s="1114">
        <v>0.94444444444444453</v>
      </c>
      <c r="X3404" s="1366"/>
      <c r="Y3404" s="1366"/>
      <c r="Z3404" s="1375"/>
    </row>
    <row r="3405" spans="1:26" s="1367" customFormat="1" ht="20.100000000000001" customHeight="1" x14ac:dyDescent="0.15">
      <c r="A3405" s="1499" t="s">
        <v>140</v>
      </c>
      <c r="B3405" s="1494">
        <v>1</v>
      </c>
      <c r="C3405" s="1494"/>
      <c r="D3405" s="1494">
        <v>2</v>
      </c>
      <c r="E3405" s="1494"/>
      <c r="F3405" s="1494">
        <v>3</v>
      </c>
      <c r="G3405" s="1494"/>
      <c r="H3405" s="1494">
        <v>4</v>
      </c>
      <c r="I3405" s="1494"/>
      <c r="J3405" s="1494">
        <v>5</v>
      </c>
      <c r="K3405" s="1494"/>
      <c r="L3405" s="1494">
        <v>6</v>
      </c>
      <c r="M3405" s="1494"/>
      <c r="N3405" s="1494">
        <v>7</v>
      </c>
      <c r="O3405" s="1494"/>
      <c r="P3405" s="1494">
        <v>8</v>
      </c>
      <c r="Q3405" s="1494"/>
      <c r="R3405" s="1494">
        <v>9</v>
      </c>
      <c r="S3405" s="1494"/>
      <c r="T3405" s="1501">
        <v>10</v>
      </c>
      <c r="U3405" s="1502"/>
      <c r="V3405" s="1114"/>
      <c r="W3405" s="1114"/>
      <c r="X3405" s="1366"/>
      <c r="Y3405" s="1366"/>
      <c r="Z3405" s="1375"/>
    </row>
    <row r="3406" spans="1:26" s="1367" customFormat="1" ht="20.100000000000001" customHeight="1" x14ac:dyDescent="0.15">
      <c r="A3406" s="1500"/>
      <c r="B3406" s="1372" t="s">
        <v>2035</v>
      </c>
      <c r="C3406" s="1372" t="s">
        <v>2123</v>
      </c>
      <c r="D3406" s="1372" t="s">
        <v>2124</v>
      </c>
      <c r="E3406" s="1372" t="s">
        <v>2123</v>
      </c>
      <c r="F3406" s="1372" t="s">
        <v>2125</v>
      </c>
      <c r="G3406" s="1372" t="s">
        <v>2121</v>
      </c>
      <c r="H3406" s="1372" t="s">
        <v>2035</v>
      </c>
      <c r="I3406" s="1372" t="s">
        <v>2126</v>
      </c>
      <c r="J3406" s="1372" t="s">
        <v>2125</v>
      </c>
      <c r="K3406" s="1372" t="s">
        <v>2126</v>
      </c>
      <c r="L3406" s="1372" t="s">
        <v>2035</v>
      </c>
      <c r="M3406" s="1372" t="s">
        <v>2123</v>
      </c>
      <c r="N3406" s="1372" t="s">
        <v>2035</v>
      </c>
      <c r="O3406" s="1372" t="s">
        <v>234</v>
      </c>
      <c r="P3406" s="1372"/>
      <c r="Q3406" s="1372"/>
      <c r="R3406" s="1372"/>
      <c r="S3406" s="1372"/>
      <c r="T3406" s="1373"/>
      <c r="U3406" s="1377"/>
      <c r="V3406" s="1366" t="s">
        <v>2127</v>
      </c>
      <c r="W3406" s="382" t="s">
        <v>1950</v>
      </c>
      <c r="X3406" s="1366"/>
      <c r="Y3406" s="1366"/>
      <c r="Z3406" s="1375"/>
    </row>
    <row r="3407" spans="1:26" s="1367" customFormat="1" ht="24.75" customHeight="1" x14ac:dyDescent="0.15">
      <c r="A3407" s="57">
        <v>1</v>
      </c>
      <c r="B3407" s="62"/>
      <c r="C3407" s="63">
        <v>0.23611111111111113</v>
      </c>
      <c r="D3407" s="63">
        <v>0.29722222222222228</v>
      </c>
      <c r="E3407" s="63">
        <v>0.35347222222222202</v>
      </c>
      <c r="F3407" s="63">
        <v>0.42083333333333339</v>
      </c>
      <c r="G3407" s="932">
        <v>0.47430555555555526</v>
      </c>
      <c r="H3407" s="932">
        <v>0.54305555555555574</v>
      </c>
      <c r="I3407" s="932">
        <v>0.59652777777777788</v>
      </c>
      <c r="J3407" s="932">
        <v>0.66527777777777841</v>
      </c>
      <c r="K3407" s="932">
        <v>0.71944444444444489</v>
      </c>
      <c r="L3407" s="932">
        <v>0.79027777777777841</v>
      </c>
      <c r="M3407" s="932">
        <v>0.84236111111111145</v>
      </c>
      <c r="N3407" s="932">
        <v>0.91180555555555654</v>
      </c>
      <c r="O3407" s="932"/>
      <c r="P3407" s="1368"/>
      <c r="Q3407" s="1368"/>
      <c r="R3407" s="1378"/>
      <c r="S3407" s="1379"/>
      <c r="T3407" s="1376"/>
      <c r="U3407" s="1380"/>
      <c r="V3407" s="383">
        <f>COUNTA(B3407:U3438)</f>
        <v>96</v>
      </c>
      <c r="W3407" s="384">
        <f>V3407/8/2</f>
        <v>6</v>
      </c>
      <c r="X3407" s="1366"/>
      <c r="Y3407" s="1366"/>
      <c r="Z3407" s="1120"/>
    </row>
    <row r="3408" spans="1:26" s="1367" customFormat="1" ht="24.75" customHeight="1" x14ac:dyDescent="0.15">
      <c r="A3408" s="57">
        <v>2</v>
      </c>
      <c r="B3408" s="62"/>
      <c r="C3408" s="63">
        <v>0.25208333333333333</v>
      </c>
      <c r="D3408" s="63">
        <v>0.3131944444444445</v>
      </c>
      <c r="E3408" s="63">
        <v>0.3680555555555553</v>
      </c>
      <c r="F3408" s="63">
        <v>0.43611111111111117</v>
      </c>
      <c r="G3408" s="932">
        <v>0.48958333333333304</v>
      </c>
      <c r="H3408" s="932">
        <v>0.55833333333333357</v>
      </c>
      <c r="I3408" s="932">
        <v>0.61180555555555571</v>
      </c>
      <c r="J3408" s="932">
        <v>0.68055555555555625</v>
      </c>
      <c r="K3408" s="932">
        <v>0.73541666666666705</v>
      </c>
      <c r="L3408" s="932">
        <v>0.80555555555555625</v>
      </c>
      <c r="M3408" s="932">
        <v>0.85694444444444473</v>
      </c>
      <c r="N3408" s="932">
        <v>0.92638888888888982</v>
      </c>
      <c r="O3408" s="63"/>
      <c r="P3408" s="1368"/>
      <c r="Q3408" s="1368"/>
      <c r="R3408" s="1378"/>
      <c r="S3408" s="1379"/>
      <c r="T3408" s="1376"/>
      <c r="U3408" s="1380"/>
      <c r="V3408" s="1119">
        <f>COUNTA(B3407:B3438,D3407:D3438,F3407:F3438,H3407:H3438,J3407:J3438,L3407:L3438,N3407:N3438,P3407:P3438,R3407:R3438,T3407:T3438)</f>
        <v>48</v>
      </c>
      <c r="W3408" s="1119">
        <f>COUNTA(C3407:C3438,E3407:E3438,G3407:G3438,I3407:I3438,K3407:K3438,M3407:M3438,O3407:O3438,Q3407:Q3438,S3407:S3438,U3407:U3438)</f>
        <v>48</v>
      </c>
      <c r="X3408" s="1366"/>
      <c r="Y3408" s="1366">
        <f>(V3408+W3408)/2</f>
        <v>48</v>
      </c>
      <c r="Z3408" s="1120"/>
    </row>
    <row r="3409" spans="1:26" s="1367" customFormat="1" ht="24.75" customHeight="1" x14ac:dyDescent="0.15">
      <c r="A3409" s="57">
        <v>3</v>
      </c>
      <c r="B3409" s="62"/>
      <c r="C3409" s="63">
        <v>0.26805555555555555</v>
      </c>
      <c r="D3409" s="63">
        <v>0.32916666666666672</v>
      </c>
      <c r="E3409" s="63">
        <v>0.38263888888888858</v>
      </c>
      <c r="F3409" s="63">
        <v>0.45138888888888895</v>
      </c>
      <c r="G3409" s="932">
        <v>0.50486111111111087</v>
      </c>
      <c r="H3409" s="932">
        <v>0.5736111111111114</v>
      </c>
      <c r="I3409" s="932">
        <v>0.62708333333333355</v>
      </c>
      <c r="J3409" s="932">
        <v>0.69583333333333408</v>
      </c>
      <c r="K3409" s="932">
        <v>0.75138888888888922</v>
      </c>
      <c r="L3409" s="932">
        <v>0.82083333333333408</v>
      </c>
      <c r="M3409" s="932">
        <v>0.87152777777777801</v>
      </c>
      <c r="N3409" s="932">
        <v>0.9409722222222231</v>
      </c>
      <c r="O3409" s="62"/>
      <c r="P3409" s="1368"/>
      <c r="Q3409" s="1368"/>
      <c r="R3409" s="1378"/>
      <c r="S3409" s="1379"/>
      <c r="T3409" s="1376"/>
      <c r="U3409" s="1380"/>
      <c r="V3409" s="1366"/>
      <c r="W3409" s="1366"/>
      <c r="X3409" s="1366"/>
      <c r="Y3409" s="1366" t="s">
        <v>1938</v>
      </c>
      <c r="Z3409" s="1120"/>
    </row>
    <row r="3410" spans="1:26" s="1367" customFormat="1" ht="24.75" customHeight="1" x14ac:dyDescent="0.15">
      <c r="A3410" s="57">
        <v>4</v>
      </c>
      <c r="B3410" s="63">
        <v>0.23611111111111113</v>
      </c>
      <c r="C3410" s="65">
        <v>0.28402777777777777</v>
      </c>
      <c r="D3410" s="63">
        <v>0.3444444444444445</v>
      </c>
      <c r="E3410" s="63">
        <v>0.39791666666666636</v>
      </c>
      <c r="F3410" s="63">
        <v>0.46666666666666673</v>
      </c>
      <c r="G3410" s="932">
        <v>0.52013888888888871</v>
      </c>
      <c r="H3410" s="932">
        <v>0.58888888888888924</v>
      </c>
      <c r="I3410" s="932">
        <v>0.64236111111111138</v>
      </c>
      <c r="J3410" s="932">
        <v>0.71111111111111192</v>
      </c>
      <c r="K3410" s="932">
        <v>0.76736111111111138</v>
      </c>
      <c r="L3410" s="932">
        <v>0.83611111111111192</v>
      </c>
      <c r="M3410" s="932">
        <v>0.88611111111111129</v>
      </c>
      <c r="N3410" s="932"/>
      <c r="O3410" s="62"/>
      <c r="P3410" s="1368"/>
      <c r="Q3410" s="1368"/>
      <c r="R3410" s="1378"/>
      <c r="S3410" s="1379"/>
      <c r="T3410" s="1376"/>
      <c r="U3410" s="1380"/>
      <c r="V3410" s="1125"/>
      <c r="W3410" s="1125"/>
      <c r="X3410" s="1366"/>
      <c r="Y3410" s="1366"/>
      <c r="Z3410" s="1375"/>
    </row>
    <row r="3411" spans="1:26" s="1367" customFormat="1" ht="24.75" customHeight="1" x14ac:dyDescent="0.15">
      <c r="A3411" s="57">
        <v>5</v>
      </c>
      <c r="B3411" s="63">
        <v>0.24791666666666667</v>
      </c>
      <c r="C3411" s="65">
        <v>0.29722222222222217</v>
      </c>
      <c r="D3411" s="63">
        <v>0.35972222222222228</v>
      </c>
      <c r="E3411" s="63">
        <v>0.41319444444444414</v>
      </c>
      <c r="F3411" s="63">
        <v>0.48194444444444451</v>
      </c>
      <c r="G3411" s="932">
        <v>0.53541666666666654</v>
      </c>
      <c r="H3411" s="932">
        <v>0.60416666666666707</v>
      </c>
      <c r="I3411" s="932">
        <v>0.65763888888888922</v>
      </c>
      <c r="J3411" s="932">
        <v>0.72708333333333408</v>
      </c>
      <c r="K3411" s="932">
        <v>0.78263888888888922</v>
      </c>
      <c r="L3411" s="932">
        <v>0.85138888888888975</v>
      </c>
      <c r="M3411" s="932">
        <v>0.90069444444444458</v>
      </c>
      <c r="N3411" s="932"/>
      <c r="O3411" s="62"/>
      <c r="P3411" s="1368"/>
      <c r="Q3411" s="1368"/>
      <c r="R3411" s="1378"/>
      <c r="S3411" s="1379"/>
      <c r="T3411" s="1376"/>
      <c r="U3411" s="1380"/>
      <c r="V3411" s="1125"/>
      <c r="W3411" s="1125"/>
      <c r="X3411" s="1366"/>
      <c r="Y3411" s="1366"/>
      <c r="Z3411" s="1375"/>
    </row>
    <row r="3412" spans="1:26" s="1367" customFormat="1" ht="24.75" customHeight="1" x14ac:dyDescent="0.15">
      <c r="A3412" s="57">
        <v>6</v>
      </c>
      <c r="B3412" s="63">
        <v>0.25972222222222224</v>
      </c>
      <c r="C3412" s="65">
        <v>0.31041666666666656</v>
      </c>
      <c r="D3412" s="63">
        <v>0.37500000000000006</v>
      </c>
      <c r="E3412" s="63">
        <v>0.42847222222222192</v>
      </c>
      <c r="F3412" s="63">
        <v>0.49722222222222229</v>
      </c>
      <c r="G3412" s="932">
        <v>0.55069444444444438</v>
      </c>
      <c r="H3412" s="932">
        <v>0.61944444444444491</v>
      </c>
      <c r="I3412" s="932">
        <v>0.67291666666666705</v>
      </c>
      <c r="J3412" s="932">
        <v>0.74305555555555625</v>
      </c>
      <c r="K3412" s="932">
        <v>0.79791666666666705</v>
      </c>
      <c r="L3412" s="932">
        <v>0.86666666666666758</v>
      </c>
      <c r="M3412" s="932">
        <v>0.91527777777777786</v>
      </c>
      <c r="N3412" s="932"/>
      <c r="O3412" s="62"/>
      <c r="P3412" s="1368"/>
      <c r="Q3412" s="1368"/>
      <c r="R3412" s="1378"/>
      <c r="S3412" s="1379"/>
      <c r="T3412" s="1376"/>
      <c r="U3412" s="1380"/>
      <c r="V3412" s="1125"/>
      <c r="W3412" s="1125"/>
      <c r="X3412" s="1366"/>
      <c r="Y3412" s="1366"/>
      <c r="Z3412" s="1375"/>
    </row>
    <row r="3413" spans="1:26" s="1367" customFormat="1" ht="24.75" customHeight="1" x14ac:dyDescent="0.15">
      <c r="A3413" s="57">
        <v>7</v>
      </c>
      <c r="B3413" s="63">
        <v>0.27152777777777781</v>
      </c>
      <c r="C3413" s="65">
        <v>0.32361111111111096</v>
      </c>
      <c r="D3413" s="63">
        <v>0.39027777777777783</v>
      </c>
      <c r="E3413" s="63">
        <v>0.4437499999999997</v>
      </c>
      <c r="F3413" s="63">
        <v>0.51250000000000007</v>
      </c>
      <c r="G3413" s="932">
        <v>0.56597222222222221</v>
      </c>
      <c r="H3413" s="932">
        <v>0.63472222222222274</v>
      </c>
      <c r="I3413" s="932">
        <v>0.68819444444444489</v>
      </c>
      <c r="J3413" s="932">
        <v>0.75902777777777841</v>
      </c>
      <c r="K3413" s="932">
        <v>0.81319444444444489</v>
      </c>
      <c r="L3413" s="932">
        <v>0.88194444444444542</v>
      </c>
      <c r="M3413" s="932">
        <v>0.92986111111111114</v>
      </c>
      <c r="N3413" s="932"/>
      <c r="O3413" s="62"/>
      <c r="P3413" s="1368"/>
      <c r="Q3413" s="1368"/>
      <c r="R3413" s="1378"/>
      <c r="S3413" s="1379"/>
      <c r="T3413" s="1376"/>
      <c r="U3413" s="1380"/>
      <c r="V3413" s="1125"/>
      <c r="W3413" s="1125"/>
      <c r="X3413" s="1366"/>
      <c r="Y3413" s="1366"/>
      <c r="Z3413" s="1375"/>
    </row>
    <row r="3414" spans="1:26" s="1367" customFormat="1" ht="24.75" customHeight="1" x14ac:dyDescent="0.15">
      <c r="A3414" s="1447">
        <v>8</v>
      </c>
      <c r="B3414" s="63">
        <v>0.28333333333333338</v>
      </c>
      <c r="C3414" s="63">
        <v>0.33819444444444424</v>
      </c>
      <c r="D3414" s="63">
        <v>0.40555555555555561</v>
      </c>
      <c r="E3414" s="63">
        <v>0.45902777777777748</v>
      </c>
      <c r="F3414" s="63">
        <v>0.5277777777777779</v>
      </c>
      <c r="G3414" s="932">
        <v>0.58125000000000004</v>
      </c>
      <c r="H3414" s="932">
        <v>0.65000000000000058</v>
      </c>
      <c r="I3414" s="932">
        <v>0.70347222222222272</v>
      </c>
      <c r="J3414" s="932">
        <v>0.77500000000000058</v>
      </c>
      <c r="K3414" s="932">
        <v>0.82777777777777817</v>
      </c>
      <c r="L3414" s="932">
        <v>0.89722222222222325</v>
      </c>
      <c r="M3414" s="932">
        <v>0.94444444444444442</v>
      </c>
      <c r="N3414" s="932"/>
      <c r="O3414" s="1368"/>
      <c r="P3414" s="1368"/>
      <c r="Q3414" s="1368"/>
      <c r="R3414" s="1378"/>
      <c r="S3414" s="1379"/>
      <c r="T3414" s="1376"/>
      <c r="U3414" s="1380"/>
      <c r="V3414" s="1125"/>
      <c r="W3414" s="1125"/>
      <c r="X3414" s="1366"/>
      <c r="Y3414" s="1366"/>
      <c r="Z3414" s="1375"/>
    </row>
    <row r="3415" spans="1:26" s="1367" customFormat="1" ht="24.75" customHeight="1" x14ac:dyDescent="0.15">
      <c r="A3415" s="27">
        <v>9</v>
      </c>
      <c r="B3415" s="1368"/>
      <c r="C3415" s="1368"/>
      <c r="D3415" s="1386"/>
      <c r="E3415" s="1368"/>
      <c r="F3415" s="49"/>
      <c r="G3415" s="1368"/>
      <c r="H3415" s="50"/>
      <c r="I3415" s="1368"/>
      <c r="J3415" s="1368"/>
      <c r="K3415" s="1368"/>
      <c r="L3415" s="1368"/>
      <c r="M3415" s="1368"/>
      <c r="N3415" s="1368"/>
      <c r="O3415" s="1368"/>
      <c r="P3415" s="1368"/>
      <c r="Q3415" s="1368"/>
      <c r="R3415" s="1378"/>
      <c r="S3415" s="1379"/>
      <c r="T3415" s="1376"/>
      <c r="U3415" s="1380"/>
      <c r="V3415" s="1125"/>
      <c r="W3415" s="1125"/>
      <c r="X3415" s="1366"/>
      <c r="Y3415" s="1366"/>
      <c r="Z3415" s="1375"/>
    </row>
    <row r="3416" spans="1:26" s="1367" customFormat="1" ht="24.75" customHeight="1" x14ac:dyDescent="0.15">
      <c r="A3416" s="27">
        <v>10</v>
      </c>
      <c r="B3416" s="1368"/>
      <c r="C3416" s="1368"/>
      <c r="D3416" s="1386"/>
      <c r="E3416" s="1368"/>
      <c r="F3416" s="49"/>
      <c r="G3416" s="1368"/>
      <c r="H3416" s="50"/>
      <c r="I3416" s="1368"/>
      <c r="J3416" s="1368"/>
      <c r="K3416" s="1368"/>
      <c r="L3416" s="1368"/>
      <c r="M3416" s="1368"/>
      <c r="N3416" s="1368"/>
      <c r="O3416" s="1368"/>
      <c r="P3416" s="1368"/>
      <c r="Q3416" s="1368"/>
      <c r="R3416" s="1378"/>
      <c r="S3416" s="1379"/>
      <c r="T3416" s="1376"/>
      <c r="U3416" s="1380"/>
      <c r="V3416" s="1125"/>
      <c r="W3416" s="1125"/>
      <c r="X3416" s="1366"/>
      <c r="Y3416" s="1366"/>
      <c r="Z3416" s="1375"/>
    </row>
    <row r="3417" spans="1:26" s="1367" customFormat="1" ht="24.75" customHeight="1" x14ac:dyDescent="0.15">
      <c r="A3417" s="27">
        <v>11</v>
      </c>
      <c r="B3417" s="1368"/>
      <c r="C3417" s="1368"/>
      <c r="D3417" s="1386"/>
      <c r="E3417" s="1368"/>
      <c r="F3417" s="49"/>
      <c r="G3417" s="1368"/>
      <c r="H3417" s="50"/>
      <c r="I3417" s="1368"/>
      <c r="J3417" s="1368"/>
      <c r="K3417" s="1368"/>
      <c r="L3417" s="1368"/>
      <c r="M3417" s="1368"/>
      <c r="N3417" s="1368"/>
      <c r="O3417" s="1368"/>
      <c r="P3417" s="1368"/>
      <c r="Q3417" s="1368"/>
      <c r="R3417" s="1378"/>
      <c r="S3417" s="1379"/>
      <c r="T3417" s="1376"/>
      <c r="U3417" s="1380"/>
      <c r="V3417" s="1125"/>
      <c r="W3417" s="1125"/>
      <c r="X3417" s="1366"/>
      <c r="Y3417" s="1366"/>
      <c r="Z3417" s="1375"/>
    </row>
    <row r="3418" spans="1:26" s="1367" customFormat="1" ht="24.75" customHeight="1" x14ac:dyDescent="0.15">
      <c r="A3418" s="27">
        <v>12</v>
      </c>
      <c r="B3418" s="1368"/>
      <c r="C3418" s="1368"/>
      <c r="D3418" s="1368"/>
      <c r="E3418" s="1368"/>
      <c r="F3418" s="49"/>
      <c r="G3418" s="1368"/>
      <c r="H3418" s="50"/>
      <c r="I3418" s="1368"/>
      <c r="J3418" s="1368"/>
      <c r="K3418" s="1368"/>
      <c r="L3418" s="1368"/>
      <c r="M3418" s="1368"/>
      <c r="N3418" s="1368"/>
      <c r="O3418" s="1368"/>
      <c r="P3418" s="1368"/>
      <c r="Q3418" s="1368"/>
      <c r="R3418" s="1378"/>
      <c r="S3418" s="1379"/>
      <c r="T3418" s="1376"/>
      <c r="U3418" s="1380"/>
      <c r="V3418" s="1125"/>
      <c r="W3418" s="1125"/>
      <c r="X3418" s="1366"/>
      <c r="Y3418" s="1366"/>
      <c r="Z3418" s="1375"/>
    </row>
    <row r="3419" spans="1:26" s="1367" customFormat="1" ht="24.75" customHeight="1" x14ac:dyDescent="0.15">
      <c r="A3419" s="27">
        <v>13</v>
      </c>
      <c r="B3419" s="1368"/>
      <c r="C3419" s="1368"/>
      <c r="D3419" s="1368"/>
      <c r="E3419" s="1368"/>
      <c r="F3419" s="49"/>
      <c r="G3419" s="1368"/>
      <c r="H3419" s="50"/>
      <c r="I3419" s="1368"/>
      <c r="J3419" s="1368"/>
      <c r="K3419" s="1368"/>
      <c r="L3419" s="1368"/>
      <c r="M3419" s="1368"/>
      <c r="N3419" s="1368"/>
      <c r="O3419" s="1368"/>
      <c r="P3419" s="1368"/>
      <c r="Q3419" s="1368"/>
      <c r="R3419" s="1378"/>
      <c r="S3419" s="1379"/>
      <c r="T3419" s="1376"/>
      <c r="U3419" s="1380"/>
      <c r="V3419" s="1125"/>
      <c r="W3419" s="1125"/>
      <c r="X3419" s="1366"/>
      <c r="Y3419" s="1366"/>
      <c r="Z3419" s="1375"/>
    </row>
    <row r="3420" spans="1:26" s="1367" customFormat="1" ht="24.75" customHeight="1" x14ac:dyDescent="0.15">
      <c r="A3420" s="27">
        <v>14</v>
      </c>
      <c r="B3420" s="1368"/>
      <c r="C3420" s="1368"/>
      <c r="D3420" s="1368"/>
      <c r="E3420" s="1368"/>
      <c r="F3420" s="49"/>
      <c r="G3420" s="1368"/>
      <c r="H3420" s="50"/>
      <c r="I3420" s="1368"/>
      <c r="J3420" s="1368"/>
      <c r="K3420" s="1368"/>
      <c r="L3420" s="1368"/>
      <c r="M3420" s="1368"/>
      <c r="N3420" s="1368"/>
      <c r="O3420" s="1368"/>
      <c r="P3420" s="1368"/>
      <c r="Q3420" s="1368"/>
      <c r="R3420" s="1378"/>
      <c r="S3420" s="1379"/>
      <c r="T3420" s="1376"/>
      <c r="U3420" s="1380"/>
      <c r="V3420" s="1125"/>
      <c r="W3420" s="1125"/>
      <c r="X3420" s="1366"/>
      <c r="Y3420" s="1366"/>
      <c r="Z3420" s="1375"/>
    </row>
    <row r="3421" spans="1:26" s="1367" customFormat="1" ht="24.75" customHeight="1" x14ac:dyDescent="0.15">
      <c r="A3421" s="27">
        <v>15</v>
      </c>
      <c r="B3421" s="1368"/>
      <c r="C3421" s="1368"/>
      <c r="D3421" s="1368"/>
      <c r="E3421" s="1368"/>
      <c r="F3421" s="49"/>
      <c r="G3421" s="1368"/>
      <c r="H3421" s="50"/>
      <c r="I3421" s="1368"/>
      <c r="J3421" s="1368"/>
      <c r="K3421" s="1368"/>
      <c r="L3421" s="1368"/>
      <c r="M3421" s="1368"/>
      <c r="N3421" s="1368"/>
      <c r="O3421" s="1368"/>
      <c r="P3421" s="1368"/>
      <c r="Q3421" s="1368"/>
      <c r="R3421" s="1378"/>
      <c r="S3421" s="1379"/>
      <c r="T3421" s="1376"/>
      <c r="U3421" s="1380"/>
      <c r="V3421" s="1366"/>
      <c r="W3421" s="1366"/>
      <c r="X3421" s="1366"/>
      <c r="Y3421" s="1366"/>
      <c r="Z3421" s="1375"/>
    </row>
    <row r="3422" spans="1:26" s="1367" customFormat="1" ht="24.75" customHeight="1" x14ac:dyDescent="0.15">
      <c r="A3422" s="27">
        <v>16</v>
      </c>
      <c r="B3422" s="1386"/>
      <c r="C3422" s="1386"/>
      <c r="D3422" s="1386"/>
      <c r="E3422" s="1386"/>
      <c r="F3422" s="1386"/>
      <c r="G3422" s="1386"/>
      <c r="H3422" s="1386"/>
      <c r="I3422" s="1386"/>
      <c r="J3422" s="1386"/>
      <c r="K3422" s="1386"/>
      <c r="L3422" s="1386"/>
      <c r="M3422" s="1386"/>
      <c r="N3422" s="1386"/>
      <c r="O3422" s="1386"/>
      <c r="P3422" s="1386"/>
      <c r="Q3422" s="1386"/>
      <c r="R3422" s="1378"/>
      <c r="S3422" s="1379"/>
      <c r="T3422" s="1376"/>
      <c r="U3422" s="1380"/>
      <c r="V3422" s="1366"/>
      <c r="W3422" s="1366"/>
      <c r="X3422" s="1366"/>
      <c r="Y3422" s="1366"/>
      <c r="Z3422" s="1375"/>
    </row>
    <row r="3423" spans="1:26" s="1367" customFormat="1" ht="24.75" customHeight="1" x14ac:dyDescent="0.15">
      <c r="A3423" s="27">
        <v>17</v>
      </c>
      <c r="B3423" s="1386"/>
      <c r="C3423" s="1386"/>
      <c r="D3423" s="1386"/>
      <c r="E3423" s="1386"/>
      <c r="F3423" s="1386"/>
      <c r="G3423" s="1386"/>
      <c r="H3423" s="1386"/>
      <c r="I3423" s="1386"/>
      <c r="J3423" s="1386"/>
      <c r="K3423" s="1386"/>
      <c r="L3423" s="1386"/>
      <c r="M3423" s="1386"/>
      <c r="N3423" s="1386"/>
      <c r="O3423" s="1386"/>
      <c r="P3423" s="1386"/>
      <c r="Q3423" s="1386"/>
      <c r="R3423" s="1378"/>
      <c r="S3423" s="1379"/>
      <c r="T3423" s="1376"/>
      <c r="U3423" s="1380"/>
      <c r="V3423" s="1366"/>
      <c r="W3423" s="1366"/>
      <c r="X3423" s="1366"/>
      <c r="Y3423" s="1366"/>
      <c r="Z3423" s="1375"/>
    </row>
    <row r="3424" spans="1:26" s="1367" customFormat="1" ht="24.75" customHeight="1" x14ac:dyDescent="0.15">
      <c r="A3424" s="27">
        <v>18</v>
      </c>
      <c r="B3424" s="1386"/>
      <c r="C3424" s="1386"/>
      <c r="D3424" s="1386"/>
      <c r="E3424" s="1386"/>
      <c r="F3424" s="1386"/>
      <c r="G3424" s="1386"/>
      <c r="H3424" s="1386"/>
      <c r="I3424" s="1386"/>
      <c r="J3424" s="1386"/>
      <c r="K3424" s="1386"/>
      <c r="L3424" s="1386"/>
      <c r="M3424" s="1386"/>
      <c r="N3424" s="1386"/>
      <c r="O3424" s="1386"/>
      <c r="P3424" s="1386"/>
      <c r="Q3424" s="1386"/>
      <c r="R3424" s="1378"/>
      <c r="S3424" s="1379"/>
      <c r="T3424" s="1376"/>
      <c r="U3424" s="1380"/>
      <c r="V3424" s="1366"/>
      <c r="W3424" s="1366"/>
      <c r="X3424" s="1366"/>
      <c r="Y3424" s="1366"/>
      <c r="Z3424" s="1375"/>
    </row>
    <row r="3425" spans="1:26" s="1367" customFormat="1" ht="24.75" customHeight="1" x14ac:dyDescent="0.15">
      <c r="A3425" s="1447">
        <v>19</v>
      </c>
      <c r="B3425" s="1386"/>
      <c r="C3425" s="1386"/>
      <c r="D3425" s="1386"/>
      <c r="E3425" s="1386"/>
      <c r="F3425" s="1386"/>
      <c r="G3425" s="1386"/>
      <c r="H3425" s="1386"/>
      <c r="I3425" s="1386"/>
      <c r="J3425" s="1386"/>
      <c r="K3425" s="1386"/>
      <c r="L3425" s="1386"/>
      <c r="M3425" s="1386"/>
      <c r="N3425" s="1386"/>
      <c r="O3425" s="1386"/>
      <c r="P3425" s="1386"/>
      <c r="Q3425" s="1386"/>
      <c r="R3425" s="1373"/>
      <c r="S3425" s="1379"/>
      <c r="T3425" s="1376"/>
      <c r="U3425" s="1380"/>
      <c r="V3425" s="1366"/>
      <c r="W3425" s="1366"/>
      <c r="X3425" s="1366"/>
      <c r="Y3425" s="1366"/>
      <c r="Z3425" s="1375"/>
    </row>
    <row r="3426" spans="1:26" s="1367" customFormat="1" ht="24.75" customHeight="1" x14ac:dyDescent="0.15">
      <c r="A3426" s="1447">
        <v>20</v>
      </c>
      <c r="B3426" s="1368"/>
      <c r="C3426" s="1368"/>
      <c r="D3426" s="1368"/>
      <c r="E3426" s="1368"/>
      <c r="F3426" s="1368"/>
      <c r="G3426" s="1368"/>
      <c r="H3426" s="1368"/>
      <c r="I3426" s="1368"/>
      <c r="J3426" s="1368"/>
      <c r="K3426" s="1368"/>
      <c r="L3426" s="1368"/>
      <c r="M3426" s="1368"/>
      <c r="N3426" s="1368"/>
      <c r="O3426" s="1368"/>
      <c r="P3426" s="1368"/>
      <c r="Q3426" s="1368"/>
      <c r="R3426" s="1372"/>
      <c r="S3426" s="1369"/>
      <c r="T3426" s="1376"/>
      <c r="U3426" s="1380"/>
      <c r="V3426" s="1366"/>
      <c r="W3426" s="1366"/>
      <c r="X3426" s="1366"/>
      <c r="Y3426" s="1366"/>
      <c r="Z3426" s="1375"/>
    </row>
    <row r="3427" spans="1:26" s="1367" customFormat="1" ht="24.75" customHeight="1" x14ac:dyDescent="0.15">
      <c r="A3427" s="1447">
        <v>21</v>
      </c>
      <c r="B3427" s="1369"/>
      <c r="C3427" s="1369"/>
      <c r="D3427" s="1369"/>
      <c r="E3427" s="1369"/>
      <c r="F3427" s="1369"/>
      <c r="G3427" s="1369"/>
      <c r="H3427" s="1369"/>
      <c r="I3427" s="1369"/>
      <c r="J3427" s="1369"/>
      <c r="K3427" s="1369"/>
      <c r="L3427" s="1369"/>
      <c r="M3427" s="1369"/>
      <c r="N3427" s="1369"/>
      <c r="O3427" s="1369"/>
      <c r="P3427" s="1369"/>
      <c r="Q3427" s="1369"/>
      <c r="R3427" s="1369"/>
      <c r="S3427" s="1369"/>
      <c r="T3427" s="1376"/>
      <c r="U3427" s="1380"/>
      <c r="V3427" s="1366"/>
      <c r="W3427" s="1366"/>
      <c r="X3427" s="1366"/>
      <c r="Y3427" s="1366"/>
      <c r="Z3427" s="1375"/>
    </row>
    <row r="3428" spans="1:26" s="1367" customFormat="1" ht="24.75" customHeight="1" x14ac:dyDescent="0.15">
      <c r="A3428" s="1447">
        <v>22</v>
      </c>
      <c r="B3428" s="1369"/>
      <c r="C3428" s="1369"/>
      <c r="D3428" s="1369"/>
      <c r="E3428" s="1369"/>
      <c r="F3428" s="1369"/>
      <c r="G3428" s="1369"/>
      <c r="H3428" s="1369"/>
      <c r="I3428" s="1369"/>
      <c r="J3428" s="1369"/>
      <c r="K3428" s="1369"/>
      <c r="L3428" s="1369"/>
      <c r="M3428" s="1369"/>
      <c r="N3428" s="1369"/>
      <c r="O3428" s="1369"/>
      <c r="P3428" s="1369"/>
      <c r="Q3428" s="1369"/>
      <c r="R3428" s="1369"/>
      <c r="S3428" s="1369"/>
      <c r="T3428" s="1376"/>
      <c r="U3428" s="1380"/>
      <c r="V3428" s="1366"/>
      <c r="W3428" s="1366"/>
      <c r="X3428" s="1366"/>
      <c r="Y3428" s="1366"/>
      <c r="Z3428" s="1375"/>
    </row>
    <row r="3429" spans="1:26" s="1367" customFormat="1" ht="24.75" customHeight="1" x14ac:dyDescent="0.15">
      <c r="A3429" s="1447">
        <v>23</v>
      </c>
      <c r="B3429" s="1369"/>
      <c r="C3429" s="1369"/>
      <c r="D3429" s="1369"/>
      <c r="E3429" s="1369"/>
      <c r="F3429" s="1369"/>
      <c r="G3429" s="1369"/>
      <c r="H3429" s="1369"/>
      <c r="I3429" s="1369"/>
      <c r="J3429" s="1369"/>
      <c r="K3429" s="1369"/>
      <c r="L3429" s="1369"/>
      <c r="M3429" s="1369"/>
      <c r="N3429" s="1369"/>
      <c r="O3429" s="1369"/>
      <c r="P3429" s="1369"/>
      <c r="Q3429" s="1369"/>
      <c r="R3429" s="1369"/>
      <c r="S3429" s="1369"/>
      <c r="T3429" s="1376"/>
      <c r="U3429" s="1380"/>
      <c r="V3429" s="1366"/>
      <c r="W3429" s="1366"/>
      <c r="X3429" s="1366"/>
      <c r="Y3429" s="1366"/>
      <c r="Z3429" s="1375"/>
    </row>
    <row r="3430" spans="1:26" s="1367" customFormat="1" ht="24.75" customHeight="1" x14ac:dyDescent="0.15">
      <c r="A3430" s="1447">
        <v>24</v>
      </c>
      <c r="B3430" s="1369"/>
      <c r="C3430" s="1369"/>
      <c r="D3430" s="1369"/>
      <c r="E3430" s="1369"/>
      <c r="F3430" s="1369"/>
      <c r="G3430" s="1369"/>
      <c r="H3430" s="1369"/>
      <c r="I3430" s="1369"/>
      <c r="J3430" s="1369"/>
      <c r="K3430" s="1369"/>
      <c r="L3430" s="1369"/>
      <c r="M3430" s="1369"/>
      <c r="N3430" s="1369"/>
      <c r="O3430" s="1369"/>
      <c r="P3430" s="1369"/>
      <c r="Q3430" s="1369"/>
      <c r="R3430" s="1369"/>
      <c r="S3430" s="1369"/>
      <c r="T3430" s="1376"/>
      <c r="U3430" s="1380"/>
      <c r="V3430" s="1366"/>
      <c r="W3430" s="1366"/>
      <c r="X3430" s="1366"/>
      <c r="Y3430" s="1366"/>
      <c r="Z3430" s="1375"/>
    </row>
    <row r="3431" spans="1:26" s="1367" customFormat="1" ht="24.75" customHeight="1" x14ac:dyDescent="0.15">
      <c r="A3431" s="1447">
        <v>25</v>
      </c>
      <c r="B3431" s="1369"/>
      <c r="C3431" s="1369"/>
      <c r="D3431" s="1369"/>
      <c r="E3431" s="1369"/>
      <c r="F3431" s="1369"/>
      <c r="G3431" s="1369"/>
      <c r="H3431" s="1369"/>
      <c r="I3431" s="1369"/>
      <c r="J3431" s="1369"/>
      <c r="K3431" s="1369"/>
      <c r="L3431" s="1369"/>
      <c r="M3431" s="1369"/>
      <c r="N3431" s="1369"/>
      <c r="O3431" s="1369"/>
      <c r="P3431" s="1369"/>
      <c r="Q3431" s="1369"/>
      <c r="R3431" s="1369"/>
      <c r="S3431" s="1369"/>
      <c r="T3431" s="1376"/>
      <c r="U3431" s="1380"/>
      <c r="V3431" s="1366"/>
      <c r="W3431" s="1366"/>
      <c r="X3431" s="1366"/>
      <c r="Y3431" s="1366"/>
      <c r="Z3431" s="1375"/>
    </row>
    <row r="3432" spans="1:26" s="1367" customFormat="1" ht="24.75" customHeight="1" x14ac:dyDescent="0.15">
      <c r="A3432" s="1447">
        <v>26</v>
      </c>
      <c r="B3432" s="1369"/>
      <c r="C3432" s="1369"/>
      <c r="D3432" s="1369"/>
      <c r="E3432" s="1369"/>
      <c r="F3432" s="1369"/>
      <c r="G3432" s="1369"/>
      <c r="H3432" s="1369"/>
      <c r="I3432" s="1369"/>
      <c r="J3432" s="1369"/>
      <c r="K3432" s="1369"/>
      <c r="L3432" s="1369"/>
      <c r="M3432" s="1369"/>
      <c r="N3432" s="1369"/>
      <c r="O3432" s="1369"/>
      <c r="P3432" s="1369"/>
      <c r="Q3432" s="1369"/>
      <c r="R3432" s="1369"/>
      <c r="S3432" s="1369"/>
      <c r="T3432" s="1376"/>
      <c r="U3432" s="1380"/>
      <c r="V3432" s="1366"/>
      <c r="W3432" s="1366"/>
      <c r="X3432" s="1366"/>
      <c r="Y3432" s="1366"/>
      <c r="Z3432" s="1375"/>
    </row>
    <row r="3433" spans="1:26" s="1367" customFormat="1" ht="24.75" customHeight="1" x14ac:dyDescent="0.15">
      <c r="A3433" s="1447">
        <v>27</v>
      </c>
      <c r="B3433" s="1369"/>
      <c r="C3433" s="1369"/>
      <c r="D3433" s="1369"/>
      <c r="E3433" s="1369"/>
      <c r="F3433" s="1369"/>
      <c r="G3433" s="1369"/>
      <c r="H3433" s="1369"/>
      <c r="I3433" s="1369"/>
      <c r="J3433" s="1369"/>
      <c r="K3433" s="1369"/>
      <c r="L3433" s="1369"/>
      <c r="M3433" s="1369"/>
      <c r="N3433" s="1369"/>
      <c r="O3433" s="1369"/>
      <c r="P3433" s="1369"/>
      <c r="Q3433" s="1369"/>
      <c r="R3433" s="1369"/>
      <c r="S3433" s="1369"/>
      <c r="T3433" s="1376"/>
      <c r="U3433" s="1380"/>
      <c r="V3433" s="1366"/>
      <c r="W3433" s="1366"/>
      <c r="X3433" s="1366"/>
      <c r="Y3433" s="1366"/>
      <c r="Z3433" s="1375"/>
    </row>
    <row r="3434" spans="1:26" s="1367" customFormat="1" ht="24.75" customHeight="1" x14ac:dyDescent="0.15">
      <c r="A3434" s="1447">
        <v>28</v>
      </c>
      <c r="B3434" s="1369"/>
      <c r="C3434" s="1369"/>
      <c r="D3434" s="1369"/>
      <c r="E3434" s="1369"/>
      <c r="F3434" s="1369"/>
      <c r="G3434" s="1369"/>
      <c r="H3434" s="1369"/>
      <c r="I3434" s="1369"/>
      <c r="J3434" s="1369"/>
      <c r="K3434" s="1369"/>
      <c r="L3434" s="1369"/>
      <c r="M3434" s="1369"/>
      <c r="N3434" s="1369"/>
      <c r="O3434" s="1369"/>
      <c r="P3434" s="1369"/>
      <c r="Q3434" s="1369"/>
      <c r="R3434" s="1369"/>
      <c r="S3434" s="1369"/>
      <c r="T3434" s="1376"/>
      <c r="U3434" s="1380"/>
      <c r="V3434" s="1366"/>
      <c r="W3434" s="1366"/>
      <c r="X3434" s="1366"/>
      <c r="Y3434" s="1366"/>
      <c r="Z3434" s="1375"/>
    </row>
    <row r="3435" spans="1:26" s="1367" customFormat="1" ht="24.75" customHeight="1" x14ac:dyDescent="0.15">
      <c r="A3435" s="1447">
        <v>29</v>
      </c>
      <c r="B3435" s="1369"/>
      <c r="C3435" s="1369"/>
      <c r="D3435" s="1369"/>
      <c r="E3435" s="1369"/>
      <c r="F3435" s="1369"/>
      <c r="G3435" s="1369"/>
      <c r="H3435" s="1369"/>
      <c r="I3435" s="1369"/>
      <c r="J3435" s="1369"/>
      <c r="K3435" s="1369"/>
      <c r="L3435" s="1369"/>
      <c r="M3435" s="1369"/>
      <c r="N3435" s="1369"/>
      <c r="O3435" s="1369"/>
      <c r="P3435" s="1369"/>
      <c r="Q3435" s="1369"/>
      <c r="R3435" s="1369"/>
      <c r="S3435" s="1369"/>
      <c r="T3435" s="1376"/>
      <c r="U3435" s="1380"/>
      <c r="V3435" s="1366"/>
      <c r="W3435" s="1366"/>
      <c r="X3435" s="1366"/>
      <c r="Y3435" s="1366"/>
      <c r="Z3435" s="1375"/>
    </row>
    <row r="3436" spans="1:26" s="1367" customFormat="1" ht="24.75" customHeight="1" x14ac:dyDescent="0.15">
      <c r="A3436" s="44">
        <v>30</v>
      </c>
      <c r="B3436" s="1387"/>
      <c r="C3436" s="1387"/>
      <c r="D3436" s="1387"/>
      <c r="E3436" s="1387"/>
      <c r="F3436" s="1387"/>
      <c r="G3436" s="1387"/>
      <c r="H3436" s="1387"/>
      <c r="I3436" s="1387"/>
      <c r="J3436" s="1387"/>
      <c r="K3436" s="1387"/>
      <c r="L3436" s="1387"/>
      <c r="M3436" s="1387"/>
      <c r="N3436" s="1387"/>
      <c r="O3436" s="1387"/>
      <c r="P3436" s="1387"/>
      <c r="Q3436" s="1387"/>
      <c r="R3436" s="1387"/>
      <c r="S3436" s="1387"/>
      <c r="T3436" s="1388"/>
      <c r="U3436" s="1389"/>
      <c r="V3436" s="1366"/>
      <c r="W3436" s="1366"/>
      <c r="X3436" s="1366"/>
      <c r="Y3436" s="1366"/>
      <c r="Z3436" s="1375"/>
    </row>
    <row r="3437" spans="1:26" s="1367" customFormat="1" ht="24.75" customHeight="1" x14ac:dyDescent="0.15">
      <c r="A3437" s="44">
        <v>31</v>
      </c>
      <c r="B3437" s="1387"/>
      <c r="C3437" s="1387"/>
      <c r="D3437" s="1387"/>
      <c r="E3437" s="1387"/>
      <c r="F3437" s="1387"/>
      <c r="G3437" s="1387"/>
      <c r="H3437" s="1387"/>
      <c r="I3437" s="1387"/>
      <c r="J3437" s="1387"/>
      <c r="K3437" s="1387"/>
      <c r="L3437" s="1387"/>
      <c r="M3437" s="1387"/>
      <c r="N3437" s="1387"/>
      <c r="O3437" s="1387"/>
      <c r="P3437" s="1387"/>
      <c r="Q3437" s="1387"/>
      <c r="R3437" s="1387"/>
      <c r="S3437" s="1387"/>
      <c r="T3437" s="1388"/>
      <c r="U3437" s="1389"/>
      <c r="V3437" s="1366"/>
      <c r="W3437" s="1366"/>
      <c r="X3437" s="1366"/>
      <c r="Y3437" s="1366"/>
      <c r="Z3437" s="1375"/>
    </row>
    <row r="3438" spans="1:26" s="1367" customFormat="1" ht="24.75" customHeight="1" x14ac:dyDescent="0.15">
      <c r="A3438" s="44">
        <v>32</v>
      </c>
      <c r="B3438" s="1387"/>
      <c r="C3438" s="1387"/>
      <c r="D3438" s="1387"/>
      <c r="E3438" s="1387"/>
      <c r="F3438" s="1387"/>
      <c r="G3438" s="1387"/>
      <c r="H3438" s="1387"/>
      <c r="I3438" s="1387"/>
      <c r="J3438" s="1387"/>
      <c r="K3438" s="1387"/>
      <c r="L3438" s="1387"/>
      <c r="M3438" s="1387"/>
      <c r="N3438" s="1387"/>
      <c r="O3438" s="1387"/>
      <c r="P3438" s="1387"/>
      <c r="Q3438" s="1387"/>
      <c r="R3438" s="1387"/>
      <c r="S3438" s="1387"/>
      <c r="T3438" s="1388"/>
      <c r="U3438" s="1389"/>
      <c r="V3438" s="1366"/>
      <c r="W3438" s="1366"/>
      <c r="X3438" s="1366"/>
      <c r="Y3438" s="1366"/>
      <c r="Z3438" s="1375"/>
    </row>
    <row r="3439" spans="1:26" s="1367" customFormat="1" ht="24.75" customHeight="1" thickBot="1" x14ac:dyDescent="0.2">
      <c r="A3439" s="521">
        <v>33</v>
      </c>
      <c r="B3439" s="1374"/>
      <c r="C3439" s="1374"/>
      <c r="D3439" s="1374"/>
      <c r="E3439" s="1374"/>
      <c r="F3439" s="1374"/>
      <c r="G3439" s="1374"/>
      <c r="H3439" s="1374"/>
      <c r="I3439" s="1374"/>
      <c r="J3439" s="1374"/>
      <c r="K3439" s="1374"/>
      <c r="L3439" s="1374"/>
      <c r="M3439" s="1374"/>
      <c r="N3439" s="1374"/>
      <c r="O3439" s="1374"/>
      <c r="P3439" s="1374"/>
      <c r="Q3439" s="1374"/>
      <c r="R3439" s="1374"/>
      <c r="S3439" s="1374"/>
      <c r="T3439" s="1382"/>
      <c r="U3439" s="1383"/>
      <c r="V3439" s="1366"/>
      <c r="W3439" s="1366"/>
      <c r="X3439" s="1366"/>
      <c r="Y3439" s="1366"/>
      <c r="Z3439" s="1375"/>
    </row>
    <row r="3440" spans="1:26" s="1367" customFormat="1" ht="20.100000000000001" customHeight="1" thickBot="1" x14ac:dyDescent="0.2">
      <c r="A3440" s="1522" t="s">
        <v>1996</v>
      </c>
      <c r="B3440" s="1523"/>
      <c r="C3440" s="1491" t="s">
        <v>1930</v>
      </c>
      <c r="D3440" s="1492"/>
      <c r="E3440" s="1492"/>
      <c r="F3440" s="1493"/>
      <c r="G3440" s="1375"/>
      <c r="H3440" s="1375"/>
      <c r="I3440" s="1375"/>
      <c r="J3440" s="1375"/>
      <c r="K3440" s="1375"/>
      <c r="L3440" s="1375"/>
      <c r="M3440" s="1375"/>
      <c r="N3440" s="1375"/>
      <c r="O3440" s="1375"/>
      <c r="P3440" s="1375"/>
      <c r="Q3440" s="1375"/>
      <c r="R3440" s="1375"/>
      <c r="S3440" s="1375"/>
      <c r="T3440" s="1401"/>
      <c r="U3440" s="1401"/>
      <c r="V3440" s="1366"/>
      <c r="W3440" s="1366"/>
      <c r="X3440" s="1366"/>
      <c r="Y3440" s="1366"/>
      <c r="Z3440" s="1375"/>
    </row>
    <row r="3441" spans="1:28" s="2" customFormat="1" ht="31.5" customHeight="1" thickBot="1" x14ac:dyDescent="0.2">
      <c r="A3441" s="1476" t="s">
        <v>233</v>
      </c>
      <c r="B3441" s="1477"/>
      <c r="C3441" s="1477"/>
      <c r="D3441" s="1477"/>
      <c r="E3441" s="1478"/>
      <c r="F3441" s="602" t="s">
        <v>1766</v>
      </c>
      <c r="G3441" s="1"/>
      <c r="H3441" s="1479" t="s">
        <v>977</v>
      </c>
      <c r="I3441" s="1480"/>
      <c r="J3441" s="1480"/>
      <c r="K3441" s="5" t="s">
        <v>135</v>
      </c>
      <c r="L3441" s="1457" t="s">
        <v>978</v>
      </c>
      <c r="M3441" s="1457"/>
      <c r="N3441" s="1458"/>
      <c r="O3441" s="1"/>
      <c r="P3441" s="6"/>
      <c r="Q3441" s="6"/>
      <c r="R3441" s="6"/>
      <c r="S3441" s="1"/>
      <c r="T3441" s="1467" t="s">
        <v>979</v>
      </c>
      <c r="U3441" s="1468"/>
      <c r="V3441" s="379">
        <f>V3443/V3448</f>
        <v>1.9579475308641972E-2</v>
      </c>
      <c r="W3441" s="379">
        <f>W3443/W3448</f>
        <v>1.9675925925925927E-2</v>
      </c>
      <c r="X3441" s="379">
        <f>AVERAGE(V3441,W3441)</f>
        <v>1.9627700617283951E-2</v>
      </c>
      <c r="Y3441" s="380" t="s">
        <v>970</v>
      </c>
      <c r="Z3441" s="381">
        <f>ROUND(X3441*1440,0)/1440</f>
        <v>1.9444444444444445E-2</v>
      </c>
    </row>
    <row r="3442" spans="1:28" s="2" customFormat="1" ht="9" customHeight="1" thickBot="1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534"/>
      <c r="U3442" s="534"/>
      <c r="V3442" s="379">
        <v>0.23611111111111113</v>
      </c>
      <c r="W3442" s="379">
        <v>0.23611111111111113</v>
      </c>
      <c r="X3442" s="1"/>
      <c r="Y3442" s="1"/>
      <c r="Z3442" s="13"/>
    </row>
    <row r="3443" spans="1:28" s="2" customFormat="1" ht="20.100000000000001" customHeight="1" thickBot="1" x14ac:dyDescent="0.2">
      <c r="A3443" s="1495" t="s">
        <v>137</v>
      </c>
      <c r="B3443" s="1483"/>
      <c r="C3443" s="1483" t="s">
        <v>2</v>
      </c>
      <c r="D3443" s="1483"/>
      <c r="E3443" s="1484"/>
      <c r="F3443" s="1453"/>
      <c r="G3443" s="1454"/>
      <c r="H3443" s="1454"/>
      <c r="I3443" s="1454"/>
      <c r="J3443" s="1454"/>
      <c r="K3443" s="1"/>
      <c r="L3443" s="1"/>
      <c r="M3443" s="1"/>
      <c r="N3443" s="1463" t="s">
        <v>980</v>
      </c>
      <c r="O3443" s="1464"/>
      <c r="P3443" s="1503">
        <f>Z3441</f>
        <v>1.9444444444444445E-2</v>
      </c>
      <c r="Q3443" s="1504"/>
      <c r="R3443" s="1"/>
      <c r="S3443" s="7" t="s">
        <v>139</v>
      </c>
      <c r="T3443" s="1526">
        <v>4.6527777777777779E-2</v>
      </c>
      <c r="U3443" s="1527"/>
      <c r="V3443" s="379">
        <f>V3444-V3442</f>
        <v>0.70486111111111105</v>
      </c>
      <c r="W3443" s="379">
        <f>W3444-W3442</f>
        <v>0.70833333333333337</v>
      </c>
      <c r="X3443" s="1"/>
      <c r="Y3443" s="1"/>
      <c r="Z3443" s="13"/>
    </row>
    <row r="3444" spans="1:28" s="2" customFormat="1" ht="9" customHeight="1" thickBot="1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534"/>
      <c r="U3444" s="534"/>
      <c r="V3444" s="379">
        <v>0.94097222222222221</v>
      </c>
      <c r="W3444" s="379">
        <v>0.94444444444444453</v>
      </c>
      <c r="X3444" s="1"/>
      <c r="Y3444" s="1"/>
      <c r="Z3444" s="13"/>
    </row>
    <row r="3445" spans="1:28" s="2" customFormat="1" ht="20.100000000000001" customHeight="1" x14ac:dyDescent="0.15">
      <c r="A3445" s="1499" t="s">
        <v>140</v>
      </c>
      <c r="B3445" s="1494">
        <v>1</v>
      </c>
      <c r="C3445" s="1494"/>
      <c r="D3445" s="1494">
        <v>2</v>
      </c>
      <c r="E3445" s="1494"/>
      <c r="F3445" s="1494">
        <v>3</v>
      </c>
      <c r="G3445" s="1494"/>
      <c r="H3445" s="1494">
        <v>4</v>
      </c>
      <c r="I3445" s="1494"/>
      <c r="J3445" s="1494">
        <v>5</v>
      </c>
      <c r="K3445" s="1494"/>
      <c r="L3445" s="1494">
        <v>6</v>
      </c>
      <c r="M3445" s="1494"/>
      <c r="N3445" s="1494">
        <v>7</v>
      </c>
      <c r="O3445" s="1494"/>
      <c r="P3445" s="1494">
        <v>8</v>
      </c>
      <c r="Q3445" s="1494"/>
      <c r="R3445" s="1494">
        <v>9</v>
      </c>
      <c r="S3445" s="1494"/>
      <c r="T3445" s="1501">
        <v>10</v>
      </c>
      <c r="U3445" s="1502"/>
      <c r="V3445" s="379"/>
      <c r="W3445" s="379"/>
      <c r="X3445" s="1"/>
      <c r="Y3445" s="1"/>
      <c r="Z3445" s="13"/>
    </row>
    <row r="3446" spans="1:28" s="2" customFormat="1" ht="20.100000000000001" customHeight="1" x14ac:dyDescent="0.15">
      <c r="A3446" s="1500"/>
      <c r="B3446" s="9" t="s">
        <v>981</v>
      </c>
      <c r="C3446" s="9" t="s">
        <v>234</v>
      </c>
      <c r="D3446" s="9" t="s">
        <v>157</v>
      </c>
      <c r="E3446" s="9" t="s">
        <v>234</v>
      </c>
      <c r="F3446" s="9" t="s">
        <v>981</v>
      </c>
      <c r="G3446" s="9" t="s">
        <v>978</v>
      </c>
      <c r="H3446" s="9" t="s">
        <v>981</v>
      </c>
      <c r="I3446" s="9" t="s">
        <v>978</v>
      </c>
      <c r="J3446" s="9" t="s">
        <v>157</v>
      </c>
      <c r="K3446" s="9" t="s">
        <v>234</v>
      </c>
      <c r="L3446" s="9" t="s">
        <v>157</v>
      </c>
      <c r="M3446" s="9" t="s">
        <v>234</v>
      </c>
      <c r="N3446" s="9" t="s">
        <v>982</v>
      </c>
      <c r="O3446" s="9" t="s">
        <v>978</v>
      </c>
      <c r="P3446" s="9"/>
      <c r="Q3446" s="9"/>
      <c r="R3446" s="9"/>
      <c r="S3446" s="9"/>
      <c r="T3446" s="10"/>
      <c r="U3446" s="16"/>
      <c r="V3446" s="1" t="s">
        <v>983</v>
      </c>
      <c r="W3446" s="382" t="s">
        <v>142</v>
      </c>
      <c r="X3446" s="1"/>
      <c r="Y3446" s="1"/>
      <c r="Z3446" s="13"/>
    </row>
    <row r="3447" spans="1:28" s="2" customFormat="1" ht="24.75" customHeight="1" x14ac:dyDescent="0.15">
      <c r="A3447" s="57">
        <v>1</v>
      </c>
      <c r="B3447" s="62"/>
      <c r="C3447" s="63">
        <v>0.23611111111111113</v>
      </c>
      <c r="D3447" s="63">
        <v>0.29791666666666666</v>
      </c>
      <c r="E3447" s="63">
        <v>0.34652777777777777</v>
      </c>
      <c r="F3447" s="63">
        <v>0.41944444444444445</v>
      </c>
      <c r="G3447" s="63">
        <v>0.4680555555555555</v>
      </c>
      <c r="H3447" s="63">
        <v>0.53680555555555554</v>
      </c>
      <c r="I3447" s="63">
        <v>0.58750000000000002</v>
      </c>
      <c r="J3447" s="932">
        <v>0.65138888888888891</v>
      </c>
      <c r="K3447" s="932">
        <v>0.70208333333333339</v>
      </c>
      <c r="L3447" s="932">
        <v>0.77638888888888891</v>
      </c>
      <c r="M3447" s="932">
        <v>0.82986111111111116</v>
      </c>
      <c r="N3447" s="932">
        <v>0.90208333333333324</v>
      </c>
      <c r="O3447" s="932"/>
      <c r="P3447" s="3"/>
      <c r="Q3447" s="3"/>
      <c r="R3447" s="18"/>
      <c r="S3447" s="19"/>
      <c r="T3447" s="14"/>
      <c r="U3447" s="20"/>
      <c r="V3447" s="383">
        <f>COUNTA(B3447:U3478)</f>
        <v>72</v>
      </c>
      <c r="W3447" s="384">
        <f>V3447/6/2</f>
        <v>6</v>
      </c>
      <c r="X3447" s="1"/>
      <c r="Y3447" s="1"/>
      <c r="Z3447" s="385"/>
      <c r="AB3447" s="2" t="s">
        <v>735</v>
      </c>
    </row>
    <row r="3448" spans="1:28" s="2" customFormat="1" ht="24.75" customHeight="1" x14ac:dyDescent="0.15">
      <c r="A3448" s="57">
        <v>2</v>
      </c>
      <c r="B3448" s="62"/>
      <c r="C3448" s="63">
        <v>0.25416666666666665</v>
      </c>
      <c r="D3448" s="63">
        <v>0.31805555555555554</v>
      </c>
      <c r="E3448" s="63">
        <v>0.3666666666666667</v>
      </c>
      <c r="F3448" s="63">
        <v>0.43958333333333338</v>
      </c>
      <c r="G3448" s="63">
        <v>0.48819444444444443</v>
      </c>
      <c r="H3448" s="63">
        <v>0.55555555555555558</v>
      </c>
      <c r="I3448" s="63">
        <v>0.60625000000000007</v>
      </c>
      <c r="J3448" s="932">
        <v>0.67222222222222217</v>
      </c>
      <c r="K3448" s="932">
        <v>0.72291666666666676</v>
      </c>
      <c r="L3448" s="932">
        <v>0.79722222222222217</v>
      </c>
      <c r="M3448" s="932">
        <v>0.85138888888888886</v>
      </c>
      <c r="N3448" s="932">
        <v>0.92152777777777783</v>
      </c>
      <c r="O3448" s="63"/>
      <c r="P3448" s="3"/>
      <c r="Q3448" s="3"/>
      <c r="R3448" s="18"/>
      <c r="S3448" s="19"/>
      <c r="T3448" s="14"/>
      <c r="U3448" s="20"/>
      <c r="V3448" s="386">
        <f>COUNTA(B3447:B3478,D3447:D3478,F3447:F3478,H3447:H3478,J3447:J3478,L3447:L3478,N3447:N3478,P3447:P3478,R3447:R3478,T3447:T3478)</f>
        <v>36</v>
      </c>
      <c r="W3448" s="386">
        <f>COUNTA(C3447:C3478,E3447:E3478,G3447:G3478,I3447:I3478,K3447:K3478,M3447:M3478,O3447:O3478,Q3447:Q3478,S3447:S3478,U3447:U3478)</f>
        <v>36</v>
      </c>
      <c r="X3448" s="1"/>
      <c r="Y3448" s="1">
        <f>(V3448+W3448)/2</f>
        <v>36</v>
      </c>
      <c r="Z3448" s="385"/>
      <c r="AB3448" s="2" t="s">
        <v>984</v>
      </c>
    </row>
    <row r="3449" spans="1:28" s="2" customFormat="1" ht="24.75" customHeight="1" x14ac:dyDescent="0.15">
      <c r="A3449" s="57">
        <v>3</v>
      </c>
      <c r="B3449" s="62"/>
      <c r="C3449" s="63">
        <v>0.2722222222222222</v>
      </c>
      <c r="D3449" s="63">
        <v>0.33819444444444446</v>
      </c>
      <c r="E3449" s="63">
        <v>0.38680555555555557</v>
      </c>
      <c r="F3449" s="63">
        <v>0.4597222222222222</v>
      </c>
      <c r="G3449" s="63">
        <v>0.5083333333333333</v>
      </c>
      <c r="H3449" s="63">
        <v>0.57430555555555551</v>
      </c>
      <c r="I3449" s="63">
        <v>0.625</v>
      </c>
      <c r="J3449" s="932">
        <v>0.69305555555555554</v>
      </c>
      <c r="K3449" s="932">
        <v>0.74375000000000002</v>
      </c>
      <c r="L3449" s="932">
        <v>0.81805555555555554</v>
      </c>
      <c r="M3449" s="932">
        <v>0.87361111111111101</v>
      </c>
      <c r="N3449" s="932">
        <v>0.94097222222222221</v>
      </c>
      <c r="O3449" s="62"/>
      <c r="P3449" s="3"/>
      <c r="Q3449" s="3"/>
      <c r="R3449" s="18"/>
      <c r="S3449" s="19"/>
      <c r="T3449" s="14"/>
      <c r="U3449" s="20"/>
      <c r="V3449" s="1" t="s">
        <v>985</v>
      </c>
      <c r="W3449" s="1" t="s">
        <v>986</v>
      </c>
      <c r="X3449" s="1"/>
      <c r="Y3449" s="1" t="s">
        <v>975</v>
      </c>
      <c r="Z3449" s="385"/>
      <c r="AB3449" s="2" t="s">
        <v>987</v>
      </c>
    </row>
    <row r="3450" spans="1:28" s="2" customFormat="1" ht="24.75" customHeight="1" x14ac:dyDescent="0.15">
      <c r="A3450" s="57">
        <v>4</v>
      </c>
      <c r="B3450" s="63">
        <v>0.23611111111111113</v>
      </c>
      <c r="C3450" s="63">
        <v>0.2902777777777778</v>
      </c>
      <c r="D3450" s="63">
        <v>0.35833333333333334</v>
      </c>
      <c r="E3450" s="63">
        <v>0.4069444444444445</v>
      </c>
      <c r="F3450" s="63">
        <v>0.47916666666666669</v>
      </c>
      <c r="G3450" s="63">
        <v>0.52847222222222223</v>
      </c>
      <c r="H3450" s="63">
        <v>0.59305555555555556</v>
      </c>
      <c r="I3450" s="63">
        <v>0.64374999999999993</v>
      </c>
      <c r="J3450" s="932">
        <v>0.71388888888888891</v>
      </c>
      <c r="K3450" s="932">
        <v>0.76527777777777783</v>
      </c>
      <c r="L3450" s="932">
        <v>0.83958333333333324</v>
      </c>
      <c r="M3450" s="932">
        <v>0.89722222222222225</v>
      </c>
      <c r="N3450" s="932"/>
      <c r="O3450" s="62"/>
      <c r="P3450" s="3"/>
      <c r="Q3450" s="3"/>
      <c r="R3450" s="18"/>
      <c r="S3450" s="19"/>
      <c r="T3450" s="14"/>
      <c r="U3450" s="20"/>
      <c r="V3450" s="390">
        <f>L3452-L3451</f>
        <v>2.1527777777777701E-2</v>
      </c>
      <c r="W3450" s="390">
        <f>M3450-M3449</f>
        <v>2.3611111111111249E-2</v>
      </c>
      <c r="X3450" s="1"/>
      <c r="Y3450" s="1"/>
      <c r="Z3450" s="13"/>
    </row>
    <row r="3451" spans="1:28" s="2" customFormat="1" ht="24.75" customHeight="1" x14ac:dyDescent="0.15">
      <c r="A3451" s="57">
        <v>5</v>
      </c>
      <c r="B3451" s="63">
        <v>0.25694444444444448</v>
      </c>
      <c r="C3451" s="63">
        <v>0.30833333333333335</v>
      </c>
      <c r="D3451" s="63">
        <v>0.37847222222222227</v>
      </c>
      <c r="E3451" s="63">
        <v>0.42708333333333331</v>
      </c>
      <c r="F3451" s="63">
        <v>0.49861111111111112</v>
      </c>
      <c r="G3451" s="63">
        <v>0.54861111111111105</v>
      </c>
      <c r="H3451" s="63">
        <v>0.6118055555555556</v>
      </c>
      <c r="I3451" s="63">
        <v>0.66249999999999998</v>
      </c>
      <c r="J3451" s="932">
        <v>0.73472222222222217</v>
      </c>
      <c r="K3451" s="932">
        <v>0.78680555555555554</v>
      </c>
      <c r="L3451" s="932">
        <v>0.86111111111111116</v>
      </c>
      <c r="M3451" s="932">
        <v>0.92083333333333339</v>
      </c>
      <c r="N3451" s="932"/>
      <c r="O3451" s="62"/>
      <c r="P3451" s="3"/>
      <c r="Q3451" s="3"/>
      <c r="R3451" s="18"/>
      <c r="S3451" s="19"/>
      <c r="T3451" s="14"/>
      <c r="U3451" s="20"/>
      <c r="V3451" s="390">
        <f>N3447-L3452</f>
        <v>1.9444444444444375E-2</v>
      </c>
      <c r="W3451" s="390">
        <f>M3451-M3450</f>
        <v>2.3611111111111138E-2</v>
      </c>
      <c r="X3451" s="1"/>
      <c r="Y3451" s="1"/>
      <c r="Z3451" s="13"/>
    </row>
    <row r="3452" spans="1:28" s="2" customFormat="1" ht="24.75" customHeight="1" x14ac:dyDescent="0.15">
      <c r="A3452" s="57">
        <v>6</v>
      </c>
      <c r="B3452" s="63">
        <v>0.27777777777777779</v>
      </c>
      <c r="C3452" s="63">
        <v>0.3263888888888889</v>
      </c>
      <c r="D3452" s="63">
        <v>0.39930555555555558</v>
      </c>
      <c r="E3452" s="63">
        <v>0.44791666666666669</v>
      </c>
      <c r="F3452" s="63">
        <v>0.5180555555555556</v>
      </c>
      <c r="G3452" s="63">
        <v>0.56874999999999998</v>
      </c>
      <c r="H3452" s="63">
        <v>0.63055555555555554</v>
      </c>
      <c r="I3452" s="63">
        <v>0.68125000000000002</v>
      </c>
      <c r="J3452" s="932">
        <v>0.75555555555555554</v>
      </c>
      <c r="K3452" s="932">
        <v>0.80833333333333324</v>
      </c>
      <c r="L3452" s="932">
        <v>0.88263888888888886</v>
      </c>
      <c r="M3452" s="932">
        <v>0.94444444444444453</v>
      </c>
      <c r="N3452" s="932"/>
      <c r="O3452" s="62"/>
      <c r="P3452" s="3"/>
      <c r="Q3452" s="3"/>
      <c r="R3452" s="18"/>
      <c r="S3452" s="19"/>
      <c r="T3452" s="14"/>
      <c r="U3452" s="20"/>
      <c r="V3452" s="390">
        <f>N3448-N3447</f>
        <v>1.9444444444444597E-2</v>
      </c>
      <c r="W3452" s="390">
        <f>M3452-M3451</f>
        <v>2.3611111111111138E-2</v>
      </c>
      <c r="X3452" s="1"/>
      <c r="Y3452" s="1"/>
      <c r="Z3452" s="13"/>
    </row>
    <row r="3453" spans="1:28" s="2" customFormat="1" ht="24.75" customHeight="1" x14ac:dyDescent="0.15">
      <c r="A3453" s="57">
        <v>7</v>
      </c>
      <c r="B3453" s="63"/>
      <c r="C3453" s="63"/>
      <c r="D3453" s="63"/>
      <c r="E3453" s="63"/>
      <c r="F3453" s="63"/>
      <c r="G3453" s="63"/>
      <c r="H3453" s="63"/>
      <c r="I3453" s="63"/>
      <c r="J3453" s="932"/>
      <c r="K3453" s="932"/>
      <c r="L3453" s="932"/>
      <c r="M3453" s="932"/>
      <c r="N3453" s="932"/>
      <c r="O3453" s="62"/>
      <c r="P3453" s="3"/>
      <c r="Q3453" s="3"/>
      <c r="R3453" s="18"/>
      <c r="S3453" s="19"/>
      <c r="T3453" s="14"/>
      <c r="U3453" s="20"/>
      <c r="V3453" s="390">
        <f>N3449-N3448</f>
        <v>1.9444444444444375E-2</v>
      </c>
      <c r="W3453" s="390"/>
      <c r="X3453" s="1"/>
      <c r="Y3453" s="1"/>
      <c r="Z3453" s="13"/>
    </row>
    <row r="3454" spans="1:28" s="2" customFormat="1" ht="24.75" customHeight="1" x14ac:dyDescent="0.15">
      <c r="A3454" s="8">
        <v>8</v>
      </c>
      <c r="B3454" s="63"/>
      <c r="C3454" s="63"/>
      <c r="D3454" s="63"/>
      <c r="E3454" s="63"/>
      <c r="F3454" s="63"/>
      <c r="G3454" s="63"/>
      <c r="H3454" s="63"/>
      <c r="I3454" s="63"/>
      <c r="J3454" s="932"/>
      <c r="K3454" s="932"/>
      <c r="L3454" s="932"/>
      <c r="M3454" s="932"/>
      <c r="N3454" s="932"/>
      <c r="O3454" s="3"/>
      <c r="P3454" s="3"/>
      <c r="Q3454" s="3"/>
      <c r="R3454" s="18"/>
      <c r="S3454" s="19"/>
      <c r="T3454" s="14"/>
      <c r="U3454" s="20"/>
      <c r="V3454" s="390"/>
      <c r="W3454" s="390"/>
      <c r="X3454" s="1"/>
      <c r="Y3454" s="1"/>
      <c r="Z3454" s="13"/>
    </row>
    <row r="3455" spans="1:28" s="2" customFormat="1" ht="24.75" customHeight="1" x14ac:dyDescent="0.15">
      <c r="A3455" s="27">
        <v>9</v>
      </c>
      <c r="B3455" s="3"/>
      <c r="C3455" s="3"/>
      <c r="D3455" s="40"/>
      <c r="E3455" s="3"/>
      <c r="F3455" s="49"/>
      <c r="G3455" s="3"/>
      <c r="H3455" s="50"/>
      <c r="I3455" s="3"/>
      <c r="J3455" s="3"/>
      <c r="K3455" s="3"/>
      <c r="L3455" s="3"/>
      <c r="M3455" s="3"/>
      <c r="N3455" s="3"/>
      <c r="O3455" s="3"/>
      <c r="P3455" s="3"/>
      <c r="Q3455" s="3"/>
      <c r="R3455" s="18"/>
      <c r="S3455" s="19"/>
      <c r="T3455" s="14"/>
      <c r="U3455" s="20"/>
      <c r="V3455" s="390"/>
      <c r="W3455" s="390"/>
      <c r="X3455" s="1"/>
      <c r="Y3455" s="1"/>
      <c r="Z3455" s="13"/>
    </row>
    <row r="3456" spans="1:28" s="2" customFormat="1" ht="24.75" customHeight="1" x14ac:dyDescent="0.15">
      <c r="A3456" s="27">
        <v>10</v>
      </c>
      <c r="B3456" s="3"/>
      <c r="C3456" s="3"/>
      <c r="D3456" s="40"/>
      <c r="E3456" s="3"/>
      <c r="F3456" s="49"/>
      <c r="G3456" s="3"/>
      <c r="H3456" s="50"/>
      <c r="I3456" s="3"/>
      <c r="J3456" s="3"/>
      <c r="K3456" s="3"/>
      <c r="L3456" s="3"/>
      <c r="M3456" s="3"/>
      <c r="N3456" s="3"/>
      <c r="O3456" s="3"/>
      <c r="P3456" s="3"/>
      <c r="Q3456" s="3"/>
      <c r="R3456" s="18"/>
      <c r="S3456" s="19"/>
      <c r="T3456" s="14"/>
      <c r="U3456" s="20"/>
      <c r="V3456" s="390"/>
      <c r="W3456" s="390"/>
      <c r="X3456" s="1"/>
      <c r="Y3456" s="1"/>
      <c r="Z3456" s="13"/>
    </row>
    <row r="3457" spans="1:26" s="2" customFormat="1" ht="24.75" customHeight="1" x14ac:dyDescent="0.15">
      <c r="A3457" s="27">
        <v>11</v>
      </c>
      <c r="B3457" s="3"/>
      <c r="C3457" s="3"/>
      <c r="D3457" s="40"/>
      <c r="E3457" s="3"/>
      <c r="F3457" s="49"/>
      <c r="G3457" s="3"/>
      <c r="H3457" s="50"/>
      <c r="I3457" s="3"/>
      <c r="J3457" s="3"/>
      <c r="K3457" s="3"/>
      <c r="L3457" s="3"/>
      <c r="M3457" s="3"/>
      <c r="N3457" s="3"/>
      <c r="O3457" s="3"/>
      <c r="P3457" s="3"/>
      <c r="Q3457" s="3"/>
      <c r="R3457" s="18"/>
      <c r="S3457" s="19"/>
      <c r="T3457" s="14"/>
      <c r="U3457" s="20"/>
      <c r="V3457" s="390"/>
      <c r="W3457" s="390"/>
      <c r="X3457" s="1"/>
      <c r="Y3457" s="1"/>
      <c r="Z3457" s="13"/>
    </row>
    <row r="3458" spans="1:26" s="2" customFormat="1" ht="24.75" customHeight="1" x14ac:dyDescent="0.15">
      <c r="A3458" s="27">
        <v>12</v>
      </c>
      <c r="B3458" s="3"/>
      <c r="C3458" s="3"/>
      <c r="D3458" s="3"/>
      <c r="E3458" s="3"/>
      <c r="F3458" s="49"/>
      <c r="G3458" s="3"/>
      <c r="H3458" s="50"/>
      <c r="I3458" s="3"/>
      <c r="J3458" s="3"/>
      <c r="K3458" s="3"/>
      <c r="L3458" s="3"/>
      <c r="M3458" s="3"/>
      <c r="N3458" s="3"/>
      <c r="O3458" s="3"/>
      <c r="P3458" s="3"/>
      <c r="Q3458" s="3"/>
      <c r="R3458" s="18"/>
      <c r="S3458" s="19"/>
      <c r="T3458" s="14"/>
      <c r="U3458" s="20"/>
      <c r="V3458" s="390"/>
      <c r="W3458" s="390"/>
      <c r="X3458" s="1"/>
      <c r="Y3458" s="1"/>
      <c r="Z3458" s="13"/>
    </row>
    <row r="3459" spans="1:26" s="2" customFormat="1" ht="24.75" customHeight="1" x14ac:dyDescent="0.15">
      <c r="A3459" s="27">
        <v>13</v>
      </c>
      <c r="B3459" s="3"/>
      <c r="C3459" s="3"/>
      <c r="D3459" s="3"/>
      <c r="E3459" s="3"/>
      <c r="F3459" s="49"/>
      <c r="G3459" s="3"/>
      <c r="H3459" s="50"/>
      <c r="I3459" s="3"/>
      <c r="J3459" s="3"/>
      <c r="K3459" s="3"/>
      <c r="L3459" s="3"/>
      <c r="M3459" s="3"/>
      <c r="N3459" s="3"/>
      <c r="O3459" s="3"/>
      <c r="P3459" s="3"/>
      <c r="Q3459" s="3"/>
      <c r="R3459" s="18"/>
      <c r="S3459" s="19"/>
      <c r="T3459" s="14"/>
      <c r="U3459" s="20"/>
      <c r="V3459" s="390"/>
      <c r="W3459" s="390"/>
      <c r="X3459" s="1"/>
      <c r="Y3459" s="1"/>
      <c r="Z3459" s="13"/>
    </row>
    <row r="3460" spans="1:26" s="2" customFormat="1" ht="24.75" customHeight="1" x14ac:dyDescent="0.15">
      <c r="A3460" s="27">
        <v>14</v>
      </c>
      <c r="B3460" s="3"/>
      <c r="C3460" s="3"/>
      <c r="D3460" s="3"/>
      <c r="E3460" s="3"/>
      <c r="F3460" s="49"/>
      <c r="G3460" s="3"/>
      <c r="H3460" s="50"/>
      <c r="I3460" s="3"/>
      <c r="J3460" s="3"/>
      <c r="K3460" s="3"/>
      <c r="L3460" s="3"/>
      <c r="M3460" s="3"/>
      <c r="N3460" s="3"/>
      <c r="O3460" s="3"/>
      <c r="P3460" s="3"/>
      <c r="Q3460" s="3"/>
      <c r="R3460" s="18"/>
      <c r="S3460" s="19"/>
      <c r="T3460" s="14"/>
      <c r="U3460" s="20"/>
      <c r="V3460" s="390"/>
      <c r="W3460" s="390"/>
      <c r="X3460" s="1"/>
      <c r="Y3460" s="1"/>
      <c r="Z3460" s="13"/>
    </row>
    <row r="3461" spans="1:26" s="2" customFormat="1" ht="24.75" customHeight="1" x14ac:dyDescent="0.15">
      <c r="A3461" s="27">
        <v>15</v>
      </c>
      <c r="B3461" s="3"/>
      <c r="C3461" s="3"/>
      <c r="D3461" s="3"/>
      <c r="E3461" s="3"/>
      <c r="F3461" s="49"/>
      <c r="G3461" s="3"/>
      <c r="H3461" s="50"/>
      <c r="I3461" s="3"/>
      <c r="J3461" s="3"/>
      <c r="K3461" s="3"/>
      <c r="L3461" s="3"/>
      <c r="M3461" s="3"/>
      <c r="N3461" s="3"/>
      <c r="O3461" s="3"/>
      <c r="P3461" s="3"/>
      <c r="Q3461" s="3"/>
      <c r="R3461" s="18"/>
      <c r="S3461" s="19"/>
      <c r="T3461" s="14"/>
      <c r="U3461" s="20"/>
      <c r="V3461" s="1"/>
      <c r="W3461" s="1"/>
      <c r="X3461" s="1"/>
      <c r="Y3461" s="1"/>
      <c r="Z3461" s="13"/>
    </row>
    <row r="3462" spans="1:26" s="2" customFormat="1" ht="24.75" customHeight="1" x14ac:dyDescent="0.15">
      <c r="A3462" s="27">
        <v>16</v>
      </c>
      <c r="B3462" s="40"/>
      <c r="C3462" s="40"/>
      <c r="D3462" s="40"/>
      <c r="E3462" s="40"/>
      <c r="F3462" s="40"/>
      <c r="G3462" s="40"/>
      <c r="H3462" s="40"/>
      <c r="I3462" s="40"/>
      <c r="J3462" s="40"/>
      <c r="K3462" s="40"/>
      <c r="L3462" s="40"/>
      <c r="M3462" s="40"/>
      <c r="N3462" s="40"/>
      <c r="O3462" s="40"/>
      <c r="P3462" s="40"/>
      <c r="Q3462" s="40"/>
      <c r="R3462" s="18"/>
      <c r="S3462" s="19"/>
      <c r="T3462" s="14"/>
      <c r="U3462" s="20"/>
      <c r="V3462" s="1"/>
      <c r="W3462" s="1"/>
      <c r="X3462" s="1"/>
      <c r="Y3462" s="1"/>
      <c r="Z3462" s="13"/>
    </row>
    <row r="3463" spans="1:26" s="2" customFormat="1" ht="24.75" customHeight="1" x14ac:dyDescent="0.15">
      <c r="A3463" s="27">
        <v>17</v>
      </c>
      <c r="B3463" s="40"/>
      <c r="C3463" s="40"/>
      <c r="D3463" s="40"/>
      <c r="E3463" s="40"/>
      <c r="F3463" s="40"/>
      <c r="G3463" s="40"/>
      <c r="H3463" s="40"/>
      <c r="I3463" s="40"/>
      <c r="J3463" s="40"/>
      <c r="K3463" s="40"/>
      <c r="L3463" s="40"/>
      <c r="M3463" s="40"/>
      <c r="N3463" s="40"/>
      <c r="O3463" s="40"/>
      <c r="P3463" s="40"/>
      <c r="Q3463" s="40"/>
      <c r="R3463" s="18"/>
      <c r="S3463" s="19"/>
      <c r="T3463" s="14"/>
      <c r="U3463" s="20"/>
      <c r="V3463" s="1"/>
      <c r="W3463" s="1"/>
      <c r="X3463" s="1"/>
      <c r="Y3463" s="1"/>
      <c r="Z3463" s="13"/>
    </row>
    <row r="3464" spans="1:26" s="2" customFormat="1" ht="24.75" customHeight="1" x14ac:dyDescent="0.15">
      <c r="A3464" s="27">
        <v>18</v>
      </c>
      <c r="B3464" s="40"/>
      <c r="C3464" s="40"/>
      <c r="D3464" s="40"/>
      <c r="E3464" s="40"/>
      <c r="F3464" s="40"/>
      <c r="G3464" s="40"/>
      <c r="H3464" s="40"/>
      <c r="I3464" s="40"/>
      <c r="J3464" s="40"/>
      <c r="K3464" s="40"/>
      <c r="L3464" s="40"/>
      <c r="M3464" s="40"/>
      <c r="N3464" s="40"/>
      <c r="O3464" s="40"/>
      <c r="P3464" s="40"/>
      <c r="Q3464" s="40"/>
      <c r="R3464" s="18"/>
      <c r="S3464" s="19"/>
      <c r="T3464" s="14"/>
      <c r="U3464" s="20"/>
      <c r="V3464" s="1"/>
      <c r="W3464" s="1"/>
      <c r="X3464" s="1"/>
      <c r="Y3464" s="1"/>
      <c r="Z3464" s="13"/>
    </row>
    <row r="3465" spans="1:26" s="2" customFormat="1" ht="24.75" customHeight="1" x14ac:dyDescent="0.15">
      <c r="A3465" s="8">
        <v>19</v>
      </c>
      <c r="B3465" s="40"/>
      <c r="C3465" s="40"/>
      <c r="D3465" s="40"/>
      <c r="E3465" s="40"/>
      <c r="F3465" s="40"/>
      <c r="G3465" s="40"/>
      <c r="H3465" s="40"/>
      <c r="I3465" s="40"/>
      <c r="J3465" s="40"/>
      <c r="K3465" s="40"/>
      <c r="L3465" s="40"/>
      <c r="M3465" s="40"/>
      <c r="N3465" s="40"/>
      <c r="O3465" s="40"/>
      <c r="P3465" s="40"/>
      <c r="Q3465" s="40"/>
      <c r="R3465" s="10"/>
      <c r="S3465" s="19"/>
      <c r="T3465" s="14"/>
      <c r="U3465" s="20"/>
      <c r="V3465" s="1"/>
      <c r="W3465" s="1"/>
      <c r="X3465" s="1"/>
      <c r="Y3465" s="1"/>
      <c r="Z3465" s="13"/>
    </row>
    <row r="3466" spans="1:26" s="2" customFormat="1" ht="24.75" customHeight="1" x14ac:dyDescent="0.15">
      <c r="A3466" s="8">
        <v>20</v>
      </c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9"/>
      <c r="S3466" s="4"/>
      <c r="T3466" s="14"/>
      <c r="U3466" s="20"/>
      <c r="V3466" s="1"/>
      <c r="W3466" s="1"/>
      <c r="X3466" s="1"/>
      <c r="Y3466" s="1"/>
      <c r="Z3466" s="13"/>
    </row>
    <row r="3467" spans="1:26" s="2" customFormat="1" ht="24.75" customHeight="1" x14ac:dyDescent="0.15">
      <c r="A3467" s="8">
        <v>21</v>
      </c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14"/>
      <c r="U3467" s="20"/>
      <c r="V3467" s="1"/>
      <c r="W3467" s="1"/>
      <c r="X3467" s="1"/>
      <c r="Y3467" s="1"/>
      <c r="Z3467" s="13"/>
    </row>
    <row r="3468" spans="1:26" s="2" customFormat="1" ht="24.75" customHeight="1" x14ac:dyDescent="0.15">
      <c r="A3468" s="8">
        <v>22</v>
      </c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14"/>
      <c r="U3468" s="20"/>
      <c r="V3468" s="1"/>
      <c r="W3468" s="1"/>
      <c r="X3468" s="1"/>
      <c r="Y3468" s="1"/>
      <c r="Z3468" s="13"/>
    </row>
    <row r="3469" spans="1:26" s="2" customFormat="1" ht="24.75" customHeight="1" x14ac:dyDescent="0.15">
      <c r="A3469" s="8">
        <v>23</v>
      </c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14"/>
      <c r="U3469" s="20"/>
      <c r="V3469" s="1"/>
      <c r="W3469" s="1"/>
      <c r="X3469" s="1"/>
      <c r="Y3469" s="1"/>
      <c r="Z3469" s="13"/>
    </row>
    <row r="3470" spans="1:26" s="2" customFormat="1" ht="24.75" customHeight="1" x14ac:dyDescent="0.15">
      <c r="A3470" s="8">
        <v>24</v>
      </c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14"/>
      <c r="U3470" s="20"/>
      <c r="V3470" s="1"/>
      <c r="W3470" s="1"/>
      <c r="X3470" s="1"/>
      <c r="Y3470" s="1"/>
      <c r="Z3470" s="13"/>
    </row>
    <row r="3471" spans="1:26" s="2" customFormat="1" ht="24.75" customHeight="1" x14ac:dyDescent="0.15">
      <c r="A3471" s="8">
        <v>25</v>
      </c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14"/>
      <c r="U3471" s="20"/>
      <c r="V3471" s="1"/>
      <c r="W3471" s="1"/>
      <c r="X3471" s="1"/>
      <c r="Y3471" s="1"/>
      <c r="Z3471" s="13"/>
    </row>
    <row r="3472" spans="1:26" s="2" customFormat="1" ht="24.75" customHeight="1" x14ac:dyDescent="0.15">
      <c r="A3472" s="8">
        <v>26</v>
      </c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14"/>
      <c r="U3472" s="20"/>
      <c r="V3472" s="1"/>
      <c r="W3472" s="1"/>
      <c r="X3472" s="1"/>
      <c r="Y3472" s="1"/>
      <c r="Z3472" s="13"/>
    </row>
    <row r="3473" spans="1:26" s="2" customFormat="1" ht="24.75" customHeight="1" x14ac:dyDescent="0.15">
      <c r="A3473" s="8">
        <v>27</v>
      </c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14"/>
      <c r="U3473" s="20"/>
      <c r="V3473" s="1"/>
      <c r="W3473" s="1"/>
      <c r="X3473" s="1"/>
      <c r="Y3473" s="1"/>
      <c r="Z3473" s="13"/>
    </row>
    <row r="3474" spans="1:26" s="2" customFormat="1" ht="24.75" customHeight="1" x14ac:dyDescent="0.15">
      <c r="A3474" s="8">
        <v>28</v>
      </c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14"/>
      <c r="U3474" s="20"/>
      <c r="V3474" s="1"/>
      <c r="W3474" s="1"/>
      <c r="X3474" s="1"/>
      <c r="Y3474" s="1"/>
      <c r="Z3474" s="13"/>
    </row>
    <row r="3475" spans="1:26" s="2" customFormat="1" ht="24.75" customHeight="1" x14ac:dyDescent="0.15">
      <c r="A3475" s="8">
        <v>29</v>
      </c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14"/>
      <c r="U3475" s="20"/>
      <c r="V3475" s="1"/>
      <c r="W3475" s="1"/>
      <c r="X3475" s="1"/>
      <c r="Y3475" s="1"/>
      <c r="Z3475" s="13"/>
    </row>
    <row r="3476" spans="1:26" s="2" customFormat="1" ht="24.75" customHeight="1" x14ac:dyDescent="0.15">
      <c r="A3476" s="44">
        <v>30</v>
      </c>
      <c r="B3476" s="45"/>
      <c r="C3476" s="45"/>
      <c r="D3476" s="45"/>
      <c r="E3476" s="45"/>
      <c r="F3476" s="45"/>
      <c r="G3476" s="45"/>
      <c r="H3476" s="45"/>
      <c r="I3476" s="45"/>
      <c r="J3476" s="45"/>
      <c r="K3476" s="45"/>
      <c r="L3476" s="45"/>
      <c r="M3476" s="45"/>
      <c r="N3476" s="45"/>
      <c r="O3476" s="45"/>
      <c r="P3476" s="45"/>
      <c r="Q3476" s="45"/>
      <c r="R3476" s="45"/>
      <c r="S3476" s="45"/>
      <c r="T3476" s="46"/>
      <c r="U3476" s="47"/>
      <c r="V3476" s="1"/>
      <c r="W3476" s="1"/>
      <c r="X3476" s="1"/>
      <c r="Y3476" s="1"/>
      <c r="Z3476" s="13"/>
    </row>
    <row r="3477" spans="1:26" s="2" customFormat="1" ht="24.75" customHeight="1" x14ac:dyDescent="0.15">
      <c r="A3477" s="44">
        <v>31</v>
      </c>
      <c r="B3477" s="45"/>
      <c r="C3477" s="45"/>
      <c r="D3477" s="45"/>
      <c r="E3477" s="45"/>
      <c r="F3477" s="45"/>
      <c r="G3477" s="45"/>
      <c r="H3477" s="45"/>
      <c r="I3477" s="45"/>
      <c r="J3477" s="45"/>
      <c r="K3477" s="45"/>
      <c r="L3477" s="45"/>
      <c r="M3477" s="45"/>
      <c r="N3477" s="45"/>
      <c r="O3477" s="45"/>
      <c r="P3477" s="45"/>
      <c r="Q3477" s="45"/>
      <c r="R3477" s="45"/>
      <c r="S3477" s="45"/>
      <c r="T3477" s="46"/>
      <c r="U3477" s="47"/>
      <c r="V3477" s="1"/>
      <c r="W3477" s="1"/>
      <c r="X3477" s="1"/>
      <c r="Y3477" s="1"/>
      <c r="Z3477" s="13"/>
    </row>
    <row r="3478" spans="1:26" s="2" customFormat="1" ht="24.75" customHeight="1" x14ac:dyDescent="0.15">
      <c r="A3478" s="44">
        <v>32</v>
      </c>
      <c r="B3478" s="45"/>
      <c r="C3478" s="45"/>
      <c r="D3478" s="45"/>
      <c r="E3478" s="45"/>
      <c r="F3478" s="45"/>
      <c r="G3478" s="45"/>
      <c r="H3478" s="45"/>
      <c r="I3478" s="45"/>
      <c r="J3478" s="45"/>
      <c r="K3478" s="45"/>
      <c r="L3478" s="45"/>
      <c r="M3478" s="45"/>
      <c r="N3478" s="45"/>
      <c r="O3478" s="45"/>
      <c r="P3478" s="45"/>
      <c r="Q3478" s="45"/>
      <c r="R3478" s="45"/>
      <c r="S3478" s="45"/>
      <c r="T3478" s="46"/>
      <c r="U3478" s="47"/>
      <c r="V3478" s="1"/>
      <c r="W3478" s="1"/>
      <c r="X3478" s="1"/>
      <c r="Y3478" s="1"/>
      <c r="Z3478" s="13"/>
    </row>
    <row r="3479" spans="1:26" s="2" customFormat="1" ht="24.75" customHeight="1" thickBot="1" x14ac:dyDescent="0.2">
      <c r="A3479" s="521">
        <v>33</v>
      </c>
      <c r="B3479" s="12"/>
      <c r="C3479" s="12"/>
      <c r="D3479" s="12"/>
      <c r="E3479" s="12"/>
      <c r="F3479" s="12"/>
      <c r="G3479" s="12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31"/>
      <c r="U3479" s="32"/>
      <c r="V3479" s="1"/>
      <c r="W3479" s="1"/>
      <c r="X3479" s="1"/>
      <c r="Y3479" s="1"/>
      <c r="Z3479" s="13"/>
    </row>
    <row r="3480" spans="1:26" s="2" customFormat="1" ht="20.100000000000001" customHeight="1" thickBot="1" x14ac:dyDescent="0.2">
      <c r="A3480" s="1489" t="s">
        <v>988</v>
      </c>
      <c r="B3480" s="1490"/>
      <c r="C3480" s="1491" t="s">
        <v>976</v>
      </c>
      <c r="D3480" s="1492"/>
      <c r="E3480" s="1492"/>
      <c r="F3480" s="1493"/>
      <c r="G3480" s="13"/>
      <c r="H3480" s="13"/>
      <c r="I3480" s="13"/>
      <c r="J3480" s="13"/>
      <c r="K3480" s="13"/>
      <c r="L3480" s="13"/>
      <c r="M3480" s="13"/>
      <c r="N3480" s="13"/>
      <c r="O3480" s="13"/>
      <c r="P3480" s="13"/>
      <c r="Q3480" s="13"/>
      <c r="R3480" s="13"/>
      <c r="S3480" s="13"/>
      <c r="T3480" s="467"/>
      <c r="U3480" s="467"/>
      <c r="V3480" s="1"/>
      <c r="W3480" s="1"/>
      <c r="X3480" s="1"/>
      <c r="Y3480" s="1"/>
      <c r="Z3480" s="13"/>
    </row>
    <row r="3481" spans="1:26" s="2" customFormat="1" ht="31.5" customHeight="1" thickBot="1" x14ac:dyDescent="0.2">
      <c r="A3481" s="1826" t="s">
        <v>378</v>
      </c>
      <c r="B3481" s="1827"/>
      <c r="C3481" s="1827"/>
      <c r="D3481" s="1827"/>
      <c r="E3481" s="1828"/>
      <c r="F3481" s="602" t="s">
        <v>1766</v>
      </c>
      <c r="G3481" s="882"/>
      <c r="H3481" s="1829" t="s">
        <v>156</v>
      </c>
      <c r="I3481" s="1830"/>
      <c r="J3481" s="1830"/>
      <c r="K3481" s="883" t="s">
        <v>135</v>
      </c>
      <c r="L3481" s="1838" t="s">
        <v>351</v>
      </c>
      <c r="M3481" s="1838"/>
      <c r="N3481" s="1839"/>
      <c r="O3481" s="882"/>
      <c r="P3481" s="884"/>
      <c r="Q3481" s="884"/>
      <c r="R3481" s="884"/>
      <c r="S3481" s="882"/>
      <c r="T3481" s="1822" t="s">
        <v>1</v>
      </c>
      <c r="U3481" s="1823"/>
      <c r="V3481" s="34">
        <f>V3483/V3488</f>
        <v>1.2092911877394636E-2</v>
      </c>
      <c r="W3481" s="34">
        <f>W3483/W3488</f>
        <v>1.1887947269303201E-2</v>
      </c>
      <c r="X3481" s="678">
        <f>AVERAGE(V3481,W3481)</f>
        <v>1.1990429573348917E-2</v>
      </c>
      <c r="Y3481" s="637" t="s">
        <v>136</v>
      </c>
      <c r="Z3481" s="679">
        <f>ROUND(X3481*1440,0)/1440</f>
        <v>1.1805555555555555E-2</v>
      </c>
    </row>
    <row r="3482" spans="1:26" s="2" customFormat="1" ht="9" customHeight="1" thickBot="1" x14ac:dyDescent="0.2">
      <c r="A3482" s="882"/>
      <c r="B3482" s="882"/>
      <c r="C3482" s="882"/>
      <c r="D3482" s="882"/>
      <c r="E3482" s="882"/>
      <c r="F3482" s="882"/>
      <c r="G3482" s="882"/>
      <c r="H3482" s="882"/>
      <c r="I3482" s="882"/>
      <c r="J3482" s="882"/>
      <c r="K3482" s="882"/>
      <c r="L3482" s="882"/>
      <c r="M3482" s="882"/>
      <c r="N3482" s="882"/>
      <c r="O3482" s="882"/>
      <c r="P3482" s="882"/>
      <c r="Q3482" s="882"/>
      <c r="R3482" s="882"/>
      <c r="S3482" s="882"/>
      <c r="T3482" s="882"/>
      <c r="U3482" s="882"/>
      <c r="V3482" s="34">
        <v>0.23611111111111113</v>
      </c>
      <c r="W3482" s="34">
        <v>0.23611111111111113</v>
      </c>
      <c r="Z3482" s="104"/>
    </row>
    <row r="3483" spans="1:26" s="2" customFormat="1" ht="20.100000000000001" customHeight="1" thickBot="1" x14ac:dyDescent="0.2">
      <c r="A3483" s="1831" t="s">
        <v>137</v>
      </c>
      <c r="B3483" s="1832"/>
      <c r="C3483" s="1832" t="s">
        <v>164</v>
      </c>
      <c r="D3483" s="1832"/>
      <c r="E3483" s="1833"/>
      <c r="F3483" s="882"/>
      <c r="G3483" s="882"/>
      <c r="H3483" s="882"/>
      <c r="I3483" s="882"/>
      <c r="J3483" s="882"/>
      <c r="K3483" s="882"/>
      <c r="L3483" s="882"/>
      <c r="M3483" s="882"/>
      <c r="N3483" s="1463" t="s">
        <v>3</v>
      </c>
      <c r="O3483" s="1464"/>
      <c r="P3483" s="1536">
        <f>MINUTE(Z3481)</f>
        <v>17</v>
      </c>
      <c r="Q3483" s="1537"/>
      <c r="R3483" s="882"/>
      <c r="S3483" s="885" t="s">
        <v>139</v>
      </c>
      <c r="T3483" s="1800">
        <v>7.0833333333333331E-2</v>
      </c>
      <c r="U3483" s="1801"/>
      <c r="V3483" s="34">
        <f>V3484-V3482</f>
        <v>0.70138888888888884</v>
      </c>
      <c r="W3483" s="34">
        <f>W3484-W3482</f>
        <v>0.70138888888888884</v>
      </c>
      <c r="Z3483" s="104"/>
    </row>
    <row r="3484" spans="1:26" s="2" customFormat="1" ht="9" customHeight="1" thickBot="1" x14ac:dyDescent="0.2">
      <c r="A3484" s="882"/>
      <c r="B3484" s="882"/>
      <c r="C3484" s="882"/>
      <c r="D3484" s="882"/>
      <c r="E3484" s="882"/>
      <c r="F3484" s="882"/>
      <c r="G3484" s="882"/>
      <c r="H3484" s="882"/>
      <c r="I3484" s="882"/>
      <c r="J3484" s="882"/>
      <c r="K3484" s="882"/>
      <c r="L3484" s="882"/>
      <c r="M3484" s="882"/>
      <c r="N3484" s="882"/>
      <c r="O3484" s="882"/>
      <c r="P3484" s="882"/>
      <c r="Q3484" s="882"/>
      <c r="R3484" s="882"/>
      <c r="S3484" s="882"/>
      <c r="T3484" s="882"/>
      <c r="U3484" s="882"/>
      <c r="V3484" s="34">
        <v>0.9375</v>
      </c>
      <c r="W3484" s="34">
        <v>0.9375</v>
      </c>
      <c r="Z3484" s="104"/>
    </row>
    <row r="3485" spans="1:26" s="2" customFormat="1" ht="20.100000000000001" customHeight="1" x14ac:dyDescent="0.15">
      <c r="A3485" s="1686" t="s">
        <v>140</v>
      </c>
      <c r="B3485" s="1660">
        <v>1</v>
      </c>
      <c r="C3485" s="1660"/>
      <c r="D3485" s="1660">
        <v>2</v>
      </c>
      <c r="E3485" s="1660"/>
      <c r="F3485" s="1660">
        <v>3</v>
      </c>
      <c r="G3485" s="1660"/>
      <c r="H3485" s="1660">
        <v>4</v>
      </c>
      <c r="I3485" s="1660"/>
      <c r="J3485" s="1660">
        <v>5</v>
      </c>
      <c r="K3485" s="1660"/>
      <c r="L3485" s="1660">
        <v>6</v>
      </c>
      <c r="M3485" s="1660"/>
      <c r="N3485" s="1660">
        <v>7</v>
      </c>
      <c r="O3485" s="1660"/>
      <c r="P3485" s="1660">
        <v>8</v>
      </c>
      <c r="Q3485" s="1660"/>
      <c r="R3485" s="1660">
        <v>9</v>
      </c>
      <c r="S3485" s="1660"/>
      <c r="T3485" s="1660">
        <v>10</v>
      </c>
      <c r="U3485" s="1821"/>
      <c r="V3485" s="534"/>
      <c r="W3485" s="534"/>
      <c r="Z3485" s="104"/>
    </row>
    <row r="3486" spans="1:26" s="2" customFormat="1" ht="20.100000000000001" customHeight="1" x14ac:dyDescent="0.15">
      <c r="A3486" s="1687"/>
      <c r="B3486" s="886" t="s">
        <v>1538</v>
      </c>
      <c r="C3486" s="887" t="s">
        <v>351</v>
      </c>
      <c r="D3486" s="886" t="s">
        <v>157</v>
      </c>
      <c r="E3486" s="887" t="s">
        <v>351</v>
      </c>
      <c r="F3486" s="886" t="s">
        <v>157</v>
      </c>
      <c r="G3486" s="887" t="s">
        <v>1539</v>
      </c>
      <c r="H3486" s="886" t="s">
        <v>157</v>
      </c>
      <c r="I3486" s="887" t="s">
        <v>351</v>
      </c>
      <c r="J3486" s="886" t="s">
        <v>157</v>
      </c>
      <c r="K3486" s="887" t="s">
        <v>1540</v>
      </c>
      <c r="L3486" s="886" t="s">
        <v>1541</v>
      </c>
      <c r="M3486" s="887"/>
      <c r="N3486" s="886"/>
      <c r="O3486" s="887"/>
      <c r="P3486" s="887"/>
      <c r="Q3486" s="887"/>
      <c r="R3486" s="887"/>
      <c r="S3486" s="887"/>
      <c r="T3486" s="887"/>
      <c r="U3486" s="888"/>
      <c r="V3486" s="534"/>
      <c r="W3486" s="534"/>
      <c r="Z3486" s="104"/>
    </row>
    <row r="3487" spans="1:26" s="2" customFormat="1" ht="24.75" customHeight="1" x14ac:dyDescent="0.15">
      <c r="A3487" s="401">
        <v>1</v>
      </c>
      <c r="B3487" s="672"/>
      <c r="C3487" s="402" t="s">
        <v>290</v>
      </c>
      <c r="D3487" s="698">
        <v>0.3</v>
      </c>
      <c r="E3487" s="402">
        <v>0.38055555555555554</v>
      </c>
      <c r="F3487" s="403">
        <v>0.48750000000000498</v>
      </c>
      <c r="G3487" s="402">
        <v>0.56388888888888899</v>
      </c>
      <c r="H3487" s="403">
        <v>0.65972222222212096</v>
      </c>
      <c r="I3487" s="402">
        <v>0.73888888888888804</v>
      </c>
      <c r="J3487" s="403">
        <v>0.84097222222222223</v>
      </c>
      <c r="K3487" s="402">
        <v>0.91388888888888886</v>
      </c>
      <c r="L3487" s="403"/>
      <c r="M3487" s="403"/>
      <c r="N3487" s="301"/>
      <c r="O3487" s="889"/>
      <c r="P3487" s="889"/>
      <c r="Q3487" s="889"/>
      <c r="R3487" s="889"/>
      <c r="S3487" s="889"/>
      <c r="T3487" s="890"/>
      <c r="U3487" s="891"/>
      <c r="V3487" s="21">
        <f>COUNTA(B3487:U3519)</f>
        <v>117</v>
      </c>
      <c r="W3487" s="41">
        <f>V3487/14/2</f>
        <v>4.1785714285714288</v>
      </c>
      <c r="Z3487" s="104"/>
    </row>
    <row r="3488" spans="1:26" s="2" customFormat="1" ht="24.75" customHeight="1" x14ac:dyDescent="0.15">
      <c r="A3488" s="405" t="s">
        <v>320</v>
      </c>
      <c r="B3488" s="745"/>
      <c r="C3488" s="402">
        <v>0.23611111111111113</v>
      </c>
      <c r="D3488" s="698">
        <v>0.30972222222222201</v>
      </c>
      <c r="E3488" s="402">
        <v>0.3923611111111111</v>
      </c>
      <c r="F3488" s="403">
        <v>0.498611111111119</v>
      </c>
      <c r="G3488" s="402">
        <v>0.57638888888888895</v>
      </c>
      <c r="H3488" s="698">
        <v>0.67499999999986504</v>
      </c>
      <c r="I3488" s="402">
        <v>0.75138888888888888</v>
      </c>
      <c r="J3488" s="403">
        <v>0.85277777777777775</v>
      </c>
      <c r="K3488" s="402">
        <v>0.92569444444444438</v>
      </c>
      <c r="L3488" s="403"/>
      <c r="M3488" s="403"/>
      <c r="N3488" s="402"/>
      <c r="O3488" s="889"/>
      <c r="P3488" s="889"/>
      <c r="Q3488" s="889"/>
      <c r="R3488" s="889"/>
      <c r="S3488" s="889"/>
      <c r="T3488" s="890"/>
      <c r="U3488" s="891"/>
      <c r="V3488" s="23">
        <f>COUNTA(B3487:B3519,D3487:D3519,F3487:F3519,H3487:H3519,J3487:J3519,L3487:L3519,N3487:N3519,P3487:P3519,R3487:R3519,T3487:T3519)</f>
        <v>58</v>
      </c>
      <c r="W3488" s="23">
        <f>COUNTA(C3487:C3519,E3487:E3519,G3487:G3519,I3487:I3519,K3487:K3519,M3487:M3519,O3487:O3519,Q3487:Q3519,S3487:S3519,U3487:U3519)</f>
        <v>59</v>
      </c>
      <c r="Y3488" s="1">
        <f>(V3488+W3488)/2</f>
        <v>58.5</v>
      </c>
      <c r="Z3488" s="104"/>
    </row>
    <row r="3489" spans="1:26" s="2" customFormat="1" ht="24.75" customHeight="1" x14ac:dyDescent="0.15">
      <c r="A3489" s="401">
        <v>3</v>
      </c>
      <c r="B3489" s="745"/>
      <c r="C3489" s="402">
        <v>0.24583333333333335</v>
      </c>
      <c r="D3489" s="698">
        <v>0.31944444444444398</v>
      </c>
      <c r="E3489" s="402">
        <v>0.40416666666666662</v>
      </c>
      <c r="F3489" s="403">
        <v>0.50972222222223296</v>
      </c>
      <c r="G3489" s="402">
        <v>0.58888888888888902</v>
      </c>
      <c r="H3489" s="698">
        <v>0.68541666666666667</v>
      </c>
      <c r="I3489" s="402">
        <v>0.76388888888888995</v>
      </c>
      <c r="J3489" s="403">
        <v>0.86388888888888893</v>
      </c>
      <c r="K3489" s="402">
        <v>0.9375</v>
      </c>
      <c r="L3489" s="403"/>
      <c r="M3489" s="403"/>
      <c r="N3489" s="402"/>
      <c r="O3489" s="889"/>
      <c r="P3489" s="889"/>
      <c r="Q3489" s="889"/>
      <c r="R3489" s="889"/>
      <c r="S3489" s="889"/>
      <c r="T3489" s="890"/>
      <c r="U3489" s="891"/>
      <c r="V3489" s="534"/>
      <c r="W3489" s="534"/>
      <c r="Y3489" s="1" t="s">
        <v>145</v>
      </c>
      <c r="Z3489" s="104"/>
    </row>
    <row r="3490" spans="1:26" s="2" customFormat="1" ht="24.75" customHeight="1" x14ac:dyDescent="0.15">
      <c r="A3490" s="405">
        <v>4</v>
      </c>
      <c r="B3490" s="745"/>
      <c r="C3490" s="402">
        <v>0.25555555555555559</v>
      </c>
      <c r="D3490" s="403">
        <v>0.3347222222222222</v>
      </c>
      <c r="E3490" s="402">
        <v>0.41597222222222219</v>
      </c>
      <c r="F3490" s="403">
        <v>0.52083333333334703</v>
      </c>
      <c r="G3490" s="402">
        <v>0.60138888888888897</v>
      </c>
      <c r="H3490" s="698">
        <v>0.69583333333346797</v>
      </c>
      <c r="I3490" s="402">
        <v>0.77638888888889102</v>
      </c>
      <c r="J3490" s="403">
        <v>0.875</v>
      </c>
      <c r="K3490" s="672"/>
      <c r="L3490" s="403"/>
      <c r="M3490" s="403"/>
      <c r="N3490" s="402"/>
      <c r="O3490" s="889"/>
      <c r="P3490" s="889"/>
      <c r="Q3490" s="889"/>
      <c r="R3490" s="889"/>
      <c r="S3490" s="889"/>
      <c r="T3490" s="890"/>
      <c r="U3490" s="891"/>
      <c r="V3490" s="61">
        <f>J3491-J3490</f>
        <v>1.2499999999998956E-2</v>
      </c>
      <c r="W3490" s="61">
        <f>I3499-I3498</f>
        <v>1.1805555555555625E-2</v>
      </c>
      <c r="Z3490" s="104"/>
    </row>
    <row r="3491" spans="1:26" s="2" customFormat="1" ht="24.75" customHeight="1" x14ac:dyDescent="0.15">
      <c r="A3491" s="401">
        <v>5</v>
      </c>
      <c r="B3491" s="745"/>
      <c r="C3491" s="402">
        <v>0.26597222222222228</v>
      </c>
      <c r="D3491" s="403">
        <v>0.35</v>
      </c>
      <c r="E3491" s="402">
        <v>0.42777777777777781</v>
      </c>
      <c r="F3491" s="403">
        <v>0.53194444444446098</v>
      </c>
      <c r="G3491" s="402">
        <v>0.61388888888888904</v>
      </c>
      <c r="H3491" s="698">
        <v>0.70625000000027005</v>
      </c>
      <c r="I3491" s="402">
        <v>0.78888888888889097</v>
      </c>
      <c r="J3491" s="403">
        <v>0.88749999999999896</v>
      </c>
      <c r="K3491" s="672"/>
      <c r="L3491" s="403"/>
      <c r="M3491" s="403"/>
      <c r="N3491" s="672"/>
      <c r="O3491" s="889"/>
      <c r="P3491" s="889"/>
      <c r="Q3491" s="889"/>
      <c r="R3491" s="889"/>
      <c r="S3491" s="889"/>
      <c r="T3491" s="890"/>
      <c r="U3491" s="891"/>
      <c r="V3491" s="61">
        <f>J3492-J3491</f>
        <v>1.2499999999999067E-2</v>
      </c>
      <c r="W3491" s="61">
        <f>I3500-I3499</f>
        <v>1.1805555555555403E-2</v>
      </c>
      <c r="Z3491" s="104"/>
    </row>
    <row r="3492" spans="1:26" s="2" customFormat="1" ht="24.75" customHeight="1" x14ac:dyDescent="0.15">
      <c r="A3492" s="405" t="s">
        <v>349</v>
      </c>
      <c r="B3492" s="745"/>
      <c r="C3492" s="402">
        <v>0.27638888888888896</v>
      </c>
      <c r="D3492" s="403">
        <v>0.36527777777777898</v>
      </c>
      <c r="E3492" s="402">
        <v>0.44097222222222227</v>
      </c>
      <c r="F3492" s="403">
        <v>0.54305555555557505</v>
      </c>
      <c r="G3492" s="402">
        <v>0.62638888888888899</v>
      </c>
      <c r="H3492" s="698">
        <v>0.71666666666707202</v>
      </c>
      <c r="I3492" s="402">
        <v>0.80138888888889204</v>
      </c>
      <c r="J3492" s="403">
        <v>0.89999999999999802</v>
      </c>
      <c r="K3492" s="672"/>
      <c r="L3492" s="403"/>
      <c r="M3492" s="403"/>
      <c r="N3492" s="672"/>
      <c r="O3492" s="889"/>
      <c r="P3492" s="889"/>
      <c r="Q3492" s="889"/>
      <c r="R3492" s="889"/>
      <c r="S3492" s="889"/>
      <c r="T3492" s="890"/>
      <c r="U3492" s="891"/>
      <c r="V3492" s="61">
        <f>J3493-J3492</f>
        <v>1.2499999999998956E-2</v>
      </c>
      <c r="W3492" s="61">
        <f>K3487-I3500</f>
        <v>1.1805555555555625E-2</v>
      </c>
      <c r="Z3492" s="104"/>
    </row>
    <row r="3493" spans="1:26" s="2" customFormat="1" ht="24.75" customHeight="1" x14ac:dyDescent="0.15">
      <c r="A3493" s="892">
        <v>7</v>
      </c>
      <c r="B3493" s="672"/>
      <c r="C3493" s="402">
        <v>0.28680555555555565</v>
      </c>
      <c r="D3493" s="403">
        <v>0.38055555555555698</v>
      </c>
      <c r="E3493" s="402">
        <v>0.4548611111111111</v>
      </c>
      <c r="F3493" s="403">
        <v>0.55416666666668901</v>
      </c>
      <c r="G3493" s="402">
        <v>0.63888888888888895</v>
      </c>
      <c r="H3493" s="403">
        <v>0.7319444444444444</v>
      </c>
      <c r="I3493" s="402">
        <v>0.81388888888889299</v>
      </c>
      <c r="J3493" s="403">
        <v>0.91249999999999698</v>
      </c>
      <c r="K3493" s="672"/>
      <c r="L3493" s="403"/>
      <c r="M3493" s="403"/>
      <c r="N3493" s="672"/>
      <c r="O3493" s="889"/>
      <c r="P3493" s="889"/>
      <c r="Q3493" s="889"/>
      <c r="R3493" s="889"/>
      <c r="S3493" s="889"/>
      <c r="T3493" s="890"/>
      <c r="U3493" s="891"/>
      <c r="V3493" s="61">
        <f>J3494-J3493</f>
        <v>1.2499999999999067E-2</v>
      </c>
      <c r="W3493" s="61">
        <f>K3488-K3487</f>
        <v>1.1805555555555514E-2</v>
      </c>
      <c r="Z3493" s="104"/>
    </row>
    <row r="3494" spans="1:26" s="2" customFormat="1" ht="24.75" customHeight="1" x14ac:dyDescent="0.15">
      <c r="A3494" s="401">
        <v>8</v>
      </c>
      <c r="B3494" s="402" t="s">
        <v>82</v>
      </c>
      <c r="C3494" s="402">
        <v>0.29722222222222233</v>
      </c>
      <c r="D3494" s="403">
        <v>0.39583333333333498</v>
      </c>
      <c r="E3494" s="402">
        <v>0.46875</v>
      </c>
      <c r="F3494" s="403">
        <v>0.56527777777780297</v>
      </c>
      <c r="G3494" s="402">
        <v>0.65138888888888902</v>
      </c>
      <c r="H3494" s="403">
        <v>0.747222222221817</v>
      </c>
      <c r="I3494" s="402">
        <v>0.82638888888889395</v>
      </c>
      <c r="J3494" s="403">
        <v>0.92499999999999605</v>
      </c>
      <c r="K3494" s="672"/>
      <c r="L3494" s="403"/>
      <c r="M3494" s="403"/>
      <c r="N3494" s="301"/>
      <c r="O3494" s="889"/>
      <c r="P3494" s="889"/>
      <c r="Q3494" s="889"/>
      <c r="R3494" s="889"/>
      <c r="S3494" s="889"/>
      <c r="T3494" s="890"/>
      <c r="U3494" s="891"/>
      <c r="V3494" s="61">
        <f>J3495-J3494</f>
        <v>1.2499999999998956E-2</v>
      </c>
      <c r="W3494" s="61">
        <f>K3489-K3488</f>
        <v>1.1805555555555625E-2</v>
      </c>
      <c r="Z3494" s="104"/>
    </row>
    <row r="3495" spans="1:26" s="2" customFormat="1" ht="24.75" customHeight="1" x14ac:dyDescent="0.15">
      <c r="A3495" s="405" t="s">
        <v>709</v>
      </c>
      <c r="B3495" s="403">
        <v>0.23611111111111113</v>
      </c>
      <c r="C3495" s="402">
        <v>0.30763888888888902</v>
      </c>
      <c r="D3495" s="403">
        <v>0.41111111111111298</v>
      </c>
      <c r="E3495" s="402">
        <v>0.48333333333333334</v>
      </c>
      <c r="F3495" s="403">
        <v>0.57638888888891704</v>
      </c>
      <c r="G3495" s="402">
        <v>0.66388888888888897</v>
      </c>
      <c r="H3495" s="403">
        <v>0.76249999999918905</v>
      </c>
      <c r="I3495" s="402">
        <v>0.84027777777777779</v>
      </c>
      <c r="J3495" s="403">
        <v>0.937499999999995</v>
      </c>
      <c r="K3495" s="672"/>
      <c r="L3495" s="402"/>
      <c r="M3495" s="403"/>
      <c r="N3495" s="889"/>
      <c r="O3495" s="301"/>
      <c r="P3495" s="889"/>
      <c r="Q3495" s="889"/>
      <c r="R3495" s="889"/>
      <c r="S3495" s="889"/>
      <c r="T3495" s="889"/>
      <c r="U3495" s="891"/>
      <c r="V3495" s="61"/>
      <c r="W3495" s="61"/>
      <c r="Z3495" s="104"/>
    </row>
    <row r="3496" spans="1:26" s="2" customFormat="1" ht="24.75" customHeight="1" x14ac:dyDescent="0.15">
      <c r="A3496" s="401">
        <v>10</v>
      </c>
      <c r="B3496" s="403">
        <v>0.24722222222222223</v>
      </c>
      <c r="C3496" s="402">
        <v>0.3180555555555557</v>
      </c>
      <c r="D3496" s="403">
        <v>0.42638888888889198</v>
      </c>
      <c r="E3496" s="402">
        <v>0.49861111111111112</v>
      </c>
      <c r="F3496" s="403">
        <v>0.587500000000031</v>
      </c>
      <c r="G3496" s="402">
        <v>0.67638888888888904</v>
      </c>
      <c r="H3496" s="403">
        <v>0.77777777777656198</v>
      </c>
      <c r="I3496" s="402">
        <v>0.85416666666666663</v>
      </c>
      <c r="J3496" s="404"/>
      <c r="K3496" s="672"/>
      <c r="L3496" s="403"/>
      <c r="M3496" s="403"/>
      <c r="N3496" s="889"/>
      <c r="O3496" s="301"/>
      <c r="P3496" s="889"/>
      <c r="Q3496" s="889"/>
      <c r="R3496" s="889"/>
      <c r="S3496" s="889"/>
      <c r="T3496" s="889"/>
      <c r="U3496" s="891"/>
      <c r="V3496" s="61"/>
      <c r="W3496" s="61"/>
      <c r="Z3496" s="104"/>
    </row>
    <row r="3497" spans="1:26" s="2" customFormat="1" ht="24.75" customHeight="1" x14ac:dyDescent="0.15">
      <c r="A3497" s="405">
        <v>11</v>
      </c>
      <c r="B3497" s="403">
        <v>0.25972222222222224</v>
      </c>
      <c r="C3497" s="402">
        <v>0.32916666666666683</v>
      </c>
      <c r="D3497" s="403">
        <v>0.44027777777777777</v>
      </c>
      <c r="E3497" s="402">
        <v>0.51249999999999996</v>
      </c>
      <c r="F3497" s="403">
        <v>0.59861111111114496</v>
      </c>
      <c r="G3497" s="402">
        <v>0.68888888888888899</v>
      </c>
      <c r="H3497" s="403">
        <v>0.79166666666666663</v>
      </c>
      <c r="I3497" s="402">
        <v>0.8666666666666667</v>
      </c>
      <c r="J3497" s="404"/>
      <c r="K3497" s="672"/>
      <c r="L3497" s="402"/>
      <c r="M3497" s="403"/>
      <c r="N3497" s="889"/>
      <c r="O3497" s="301"/>
      <c r="P3497" s="889"/>
      <c r="Q3497" s="889"/>
      <c r="R3497" s="889"/>
      <c r="S3497" s="889"/>
      <c r="T3497" s="889"/>
      <c r="U3497" s="891"/>
      <c r="V3497" s="61"/>
      <c r="W3497" s="61"/>
      <c r="Z3497" s="104"/>
    </row>
    <row r="3498" spans="1:26" s="2" customFormat="1" ht="24.75" customHeight="1" x14ac:dyDescent="0.15">
      <c r="A3498" s="401">
        <v>12</v>
      </c>
      <c r="B3498" s="698">
        <v>0.27083333333333331</v>
      </c>
      <c r="C3498" s="402">
        <v>0.34097222222222223</v>
      </c>
      <c r="D3498" s="403">
        <v>0.454166666666664</v>
      </c>
      <c r="E3498" s="402">
        <v>0.52638888888888891</v>
      </c>
      <c r="F3498" s="403">
        <v>0.61388888888888893</v>
      </c>
      <c r="G3498" s="402">
        <v>0.70138888888888895</v>
      </c>
      <c r="H3498" s="403">
        <v>0.80347222222222225</v>
      </c>
      <c r="I3498" s="402">
        <v>0.87847222222222221</v>
      </c>
      <c r="J3498" s="404"/>
      <c r="K3498" s="672"/>
      <c r="L3498" s="403"/>
      <c r="M3498" s="403"/>
      <c r="N3498" s="889"/>
      <c r="O3498" s="301"/>
      <c r="P3498" s="889"/>
      <c r="Q3498" s="889"/>
      <c r="R3498" s="889"/>
      <c r="S3498" s="889"/>
      <c r="T3498" s="889"/>
      <c r="U3498" s="891"/>
      <c r="V3498" s="61"/>
      <c r="W3498" s="61"/>
      <c r="Z3498" s="104"/>
    </row>
    <row r="3499" spans="1:26" s="2" customFormat="1" ht="24.75" customHeight="1" x14ac:dyDescent="0.15">
      <c r="A3499" s="405" t="s">
        <v>1084</v>
      </c>
      <c r="B3499" s="698">
        <v>0.28055555555555556</v>
      </c>
      <c r="C3499" s="402">
        <v>0.35416666666666669</v>
      </c>
      <c r="D3499" s="403">
        <v>0.46527777777777779</v>
      </c>
      <c r="E3499" s="402">
        <v>0.53888888888888886</v>
      </c>
      <c r="F3499" s="403">
        <v>0.62916666666663301</v>
      </c>
      <c r="G3499" s="402">
        <v>0.71388888888888802</v>
      </c>
      <c r="H3499" s="403">
        <v>0.81527777777777799</v>
      </c>
      <c r="I3499" s="402">
        <v>0.89027777777777783</v>
      </c>
      <c r="J3499" s="404"/>
      <c r="K3499" s="672"/>
      <c r="L3499" s="402"/>
      <c r="M3499" s="403"/>
      <c r="N3499" s="889"/>
      <c r="O3499" s="301"/>
      <c r="P3499" s="889"/>
      <c r="Q3499" s="889"/>
      <c r="R3499" s="889"/>
      <c r="S3499" s="889"/>
      <c r="T3499" s="889"/>
      <c r="U3499" s="891"/>
      <c r="V3499" s="534"/>
      <c r="W3499" s="534"/>
      <c r="Z3499" s="104"/>
    </row>
    <row r="3500" spans="1:26" s="2" customFormat="1" ht="24.75" customHeight="1" x14ac:dyDescent="0.15">
      <c r="A3500" s="893">
        <v>14</v>
      </c>
      <c r="B3500" s="698">
        <v>0.29027777777777802</v>
      </c>
      <c r="C3500" s="402">
        <v>0.36805555555555558</v>
      </c>
      <c r="D3500" s="403">
        <v>0.47638888888889203</v>
      </c>
      <c r="E3500" s="402">
        <v>0.55138888888888904</v>
      </c>
      <c r="F3500" s="403">
        <v>0.64444444444437698</v>
      </c>
      <c r="G3500" s="402">
        <v>0.72638888888888797</v>
      </c>
      <c r="H3500" s="403">
        <v>0.82708333333333395</v>
      </c>
      <c r="I3500" s="402">
        <v>0.90208333333333324</v>
      </c>
      <c r="J3500" s="404"/>
      <c r="K3500" s="672"/>
      <c r="L3500" s="403"/>
      <c r="M3500" s="403"/>
      <c r="N3500" s="889"/>
      <c r="O3500" s="301"/>
      <c r="P3500" s="889"/>
      <c r="Q3500" s="889"/>
      <c r="R3500" s="889"/>
      <c r="S3500" s="889"/>
      <c r="T3500" s="889"/>
      <c r="U3500" s="891"/>
      <c r="V3500" s="534"/>
      <c r="W3500" s="534"/>
      <c r="Z3500" s="640"/>
    </row>
    <row r="3501" spans="1:26" s="2" customFormat="1" ht="24.75" customHeight="1" x14ac:dyDescent="0.15">
      <c r="A3501" s="894">
        <v>15</v>
      </c>
      <c r="B3501" s="895"/>
      <c r="C3501" s="895"/>
      <c r="D3501" s="895"/>
      <c r="E3501" s="895"/>
      <c r="F3501" s="895"/>
      <c r="G3501" s="895"/>
      <c r="H3501" s="895"/>
      <c r="I3501" s="895"/>
      <c r="J3501" s="895"/>
      <c r="K3501" s="895"/>
      <c r="L3501" s="895"/>
      <c r="M3501" s="402"/>
      <c r="N3501" s="402"/>
      <c r="O3501" s="402"/>
      <c r="P3501" s="889"/>
      <c r="Q3501" s="889"/>
      <c r="R3501" s="889"/>
      <c r="S3501" s="889"/>
      <c r="T3501" s="890"/>
      <c r="U3501" s="891"/>
      <c r="V3501" s="534"/>
      <c r="W3501" s="534"/>
      <c r="Z3501" s="104"/>
    </row>
    <row r="3502" spans="1:26" s="2" customFormat="1" ht="24.75" customHeight="1" x14ac:dyDescent="0.15">
      <c r="A3502" s="968">
        <v>16</v>
      </c>
      <c r="B3502" s="403"/>
      <c r="C3502" s="402"/>
      <c r="D3502" s="403"/>
      <c r="E3502" s="403"/>
      <c r="F3502" s="403"/>
      <c r="G3502" s="403"/>
      <c r="H3502" s="403"/>
      <c r="I3502" s="403"/>
      <c r="J3502" s="403"/>
      <c r="K3502" s="403"/>
      <c r="L3502" s="403"/>
      <c r="M3502" s="402"/>
      <c r="N3502" s="402"/>
      <c r="O3502" s="402"/>
      <c r="P3502" s="298"/>
      <c r="Q3502" s="298"/>
      <c r="R3502" s="298"/>
      <c r="S3502" s="298"/>
      <c r="T3502" s="298"/>
      <c r="U3502" s="299"/>
      <c r="V3502" s="534"/>
      <c r="W3502" s="534"/>
      <c r="Z3502" s="104"/>
    </row>
    <row r="3503" spans="1:26" s="2" customFormat="1" ht="24.75" customHeight="1" x14ac:dyDescent="0.15">
      <c r="A3503" s="968">
        <v>17</v>
      </c>
      <c r="B3503" s="403"/>
      <c r="C3503" s="402"/>
      <c r="D3503" s="402"/>
      <c r="E3503" s="402"/>
      <c r="F3503" s="402"/>
      <c r="G3503" s="402"/>
      <c r="H3503" s="402"/>
      <c r="I3503" s="402"/>
      <c r="J3503" s="402"/>
      <c r="K3503" s="402"/>
      <c r="L3503" s="402"/>
      <c r="M3503" s="402"/>
      <c r="N3503" s="402"/>
      <c r="O3503" s="402"/>
      <c r="P3503" s="298"/>
      <c r="Q3503" s="298"/>
      <c r="R3503" s="298"/>
      <c r="S3503" s="298"/>
      <c r="T3503" s="298"/>
      <c r="U3503" s="299"/>
      <c r="V3503" s="534"/>
      <c r="W3503" s="534"/>
      <c r="Z3503" s="104"/>
    </row>
    <row r="3504" spans="1:26" s="2" customFormat="1" ht="24.75" customHeight="1" x14ac:dyDescent="0.15">
      <c r="A3504" s="968">
        <v>18</v>
      </c>
      <c r="B3504" s="298"/>
      <c r="C3504" s="402"/>
      <c r="D3504" s="402"/>
      <c r="E3504" s="402"/>
      <c r="F3504" s="402"/>
      <c r="G3504" s="402"/>
      <c r="H3504" s="402"/>
      <c r="I3504" s="402"/>
      <c r="J3504" s="402"/>
      <c r="K3504" s="402"/>
      <c r="L3504" s="402"/>
      <c r="M3504" s="402"/>
      <c r="N3504" s="402"/>
      <c r="O3504" s="402"/>
      <c r="P3504" s="298"/>
      <c r="Q3504" s="298"/>
      <c r="R3504" s="298"/>
      <c r="S3504" s="298"/>
      <c r="T3504" s="298"/>
      <c r="U3504" s="299"/>
      <c r="V3504" s="534"/>
      <c r="W3504" s="534"/>
      <c r="Z3504" s="104"/>
    </row>
    <row r="3505" spans="1:26" s="2" customFormat="1" ht="24.75" customHeight="1" x14ac:dyDescent="0.15">
      <c r="A3505" s="968">
        <v>19</v>
      </c>
      <c r="B3505" s="896"/>
      <c r="C3505" s="402"/>
      <c r="D3505" s="402"/>
      <c r="E3505" s="402"/>
      <c r="F3505" s="402"/>
      <c r="G3505" s="402"/>
      <c r="H3505" s="402"/>
      <c r="I3505" s="402"/>
      <c r="J3505" s="402"/>
      <c r="K3505" s="402"/>
      <c r="L3505" s="402"/>
      <c r="M3505" s="402"/>
      <c r="N3505" s="402"/>
      <c r="O3505" s="402"/>
      <c r="P3505" s="298"/>
      <c r="Q3505" s="298"/>
      <c r="R3505" s="298"/>
      <c r="S3505" s="298"/>
      <c r="T3505" s="298"/>
      <c r="U3505" s="299"/>
      <c r="V3505" s="534"/>
      <c r="W3505" s="534"/>
      <c r="Z3505" s="104"/>
    </row>
    <row r="3506" spans="1:26" s="2" customFormat="1" ht="24.75" customHeight="1" x14ac:dyDescent="0.15">
      <c r="A3506" s="968">
        <v>20</v>
      </c>
      <c r="B3506" s="896"/>
      <c r="C3506" s="402"/>
      <c r="D3506" s="402"/>
      <c r="E3506" s="402"/>
      <c r="F3506" s="402"/>
      <c r="G3506" s="402"/>
      <c r="H3506" s="402"/>
      <c r="I3506" s="402"/>
      <c r="J3506" s="402"/>
      <c r="K3506" s="402"/>
      <c r="L3506" s="402"/>
      <c r="M3506" s="402"/>
      <c r="N3506" s="402"/>
      <c r="O3506" s="402"/>
      <c r="P3506" s="298"/>
      <c r="Q3506" s="298"/>
      <c r="R3506" s="298"/>
      <c r="S3506" s="298"/>
      <c r="T3506" s="298"/>
      <c r="U3506" s="299"/>
      <c r="V3506" s="534"/>
      <c r="W3506" s="534"/>
      <c r="Z3506" s="104"/>
    </row>
    <row r="3507" spans="1:26" s="2" customFormat="1" ht="24.75" customHeight="1" x14ac:dyDescent="0.15">
      <c r="A3507" s="968">
        <v>21</v>
      </c>
      <c r="B3507" s="402"/>
      <c r="C3507" s="402"/>
      <c r="D3507" s="402"/>
      <c r="E3507" s="402"/>
      <c r="F3507" s="402"/>
      <c r="G3507" s="402"/>
      <c r="H3507" s="402"/>
      <c r="I3507" s="402"/>
      <c r="J3507" s="402"/>
      <c r="K3507" s="402"/>
      <c r="L3507" s="402"/>
      <c r="M3507" s="402"/>
      <c r="N3507" s="402"/>
      <c r="O3507" s="402"/>
      <c r="P3507" s="298"/>
      <c r="Q3507" s="298"/>
      <c r="R3507" s="298"/>
      <c r="S3507" s="298"/>
      <c r="T3507" s="298"/>
      <c r="U3507" s="299"/>
      <c r="V3507" s="534"/>
      <c r="W3507" s="534"/>
      <c r="Z3507" s="104"/>
    </row>
    <row r="3508" spans="1:26" s="2" customFormat="1" ht="24.75" customHeight="1" x14ac:dyDescent="0.15">
      <c r="A3508" s="968">
        <v>22</v>
      </c>
      <c r="B3508" s="402"/>
      <c r="C3508" s="402"/>
      <c r="D3508" s="402"/>
      <c r="E3508" s="402"/>
      <c r="F3508" s="402"/>
      <c r="G3508" s="402"/>
      <c r="H3508" s="402"/>
      <c r="I3508" s="402"/>
      <c r="J3508" s="402"/>
      <c r="K3508" s="402"/>
      <c r="L3508" s="402"/>
      <c r="M3508" s="402"/>
      <c r="N3508" s="402"/>
      <c r="O3508" s="402"/>
      <c r="P3508" s="298"/>
      <c r="Q3508" s="298"/>
      <c r="R3508" s="298"/>
      <c r="S3508" s="298"/>
      <c r="T3508" s="298"/>
      <c r="U3508" s="299"/>
      <c r="V3508" s="534"/>
      <c r="W3508" s="534"/>
      <c r="Z3508" s="104"/>
    </row>
    <row r="3509" spans="1:26" s="2" customFormat="1" ht="24.75" customHeight="1" x14ac:dyDescent="0.15">
      <c r="A3509" s="968">
        <v>23</v>
      </c>
      <c r="B3509" s="402"/>
      <c r="C3509" s="402"/>
      <c r="D3509" s="402"/>
      <c r="E3509" s="402"/>
      <c r="F3509" s="402"/>
      <c r="G3509" s="402"/>
      <c r="H3509" s="402"/>
      <c r="I3509" s="402"/>
      <c r="J3509" s="402"/>
      <c r="K3509" s="402"/>
      <c r="L3509" s="402"/>
      <c r="M3509" s="402"/>
      <c r="N3509" s="402"/>
      <c r="O3509" s="402"/>
      <c r="P3509" s="298"/>
      <c r="Q3509" s="298"/>
      <c r="R3509" s="298"/>
      <c r="S3509" s="298"/>
      <c r="T3509" s="298"/>
      <c r="U3509" s="299"/>
      <c r="V3509" s="534"/>
      <c r="W3509" s="534"/>
      <c r="Z3509" s="104"/>
    </row>
    <row r="3510" spans="1:26" s="2" customFormat="1" ht="24.75" customHeight="1" x14ac:dyDescent="0.15">
      <c r="A3510" s="968">
        <v>24</v>
      </c>
      <c r="B3510" s="402"/>
      <c r="C3510" s="402"/>
      <c r="D3510" s="402"/>
      <c r="E3510" s="402"/>
      <c r="F3510" s="402"/>
      <c r="G3510" s="402"/>
      <c r="H3510" s="402"/>
      <c r="I3510" s="402"/>
      <c r="J3510" s="402"/>
      <c r="K3510" s="402"/>
      <c r="L3510" s="402"/>
      <c r="M3510" s="402"/>
      <c r="N3510" s="402"/>
      <c r="O3510" s="402"/>
      <c r="P3510" s="298"/>
      <c r="Q3510" s="298"/>
      <c r="R3510" s="298"/>
      <c r="S3510" s="298"/>
      <c r="T3510" s="298"/>
      <c r="U3510" s="299"/>
      <c r="V3510" s="534"/>
      <c r="W3510" s="534"/>
      <c r="Z3510" s="104"/>
    </row>
    <row r="3511" spans="1:26" s="2" customFormat="1" ht="24.75" customHeight="1" x14ac:dyDescent="0.15">
      <c r="A3511" s="968">
        <v>25</v>
      </c>
      <c r="B3511" s="402"/>
      <c r="C3511" s="402"/>
      <c r="D3511" s="402"/>
      <c r="E3511" s="402"/>
      <c r="F3511" s="402"/>
      <c r="G3511" s="402"/>
      <c r="H3511" s="402"/>
      <c r="I3511" s="402"/>
      <c r="J3511" s="402"/>
      <c r="K3511" s="402"/>
      <c r="L3511" s="402"/>
      <c r="M3511" s="402"/>
      <c r="N3511" s="402"/>
      <c r="O3511" s="402"/>
      <c r="P3511" s="298"/>
      <c r="Q3511" s="298"/>
      <c r="R3511" s="298"/>
      <c r="S3511" s="298"/>
      <c r="T3511" s="298"/>
      <c r="U3511" s="299"/>
      <c r="V3511" s="534"/>
      <c r="W3511" s="534"/>
      <c r="Z3511" s="104"/>
    </row>
    <row r="3512" spans="1:26" s="2" customFormat="1" ht="24.75" customHeight="1" x14ac:dyDescent="0.15">
      <c r="A3512" s="968">
        <v>26</v>
      </c>
      <c r="B3512" s="402"/>
      <c r="C3512" s="402"/>
      <c r="D3512" s="402"/>
      <c r="E3512" s="402"/>
      <c r="F3512" s="402"/>
      <c r="G3512" s="402"/>
      <c r="H3512" s="402"/>
      <c r="I3512" s="402"/>
      <c r="J3512" s="402"/>
      <c r="K3512" s="402"/>
      <c r="L3512" s="402"/>
      <c r="M3512" s="402"/>
      <c r="N3512" s="402"/>
      <c r="O3512" s="402"/>
      <c r="P3512" s="298"/>
      <c r="Q3512" s="298"/>
      <c r="R3512" s="298"/>
      <c r="S3512" s="298"/>
      <c r="T3512" s="298"/>
      <c r="U3512" s="299"/>
      <c r="V3512" s="534"/>
      <c r="W3512" s="534"/>
      <c r="Z3512" s="104"/>
    </row>
    <row r="3513" spans="1:26" s="2" customFormat="1" ht="24.75" customHeight="1" x14ac:dyDescent="0.15">
      <c r="A3513" s="968">
        <v>27</v>
      </c>
      <c r="B3513" s="402"/>
      <c r="C3513" s="402"/>
      <c r="D3513" s="402"/>
      <c r="E3513" s="402"/>
      <c r="F3513" s="402"/>
      <c r="G3513" s="402"/>
      <c r="H3513" s="402"/>
      <c r="I3513" s="402"/>
      <c r="J3513" s="402"/>
      <c r="K3513" s="402"/>
      <c r="L3513" s="402"/>
      <c r="M3513" s="402"/>
      <c r="N3513" s="402"/>
      <c r="O3513" s="402"/>
      <c r="P3513" s="298"/>
      <c r="Q3513" s="298"/>
      <c r="R3513" s="298"/>
      <c r="S3513" s="298"/>
      <c r="T3513" s="298"/>
      <c r="U3513" s="299"/>
      <c r="V3513" s="534"/>
      <c r="W3513" s="534"/>
      <c r="Z3513" s="104"/>
    </row>
    <row r="3514" spans="1:26" s="2" customFormat="1" ht="24.75" customHeight="1" x14ac:dyDescent="0.15">
      <c r="A3514" s="968">
        <v>28</v>
      </c>
      <c r="B3514" s="402"/>
      <c r="C3514" s="402"/>
      <c r="D3514" s="402"/>
      <c r="E3514" s="402"/>
      <c r="F3514" s="402"/>
      <c r="G3514" s="402"/>
      <c r="H3514" s="402"/>
      <c r="I3514" s="402"/>
      <c r="J3514" s="402"/>
      <c r="K3514" s="402"/>
      <c r="L3514" s="402"/>
      <c r="M3514" s="897"/>
      <c r="N3514" s="897"/>
      <c r="O3514" s="898"/>
      <c r="P3514" s="298"/>
      <c r="Q3514" s="298"/>
      <c r="R3514" s="298"/>
      <c r="S3514" s="298"/>
      <c r="T3514" s="298"/>
      <c r="U3514" s="299"/>
      <c r="V3514" s="534"/>
      <c r="W3514" s="534"/>
      <c r="Z3514" s="104"/>
    </row>
    <row r="3515" spans="1:26" s="2" customFormat="1" ht="24.75" customHeight="1" x14ac:dyDescent="0.15">
      <c r="A3515" s="968">
        <v>29</v>
      </c>
      <c r="B3515" s="402"/>
      <c r="C3515" s="402"/>
      <c r="D3515" s="402"/>
      <c r="E3515" s="402"/>
      <c r="F3515" s="402"/>
      <c r="G3515" s="402"/>
      <c r="H3515" s="402"/>
      <c r="I3515" s="402"/>
      <c r="J3515" s="402"/>
      <c r="K3515" s="402"/>
      <c r="L3515" s="402"/>
      <c r="M3515" s="897"/>
      <c r="N3515" s="897"/>
      <c r="O3515" s="898"/>
      <c r="P3515" s="298"/>
      <c r="Q3515" s="298"/>
      <c r="R3515" s="298"/>
      <c r="S3515" s="298"/>
      <c r="T3515" s="298"/>
      <c r="U3515" s="299"/>
      <c r="V3515" s="534"/>
      <c r="W3515" s="534"/>
      <c r="Z3515" s="104"/>
    </row>
    <row r="3516" spans="1:26" s="2" customFormat="1" ht="24.75" customHeight="1" x14ac:dyDescent="0.15">
      <c r="A3516" s="44">
        <v>30</v>
      </c>
      <c r="B3516" s="899"/>
      <c r="C3516" s="899"/>
      <c r="D3516" s="899"/>
      <c r="E3516" s="899"/>
      <c r="F3516" s="899"/>
      <c r="G3516" s="899"/>
      <c r="H3516" s="899"/>
      <c r="I3516" s="899"/>
      <c r="J3516" s="899"/>
      <c r="K3516" s="899"/>
      <c r="L3516" s="899"/>
      <c r="M3516" s="900"/>
      <c r="N3516" s="900"/>
      <c r="O3516" s="901"/>
      <c r="P3516" s="870"/>
      <c r="Q3516" s="870"/>
      <c r="R3516" s="870"/>
      <c r="S3516" s="870"/>
      <c r="T3516" s="870"/>
      <c r="U3516" s="871"/>
      <c r="V3516" s="534"/>
      <c r="W3516" s="534"/>
      <c r="Z3516" s="104"/>
    </row>
    <row r="3517" spans="1:26" s="2" customFormat="1" ht="24.75" customHeight="1" x14ac:dyDescent="0.15">
      <c r="A3517" s="44">
        <v>31</v>
      </c>
      <c r="B3517" s="899"/>
      <c r="C3517" s="899"/>
      <c r="D3517" s="899"/>
      <c r="E3517" s="899"/>
      <c r="F3517" s="899"/>
      <c r="G3517" s="899"/>
      <c r="H3517" s="899"/>
      <c r="I3517" s="899"/>
      <c r="J3517" s="899"/>
      <c r="K3517" s="899"/>
      <c r="L3517" s="899"/>
      <c r="M3517" s="900"/>
      <c r="N3517" s="900"/>
      <c r="O3517" s="901"/>
      <c r="P3517" s="870"/>
      <c r="Q3517" s="870"/>
      <c r="R3517" s="870"/>
      <c r="S3517" s="870"/>
      <c r="T3517" s="870"/>
      <c r="U3517" s="871"/>
      <c r="V3517" s="534"/>
      <c r="W3517" s="534"/>
      <c r="Z3517" s="104"/>
    </row>
    <row r="3518" spans="1:26" s="2" customFormat="1" ht="24.75" customHeight="1" x14ac:dyDescent="0.15">
      <c r="A3518" s="44">
        <v>32</v>
      </c>
      <c r="B3518" s="899"/>
      <c r="C3518" s="899"/>
      <c r="D3518" s="899"/>
      <c r="E3518" s="899"/>
      <c r="F3518" s="899"/>
      <c r="G3518" s="899"/>
      <c r="H3518" s="899"/>
      <c r="I3518" s="899"/>
      <c r="J3518" s="899"/>
      <c r="K3518" s="899"/>
      <c r="L3518" s="899"/>
      <c r="M3518" s="900"/>
      <c r="N3518" s="900"/>
      <c r="O3518" s="901"/>
      <c r="P3518" s="870"/>
      <c r="Q3518" s="870"/>
      <c r="R3518" s="870"/>
      <c r="S3518" s="870"/>
      <c r="T3518" s="870"/>
      <c r="U3518" s="871"/>
      <c r="V3518" s="534"/>
      <c r="W3518" s="534"/>
      <c r="Z3518" s="104"/>
    </row>
    <row r="3519" spans="1:26" s="2" customFormat="1" ht="24.75" customHeight="1" thickBot="1" x14ac:dyDescent="0.2">
      <c r="A3519" s="521">
        <v>33</v>
      </c>
      <c r="B3519" s="872"/>
      <c r="C3519" s="872"/>
      <c r="D3519" s="872"/>
      <c r="E3519" s="872"/>
      <c r="F3519" s="872"/>
      <c r="G3519" s="872"/>
      <c r="H3519" s="872"/>
      <c r="I3519" s="872"/>
      <c r="J3519" s="872"/>
      <c r="K3519" s="872"/>
      <c r="L3519" s="872"/>
      <c r="M3519" s="872"/>
      <c r="N3519" s="872"/>
      <c r="O3519" s="872"/>
      <c r="P3519" s="872"/>
      <c r="Q3519" s="872"/>
      <c r="R3519" s="872"/>
      <c r="S3519" s="872"/>
      <c r="T3519" s="872"/>
      <c r="U3519" s="873"/>
      <c r="V3519" s="534"/>
      <c r="W3519" s="534"/>
      <c r="Z3519" s="104"/>
    </row>
    <row r="3520" spans="1:26" s="2" customFormat="1" ht="20.100000000000001" customHeight="1" thickBot="1" x14ac:dyDescent="0.2">
      <c r="A3520" s="1661" t="s">
        <v>4</v>
      </c>
      <c r="B3520" s="1662"/>
      <c r="C3520" s="1561" t="s">
        <v>1533</v>
      </c>
      <c r="D3520" s="1562"/>
      <c r="E3520" s="1562"/>
      <c r="F3520" s="1563"/>
      <c r="G3520" s="874"/>
      <c r="H3520" s="874"/>
      <c r="I3520" s="874"/>
      <c r="J3520" s="874"/>
      <c r="K3520" s="874"/>
      <c r="L3520" s="874"/>
      <c r="M3520" s="874"/>
      <c r="N3520" s="874"/>
      <c r="O3520" s="874"/>
      <c r="P3520" s="874"/>
      <c r="Q3520" s="874"/>
      <c r="R3520" s="874"/>
      <c r="S3520" s="874"/>
      <c r="T3520" s="874"/>
      <c r="U3520" s="874"/>
      <c r="V3520" s="534"/>
      <c r="W3520" s="534"/>
      <c r="Z3520" s="104"/>
    </row>
    <row r="3521" spans="1:26" s="751" customFormat="1" ht="31.5" customHeight="1" thickBot="1" x14ac:dyDescent="0.2">
      <c r="A3521" s="1476" t="s">
        <v>1453</v>
      </c>
      <c r="B3521" s="1477"/>
      <c r="C3521" s="1477"/>
      <c r="D3521" s="1477"/>
      <c r="E3521" s="1478"/>
      <c r="F3521" s="602" t="s">
        <v>1766</v>
      </c>
      <c r="G3521" s="1"/>
      <c r="H3521" s="1479" t="s">
        <v>1454</v>
      </c>
      <c r="I3521" s="1480"/>
      <c r="J3521" s="1480"/>
      <c r="K3521" s="5" t="s">
        <v>1440</v>
      </c>
      <c r="L3521" s="1457" t="s">
        <v>1449</v>
      </c>
      <c r="M3521" s="1457"/>
      <c r="N3521" s="1458"/>
      <c r="O3521" s="1"/>
      <c r="P3521" s="6"/>
      <c r="Q3521" s="6"/>
      <c r="R3521" s="6"/>
      <c r="S3521" s="1"/>
      <c r="T3521" s="1524" t="s">
        <v>1455</v>
      </c>
      <c r="U3521" s="1525"/>
      <c r="V3521" s="610">
        <f>V3523/V3528</f>
        <v>1.6699735449735447E-2</v>
      </c>
      <c r="W3521" s="610">
        <f>W3523/W3528</f>
        <v>1.6699735449735447E-2</v>
      </c>
      <c r="X3521" s="678">
        <f>AVERAGE(V3521,W3521)</f>
        <v>1.6699735449735447E-2</v>
      </c>
      <c r="Y3521" s="637" t="s">
        <v>1441</v>
      </c>
      <c r="Z3521" s="679">
        <f>ROUND(X3521*1440,0)/1440</f>
        <v>1.6666666666666666E-2</v>
      </c>
    </row>
    <row r="3522" spans="1:26" s="751" customFormat="1" ht="9" customHeight="1" thickBot="1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534"/>
      <c r="U3522" s="534"/>
      <c r="V3522" s="610">
        <v>0.23611111111111113</v>
      </c>
      <c r="W3522" s="610">
        <v>0.23611111111111113</v>
      </c>
      <c r="Z3522" s="104"/>
    </row>
    <row r="3523" spans="1:26" s="751" customFormat="1" ht="20.100000000000001" customHeight="1" thickBot="1" x14ac:dyDescent="0.2">
      <c r="A3523" s="1495" t="s">
        <v>1423</v>
      </c>
      <c r="B3523" s="1483"/>
      <c r="C3523" s="1483" t="s">
        <v>1450</v>
      </c>
      <c r="D3523" s="1483"/>
      <c r="E3523" s="1484"/>
      <c r="F3523" s="1453"/>
      <c r="G3523" s="1454"/>
      <c r="H3523" s="1454"/>
      <c r="I3523" s="1454"/>
      <c r="J3523" s="1454"/>
      <c r="K3523" s="1"/>
      <c r="L3523" s="1"/>
      <c r="M3523" s="1"/>
      <c r="N3523" s="1463" t="s">
        <v>1424</v>
      </c>
      <c r="O3523" s="1464"/>
      <c r="P3523" s="1536">
        <f>MINUTE(Z3521)</f>
        <v>24</v>
      </c>
      <c r="Q3523" s="1537"/>
      <c r="R3523" s="1"/>
      <c r="S3523" s="7" t="s">
        <v>1425</v>
      </c>
      <c r="T3523" s="1526">
        <v>7.0833333333333331E-2</v>
      </c>
      <c r="U3523" s="1527"/>
      <c r="V3523" s="610">
        <f>V3524-V3522</f>
        <v>0.70138888888888884</v>
      </c>
      <c r="W3523" s="610">
        <f>W3524-W3522</f>
        <v>0.70138888888888884</v>
      </c>
      <c r="Z3523" s="104"/>
    </row>
    <row r="3524" spans="1:26" s="751" customFormat="1" ht="9" customHeight="1" thickBot="1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534"/>
      <c r="U3524" s="534"/>
      <c r="V3524" s="610">
        <v>0.9375</v>
      </c>
      <c r="W3524" s="610">
        <v>0.9375</v>
      </c>
      <c r="Z3524" s="104"/>
    </row>
    <row r="3525" spans="1:26" s="751" customFormat="1" ht="20.100000000000001" customHeight="1" x14ac:dyDescent="0.15">
      <c r="A3525" s="1499" t="s">
        <v>1426</v>
      </c>
      <c r="B3525" s="1494">
        <v>1</v>
      </c>
      <c r="C3525" s="1494"/>
      <c r="D3525" s="1494">
        <v>2</v>
      </c>
      <c r="E3525" s="1494"/>
      <c r="F3525" s="1494">
        <v>3</v>
      </c>
      <c r="G3525" s="1494"/>
      <c r="H3525" s="1494">
        <v>4</v>
      </c>
      <c r="I3525" s="1494"/>
      <c r="J3525" s="1494">
        <v>5</v>
      </c>
      <c r="K3525" s="1494"/>
      <c r="L3525" s="1494">
        <v>6</v>
      </c>
      <c r="M3525" s="1494"/>
      <c r="N3525" s="1494">
        <v>7</v>
      </c>
      <c r="O3525" s="1494"/>
      <c r="P3525" s="1494">
        <v>8</v>
      </c>
      <c r="Q3525" s="1494"/>
      <c r="R3525" s="1494">
        <v>9</v>
      </c>
      <c r="S3525" s="1494"/>
      <c r="T3525" s="1501">
        <v>10</v>
      </c>
      <c r="U3525" s="1502"/>
      <c r="V3525" s="610"/>
      <c r="W3525" s="610"/>
      <c r="Z3525" s="104"/>
    </row>
    <row r="3526" spans="1:26" s="751" customFormat="1" ht="20.100000000000001" customHeight="1" x14ac:dyDescent="0.15">
      <c r="A3526" s="1500"/>
      <c r="B3526" s="9" t="s">
        <v>1451</v>
      </c>
      <c r="C3526" s="9" t="s">
        <v>1452</v>
      </c>
      <c r="D3526" s="9" t="s">
        <v>1451</v>
      </c>
      <c r="E3526" s="9" t="s">
        <v>1452</v>
      </c>
      <c r="F3526" s="9" t="s">
        <v>1451</v>
      </c>
      <c r="G3526" s="9" t="s">
        <v>1452</v>
      </c>
      <c r="H3526" s="9" t="s">
        <v>1451</v>
      </c>
      <c r="I3526" s="9" t="s">
        <v>1452</v>
      </c>
      <c r="J3526" s="9" t="s">
        <v>1451</v>
      </c>
      <c r="K3526" s="9" t="s">
        <v>1452</v>
      </c>
      <c r="L3526" s="9" t="s">
        <v>1451</v>
      </c>
      <c r="M3526" s="9"/>
      <c r="N3526" s="9"/>
      <c r="O3526" s="9"/>
      <c r="P3526" s="9"/>
      <c r="Q3526" s="9"/>
      <c r="R3526" s="9"/>
      <c r="S3526" s="9"/>
      <c r="T3526" s="10"/>
      <c r="U3526" s="16"/>
      <c r="V3526" s="534"/>
      <c r="W3526" s="534"/>
      <c r="Z3526" s="104"/>
    </row>
    <row r="3527" spans="1:26" s="751" customFormat="1" ht="24.75" customHeight="1" x14ac:dyDescent="0.15">
      <c r="A3527" s="17">
        <v>1</v>
      </c>
      <c r="B3527" s="182"/>
      <c r="C3527" s="672" t="s">
        <v>290</v>
      </c>
      <c r="D3527" s="92">
        <v>0.30347222222222225</v>
      </c>
      <c r="E3527" s="92">
        <v>0.37569444444444411</v>
      </c>
      <c r="F3527" s="92">
        <v>0.47499999999999842</v>
      </c>
      <c r="G3527" s="92">
        <v>0.54930555555555416</v>
      </c>
      <c r="H3527" s="92">
        <v>0.6451388888888745</v>
      </c>
      <c r="I3527" s="92">
        <v>0.72569444444444353</v>
      </c>
      <c r="J3527" s="92">
        <v>0.83749999999998603</v>
      </c>
      <c r="K3527" s="92">
        <v>0.92083333333333284</v>
      </c>
      <c r="L3527" s="201"/>
      <c r="M3527" s="40"/>
      <c r="N3527" s="3"/>
      <c r="O3527" s="3"/>
      <c r="P3527" s="3"/>
      <c r="Q3527" s="3"/>
      <c r="R3527" s="68"/>
      <c r="S3527" s="69"/>
      <c r="T3527" s="14"/>
      <c r="U3527" s="20"/>
      <c r="V3527" s="21">
        <f>COUNTA(B3527:U3559)</f>
        <v>84</v>
      </c>
      <c r="W3527" s="22">
        <f>V3527/10/2</f>
        <v>4.2</v>
      </c>
      <c r="Z3527" s="104"/>
    </row>
    <row r="3528" spans="1:26" s="751" customFormat="1" ht="24.75" customHeight="1" x14ac:dyDescent="0.15">
      <c r="A3528" s="57" t="s">
        <v>53</v>
      </c>
      <c r="B3528" s="182"/>
      <c r="C3528" s="92">
        <v>0.23611111111111113</v>
      </c>
      <c r="D3528" s="92">
        <v>0.32083333333333336</v>
      </c>
      <c r="E3528" s="92">
        <v>0.39305555555555505</v>
      </c>
      <c r="F3528" s="92">
        <v>0.49166666666666348</v>
      </c>
      <c r="G3528" s="92">
        <v>0.56666666666666532</v>
      </c>
      <c r="H3528" s="92">
        <v>0.66458333333331898</v>
      </c>
      <c r="I3528" s="92">
        <v>0.74583333333333246</v>
      </c>
      <c r="J3528" s="92">
        <v>0.85416666666665264</v>
      </c>
      <c r="K3528" s="92">
        <v>0.93749999999999956</v>
      </c>
      <c r="L3528" s="201"/>
      <c r="M3528" s="40"/>
      <c r="N3528" s="3"/>
      <c r="O3528" s="3"/>
      <c r="P3528" s="3"/>
      <c r="Q3528" s="3"/>
      <c r="R3528" s="68"/>
      <c r="S3528" s="69"/>
      <c r="T3528" s="14"/>
      <c r="U3528" s="20"/>
      <c r="V3528" s="114">
        <f>COUNTA(B3527:B3559,D3527:D3559,F3527:F3559,H3527:H3559,J3527:J3559,L3527:L3559,N3527:N3559,P3527:P3559,R3527:R3559,T3527:T3559)</f>
        <v>42</v>
      </c>
      <c r="W3528" s="114">
        <f>COUNTA(C3527:C3559,E3527:E3559,G3527:G3559,I3527:I3559,K3527:K3559,M3527:M3559,O3527:O3559,Q3527:Q3559,S3527:S3559,U3527:U3559)</f>
        <v>42</v>
      </c>
      <c r="Y3528" s="1">
        <f>(V3528+W3528)/2</f>
        <v>42</v>
      </c>
      <c r="Z3528" s="104"/>
    </row>
    <row r="3529" spans="1:26" s="751" customFormat="1" ht="24.75" customHeight="1" x14ac:dyDescent="0.15">
      <c r="A3529" s="8">
        <v>3</v>
      </c>
      <c r="B3529" s="92"/>
      <c r="C3529" s="92">
        <v>0.25069444444444444</v>
      </c>
      <c r="D3529" s="92">
        <v>0.33819444444444491</v>
      </c>
      <c r="E3529" s="92">
        <v>0.41041666666666615</v>
      </c>
      <c r="F3529" s="92">
        <v>0.50833333333332853</v>
      </c>
      <c r="G3529" s="92">
        <v>0.58402777777777648</v>
      </c>
      <c r="H3529" s="92">
        <v>0.68402777777776347</v>
      </c>
      <c r="I3529" s="92">
        <v>0.76597222222222139</v>
      </c>
      <c r="J3529" s="92">
        <v>0.87083333333331925</v>
      </c>
      <c r="K3529" s="92"/>
      <c r="L3529" s="201"/>
      <c r="M3529" s="40"/>
      <c r="N3529" s="3"/>
      <c r="O3529" s="3"/>
      <c r="P3529" s="3"/>
      <c r="Q3529" s="3"/>
      <c r="R3529" s="68"/>
      <c r="S3529" s="69"/>
      <c r="T3529" s="14"/>
      <c r="U3529" s="20"/>
      <c r="V3529" s="534"/>
      <c r="W3529" s="534"/>
      <c r="Y3529" s="1" t="s">
        <v>1416</v>
      </c>
      <c r="Z3529" s="104"/>
    </row>
    <row r="3530" spans="1:26" s="751" customFormat="1" ht="24.75" customHeight="1" x14ac:dyDescent="0.15">
      <c r="A3530" s="57" t="s">
        <v>55</v>
      </c>
      <c r="B3530" s="92"/>
      <c r="C3530" s="92">
        <v>0.26527777777777778</v>
      </c>
      <c r="D3530" s="92">
        <v>0.3555555555555559</v>
      </c>
      <c r="E3530" s="92">
        <v>0.42777777777777715</v>
      </c>
      <c r="F3530" s="92">
        <v>0.52499999999999358</v>
      </c>
      <c r="G3530" s="92">
        <v>0.60138888888888764</v>
      </c>
      <c r="H3530" s="92">
        <v>0.70347222222220795</v>
      </c>
      <c r="I3530" s="92">
        <v>0.78611111111111032</v>
      </c>
      <c r="J3530" s="92">
        <v>0.88749999999998597</v>
      </c>
      <c r="K3530" s="92"/>
      <c r="L3530" s="201"/>
      <c r="M3530" s="40"/>
      <c r="N3530" s="3"/>
      <c r="O3530" s="3"/>
      <c r="P3530" s="3"/>
      <c r="Q3530" s="3"/>
      <c r="R3530" s="68"/>
      <c r="S3530" s="69"/>
      <c r="T3530" s="14"/>
      <c r="U3530" s="20"/>
      <c r="V3530" s="61">
        <f>J3531-J3530</f>
        <v>1.6666666666666718E-2</v>
      </c>
      <c r="W3530" s="61">
        <f>I3536-I3535</f>
        <v>1.9444444444444486E-2</v>
      </c>
      <c r="Z3530" s="104"/>
    </row>
    <row r="3531" spans="1:26" s="751" customFormat="1" ht="24.75" customHeight="1" x14ac:dyDescent="0.15">
      <c r="A3531" s="24">
        <v>5</v>
      </c>
      <c r="B3531" s="92"/>
      <c r="C3531" s="92">
        <v>0.27986111111111112</v>
      </c>
      <c r="D3531" s="92">
        <v>0.3729166666666669</v>
      </c>
      <c r="E3531" s="92">
        <v>0.44513888888888814</v>
      </c>
      <c r="F3531" s="92">
        <v>0.54166666666665864</v>
      </c>
      <c r="G3531" s="92">
        <v>0.6187499999999988</v>
      </c>
      <c r="H3531" s="92">
        <v>0.72291666666665244</v>
      </c>
      <c r="I3531" s="92">
        <v>0.80624999999999925</v>
      </c>
      <c r="J3531" s="92">
        <v>0.90416666666665269</v>
      </c>
      <c r="K3531" s="92"/>
      <c r="L3531" s="201"/>
      <c r="M3531" s="40"/>
      <c r="N3531" s="3"/>
      <c r="O3531" s="3"/>
      <c r="P3531" s="3"/>
      <c r="Q3531" s="3"/>
      <c r="R3531" s="68"/>
      <c r="S3531" s="69"/>
      <c r="T3531" s="14"/>
      <c r="U3531" s="20"/>
      <c r="V3531" s="61">
        <f>J3532-J3531</f>
        <v>1.6666666666666718E-2</v>
      </c>
      <c r="W3531" s="61">
        <f>K3527-I3536</f>
        <v>1.6666666666666718E-2</v>
      </c>
      <c r="Z3531" s="104"/>
    </row>
    <row r="3532" spans="1:26" s="751" customFormat="1" ht="24.75" customHeight="1" x14ac:dyDescent="0.15">
      <c r="A3532" s="24">
        <v>6</v>
      </c>
      <c r="B3532" s="672" t="s">
        <v>82</v>
      </c>
      <c r="C3532" s="92">
        <v>0.29513888888888884</v>
      </c>
      <c r="D3532" s="92">
        <v>0.39027777777777789</v>
      </c>
      <c r="E3532" s="92">
        <v>0.46249999999999913</v>
      </c>
      <c r="F3532" s="92">
        <v>0.55833333333332369</v>
      </c>
      <c r="G3532" s="92">
        <v>0.63611111111110996</v>
      </c>
      <c r="H3532" s="92">
        <v>0.74236111111109693</v>
      </c>
      <c r="I3532" s="92">
        <v>0.82638888888888817</v>
      </c>
      <c r="J3532" s="92">
        <v>0.9208333333333194</v>
      </c>
      <c r="K3532" s="92"/>
      <c r="L3532" s="201"/>
      <c r="M3532" s="40"/>
      <c r="N3532" s="3"/>
      <c r="O3532" s="3"/>
      <c r="P3532" s="3"/>
      <c r="Q3532" s="3"/>
      <c r="R3532" s="68"/>
      <c r="S3532" s="69"/>
      <c r="T3532" s="14"/>
      <c r="U3532" s="20"/>
      <c r="V3532" s="61">
        <f>J3533-J3532</f>
        <v>1.6666666666666718E-2</v>
      </c>
      <c r="W3532" s="61">
        <f>K3528-K3527</f>
        <v>1.6666666666666718E-2</v>
      </c>
      <c r="Z3532" s="104"/>
    </row>
    <row r="3533" spans="1:26" s="751" customFormat="1" ht="24.75" customHeight="1" x14ac:dyDescent="0.15">
      <c r="A3533" s="24">
        <v>7</v>
      </c>
      <c r="B3533" s="182">
        <v>0.23611111111111113</v>
      </c>
      <c r="C3533" s="92">
        <v>0.31041666666666656</v>
      </c>
      <c r="D3533" s="92">
        <v>0.40763888888888894</v>
      </c>
      <c r="E3533" s="92">
        <v>0.47986111111111013</v>
      </c>
      <c r="F3533" s="92">
        <v>0.57499999999998874</v>
      </c>
      <c r="G3533" s="92">
        <v>0.65347222222222112</v>
      </c>
      <c r="H3533" s="92">
        <v>0.76180555555554141</v>
      </c>
      <c r="I3533" s="92">
        <v>0.84583333333333266</v>
      </c>
      <c r="J3533" s="92">
        <v>0.93749999999998612</v>
      </c>
      <c r="K3533" s="92"/>
      <c r="L3533" s="201"/>
      <c r="M3533" s="40"/>
      <c r="N3533" s="3"/>
      <c r="O3533" s="3"/>
      <c r="P3533" s="3"/>
      <c r="Q3533" s="3"/>
      <c r="R3533" s="68"/>
      <c r="S3533" s="69"/>
      <c r="T3533" s="14"/>
      <c r="U3533" s="20"/>
      <c r="V3533" s="61"/>
      <c r="W3533" s="61"/>
      <c r="Z3533" s="104"/>
    </row>
    <row r="3534" spans="1:26" s="751" customFormat="1" ht="24.75" customHeight="1" x14ac:dyDescent="0.15">
      <c r="A3534" s="57" t="s">
        <v>59</v>
      </c>
      <c r="B3534" s="92">
        <v>0.25277777777777782</v>
      </c>
      <c r="C3534" s="92">
        <v>0.32569444444444429</v>
      </c>
      <c r="D3534" s="92">
        <v>0.42500000000000004</v>
      </c>
      <c r="E3534" s="92">
        <v>0.49722222222222112</v>
      </c>
      <c r="F3534" s="92">
        <v>0.5916666666666538</v>
      </c>
      <c r="G3534" s="92">
        <v>0.67083333333333228</v>
      </c>
      <c r="H3534" s="92">
        <v>0.7812499999999859</v>
      </c>
      <c r="I3534" s="92">
        <v>0.86527777777777715</v>
      </c>
      <c r="J3534" s="92"/>
      <c r="K3534" s="92"/>
      <c r="L3534" s="201"/>
      <c r="M3534" s="40"/>
      <c r="N3534" s="3"/>
      <c r="O3534" s="3"/>
      <c r="P3534" s="3"/>
      <c r="Q3534" s="3"/>
      <c r="R3534" s="68"/>
      <c r="S3534" s="69"/>
      <c r="T3534" s="14"/>
      <c r="U3534" s="20"/>
      <c r="V3534" s="101"/>
      <c r="W3534" s="101"/>
      <c r="Z3534" s="104"/>
    </row>
    <row r="3535" spans="1:26" s="751" customFormat="1" ht="24.75" customHeight="1" x14ac:dyDescent="0.15">
      <c r="A3535" s="8">
        <v>9</v>
      </c>
      <c r="B3535" s="92">
        <v>0.26944444444444449</v>
      </c>
      <c r="C3535" s="92">
        <v>0.34166666666666651</v>
      </c>
      <c r="D3535" s="92">
        <v>0.44166666666666671</v>
      </c>
      <c r="E3535" s="92">
        <v>0.51458333333333206</v>
      </c>
      <c r="F3535" s="92">
        <v>0.60833333333331885</v>
      </c>
      <c r="G3535" s="92">
        <v>0.68819444444444344</v>
      </c>
      <c r="H3535" s="92">
        <v>0.80069444444443039</v>
      </c>
      <c r="I3535" s="92">
        <v>0.88472222222222163</v>
      </c>
      <c r="J3535" s="92"/>
      <c r="K3535" s="92"/>
      <c r="L3535" s="201"/>
      <c r="M3535" s="40"/>
      <c r="N3535" s="3"/>
      <c r="O3535" s="3"/>
      <c r="P3535" s="3"/>
      <c r="Q3535" s="3"/>
      <c r="R3535" s="68"/>
      <c r="S3535" s="69"/>
      <c r="T3535" s="14"/>
      <c r="U3535" s="20"/>
      <c r="V3535" s="101"/>
      <c r="W3535" s="101"/>
      <c r="Z3535" s="104"/>
    </row>
    <row r="3536" spans="1:26" s="751" customFormat="1" ht="24.75" customHeight="1" x14ac:dyDescent="0.15">
      <c r="A3536" s="57" t="s">
        <v>61</v>
      </c>
      <c r="B3536" s="92">
        <v>0.28611111111111115</v>
      </c>
      <c r="C3536" s="92">
        <v>0.35833333333333317</v>
      </c>
      <c r="D3536" s="92">
        <v>0.45833333333333337</v>
      </c>
      <c r="E3536" s="92">
        <v>0.531944444444443</v>
      </c>
      <c r="F3536" s="92">
        <v>0.62569444444443001</v>
      </c>
      <c r="G3536" s="92">
        <v>0.70624999999999905</v>
      </c>
      <c r="H3536" s="92">
        <v>0.82013888888887487</v>
      </c>
      <c r="I3536" s="92">
        <v>0.90416666666666612</v>
      </c>
      <c r="J3536" s="92"/>
      <c r="K3536" s="92"/>
      <c r="L3536" s="201"/>
      <c r="M3536" s="40"/>
      <c r="N3536" s="3"/>
      <c r="O3536" s="3"/>
      <c r="P3536" s="3"/>
      <c r="Q3536" s="3"/>
      <c r="R3536" s="68"/>
      <c r="S3536" s="69"/>
      <c r="T3536" s="14"/>
      <c r="U3536" s="20"/>
      <c r="V3536" s="101"/>
      <c r="W3536" s="101"/>
      <c r="Z3536" s="104"/>
    </row>
    <row r="3537" spans="1:26" s="751" customFormat="1" ht="24.75" customHeight="1" x14ac:dyDescent="0.15">
      <c r="A3537" s="17">
        <v>11</v>
      </c>
      <c r="B3537" s="201"/>
      <c r="C3537" s="201"/>
      <c r="D3537" s="201"/>
      <c r="E3537" s="201"/>
      <c r="F3537" s="201"/>
      <c r="G3537" s="201"/>
      <c r="H3537" s="201"/>
      <c r="I3537" s="201"/>
      <c r="J3537" s="201"/>
      <c r="K3537" s="201"/>
      <c r="L3537" s="201"/>
      <c r="M3537" s="40"/>
      <c r="N3537" s="3"/>
      <c r="O3537" s="3"/>
      <c r="P3537" s="3"/>
      <c r="Q3537" s="3"/>
      <c r="R3537" s="68"/>
      <c r="S3537" s="69"/>
      <c r="T3537" s="14"/>
      <c r="U3537" s="20"/>
      <c r="V3537" s="534"/>
      <c r="W3537" s="101"/>
      <c r="Z3537" s="104"/>
    </row>
    <row r="3538" spans="1:26" s="751" customFormat="1" ht="24.75" customHeight="1" x14ac:dyDescent="0.15">
      <c r="A3538" s="17">
        <v>12</v>
      </c>
      <c r="B3538" s="201"/>
      <c r="C3538" s="201"/>
      <c r="D3538" s="201"/>
      <c r="E3538" s="201"/>
      <c r="F3538" s="201"/>
      <c r="G3538" s="201"/>
      <c r="H3538" s="201"/>
      <c r="I3538" s="201"/>
      <c r="J3538" s="201"/>
      <c r="K3538" s="201"/>
      <c r="L3538" s="201"/>
      <c r="M3538" s="40"/>
      <c r="N3538" s="106"/>
      <c r="O3538" s="3"/>
      <c r="P3538" s="3"/>
      <c r="Q3538" s="3"/>
      <c r="R3538" s="68"/>
      <c r="S3538" s="69"/>
      <c r="T3538" s="14"/>
      <c r="U3538" s="20"/>
      <c r="V3538" s="534"/>
      <c r="W3538" s="101"/>
      <c r="Z3538" s="104"/>
    </row>
    <row r="3539" spans="1:26" s="751" customFormat="1" ht="24.75" customHeight="1" x14ac:dyDescent="0.15">
      <c r="A3539" s="728">
        <v>13</v>
      </c>
      <c r="B3539" s="3"/>
      <c r="C3539" s="3"/>
      <c r="D3539" s="3"/>
      <c r="E3539" s="3"/>
      <c r="F3539" s="49"/>
      <c r="G3539" s="3"/>
      <c r="H3539" s="50"/>
      <c r="I3539" s="3"/>
      <c r="J3539" s="3"/>
      <c r="K3539" s="3"/>
      <c r="L3539" s="3"/>
      <c r="M3539" s="3"/>
      <c r="N3539" s="3"/>
      <c r="O3539" s="3"/>
      <c r="P3539" s="3"/>
      <c r="Q3539" s="3"/>
      <c r="R3539" s="68"/>
      <c r="S3539" s="69"/>
      <c r="T3539" s="14"/>
      <c r="U3539" s="20"/>
      <c r="V3539" s="534"/>
      <c r="W3539" s="534"/>
      <c r="Z3539" s="104"/>
    </row>
    <row r="3540" spans="1:26" s="751" customFormat="1" ht="24.75" customHeight="1" x14ac:dyDescent="0.15">
      <c r="A3540" s="728">
        <v>14</v>
      </c>
      <c r="B3540" s="3"/>
      <c r="C3540" s="3"/>
      <c r="D3540" s="3"/>
      <c r="E3540" s="3"/>
      <c r="F3540" s="49"/>
      <c r="G3540" s="3"/>
      <c r="H3540" s="50"/>
      <c r="I3540" s="3"/>
      <c r="J3540" s="3"/>
      <c r="K3540" s="3"/>
      <c r="L3540" s="3"/>
      <c r="M3540" s="3"/>
      <c r="N3540" s="3"/>
      <c r="O3540" s="3"/>
      <c r="P3540" s="3"/>
      <c r="Q3540" s="3"/>
      <c r="R3540" s="68"/>
      <c r="S3540" s="69"/>
      <c r="T3540" s="14"/>
      <c r="U3540" s="20"/>
      <c r="V3540" s="534"/>
      <c r="W3540" s="534"/>
      <c r="Z3540" s="104"/>
    </row>
    <row r="3541" spans="1:26" s="751" customFormat="1" ht="24.75" customHeight="1" x14ac:dyDescent="0.15">
      <c r="A3541" s="728">
        <v>15</v>
      </c>
      <c r="B3541" s="3"/>
      <c r="C3541" s="3"/>
      <c r="D3541" s="3"/>
      <c r="E3541" s="3"/>
      <c r="F3541" s="49"/>
      <c r="G3541" s="3"/>
      <c r="H3541" s="50"/>
      <c r="I3541" s="3"/>
      <c r="J3541" s="3"/>
      <c r="K3541" s="3"/>
      <c r="L3541" s="3"/>
      <c r="M3541" s="3"/>
      <c r="N3541" s="3"/>
      <c r="O3541" s="3"/>
      <c r="P3541" s="3"/>
      <c r="Q3541" s="3"/>
      <c r="R3541" s="68"/>
      <c r="S3541" s="69"/>
      <c r="T3541" s="14"/>
      <c r="U3541" s="20"/>
      <c r="V3541" s="534"/>
      <c r="W3541" s="534"/>
      <c r="Z3541" s="104"/>
    </row>
    <row r="3542" spans="1:26" s="751" customFormat="1" ht="24.75" customHeight="1" x14ac:dyDescent="0.15">
      <c r="A3542" s="728">
        <v>16</v>
      </c>
      <c r="B3542" s="40"/>
      <c r="C3542" s="40"/>
      <c r="D3542" s="40"/>
      <c r="E3542" s="40"/>
      <c r="F3542" s="40"/>
      <c r="G3542" s="40"/>
      <c r="H3542" s="40"/>
      <c r="I3542" s="40"/>
      <c r="J3542" s="40"/>
      <c r="K3542" s="40"/>
      <c r="L3542" s="40"/>
      <c r="M3542" s="40"/>
      <c r="N3542" s="40"/>
      <c r="O3542" s="40"/>
      <c r="P3542" s="40"/>
      <c r="Q3542" s="40"/>
      <c r="R3542" s="68"/>
      <c r="S3542" s="69"/>
      <c r="T3542" s="14"/>
      <c r="U3542" s="20"/>
      <c r="V3542" s="534"/>
      <c r="W3542" s="534"/>
      <c r="Z3542" s="104"/>
    </row>
    <row r="3543" spans="1:26" s="751" customFormat="1" ht="24.75" customHeight="1" x14ac:dyDescent="0.15">
      <c r="A3543" s="728">
        <v>17</v>
      </c>
      <c r="B3543" s="40"/>
      <c r="C3543" s="40"/>
      <c r="D3543" s="40"/>
      <c r="E3543" s="40"/>
      <c r="F3543" s="40"/>
      <c r="G3543" s="40"/>
      <c r="H3543" s="40"/>
      <c r="I3543" s="40"/>
      <c r="J3543" s="40"/>
      <c r="K3543" s="40"/>
      <c r="L3543" s="40"/>
      <c r="M3543" s="40"/>
      <c r="N3543" s="40"/>
      <c r="O3543" s="40"/>
      <c r="P3543" s="40"/>
      <c r="Q3543" s="40"/>
      <c r="R3543" s="68"/>
      <c r="S3543" s="69"/>
      <c r="T3543" s="14"/>
      <c r="U3543" s="20"/>
      <c r="V3543" s="534"/>
      <c r="W3543" s="534"/>
      <c r="Z3543" s="104"/>
    </row>
    <row r="3544" spans="1:26" s="751" customFormat="1" ht="24.75" customHeight="1" x14ac:dyDescent="0.15">
      <c r="A3544" s="728">
        <v>18</v>
      </c>
      <c r="B3544" s="40"/>
      <c r="C3544" s="40"/>
      <c r="D3544" s="40"/>
      <c r="E3544" s="40"/>
      <c r="F3544" s="40"/>
      <c r="G3544" s="40"/>
      <c r="H3544" s="40"/>
      <c r="I3544" s="40"/>
      <c r="J3544" s="40"/>
      <c r="K3544" s="40"/>
      <c r="L3544" s="40"/>
      <c r="M3544" s="40"/>
      <c r="N3544" s="40"/>
      <c r="O3544" s="40"/>
      <c r="P3544" s="40"/>
      <c r="Q3544" s="40"/>
      <c r="R3544" s="68"/>
      <c r="S3544" s="69"/>
      <c r="T3544" s="14"/>
      <c r="U3544" s="20"/>
      <c r="V3544" s="534"/>
      <c r="W3544" s="534"/>
      <c r="Z3544" s="104"/>
    </row>
    <row r="3545" spans="1:26" s="751" customFormat="1" ht="24.75" customHeight="1" x14ac:dyDescent="0.15">
      <c r="A3545" s="8">
        <v>19</v>
      </c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40"/>
      <c r="O3545" s="40"/>
      <c r="P3545" s="40"/>
      <c r="Q3545" s="40"/>
      <c r="R3545" s="10"/>
      <c r="S3545" s="69"/>
      <c r="T3545" s="14"/>
      <c r="U3545" s="20"/>
      <c r="V3545" s="534"/>
      <c r="W3545" s="534"/>
      <c r="Z3545" s="104"/>
    </row>
    <row r="3546" spans="1:26" s="751" customFormat="1" ht="24.75" customHeight="1" x14ac:dyDescent="0.15">
      <c r="A3546" s="8">
        <v>20</v>
      </c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9"/>
      <c r="S3546" s="4"/>
      <c r="T3546" s="14"/>
      <c r="U3546" s="20"/>
      <c r="V3546" s="534"/>
      <c r="W3546" s="534"/>
      <c r="Z3546" s="104"/>
    </row>
    <row r="3547" spans="1:26" s="751" customFormat="1" ht="24.75" customHeight="1" x14ac:dyDescent="0.15">
      <c r="A3547" s="8">
        <v>21</v>
      </c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14"/>
      <c r="U3547" s="20"/>
      <c r="V3547" s="534"/>
      <c r="W3547" s="534"/>
      <c r="Z3547" s="104"/>
    </row>
    <row r="3548" spans="1:26" s="751" customFormat="1" ht="24.75" customHeight="1" x14ac:dyDescent="0.15">
      <c r="A3548" s="8">
        <v>22</v>
      </c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14"/>
      <c r="U3548" s="20"/>
      <c r="V3548" s="534"/>
      <c r="W3548" s="534"/>
      <c r="Z3548" s="104"/>
    </row>
    <row r="3549" spans="1:26" s="751" customFormat="1" ht="24.75" customHeight="1" x14ac:dyDescent="0.15">
      <c r="A3549" s="8">
        <v>23</v>
      </c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14"/>
      <c r="U3549" s="20"/>
      <c r="V3549" s="534"/>
      <c r="W3549" s="534"/>
      <c r="Z3549" s="104"/>
    </row>
    <row r="3550" spans="1:26" s="751" customFormat="1" ht="24.75" customHeight="1" x14ac:dyDescent="0.15">
      <c r="A3550" s="8">
        <v>24</v>
      </c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14"/>
      <c r="U3550" s="20"/>
      <c r="V3550" s="534"/>
      <c r="W3550" s="534"/>
      <c r="Z3550" s="104"/>
    </row>
    <row r="3551" spans="1:26" s="751" customFormat="1" ht="24.75" customHeight="1" x14ac:dyDescent="0.15">
      <c r="A3551" s="8">
        <v>25</v>
      </c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14"/>
      <c r="U3551" s="20"/>
      <c r="V3551" s="534"/>
      <c r="W3551" s="534"/>
      <c r="Z3551" s="104"/>
    </row>
    <row r="3552" spans="1:26" s="751" customFormat="1" ht="24.75" customHeight="1" x14ac:dyDescent="0.15">
      <c r="A3552" s="8">
        <v>26</v>
      </c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14"/>
      <c r="U3552" s="20"/>
      <c r="V3552" s="534"/>
      <c r="W3552" s="534"/>
      <c r="Z3552" s="104"/>
    </row>
    <row r="3553" spans="1:27" s="751" customFormat="1" ht="24.75" customHeight="1" x14ac:dyDescent="0.15">
      <c r="A3553" s="8">
        <v>27</v>
      </c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14"/>
      <c r="U3553" s="20"/>
      <c r="V3553" s="534"/>
      <c r="W3553" s="534"/>
      <c r="Z3553" s="104"/>
    </row>
    <row r="3554" spans="1:27" s="751" customFormat="1" ht="24.75" customHeight="1" x14ac:dyDescent="0.15">
      <c r="A3554" s="8">
        <v>28</v>
      </c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14"/>
      <c r="U3554" s="20"/>
      <c r="V3554" s="534"/>
      <c r="W3554" s="534"/>
      <c r="Z3554" s="104"/>
    </row>
    <row r="3555" spans="1:27" s="751" customFormat="1" ht="24.75" customHeight="1" x14ac:dyDescent="0.15">
      <c r="A3555" s="8">
        <v>29</v>
      </c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14"/>
      <c r="U3555" s="20"/>
      <c r="V3555" s="534"/>
      <c r="W3555" s="534"/>
      <c r="Z3555" s="104"/>
    </row>
    <row r="3556" spans="1:27" s="751" customFormat="1" ht="24.75" customHeight="1" x14ac:dyDescent="0.15">
      <c r="A3556" s="44">
        <v>30</v>
      </c>
      <c r="B3556" s="45"/>
      <c r="C3556" s="45"/>
      <c r="D3556" s="45"/>
      <c r="E3556" s="45"/>
      <c r="F3556" s="45"/>
      <c r="G3556" s="45"/>
      <c r="H3556" s="45"/>
      <c r="I3556" s="45"/>
      <c r="J3556" s="45"/>
      <c r="K3556" s="45"/>
      <c r="L3556" s="45"/>
      <c r="M3556" s="45"/>
      <c r="N3556" s="45"/>
      <c r="O3556" s="45"/>
      <c r="P3556" s="45"/>
      <c r="Q3556" s="45"/>
      <c r="R3556" s="45"/>
      <c r="S3556" s="45"/>
      <c r="T3556" s="46"/>
      <c r="U3556" s="47"/>
      <c r="V3556" s="534"/>
      <c r="W3556" s="534"/>
      <c r="Z3556" s="104"/>
    </row>
    <row r="3557" spans="1:27" s="751" customFormat="1" ht="24.75" customHeight="1" x14ac:dyDescent="0.15">
      <c r="A3557" s="44">
        <v>31</v>
      </c>
      <c r="B3557" s="45"/>
      <c r="C3557" s="45"/>
      <c r="D3557" s="45"/>
      <c r="E3557" s="45"/>
      <c r="F3557" s="45"/>
      <c r="G3557" s="45"/>
      <c r="H3557" s="45"/>
      <c r="I3557" s="45"/>
      <c r="J3557" s="45"/>
      <c r="K3557" s="45"/>
      <c r="L3557" s="45"/>
      <c r="M3557" s="45"/>
      <c r="N3557" s="45"/>
      <c r="O3557" s="45"/>
      <c r="P3557" s="45"/>
      <c r="Q3557" s="45"/>
      <c r="R3557" s="45"/>
      <c r="S3557" s="45"/>
      <c r="T3557" s="46"/>
      <c r="U3557" s="47"/>
      <c r="V3557" s="534"/>
      <c r="W3557" s="534"/>
      <c r="Z3557" s="104"/>
    </row>
    <row r="3558" spans="1:27" s="751" customFormat="1" ht="24.75" customHeight="1" x14ac:dyDescent="0.15">
      <c r="A3558" s="44">
        <v>32</v>
      </c>
      <c r="B3558" s="45"/>
      <c r="C3558" s="45"/>
      <c r="D3558" s="45"/>
      <c r="E3558" s="45"/>
      <c r="F3558" s="45"/>
      <c r="G3558" s="45"/>
      <c r="H3558" s="45"/>
      <c r="I3558" s="45"/>
      <c r="J3558" s="45"/>
      <c r="K3558" s="45"/>
      <c r="L3558" s="45"/>
      <c r="M3558" s="45"/>
      <c r="N3558" s="45"/>
      <c r="O3558" s="45"/>
      <c r="P3558" s="45"/>
      <c r="Q3558" s="45"/>
      <c r="R3558" s="45"/>
      <c r="S3558" s="45"/>
      <c r="T3558" s="46"/>
      <c r="U3558" s="47"/>
      <c r="V3558" s="534"/>
      <c r="W3558" s="534"/>
      <c r="Z3558" s="104"/>
    </row>
    <row r="3559" spans="1:27" s="751" customFormat="1" ht="24.75" customHeight="1" thickBot="1" x14ac:dyDescent="0.2">
      <c r="A3559" s="521">
        <v>33</v>
      </c>
      <c r="B3559" s="12"/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31"/>
      <c r="U3559" s="32"/>
      <c r="V3559" s="534"/>
      <c r="W3559" s="534"/>
      <c r="Z3559" s="104"/>
    </row>
    <row r="3560" spans="1:27" s="751" customFormat="1" ht="20.100000000000001" customHeight="1" thickBot="1" x14ac:dyDescent="0.2">
      <c r="A3560" s="1522" t="s">
        <v>1417</v>
      </c>
      <c r="B3560" s="1523"/>
      <c r="C3560" s="1561" t="s">
        <v>1437</v>
      </c>
      <c r="D3560" s="1562"/>
      <c r="E3560" s="1562"/>
      <c r="F3560" s="1563"/>
      <c r="G3560" s="13"/>
      <c r="H3560" s="13"/>
      <c r="I3560" s="13"/>
      <c r="J3560" s="13"/>
      <c r="K3560" s="13"/>
      <c r="L3560" s="13"/>
      <c r="M3560" s="13"/>
      <c r="N3560" s="13"/>
      <c r="O3560" s="13"/>
      <c r="P3560" s="13"/>
      <c r="Q3560" s="13"/>
      <c r="R3560" s="13"/>
      <c r="S3560" s="13"/>
      <c r="T3560" s="467"/>
      <c r="U3560" s="467"/>
      <c r="V3560" s="534"/>
      <c r="W3560" s="534"/>
      <c r="Z3560" s="104"/>
    </row>
    <row r="3561" spans="1:27" s="1367" customFormat="1" ht="31.5" customHeight="1" thickBot="1" x14ac:dyDescent="0.2">
      <c r="A3561" s="1683" t="s">
        <v>675</v>
      </c>
      <c r="B3561" s="1684"/>
      <c r="C3561" s="1684"/>
      <c r="D3561" s="1684"/>
      <c r="E3561" s="1685"/>
      <c r="F3561" s="1411" t="s">
        <v>1766</v>
      </c>
      <c r="G3561" s="1366"/>
      <c r="H3561" s="1479" t="s">
        <v>2128</v>
      </c>
      <c r="I3561" s="1480"/>
      <c r="J3561" s="1480"/>
      <c r="K3561" s="1370" t="s">
        <v>135</v>
      </c>
      <c r="L3561" s="1457" t="s">
        <v>150</v>
      </c>
      <c r="M3561" s="1457"/>
      <c r="N3561" s="1458"/>
      <c r="O3561" s="1366"/>
      <c r="P3561" s="6"/>
      <c r="Q3561" s="6"/>
      <c r="R3561" s="6"/>
      <c r="S3561" s="1366"/>
      <c r="T3561" s="1467" t="s">
        <v>1</v>
      </c>
      <c r="U3561" s="1468"/>
      <c r="V3561" s="1385">
        <f>V3563/V3568</f>
        <v>1.4455782312925169E-2</v>
      </c>
      <c r="W3561" s="1385">
        <f>W3563/W3568</f>
        <v>1.4166666666666668E-2</v>
      </c>
      <c r="X3561" s="1422">
        <f>AVERAGE(V3561,W3561)</f>
        <v>1.4311224489795918E-2</v>
      </c>
      <c r="Y3561" s="1398" t="s">
        <v>136</v>
      </c>
      <c r="Z3561" s="1399">
        <f>ROUND(X3561*1440,0)/1440</f>
        <v>1.4583333333333334E-2</v>
      </c>
    </row>
    <row r="3562" spans="1:27" s="1367" customFormat="1" ht="9" customHeight="1" thickBot="1" x14ac:dyDescent="0.2">
      <c r="A3562" s="1366"/>
      <c r="B3562" s="1366"/>
      <c r="C3562" s="1366"/>
      <c r="D3562" s="1366"/>
      <c r="E3562" s="1366"/>
      <c r="F3562" s="1366"/>
      <c r="G3562" s="1366"/>
      <c r="H3562" s="1366"/>
      <c r="I3562" s="1366"/>
      <c r="J3562" s="1366"/>
      <c r="K3562" s="1366"/>
      <c r="L3562" s="1366"/>
      <c r="M3562" s="1366"/>
      <c r="N3562" s="1366"/>
      <c r="O3562" s="1366"/>
      <c r="P3562" s="1366"/>
      <c r="Q3562" s="1366"/>
      <c r="R3562" s="1366"/>
      <c r="S3562" s="1366"/>
      <c r="T3562" s="1406"/>
      <c r="U3562" s="1406"/>
      <c r="V3562" s="1385">
        <v>0.23958333333333334</v>
      </c>
      <c r="W3562" s="1385">
        <v>0.23611111111111113</v>
      </c>
      <c r="Z3562" s="1393"/>
    </row>
    <row r="3563" spans="1:27" s="1367" customFormat="1" ht="20.100000000000001" customHeight="1" thickBot="1" x14ac:dyDescent="0.2">
      <c r="A3563" s="1495" t="s">
        <v>2129</v>
      </c>
      <c r="B3563" s="1483"/>
      <c r="C3563" s="1483" t="s">
        <v>2130</v>
      </c>
      <c r="D3563" s="1483"/>
      <c r="E3563" s="1484"/>
      <c r="F3563" s="1453" t="s">
        <v>2131</v>
      </c>
      <c r="G3563" s="1454"/>
      <c r="H3563" s="1454"/>
      <c r="I3563" s="1454"/>
      <c r="J3563" s="1454"/>
      <c r="K3563" s="1366"/>
      <c r="L3563" s="1366"/>
      <c r="M3563" s="1366"/>
      <c r="N3563" s="1463" t="s">
        <v>2132</v>
      </c>
      <c r="O3563" s="1464"/>
      <c r="P3563" s="1503">
        <f>Z3561</f>
        <v>1.4583333333333334E-2</v>
      </c>
      <c r="Q3563" s="1504"/>
      <c r="R3563" s="1366"/>
      <c r="S3563" s="1371" t="s">
        <v>2091</v>
      </c>
      <c r="T3563" s="1526">
        <v>4.9999999999999996E-2</v>
      </c>
      <c r="U3563" s="1527"/>
      <c r="V3563" s="1385">
        <f>V3564-V3562</f>
        <v>0.70833333333333326</v>
      </c>
      <c r="W3563" s="1385">
        <f>W3564-W3562</f>
        <v>0.70833333333333337</v>
      </c>
      <c r="Z3563" s="1393"/>
    </row>
    <row r="3564" spans="1:27" s="1367" customFormat="1" ht="9" customHeight="1" thickBot="1" x14ac:dyDescent="0.2">
      <c r="A3564" s="1366"/>
      <c r="B3564" s="1366"/>
      <c r="C3564" s="1366"/>
      <c r="D3564" s="1366"/>
      <c r="E3564" s="1366"/>
      <c r="F3564" s="1366"/>
      <c r="G3564" s="1366"/>
      <c r="H3564" s="1366"/>
      <c r="I3564" s="1366"/>
      <c r="J3564" s="1366"/>
      <c r="K3564" s="1366"/>
      <c r="L3564" s="1366"/>
      <c r="M3564" s="1366"/>
      <c r="N3564" s="1366"/>
      <c r="O3564" s="1366"/>
      <c r="P3564" s="1366"/>
      <c r="Q3564" s="1366"/>
      <c r="R3564" s="1366"/>
      <c r="S3564" s="1366"/>
      <c r="T3564" s="1406"/>
      <c r="U3564" s="1406"/>
      <c r="V3564" s="1385">
        <v>0.94791666666666663</v>
      </c>
      <c r="W3564" s="1385">
        <v>0.94444444444444453</v>
      </c>
      <c r="Z3564" s="1393"/>
    </row>
    <row r="3565" spans="1:27" s="1367" customFormat="1" ht="20.100000000000001" customHeight="1" x14ac:dyDescent="0.15">
      <c r="A3565" s="1499" t="s">
        <v>1981</v>
      </c>
      <c r="B3565" s="1494">
        <v>1</v>
      </c>
      <c r="C3565" s="1494"/>
      <c r="D3565" s="1494">
        <v>2</v>
      </c>
      <c r="E3565" s="1494"/>
      <c r="F3565" s="1494">
        <v>3</v>
      </c>
      <c r="G3565" s="1494"/>
      <c r="H3565" s="1494">
        <v>4</v>
      </c>
      <c r="I3565" s="1494"/>
      <c r="J3565" s="1494">
        <v>5</v>
      </c>
      <c r="K3565" s="1494"/>
      <c r="L3565" s="1494">
        <v>6</v>
      </c>
      <c r="M3565" s="1494"/>
      <c r="N3565" s="1494">
        <v>7</v>
      </c>
      <c r="O3565" s="1494"/>
      <c r="P3565" s="1494">
        <v>8</v>
      </c>
      <c r="Q3565" s="1494"/>
      <c r="R3565" s="1494">
        <v>9</v>
      </c>
      <c r="S3565" s="1494"/>
      <c r="T3565" s="1501">
        <v>10</v>
      </c>
      <c r="U3565" s="1502"/>
      <c r="V3565" s="1385"/>
      <c r="W3565" s="1385"/>
      <c r="Z3565" s="1393"/>
    </row>
    <row r="3566" spans="1:27" s="1367" customFormat="1" ht="20.100000000000001" customHeight="1" x14ac:dyDescent="0.15">
      <c r="A3566" s="1500"/>
      <c r="B3566" s="831" t="s">
        <v>1985</v>
      </c>
      <c r="C3566" s="831" t="s">
        <v>2100</v>
      </c>
      <c r="D3566" s="831" t="s">
        <v>1985</v>
      </c>
      <c r="E3566" s="831" t="s">
        <v>2100</v>
      </c>
      <c r="F3566" s="831" t="s">
        <v>1985</v>
      </c>
      <c r="G3566" s="831" t="s">
        <v>2100</v>
      </c>
      <c r="H3566" s="831" t="s">
        <v>1985</v>
      </c>
      <c r="I3566" s="831" t="s">
        <v>2100</v>
      </c>
      <c r="J3566" s="831" t="s">
        <v>1985</v>
      </c>
      <c r="K3566" s="831" t="s">
        <v>2100</v>
      </c>
      <c r="L3566" s="831" t="s">
        <v>1985</v>
      </c>
      <c r="M3566" s="831" t="s">
        <v>2100</v>
      </c>
      <c r="N3566" s="831" t="s">
        <v>1985</v>
      </c>
      <c r="O3566" s="831" t="s">
        <v>150</v>
      </c>
      <c r="P3566" s="831"/>
      <c r="Q3566" s="1372"/>
      <c r="R3566" s="1372"/>
      <c r="S3566" s="1372"/>
      <c r="T3566" s="1373"/>
      <c r="U3566" s="1377"/>
      <c r="V3566" s="1406"/>
      <c r="W3566" s="1406"/>
      <c r="Z3566" s="1393"/>
    </row>
    <row r="3567" spans="1:27" s="1367" customFormat="1" ht="24.75" customHeight="1" x14ac:dyDescent="0.15">
      <c r="A3567" s="1341">
        <v>1</v>
      </c>
      <c r="B3567" s="1346"/>
      <c r="C3567" s="1368">
        <v>0.23958333333333334</v>
      </c>
      <c r="D3567" s="1368">
        <v>0.2986111111111111</v>
      </c>
      <c r="E3567" s="1368">
        <v>0.35277777777777786</v>
      </c>
      <c r="F3567" s="1368">
        <v>0.44166666666666665</v>
      </c>
      <c r="G3567" s="1368">
        <v>0.49513888888888896</v>
      </c>
      <c r="H3567" s="1368">
        <v>0.58055555555555527</v>
      </c>
      <c r="I3567" s="1368">
        <v>0.63541666666666652</v>
      </c>
      <c r="J3567" s="1368">
        <v>0.70972222222222148</v>
      </c>
      <c r="K3567" s="1368">
        <v>0.77013888888888826</v>
      </c>
      <c r="L3567" s="1368">
        <v>0.83611111111110992</v>
      </c>
      <c r="M3567" s="1368">
        <v>0.88958333333333228</v>
      </c>
      <c r="N3567" s="1386"/>
      <c r="O3567" s="1386"/>
      <c r="P3567" s="1368"/>
      <c r="Q3567" s="1368"/>
      <c r="R3567" s="1368"/>
      <c r="S3567" s="69"/>
      <c r="T3567" s="1376"/>
      <c r="U3567" s="1380"/>
      <c r="V3567" s="111">
        <f>COUNTA(B3567:U3598)</f>
        <v>99</v>
      </c>
      <c r="W3567" s="112">
        <f>V3567/9/2</f>
        <v>5.5</v>
      </c>
      <c r="Z3567" s="1393"/>
      <c r="AA3567" s="1393" t="s">
        <v>2133</v>
      </c>
    </row>
    <row r="3568" spans="1:27" s="1367" customFormat="1" ht="24.75" customHeight="1" x14ac:dyDescent="0.15">
      <c r="A3568" s="1341">
        <v>2</v>
      </c>
      <c r="B3568" s="1346"/>
      <c r="C3568" s="1368">
        <v>0.25347222222222221</v>
      </c>
      <c r="D3568" s="1368">
        <v>0.31458333333333333</v>
      </c>
      <c r="E3568" s="1368">
        <v>0.37013888888888896</v>
      </c>
      <c r="F3568" s="1368">
        <v>0.45902777777777776</v>
      </c>
      <c r="G3568" s="1368">
        <v>0.51250000000000007</v>
      </c>
      <c r="H3568" s="1368">
        <v>0.59444444444444411</v>
      </c>
      <c r="I3568" s="1368">
        <v>0.6499999999999998</v>
      </c>
      <c r="J3568" s="1368">
        <v>0.72430555555555476</v>
      </c>
      <c r="K3568" s="1368">
        <v>0.7840277777777771</v>
      </c>
      <c r="L3568" s="1368">
        <v>0.84861111111110987</v>
      </c>
      <c r="M3568" s="1368">
        <v>0.90416666666666556</v>
      </c>
      <c r="N3568" s="1386"/>
      <c r="O3568" s="1386"/>
      <c r="P3568" s="1368"/>
      <c r="Q3568" s="1368"/>
      <c r="R3568" s="1368"/>
      <c r="S3568" s="69"/>
      <c r="T3568" s="1376"/>
      <c r="U3568" s="1380"/>
      <c r="V3568" s="1381">
        <f>COUNTA(B3567:B3598,D3567:D3598,F3567:F3598,H3567:H3598,J3567:J3598,L3567:L3598,N3567:N3598,P3567:P3598,R3567:R3598,T3567:T3598)</f>
        <v>49</v>
      </c>
      <c r="W3568" s="1381">
        <f>COUNTA(C3567:C3598,E3567:E3598,G3567:G3598,I3567:I3598,K3567:K3598,M3567:M3598,O3567:O3598,Q3567:Q3598,S3567:S3598,U3567:U3598)</f>
        <v>50</v>
      </c>
      <c r="Y3568" s="1366">
        <f>(V3568+W3568)/2</f>
        <v>49.5</v>
      </c>
      <c r="Z3568" s="1393"/>
      <c r="AA3568" s="1393" t="s">
        <v>2133</v>
      </c>
    </row>
    <row r="3569" spans="1:27" s="1367" customFormat="1" ht="24.75" customHeight="1" x14ac:dyDescent="0.15">
      <c r="A3569" s="1341">
        <v>3</v>
      </c>
      <c r="B3569" s="1346"/>
      <c r="C3569" s="1368">
        <v>0.2673611111111111</v>
      </c>
      <c r="D3569" s="1368">
        <v>0.33055555555555555</v>
      </c>
      <c r="E3569" s="1368">
        <v>0.38750000000000007</v>
      </c>
      <c r="F3569" s="1368">
        <v>0.47638888888888886</v>
      </c>
      <c r="G3569" s="1368">
        <v>0.52986111111111123</v>
      </c>
      <c r="H3569" s="1368">
        <v>0.60833333333333295</v>
      </c>
      <c r="I3569" s="1368">
        <v>0.66527777777777752</v>
      </c>
      <c r="J3569" s="1368">
        <v>0.73888888888888804</v>
      </c>
      <c r="K3569" s="1368">
        <v>0.79791666666666594</v>
      </c>
      <c r="L3569" s="1368">
        <v>0.86111111111110983</v>
      </c>
      <c r="M3569" s="1368">
        <v>0.91874999999999885</v>
      </c>
      <c r="N3569" s="1386"/>
      <c r="O3569" s="1386"/>
      <c r="P3569" s="1368"/>
      <c r="Q3569" s="1368"/>
      <c r="R3569" s="1368"/>
      <c r="S3569" s="69"/>
      <c r="T3569" s="1376"/>
      <c r="U3569" s="1380"/>
      <c r="V3569" s="1406"/>
      <c r="W3569" s="1406"/>
      <c r="Y3569" s="1366" t="s">
        <v>1938</v>
      </c>
      <c r="Z3569" s="1393"/>
      <c r="AA3569" s="1393" t="s">
        <v>2133</v>
      </c>
    </row>
    <row r="3570" spans="1:27" s="1367" customFormat="1" ht="24.75" customHeight="1" x14ac:dyDescent="0.15">
      <c r="A3570" s="1341">
        <v>4</v>
      </c>
      <c r="B3570" s="1346"/>
      <c r="C3570" s="43">
        <v>0.27777777777777779</v>
      </c>
      <c r="D3570" s="1368">
        <v>0.34652777777777777</v>
      </c>
      <c r="E3570" s="1368">
        <v>0.40416666666666673</v>
      </c>
      <c r="F3570" s="1368">
        <v>0.49305555555555552</v>
      </c>
      <c r="G3570" s="1368">
        <v>0.54652777777777795</v>
      </c>
      <c r="H3570" s="1368">
        <v>0.62222222222222179</v>
      </c>
      <c r="I3570" s="1368">
        <v>0.68055555555555525</v>
      </c>
      <c r="J3570" s="1368">
        <v>0.75347222222222132</v>
      </c>
      <c r="K3570" s="1368">
        <v>0.81111111111111034</v>
      </c>
      <c r="L3570" s="1368">
        <v>0.87361111111110978</v>
      </c>
      <c r="M3570" s="1368">
        <v>0.93333333333333213</v>
      </c>
      <c r="N3570" s="1386"/>
      <c r="O3570" s="1386"/>
      <c r="P3570" s="1368"/>
      <c r="Q3570" s="1368"/>
      <c r="R3570" s="1368"/>
      <c r="S3570" s="69"/>
      <c r="T3570" s="1376"/>
      <c r="U3570" s="1380"/>
      <c r="V3570" s="115">
        <f>L3572-L3571</f>
        <v>1.4583333333333282E-2</v>
      </c>
      <c r="W3570" s="115">
        <f>M3567-K3575</f>
        <v>1.4583333333333282E-2</v>
      </c>
      <c r="Z3570" s="1393"/>
      <c r="AA3570" s="1393" t="s">
        <v>2133</v>
      </c>
    </row>
    <row r="3571" spans="1:27" s="1367" customFormat="1" ht="24.75" customHeight="1" x14ac:dyDescent="0.15">
      <c r="A3571" s="1341">
        <v>5</v>
      </c>
      <c r="B3571" s="1368"/>
      <c r="C3571" s="43">
        <v>0.28819444444444448</v>
      </c>
      <c r="D3571" s="1368">
        <v>0.36180555555555555</v>
      </c>
      <c r="E3571" s="1368">
        <v>0.41944444444444451</v>
      </c>
      <c r="F3571" s="1368">
        <v>0.5083333333333333</v>
      </c>
      <c r="G3571" s="1368">
        <v>0.56180555555555567</v>
      </c>
      <c r="H3571" s="1368">
        <v>0.63680555555555507</v>
      </c>
      <c r="I3571" s="1368">
        <v>0.69583333333333297</v>
      </c>
      <c r="J3571" s="1368">
        <v>0.7680555555555546</v>
      </c>
      <c r="K3571" s="1368">
        <v>0.82430555555555474</v>
      </c>
      <c r="L3571" s="1368">
        <v>0.88611111111110974</v>
      </c>
      <c r="M3571" s="1368">
        <v>0.94791666666666541</v>
      </c>
      <c r="N3571" s="1386"/>
      <c r="O3571" s="1386"/>
      <c r="P3571" s="1368"/>
      <c r="Q3571" s="1368"/>
      <c r="R3571" s="1368"/>
      <c r="S3571" s="69"/>
      <c r="T3571" s="1376"/>
      <c r="U3571" s="1380"/>
      <c r="V3571" s="115">
        <f>L3573-L3572</f>
        <v>1.4583333333333282E-2</v>
      </c>
      <c r="W3571" s="115">
        <f>M3568-M3567</f>
        <v>1.4583333333333282E-2</v>
      </c>
      <c r="Z3571" s="1393"/>
      <c r="AA3571" s="1393" t="s">
        <v>2133</v>
      </c>
    </row>
    <row r="3572" spans="1:27" s="1367" customFormat="1" ht="24.75" customHeight="1" x14ac:dyDescent="0.15">
      <c r="A3572" s="1341">
        <v>6</v>
      </c>
      <c r="B3572" s="1368">
        <v>0.23611111111111113</v>
      </c>
      <c r="C3572" s="43">
        <v>0.29861111111111116</v>
      </c>
      <c r="D3572" s="1368">
        <v>0.37708333333333333</v>
      </c>
      <c r="E3572" s="1368">
        <v>0.43402777777777785</v>
      </c>
      <c r="F3572" s="1368">
        <v>0.52291666666666659</v>
      </c>
      <c r="G3572" s="1368">
        <v>0.57638888888888895</v>
      </c>
      <c r="H3572" s="1368">
        <v>0.65138888888888835</v>
      </c>
      <c r="I3572" s="1368">
        <v>0.71111111111111069</v>
      </c>
      <c r="J3572" s="1368">
        <v>0.78263888888888788</v>
      </c>
      <c r="K3572" s="1368">
        <v>0.83749999999999913</v>
      </c>
      <c r="L3572" s="1368">
        <v>0.90069444444444302</v>
      </c>
      <c r="M3572" s="1368"/>
      <c r="N3572" s="1386"/>
      <c r="O3572" s="1386"/>
      <c r="P3572" s="1386"/>
      <c r="Q3572" s="1368"/>
      <c r="R3572" s="1368"/>
      <c r="S3572" s="69"/>
      <c r="T3572" s="1376"/>
      <c r="U3572" s="1380"/>
      <c r="V3572" s="115">
        <f>L3574-L3573</f>
        <v>1.4583333333333282E-2</v>
      </c>
      <c r="W3572" s="115">
        <f>M3569-M3568</f>
        <v>1.4583333333333282E-2</v>
      </c>
      <c r="Z3572" s="1393"/>
      <c r="AA3572" s="701"/>
    </row>
    <row r="3573" spans="1:27" s="1367" customFormat="1" ht="24.75" customHeight="1" x14ac:dyDescent="0.15">
      <c r="A3573" s="1341">
        <v>7</v>
      </c>
      <c r="B3573" s="1368">
        <v>0.25069444444444444</v>
      </c>
      <c r="C3573" s="43">
        <v>0.30902777777777785</v>
      </c>
      <c r="D3573" s="1368">
        <v>0.3923611111111111</v>
      </c>
      <c r="E3573" s="1368">
        <v>0.44861111111111118</v>
      </c>
      <c r="F3573" s="1368">
        <v>0.53749999999999987</v>
      </c>
      <c r="G3573" s="1368">
        <v>0.59097222222222223</v>
      </c>
      <c r="H3573" s="1368">
        <v>0.66597222222222163</v>
      </c>
      <c r="I3573" s="1368">
        <v>0.72638888888888842</v>
      </c>
      <c r="J3573" s="1368">
        <v>0.79722222222222117</v>
      </c>
      <c r="K3573" s="1368">
        <v>0.85069444444444353</v>
      </c>
      <c r="L3573" s="1368">
        <v>0.9152777777777763</v>
      </c>
      <c r="M3573" s="1368"/>
      <c r="N3573" s="1386"/>
      <c r="O3573" s="1386"/>
      <c r="P3573" s="1386"/>
      <c r="Q3573" s="1368"/>
      <c r="R3573" s="1368"/>
      <c r="S3573" s="69"/>
      <c r="T3573" s="1376"/>
      <c r="U3573" s="1380"/>
      <c r="V3573" s="115">
        <f>L3575-L3574</f>
        <v>1.4583333333333282E-2</v>
      </c>
      <c r="W3573" s="115">
        <f>M3570-M3569</f>
        <v>1.4583333333333282E-2</v>
      </c>
      <c r="Z3573" s="1393"/>
      <c r="AA3573" s="701"/>
    </row>
    <row r="3574" spans="1:27" s="1367" customFormat="1" ht="24.75" customHeight="1" x14ac:dyDescent="0.15">
      <c r="A3574" s="1341">
        <v>8</v>
      </c>
      <c r="B3574" s="1368">
        <v>0.26527777777777778</v>
      </c>
      <c r="C3574" s="43">
        <v>0.31944444444444453</v>
      </c>
      <c r="D3574" s="1368">
        <v>0.40763888888888888</v>
      </c>
      <c r="E3574" s="1368">
        <v>0.46319444444444452</v>
      </c>
      <c r="F3574" s="1368">
        <v>0.55208333333333315</v>
      </c>
      <c r="G3574" s="1368">
        <v>0.60555555555555551</v>
      </c>
      <c r="H3574" s="1368">
        <v>0.68055555555555491</v>
      </c>
      <c r="I3574" s="1368">
        <v>0.74166666666666614</v>
      </c>
      <c r="J3574" s="1368">
        <v>0.81111111111111001</v>
      </c>
      <c r="K3574" s="1368">
        <v>0.86388888888888793</v>
      </c>
      <c r="L3574" s="1368">
        <v>0.92986111111110958</v>
      </c>
      <c r="M3574" s="1368"/>
      <c r="N3574" s="1386"/>
      <c r="O3574" s="1386"/>
      <c r="P3574" s="1386"/>
      <c r="Q3574" s="1368"/>
      <c r="R3574" s="1368"/>
      <c r="S3574" s="69"/>
      <c r="T3574" s="1376"/>
      <c r="U3574" s="1380"/>
      <c r="V3574" s="115"/>
      <c r="W3574" s="115">
        <f>M3571-M3570</f>
        <v>1.4583333333333282E-2</v>
      </c>
      <c r="Z3574" s="1393"/>
      <c r="AA3574" s="701"/>
    </row>
    <row r="3575" spans="1:27" s="1367" customFormat="1" ht="24.75" customHeight="1" x14ac:dyDescent="0.15">
      <c r="A3575" s="1341">
        <v>9</v>
      </c>
      <c r="B3575" s="1368">
        <v>0.28125</v>
      </c>
      <c r="C3575" s="1368">
        <v>0.33541666666666675</v>
      </c>
      <c r="D3575" s="1368">
        <v>0.42430555555555555</v>
      </c>
      <c r="E3575" s="1368">
        <v>0.47777777777777786</v>
      </c>
      <c r="F3575" s="1368">
        <v>0.56666666666666643</v>
      </c>
      <c r="G3575" s="1368">
        <v>0.62083333333333324</v>
      </c>
      <c r="H3575" s="1368">
        <v>0.6951388888888882</v>
      </c>
      <c r="I3575" s="1368">
        <v>0.75624999999999942</v>
      </c>
      <c r="J3575" s="1368">
        <v>0.82361111111110996</v>
      </c>
      <c r="K3575" s="1368">
        <v>0.874999999999999</v>
      </c>
      <c r="L3575" s="1368">
        <v>0.94444444444444287</v>
      </c>
      <c r="M3575" s="1368"/>
      <c r="N3575" s="1386"/>
      <c r="O3575" s="1386"/>
      <c r="P3575" s="1386"/>
      <c r="Q3575" s="1368"/>
      <c r="R3575" s="1346"/>
      <c r="S3575" s="69"/>
      <c r="T3575" s="1376"/>
      <c r="U3575" s="1380"/>
      <c r="V3575" s="115"/>
      <c r="W3575" s="115"/>
      <c r="Z3575" s="1393"/>
      <c r="AA3575" s="701"/>
    </row>
    <row r="3576" spans="1:27" s="1367" customFormat="1" ht="24.75" customHeight="1" x14ac:dyDescent="0.15">
      <c r="A3576" s="1341">
        <v>10</v>
      </c>
      <c r="B3576" s="1368"/>
      <c r="C3576" s="1359"/>
      <c r="D3576" s="1368"/>
      <c r="E3576" s="1368"/>
      <c r="F3576" s="1368"/>
      <c r="G3576" s="1368"/>
      <c r="H3576" s="1368"/>
      <c r="I3576" s="1368"/>
      <c r="J3576" s="1368"/>
      <c r="K3576" s="1368"/>
      <c r="L3576" s="1368"/>
      <c r="M3576" s="1368"/>
      <c r="N3576" s="1368"/>
      <c r="O3576" s="1368"/>
      <c r="P3576" s="1368"/>
      <c r="Q3576" s="1386"/>
      <c r="R3576" s="68"/>
      <c r="S3576" s="69"/>
      <c r="T3576" s="1376"/>
      <c r="U3576" s="1380"/>
      <c r="V3576" s="115"/>
      <c r="W3576" s="115"/>
      <c r="Z3576" s="640"/>
    </row>
    <row r="3577" spans="1:27" s="1367" customFormat="1" ht="24.75" customHeight="1" x14ac:dyDescent="0.15">
      <c r="A3577" s="1342">
        <v>11</v>
      </c>
      <c r="B3577" s="1386"/>
      <c r="C3577" s="1386"/>
      <c r="D3577" s="1386"/>
      <c r="E3577" s="1386"/>
      <c r="F3577" s="1386"/>
      <c r="G3577" s="1386"/>
      <c r="H3577" s="1386"/>
      <c r="I3577" s="1386"/>
      <c r="J3577" s="1386"/>
      <c r="K3577" s="1386"/>
      <c r="L3577" s="1386"/>
      <c r="M3577" s="1386"/>
      <c r="N3577" s="1386"/>
      <c r="O3577" s="1386"/>
      <c r="P3577" s="1386"/>
      <c r="Q3577" s="1386"/>
      <c r="R3577" s="68"/>
      <c r="S3577" s="69"/>
      <c r="T3577" s="1376"/>
      <c r="U3577" s="1380"/>
      <c r="V3577" s="115"/>
      <c r="W3577" s="115"/>
      <c r="Z3577" s="1393"/>
    </row>
    <row r="3578" spans="1:27" s="1367" customFormat="1" ht="24.75" customHeight="1" x14ac:dyDescent="0.15">
      <c r="A3578" s="1342">
        <v>12</v>
      </c>
      <c r="B3578" s="1386"/>
      <c r="C3578" s="1386"/>
      <c r="D3578" s="1386"/>
      <c r="E3578" s="1386"/>
      <c r="F3578" s="1386"/>
      <c r="G3578" s="1386"/>
      <c r="H3578" s="1386"/>
      <c r="I3578" s="1386"/>
      <c r="J3578" s="1386"/>
      <c r="K3578" s="1386"/>
      <c r="L3578" s="1386"/>
      <c r="M3578" s="1386"/>
      <c r="N3578" s="1386"/>
      <c r="O3578" s="1386"/>
      <c r="P3578" s="1386"/>
      <c r="Q3578" s="1386"/>
      <c r="R3578" s="68"/>
      <c r="S3578" s="69"/>
      <c r="T3578" s="1376"/>
      <c r="U3578" s="1380"/>
      <c r="V3578" s="115"/>
      <c r="W3578" s="115"/>
      <c r="Z3578" s="1393"/>
    </row>
    <row r="3579" spans="1:27" s="1367" customFormat="1" ht="24.75" customHeight="1" x14ac:dyDescent="0.15">
      <c r="A3579" s="1342">
        <v>13</v>
      </c>
      <c r="B3579" s="1386"/>
      <c r="C3579" s="1386"/>
      <c r="D3579" s="1386"/>
      <c r="E3579" s="1386"/>
      <c r="F3579" s="1386"/>
      <c r="G3579" s="1386"/>
      <c r="H3579" s="1386"/>
      <c r="I3579" s="1386"/>
      <c r="J3579" s="1386"/>
      <c r="K3579" s="1386"/>
      <c r="L3579" s="1386"/>
      <c r="M3579" s="1386"/>
      <c r="N3579" s="1386"/>
      <c r="O3579" s="1386"/>
      <c r="P3579" s="1386"/>
      <c r="Q3579" s="1386"/>
      <c r="R3579" s="68"/>
      <c r="S3579" s="69"/>
      <c r="T3579" s="1376"/>
      <c r="U3579" s="1380"/>
      <c r="V3579" s="115"/>
      <c r="W3579" s="1406"/>
      <c r="Z3579" s="1393"/>
    </row>
    <row r="3580" spans="1:27" s="1367" customFormat="1" ht="24.75" customHeight="1" x14ac:dyDescent="0.15">
      <c r="A3580" s="1342">
        <v>14</v>
      </c>
      <c r="B3580" s="1386"/>
      <c r="C3580" s="1386"/>
      <c r="D3580" s="1386"/>
      <c r="E3580" s="1386"/>
      <c r="F3580" s="1386"/>
      <c r="G3580" s="1386"/>
      <c r="H3580" s="1386"/>
      <c r="I3580" s="1386"/>
      <c r="J3580" s="1386"/>
      <c r="K3580" s="1386"/>
      <c r="L3580" s="1386"/>
      <c r="M3580" s="1386"/>
      <c r="N3580" s="1386"/>
      <c r="O3580" s="1386"/>
      <c r="P3580" s="1386"/>
      <c r="Q3580" s="1386"/>
      <c r="R3580" s="68"/>
      <c r="S3580" s="69"/>
      <c r="T3580" s="1376"/>
      <c r="U3580" s="1380"/>
      <c r="V3580" s="1406"/>
      <c r="W3580" s="1406"/>
      <c r="Z3580" s="1393"/>
    </row>
    <row r="3581" spans="1:27" s="1367" customFormat="1" ht="24.75" customHeight="1" x14ac:dyDescent="0.15">
      <c r="A3581" s="1342">
        <v>15</v>
      </c>
      <c r="B3581" s="1386"/>
      <c r="C3581" s="1386"/>
      <c r="D3581" s="1386"/>
      <c r="E3581" s="1386"/>
      <c r="F3581" s="1386"/>
      <c r="G3581" s="1386"/>
      <c r="H3581" s="1386"/>
      <c r="I3581" s="1386"/>
      <c r="J3581" s="1386"/>
      <c r="K3581" s="1386"/>
      <c r="L3581" s="1386"/>
      <c r="M3581" s="1386"/>
      <c r="N3581" s="1386"/>
      <c r="O3581" s="1386"/>
      <c r="P3581" s="1386"/>
      <c r="Q3581" s="1386"/>
      <c r="R3581" s="68"/>
      <c r="S3581" s="69"/>
      <c r="T3581" s="1376"/>
      <c r="U3581" s="1380"/>
      <c r="V3581" s="1406"/>
      <c r="W3581" s="1406"/>
      <c r="Z3581" s="1393"/>
    </row>
    <row r="3582" spans="1:27" s="1367" customFormat="1" ht="24.75" customHeight="1" x14ac:dyDescent="0.15">
      <c r="A3582" s="1342">
        <v>16</v>
      </c>
      <c r="B3582" s="1386"/>
      <c r="C3582" s="1386"/>
      <c r="D3582" s="1386"/>
      <c r="E3582" s="1386"/>
      <c r="F3582" s="1386"/>
      <c r="G3582" s="1386"/>
      <c r="H3582" s="1386"/>
      <c r="I3582" s="1386"/>
      <c r="J3582" s="1386"/>
      <c r="K3582" s="1386"/>
      <c r="L3582" s="1386"/>
      <c r="M3582" s="1386"/>
      <c r="N3582" s="1386"/>
      <c r="O3582" s="1386"/>
      <c r="P3582" s="1386"/>
      <c r="Q3582" s="1386"/>
      <c r="R3582" s="68"/>
      <c r="S3582" s="69"/>
      <c r="T3582" s="1376"/>
      <c r="U3582" s="1380"/>
      <c r="V3582" s="1406"/>
      <c r="W3582" s="1406"/>
      <c r="Z3582" s="1393"/>
    </row>
    <row r="3583" spans="1:27" s="1367" customFormat="1" ht="24.75" customHeight="1" x14ac:dyDescent="0.15">
      <c r="A3583" s="1342">
        <v>17</v>
      </c>
      <c r="B3583" s="1386"/>
      <c r="C3583" s="1386"/>
      <c r="D3583" s="1386"/>
      <c r="E3583" s="1386"/>
      <c r="F3583" s="1386"/>
      <c r="G3583" s="1386"/>
      <c r="H3583" s="1386"/>
      <c r="I3583" s="1386"/>
      <c r="J3583" s="1386"/>
      <c r="K3583" s="1386"/>
      <c r="L3583" s="1386"/>
      <c r="M3583" s="1386"/>
      <c r="N3583" s="1386"/>
      <c r="O3583" s="1386"/>
      <c r="P3583" s="1386"/>
      <c r="Q3583" s="1386"/>
      <c r="R3583" s="68"/>
      <c r="S3583" s="69"/>
      <c r="T3583" s="1376"/>
      <c r="U3583" s="1380"/>
      <c r="V3583" s="1406"/>
      <c r="W3583" s="1406"/>
      <c r="Z3583" s="1393"/>
    </row>
    <row r="3584" spans="1:27" s="1367" customFormat="1" ht="24.75" customHeight="1" x14ac:dyDescent="0.15">
      <c r="A3584" s="1342">
        <v>18</v>
      </c>
      <c r="B3584" s="1386"/>
      <c r="C3584" s="1386"/>
      <c r="D3584" s="1386"/>
      <c r="E3584" s="1386"/>
      <c r="F3584" s="1386"/>
      <c r="G3584" s="1386"/>
      <c r="H3584" s="1386"/>
      <c r="I3584" s="1386"/>
      <c r="J3584" s="1386"/>
      <c r="K3584" s="1386"/>
      <c r="L3584" s="1386"/>
      <c r="M3584" s="1386"/>
      <c r="N3584" s="1386"/>
      <c r="O3584" s="1386"/>
      <c r="P3584" s="1386"/>
      <c r="Q3584" s="1386"/>
      <c r="R3584" s="68"/>
      <c r="S3584" s="69"/>
      <c r="T3584" s="1376"/>
      <c r="U3584" s="1380"/>
      <c r="V3584" s="1406"/>
      <c r="W3584" s="1406"/>
      <c r="Z3584" s="1393"/>
    </row>
    <row r="3585" spans="1:26" s="1367" customFormat="1" ht="24.75" customHeight="1" x14ac:dyDescent="0.15">
      <c r="A3585" s="1447">
        <v>19</v>
      </c>
      <c r="B3585" s="1386"/>
      <c r="C3585" s="1386"/>
      <c r="D3585" s="1386"/>
      <c r="E3585" s="1386"/>
      <c r="F3585" s="1386"/>
      <c r="G3585" s="1386"/>
      <c r="H3585" s="1386"/>
      <c r="I3585" s="1386"/>
      <c r="J3585" s="1386"/>
      <c r="K3585" s="1386"/>
      <c r="L3585" s="1386"/>
      <c r="M3585" s="1386"/>
      <c r="N3585" s="1386"/>
      <c r="O3585" s="1386"/>
      <c r="P3585" s="1386"/>
      <c r="Q3585" s="1386"/>
      <c r="R3585" s="1373"/>
      <c r="S3585" s="69"/>
      <c r="T3585" s="1376"/>
      <c r="U3585" s="1380"/>
      <c r="V3585" s="1406"/>
      <c r="W3585" s="1406"/>
      <c r="Z3585" s="1393"/>
    </row>
    <row r="3586" spans="1:26" s="1367" customFormat="1" ht="24.75" customHeight="1" x14ac:dyDescent="0.15">
      <c r="A3586" s="1447">
        <v>20</v>
      </c>
      <c r="B3586" s="1368"/>
      <c r="C3586" s="1368"/>
      <c r="D3586" s="1368"/>
      <c r="E3586" s="1368"/>
      <c r="F3586" s="1368"/>
      <c r="G3586" s="1368"/>
      <c r="H3586" s="1368"/>
      <c r="I3586" s="1368"/>
      <c r="J3586" s="1368"/>
      <c r="K3586" s="1368"/>
      <c r="L3586" s="1368"/>
      <c r="M3586" s="1368"/>
      <c r="N3586" s="1368"/>
      <c r="O3586" s="1368"/>
      <c r="P3586" s="1368"/>
      <c r="Q3586" s="1368"/>
      <c r="R3586" s="1372"/>
      <c r="S3586" s="1369"/>
      <c r="T3586" s="1376"/>
      <c r="U3586" s="1380"/>
      <c r="V3586" s="1406"/>
      <c r="W3586" s="1406"/>
      <c r="Z3586" s="1393"/>
    </row>
    <row r="3587" spans="1:26" s="1367" customFormat="1" ht="24.75" customHeight="1" x14ac:dyDescent="0.15">
      <c r="A3587" s="1447">
        <v>21</v>
      </c>
      <c r="B3587" s="1369"/>
      <c r="C3587" s="1369"/>
      <c r="D3587" s="1369"/>
      <c r="E3587" s="1369"/>
      <c r="F3587" s="1369"/>
      <c r="G3587" s="1369"/>
      <c r="H3587" s="1369"/>
      <c r="I3587" s="1369"/>
      <c r="J3587" s="1369"/>
      <c r="K3587" s="1369"/>
      <c r="L3587" s="1369"/>
      <c r="M3587" s="1369"/>
      <c r="N3587" s="1369"/>
      <c r="O3587" s="1369"/>
      <c r="P3587" s="1369"/>
      <c r="Q3587" s="1369"/>
      <c r="R3587" s="1369"/>
      <c r="S3587" s="1369"/>
      <c r="T3587" s="1376"/>
      <c r="U3587" s="1380"/>
      <c r="V3587" s="1406"/>
      <c r="W3587" s="1406"/>
      <c r="Z3587" s="1393"/>
    </row>
    <row r="3588" spans="1:26" s="1367" customFormat="1" ht="24.75" customHeight="1" x14ac:dyDescent="0.15">
      <c r="A3588" s="1447">
        <v>22</v>
      </c>
      <c r="B3588" s="1369"/>
      <c r="C3588" s="1369"/>
      <c r="D3588" s="1369"/>
      <c r="E3588" s="1369"/>
      <c r="F3588" s="1369"/>
      <c r="G3588" s="1369"/>
      <c r="H3588" s="1369"/>
      <c r="I3588" s="1369"/>
      <c r="J3588" s="1369"/>
      <c r="K3588" s="1369"/>
      <c r="L3588" s="1369"/>
      <c r="M3588" s="1369"/>
      <c r="N3588" s="1369"/>
      <c r="O3588" s="1369"/>
      <c r="P3588" s="1369"/>
      <c r="Q3588" s="1369"/>
      <c r="R3588" s="1369"/>
      <c r="S3588" s="1369"/>
      <c r="T3588" s="1376"/>
      <c r="U3588" s="1380"/>
      <c r="V3588" s="1406"/>
      <c r="W3588" s="1406"/>
      <c r="Z3588" s="1393"/>
    </row>
    <row r="3589" spans="1:26" s="1367" customFormat="1" ht="24.75" customHeight="1" x14ac:dyDescent="0.15">
      <c r="A3589" s="1447">
        <v>23</v>
      </c>
      <c r="B3589" s="1369"/>
      <c r="C3589" s="1369"/>
      <c r="D3589" s="1369"/>
      <c r="E3589" s="1369"/>
      <c r="F3589" s="1369"/>
      <c r="G3589" s="1369"/>
      <c r="H3589" s="1369"/>
      <c r="I3589" s="1369"/>
      <c r="J3589" s="1369"/>
      <c r="K3589" s="1369"/>
      <c r="L3589" s="1369"/>
      <c r="M3589" s="1369"/>
      <c r="N3589" s="1369"/>
      <c r="O3589" s="1369"/>
      <c r="P3589" s="1369"/>
      <c r="Q3589" s="1369"/>
      <c r="R3589" s="1369"/>
      <c r="S3589" s="1369"/>
      <c r="T3589" s="1376"/>
      <c r="U3589" s="1380"/>
      <c r="V3589" s="1406"/>
      <c r="W3589" s="1406"/>
      <c r="Z3589" s="1393"/>
    </row>
    <row r="3590" spans="1:26" s="1367" customFormat="1" ht="24.75" customHeight="1" x14ac:dyDescent="0.15">
      <c r="A3590" s="1447">
        <v>24</v>
      </c>
      <c r="B3590" s="1369"/>
      <c r="C3590" s="1369"/>
      <c r="D3590" s="1369"/>
      <c r="E3590" s="1369"/>
      <c r="F3590" s="1369"/>
      <c r="G3590" s="1369"/>
      <c r="H3590" s="1369"/>
      <c r="I3590" s="1369"/>
      <c r="J3590" s="1369"/>
      <c r="K3590" s="1369"/>
      <c r="L3590" s="1369"/>
      <c r="M3590" s="1369"/>
      <c r="N3590" s="1369"/>
      <c r="O3590" s="1369"/>
      <c r="P3590" s="1369"/>
      <c r="Q3590" s="1369"/>
      <c r="R3590" s="1369"/>
      <c r="S3590" s="1369"/>
      <c r="T3590" s="1376"/>
      <c r="U3590" s="1380"/>
      <c r="V3590" s="1406"/>
      <c r="W3590" s="1406"/>
      <c r="Z3590" s="1393"/>
    </row>
    <row r="3591" spans="1:26" s="1367" customFormat="1" ht="24.75" customHeight="1" x14ac:dyDescent="0.15">
      <c r="A3591" s="1447">
        <v>25</v>
      </c>
      <c r="B3591" s="1369"/>
      <c r="C3591" s="1369"/>
      <c r="D3591" s="1369"/>
      <c r="E3591" s="1369"/>
      <c r="F3591" s="1369"/>
      <c r="G3591" s="1369"/>
      <c r="H3591" s="1369"/>
      <c r="I3591" s="1369"/>
      <c r="J3591" s="1369"/>
      <c r="K3591" s="1369"/>
      <c r="L3591" s="1369"/>
      <c r="M3591" s="1369"/>
      <c r="N3591" s="1369"/>
      <c r="O3591" s="1369"/>
      <c r="P3591" s="1369"/>
      <c r="Q3591" s="1369"/>
      <c r="R3591" s="1369"/>
      <c r="S3591" s="1369"/>
      <c r="T3591" s="1376"/>
      <c r="U3591" s="1380"/>
      <c r="V3591" s="1406"/>
      <c r="W3591" s="1406"/>
      <c r="Z3591" s="1393"/>
    </row>
    <row r="3592" spans="1:26" s="1367" customFormat="1" ht="24.75" customHeight="1" x14ac:dyDescent="0.15">
      <c r="A3592" s="1447">
        <v>26</v>
      </c>
      <c r="B3592" s="1369"/>
      <c r="C3592" s="1369"/>
      <c r="D3592" s="1369"/>
      <c r="E3592" s="1369"/>
      <c r="F3592" s="1369"/>
      <c r="G3592" s="1369"/>
      <c r="H3592" s="1369"/>
      <c r="I3592" s="1369"/>
      <c r="J3592" s="1369"/>
      <c r="K3592" s="1369"/>
      <c r="L3592" s="1369"/>
      <c r="M3592" s="1369"/>
      <c r="N3592" s="1369"/>
      <c r="O3592" s="1369"/>
      <c r="P3592" s="1369"/>
      <c r="Q3592" s="1369"/>
      <c r="R3592" s="1369"/>
      <c r="S3592" s="1369"/>
      <c r="T3592" s="1376"/>
      <c r="U3592" s="1380"/>
      <c r="V3592" s="1406"/>
      <c r="W3592" s="1406"/>
      <c r="Z3592" s="1393"/>
    </row>
    <row r="3593" spans="1:26" s="1367" customFormat="1" ht="24.75" customHeight="1" x14ac:dyDescent="0.15">
      <c r="A3593" s="1447">
        <v>27</v>
      </c>
      <c r="B3593" s="1369"/>
      <c r="C3593" s="1369"/>
      <c r="D3593" s="1369"/>
      <c r="E3593" s="1369"/>
      <c r="F3593" s="1369"/>
      <c r="G3593" s="1369"/>
      <c r="H3593" s="1369"/>
      <c r="I3593" s="1369"/>
      <c r="J3593" s="1369"/>
      <c r="K3593" s="1369"/>
      <c r="L3593" s="1369"/>
      <c r="M3593" s="1369"/>
      <c r="N3593" s="1369"/>
      <c r="O3593" s="1369"/>
      <c r="P3593" s="1369"/>
      <c r="Q3593" s="1369"/>
      <c r="R3593" s="1369"/>
      <c r="S3593" s="1369"/>
      <c r="T3593" s="1376"/>
      <c r="U3593" s="1380"/>
      <c r="V3593" s="1406"/>
      <c r="W3593" s="1406"/>
      <c r="Z3593" s="1393"/>
    </row>
    <row r="3594" spans="1:26" s="1367" customFormat="1" ht="24.75" customHeight="1" x14ac:dyDescent="0.15">
      <c r="A3594" s="1447">
        <v>28</v>
      </c>
      <c r="B3594" s="1369"/>
      <c r="C3594" s="1369"/>
      <c r="D3594" s="1369"/>
      <c r="E3594" s="1369"/>
      <c r="F3594" s="1369"/>
      <c r="G3594" s="1369"/>
      <c r="H3594" s="1369"/>
      <c r="I3594" s="1369"/>
      <c r="J3594" s="1369"/>
      <c r="K3594" s="1369"/>
      <c r="L3594" s="1369"/>
      <c r="M3594" s="1369"/>
      <c r="N3594" s="1369"/>
      <c r="O3594" s="1369"/>
      <c r="P3594" s="1369"/>
      <c r="Q3594" s="1369"/>
      <c r="R3594" s="1369"/>
      <c r="S3594" s="1369"/>
      <c r="T3594" s="1376"/>
      <c r="U3594" s="1380"/>
      <c r="V3594" s="1406"/>
      <c r="W3594" s="1406"/>
      <c r="Z3594" s="1393"/>
    </row>
    <row r="3595" spans="1:26" s="1367" customFormat="1" ht="24.75" customHeight="1" x14ac:dyDescent="0.15">
      <c r="A3595" s="1447">
        <v>29</v>
      </c>
      <c r="B3595" s="1369"/>
      <c r="C3595" s="1369"/>
      <c r="D3595" s="1369"/>
      <c r="E3595" s="1369"/>
      <c r="F3595" s="1369"/>
      <c r="G3595" s="1369"/>
      <c r="H3595" s="1369"/>
      <c r="I3595" s="1369"/>
      <c r="J3595" s="1369"/>
      <c r="K3595" s="1369"/>
      <c r="L3595" s="1369"/>
      <c r="M3595" s="1369"/>
      <c r="N3595" s="1369"/>
      <c r="O3595" s="1369"/>
      <c r="P3595" s="1369"/>
      <c r="Q3595" s="1369"/>
      <c r="R3595" s="1369"/>
      <c r="S3595" s="1369"/>
      <c r="T3595" s="1376"/>
      <c r="U3595" s="1380"/>
      <c r="V3595" s="1406"/>
      <c r="W3595" s="1406"/>
      <c r="Z3595" s="1393"/>
    </row>
    <row r="3596" spans="1:26" s="1367" customFormat="1" ht="24.75" customHeight="1" x14ac:dyDescent="0.15">
      <c r="A3596" s="44">
        <v>30</v>
      </c>
      <c r="B3596" s="1387"/>
      <c r="C3596" s="1387"/>
      <c r="D3596" s="1387"/>
      <c r="E3596" s="1387"/>
      <c r="F3596" s="1387"/>
      <c r="G3596" s="1387"/>
      <c r="H3596" s="1387"/>
      <c r="I3596" s="1387"/>
      <c r="J3596" s="1387"/>
      <c r="K3596" s="1387"/>
      <c r="L3596" s="1387"/>
      <c r="M3596" s="1387"/>
      <c r="N3596" s="1387"/>
      <c r="O3596" s="1387"/>
      <c r="P3596" s="1387"/>
      <c r="Q3596" s="1387"/>
      <c r="R3596" s="1387"/>
      <c r="S3596" s="1387"/>
      <c r="T3596" s="1388"/>
      <c r="U3596" s="1389"/>
      <c r="V3596" s="1406"/>
      <c r="W3596" s="1406"/>
      <c r="Z3596" s="1393"/>
    </row>
    <row r="3597" spans="1:26" s="1367" customFormat="1" ht="24.75" customHeight="1" x14ac:dyDescent="0.15">
      <c r="A3597" s="44">
        <v>31</v>
      </c>
      <c r="B3597" s="1387"/>
      <c r="C3597" s="1387"/>
      <c r="D3597" s="1387"/>
      <c r="E3597" s="1387"/>
      <c r="F3597" s="1387"/>
      <c r="G3597" s="1387"/>
      <c r="H3597" s="1387"/>
      <c r="I3597" s="1387"/>
      <c r="J3597" s="1387"/>
      <c r="K3597" s="1387"/>
      <c r="L3597" s="1387"/>
      <c r="M3597" s="1387"/>
      <c r="N3597" s="1387"/>
      <c r="O3597" s="1387"/>
      <c r="P3597" s="1387"/>
      <c r="Q3597" s="1387"/>
      <c r="R3597" s="1387"/>
      <c r="S3597" s="1387"/>
      <c r="T3597" s="1388"/>
      <c r="U3597" s="1389"/>
      <c r="V3597" s="1406"/>
      <c r="W3597" s="1406"/>
      <c r="Z3597" s="1393"/>
    </row>
    <row r="3598" spans="1:26" s="1367" customFormat="1" ht="24.75" customHeight="1" x14ac:dyDescent="0.15">
      <c r="A3598" s="44">
        <v>32</v>
      </c>
      <c r="B3598" s="1387"/>
      <c r="C3598" s="1387"/>
      <c r="D3598" s="1387"/>
      <c r="E3598" s="1387"/>
      <c r="F3598" s="1387"/>
      <c r="G3598" s="1387"/>
      <c r="H3598" s="1387"/>
      <c r="I3598" s="1387"/>
      <c r="J3598" s="1387"/>
      <c r="K3598" s="1387"/>
      <c r="L3598" s="1387"/>
      <c r="M3598" s="1387"/>
      <c r="N3598" s="1387"/>
      <c r="O3598" s="1387"/>
      <c r="P3598" s="1387"/>
      <c r="Q3598" s="1387"/>
      <c r="R3598" s="1387"/>
      <c r="S3598" s="1387"/>
      <c r="T3598" s="1388"/>
      <c r="U3598" s="1389"/>
      <c r="V3598" s="1406"/>
      <c r="W3598" s="1406"/>
      <c r="Z3598" s="1393"/>
    </row>
    <row r="3599" spans="1:26" s="1367" customFormat="1" ht="24.75" customHeight="1" thickBot="1" x14ac:dyDescent="0.2">
      <c r="A3599" s="462">
        <v>33</v>
      </c>
      <c r="B3599" s="1387"/>
      <c r="C3599" s="1387"/>
      <c r="D3599" s="1387"/>
      <c r="E3599" s="1387"/>
      <c r="F3599" s="1387"/>
      <c r="G3599" s="1387"/>
      <c r="H3599" s="1387"/>
      <c r="I3599" s="1387"/>
      <c r="J3599" s="1387"/>
      <c r="K3599" s="1387"/>
      <c r="L3599" s="1387"/>
      <c r="M3599" s="1387"/>
      <c r="N3599" s="1387"/>
      <c r="O3599" s="1387"/>
      <c r="P3599" s="1387"/>
      <c r="Q3599" s="1387"/>
      <c r="R3599" s="1387"/>
      <c r="S3599" s="1387"/>
      <c r="T3599" s="1388"/>
      <c r="U3599" s="1388"/>
      <c r="V3599" s="1406"/>
      <c r="W3599" s="1406"/>
      <c r="Z3599" s="1393"/>
    </row>
    <row r="3600" spans="1:26" s="1367" customFormat="1" ht="20.100000000000001" customHeight="1" thickBot="1" x14ac:dyDescent="0.2">
      <c r="A3600" s="1469" t="s">
        <v>1996</v>
      </c>
      <c r="B3600" s="1470"/>
      <c r="C3600" s="1701" t="s">
        <v>2134</v>
      </c>
      <c r="D3600" s="1564"/>
      <c r="E3600" s="1564"/>
      <c r="F3600" s="1565"/>
      <c r="G3600" s="1409"/>
      <c r="H3600" s="1410"/>
      <c r="I3600" s="1410"/>
      <c r="J3600" s="1410"/>
      <c r="K3600" s="1410"/>
      <c r="L3600" s="1410"/>
      <c r="M3600" s="1410"/>
      <c r="N3600" s="1474"/>
      <c r="O3600" s="1474"/>
      <c r="P3600" s="1474"/>
      <c r="Q3600" s="1474"/>
      <c r="R3600" s="1474"/>
      <c r="S3600" s="1474"/>
      <c r="T3600" s="1474"/>
      <c r="U3600" s="1475"/>
      <c r="V3600" s="1406"/>
      <c r="W3600" s="1406"/>
      <c r="Z3600" s="1393"/>
    </row>
    <row r="3601" spans="1:27" s="2" customFormat="1" ht="31.5" customHeight="1" thickBot="1" x14ac:dyDescent="0.2">
      <c r="A3601" s="1683" t="s">
        <v>675</v>
      </c>
      <c r="B3601" s="1684"/>
      <c r="C3601" s="1684"/>
      <c r="D3601" s="1684"/>
      <c r="E3601" s="1685"/>
      <c r="F3601" s="602" t="s">
        <v>1766</v>
      </c>
      <c r="G3601" s="1"/>
      <c r="H3601" s="1479" t="s">
        <v>676</v>
      </c>
      <c r="I3601" s="1480"/>
      <c r="J3601" s="1480"/>
      <c r="K3601" s="5" t="s">
        <v>135</v>
      </c>
      <c r="L3601" s="1457" t="s">
        <v>150</v>
      </c>
      <c r="M3601" s="1457"/>
      <c r="N3601" s="1458"/>
      <c r="O3601" s="1"/>
      <c r="P3601" s="6"/>
      <c r="Q3601" s="6"/>
      <c r="R3601" s="6"/>
      <c r="S3601" s="1"/>
      <c r="T3601" s="1467" t="s">
        <v>134</v>
      </c>
      <c r="U3601" s="1468"/>
      <c r="V3601" s="34">
        <f>V3603/V3608</f>
        <v>1.8640350877192981E-2</v>
      </c>
      <c r="W3601" s="34">
        <f>W3603/W3608</f>
        <v>1.8162393162393164E-2</v>
      </c>
      <c r="X3601" s="678">
        <f>AVERAGE(V3601,W3601)</f>
        <v>1.8401372019793073E-2</v>
      </c>
      <c r="Y3601" s="380" t="s">
        <v>136</v>
      </c>
      <c r="Z3601" s="381">
        <f>ROUND(X3601*1440,0)/1440</f>
        <v>1.8055555555555554E-2</v>
      </c>
    </row>
    <row r="3602" spans="1:27" s="2" customFormat="1" ht="9" customHeight="1" thickBot="1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534"/>
      <c r="U3602" s="534"/>
      <c r="V3602" s="34">
        <v>0.23958333333333334</v>
      </c>
      <c r="W3602" s="34">
        <v>0.23611111111111113</v>
      </c>
      <c r="Z3602" s="104"/>
    </row>
    <row r="3603" spans="1:27" s="2" customFormat="1" ht="20.100000000000001" customHeight="1" thickBot="1" x14ac:dyDescent="0.2">
      <c r="A3603" s="1495" t="s">
        <v>137</v>
      </c>
      <c r="B3603" s="1483"/>
      <c r="C3603" s="1483" t="s">
        <v>387</v>
      </c>
      <c r="D3603" s="1483"/>
      <c r="E3603" s="1484"/>
      <c r="F3603" s="1453" t="s">
        <v>677</v>
      </c>
      <c r="G3603" s="1454"/>
      <c r="H3603" s="1454"/>
      <c r="I3603" s="1454"/>
      <c r="J3603" s="1454"/>
      <c r="K3603" s="1"/>
      <c r="L3603" s="1"/>
      <c r="M3603" s="1"/>
      <c r="N3603" s="1463" t="s">
        <v>3</v>
      </c>
      <c r="O3603" s="1464"/>
      <c r="P3603" s="1503">
        <f>Z3601</f>
        <v>1.8055555555555554E-2</v>
      </c>
      <c r="Q3603" s="1504"/>
      <c r="R3603" s="1"/>
      <c r="S3603" s="7" t="s">
        <v>139</v>
      </c>
      <c r="T3603" s="1526">
        <v>4.9999999999999996E-2</v>
      </c>
      <c r="U3603" s="1527"/>
      <c r="V3603" s="34">
        <f>V3604-V3602</f>
        <v>0.70833333333333326</v>
      </c>
      <c r="W3603" s="34">
        <f>W3604-W3602</f>
        <v>0.70833333333333337</v>
      </c>
      <c r="Z3603" s="104"/>
    </row>
    <row r="3604" spans="1:27" s="2" customFormat="1" ht="9" customHeight="1" thickBot="1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534"/>
      <c r="U3604" s="534"/>
      <c r="V3604" s="34">
        <v>0.94791666666666663</v>
      </c>
      <c r="W3604" s="34">
        <v>0.94444444444444453</v>
      </c>
      <c r="Z3604" s="104"/>
    </row>
    <row r="3605" spans="1:27" s="2" customFormat="1" ht="20.100000000000001" customHeight="1" x14ac:dyDescent="0.15">
      <c r="A3605" s="1499" t="s">
        <v>140</v>
      </c>
      <c r="B3605" s="1494">
        <v>1</v>
      </c>
      <c r="C3605" s="1494"/>
      <c r="D3605" s="1494">
        <v>2</v>
      </c>
      <c r="E3605" s="1494"/>
      <c r="F3605" s="1494">
        <v>3</v>
      </c>
      <c r="G3605" s="1494"/>
      <c r="H3605" s="1494">
        <v>4</v>
      </c>
      <c r="I3605" s="1494"/>
      <c r="J3605" s="1494">
        <v>5</v>
      </c>
      <c r="K3605" s="1494"/>
      <c r="L3605" s="1494">
        <v>6</v>
      </c>
      <c r="M3605" s="1494"/>
      <c r="N3605" s="1494">
        <v>7</v>
      </c>
      <c r="O3605" s="1494"/>
      <c r="P3605" s="1494">
        <v>8</v>
      </c>
      <c r="Q3605" s="1494"/>
      <c r="R3605" s="1494">
        <v>9</v>
      </c>
      <c r="S3605" s="1494"/>
      <c r="T3605" s="1501">
        <v>10</v>
      </c>
      <c r="U3605" s="1502"/>
      <c r="V3605" s="34"/>
      <c r="W3605" s="34"/>
      <c r="Z3605" s="104"/>
    </row>
    <row r="3606" spans="1:27" s="2" customFormat="1" ht="20.100000000000001" customHeight="1" x14ac:dyDescent="0.15">
      <c r="A3606" s="1500"/>
      <c r="B3606" s="831" t="s">
        <v>676</v>
      </c>
      <c r="C3606" s="831" t="s">
        <v>150</v>
      </c>
      <c r="D3606" s="831" t="s">
        <v>676</v>
      </c>
      <c r="E3606" s="831" t="s">
        <v>150</v>
      </c>
      <c r="F3606" s="831" t="s">
        <v>676</v>
      </c>
      <c r="G3606" s="831" t="s">
        <v>150</v>
      </c>
      <c r="H3606" s="831" t="s">
        <v>676</v>
      </c>
      <c r="I3606" s="831" t="s">
        <v>150</v>
      </c>
      <c r="J3606" s="831" t="s">
        <v>676</v>
      </c>
      <c r="K3606" s="831" t="s">
        <v>150</v>
      </c>
      <c r="L3606" s="831" t="s">
        <v>676</v>
      </c>
      <c r="M3606" s="831" t="s">
        <v>150</v>
      </c>
      <c r="N3606" s="831" t="s">
        <v>676</v>
      </c>
      <c r="O3606" s="831" t="s">
        <v>150</v>
      </c>
      <c r="P3606" s="831"/>
      <c r="Q3606" s="9"/>
      <c r="R3606" s="9"/>
      <c r="S3606" s="9"/>
      <c r="T3606" s="10"/>
      <c r="U3606" s="16"/>
      <c r="V3606" s="534"/>
      <c r="W3606" s="534"/>
      <c r="Z3606" s="104"/>
    </row>
    <row r="3607" spans="1:27" s="2" customFormat="1" ht="24.75" customHeight="1" x14ac:dyDescent="0.15">
      <c r="A3607" s="85">
        <v>1</v>
      </c>
      <c r="B3607" s="88"/>
      <c r="C3607" s="40">
        <v>0.23958333333333334</v>
      </c>
      <c r="D3607" s="40">
        <v>0.29583333333333334</v>
      </c>
      <c r="E3607" s="40">
        <v>0.34791666666666665</v>
      </c>
      <c r="F3607" s="40">
        <v>0.43541666666666656</v>
      </c>
      <c r="G3607" s="40">
        <v>0.49027777777777765</v>
      </c>
      <c r="H3607" s="40">
        <v>0.57638888888888884</v>
      </c>
      <c r="I3607" s="40">
        <v>0.6347222222222223</v>
      </c>
      <c r="J3607" s="40">
        <v>0.71736111111111134</v>
      </c>
      <c r="K3607" s="40">
        <v>0.77430555555555591</v>
      </c>
      <c r="L3607" s="40">
        <v>0.84027777777777835</v>
      </c>
      <c r="M3607" s="40">
        <v>0.8937500000000006</v>
      </c>
      <c r="N3607" s="40"/>
      <c r="O3607" s="40"/>
      <c r="P3607" s="3"/>
      <c r="Q3607" s="3"/>
      <c r="R3607" s="68"/>
      <c r="S3607" s="69"/>
      <c r="T3607" s="14"/>
      <c r="U3607" s="20"/>
      <c r="V3607" s="111">
        <f>COUNTA(B3607:U3638)</f>
        <v>77</v>
      </c>
      <c r="W3607" s="22">
        <f>V3607/7/2</f>
        <v>5.5</v>
      </c>
      <c r="Z3607" s="104"/>
      <c r="AA3607" s="701" t="s">
        <v>678</v>
      </c>
    </row>
    <row r="3608" spans="1:27" s="2" customFormat="1" ht="24.75" customHeight="1" x14ac:dyDescent="0.15">
      <c r="A3608" s="85">
        <v>2</v>
      </c>
      <c r="B3608" s="88"/>
      <c r="C3608" s="40">
        <v>0.25347222222222221</v>
      </c>
      <c r="D3608" s="40">
        <v>0.31527777777777777</v>
      </c>
      <c r="E3608" s="40">
        <v>0.36874999999999997</v>
      </c>
      <c r="F3608" s="40">
        <v>0.45624999999999988</v>
      </c>
      <c r="G3608" s="40">
        <v>0.51111111111111096</v>
      </c>
      <c r="H3608" s="40">
        <v>0.59652777777777777</v>
      </c>
      <c r="I3608" s="40">
        <v>0.65486111111111123</v>
      </c>
      <c r="J3608" s="40">
        <v>0.73680555555555582</v>
      </c>
      <c r="K3608" s="40">
        <v>0.79305555555555596</v>
      </c>
      <c r="L3608" s="40">
        <v>0.85694444444444506</v>
      </c>
      <c r="M3608" s="40">
        <v>0.9118055555555562</v>
      </c>
      <c r="N3608" s="40"/>
      <c r="O3608" s="40"/>
      <c r="P3608" s="3"/>
      <c r="Q3608" s="3"/>
      <c r="R3608" s="68"/>
      <c r="S3608" s="69"/>
      <c r="T3608" s="14"/>
      <c r="U3608" s="20"/>
      <c r="V3608" s="23">
        <f>COUNTA(B3607:B3638,D3607:D3638,F3607:F3638,H3607:H3638,J3607:J3638,L3607:L3638,N3607:N3638,P3607:P3638,R3607:R3638,T3607:T3638)</f>
        <v>38</v>
      </c>
      <c r="W3608" s="23">
        <f>COUNTA(C3607:C3638,E3607:E3638,G3607:G3638,I3607:I3638,K3607:K3638,M3607:M3638,O3607:O3638,Q3607:Q3638,S3607:S3638,U3607:U3638)</f>
        <v>39</v>
      </c>
      <c r="Y3608" s="1">
        <f>(V3608+W3608)/2</f>
        <v>38.5</v>
      </c>
      <c r="Z3608" s="104"/>
      <c r="AA3608" s="701" t="s">
        <v>678</v>
      </c>
    </row>
    <row r="3609" spans="1:27" s="2" customFormat="1" ht="24.75" customHeight="1" x14ac:dyDescent="0.15">
      <c r="A3609" s="85">
        <v>3</v>
      </c>
      <c r="B3609" s="88"/>
      <c r="C3609" s="40">
        <v>0.2673611111111111</v>
      </c>
      <c r="D3609" s="40">
        <v>0.3347222222222222</v>
      </c>
      <c r="E3609" s="40">
        <v>0.3881944444444444</v>
      </c>
      <c r="F3609" s="40">
        <v>0.47569444444444431</v>
      </c>
      <c r="G3609" s="40">
        <v>0.53194444444444433</v>
      </c>
      <c r="H3609" s="40">
        <v>0.6166666666666667</v>
      </c>
      <c r="I3609" s="40">
        <v>0.67500000000000016</v>
      </c>
      <c r="J3609" s="40">
        <v>0.75416666666666698</v>
      </c>
      <c r="K3609" s="40">
        <v>0.81041666666666712</v>
      </c>
      <c r="L3609" s="40">
        <v>0.87361111111111178</v>
      </c>
      <c r="M3609" s="40">
        <v>0.9298611111111118</v>
      </c>
      <c r="N3609" s="40"/>
      <c r="O3609" s="40"/>
      <c r="P3609" s="3"/>
      <c r="Q3609" s="1068"/>
      <c r="R3609" s="68"/>
      <c r="S3609" s="69"/>
      <c r="T3609" s="14"/>
      <c r="U3609" s="20"/>
      <c r="V3609" s="534"/>
      <c r="W3609" s="534"/>
      <c r="Y3609" s="1" t="s">
        <v>145</v>
      </c>
      <c r="Z3609" s="104"/>
      <c r="AA3609" s="701" t="s">
        <v>678</v>
      </c>
    </row>
    <row r="3610" spans="1:27" s="2" customFormat="1" ht="24.75" customHeight="1" x14ac:dyDescent="0.15">
      <c r="A3610" s="85">
        <v>4</v>
      </c>
      <c r="B3610" s="40"/>
      <c r="C3610" s="40">
        <v>0.28125</v>
      </c>
      <c r="D3610" s="40">
        <v>0.35416666666666663</v>
      </c>
      <c r="E3610" s="40">
        <v>0.40833333333333327</v>
      </c>
      <c r="F3610" s="40">
        <v>0.49583333333333318</v>
      </c>
      <c r="G3610" s="40">
        <v>0.5527777777777777</v>
      </c>
      <c r="H3610" s="40">
        <v>0.63680555555555562</v>
      </c>
      <c r="I3610" s="40">
        <v>0.69444444444444464</v>
      </c>
      <c r="J3610" s="40">
        <v>0.77152777777777815</v>
      </c>
      <c r="K3610" s="40">
        <v>0.82777777777777828</v>
      </c>
      <c r="L3610" s="40">
        <v>0.8902777777777785</v>
      </c>
      <c r="M3610" s="40">
        <v>0.94791666666666741</v>
      </c>
      <c r="N3610" s="40"/>
      <c r="O3610" s="40"/>
      <c r="P3610" s="3"/>
      <c r="Q3610" s="1068"/>
      <c r="R3610" s="68"/>
      <c r="S3610" s="69"/>
      <c r="T3610" s="14"/>
      <c r="U3610" s="20"/>
      <c r="V3610" s="115">
        <f>L3611-L3610</f>
        <v>1.8055555555555602E-2</v>
      </c>
      <c r="W3610" s="115">
        <f>M3607-K3613</f>
        <v>1.8055555555555602E-2</v>
      </c>
      <c r="Z3610" s="104"/>
      <c r="AA3610" s="701" t="s">
        <v>678</v>
      </c>
    </row>
    <row r="3611" spans="1:27" s="2" customFormat="1" ht="24.75" customHeight="1" x14ac:dyDescent="0.15">
      <c r="A3611" s="85">
        <v>5</v>
      </c>
      <c r="B3611" s="40">
        <v>0.23611111111111113</v>
      </c>
      <c r="C3611" s="40">
        <v>0.2951388888888889</v>
      </c>
      <c r="D3611" s="40">
        <v>0.3743055555555555</v>
      </c>
      <c r="E3611" s="40">
        <v>0.42847222222222214</v>
      </c>
      <c r="F3611" s="40">
        <v>0.5166666666666665</v>
      </c>
      <c r="G3611" s="40">
        <v>0.57361111111111107</v>
      </c>
      <c r="H3611" s="40">
        <v>0.65694444444444455</v>
      </c>
      <c r="I3611" s="40">
        <v>0.71388888888888913</v>
      </c>
      <c r="J3611" s="40">
        <v>0.78888888888888931</v>
      </c>
      <c r="K3611" s="40">
        <v>0.844444444444445</v>
      </c>
      <c r="L3611" s="40">
        <v>0.9083333333333341</v>
      </c>
      <c r="M3611" s="40"/>
      <c r="N3611" s="40"/>
      <c r="O3611" s="40"/>
      <c r="P3611" s="3"/>
      <c r="Q3611" s="1068"/>
      <c r="R3611" s="68"/>
      <c r="S3611" s="69"/>
      <c r="T3611" s="14"/>
      <c r="U3611" s="20"/>
      <c r="V3611" s="115">
        <f>L3612-L3611</f>
        <v>1.8055555555555602E-2</v>
      </c>
      <c r="W3611" s="115">
        <f>M3608-M3607</f>
        <v>1.8055555555555602E-2</v>
      </c>
      <c r="Z3611" s="104"/>
      <c r="AA3611" s="701"/>
    </row>
    <row r="3612" spans="1:27" s="2" customFormat="1" ht="24.75" customHeight="1" x14ac:dyDescent="0.15">
      <c r="A3612" s="85">
        <v>6</v>
      </c>
      <c r="B3612" s="40">
        <v>0.25555555555555559</v>
      </c>
      <c r="C3612" s="40">
        <v>0.31041666666666667</v>
      </c>
      <c r="D3612" s="40">
        <v>0.39444444444444438</v>
      </c>
      <c r="E3612" s="40">
        <v>0.44861111111111102</v>
      </c>
      <c r="F3612" s="40">
        <v>0.53680555555555542</v>
      </c>
      <c r="G3612" s="40">
        <v>0.59444444444444444</v>
      </c>
      <c r="H3612" s="40">
        <v>0.67708333333333348</v>
      </c>
      <c r="I3612" s="40">
        <v>0.73402777777777806</v>
      </c>
      <c r="J3612" s="40">
        <v>0.80625000000000047</v>
      </c>
      <c r="K3612" s="40">
        <v>0.86041666666666727</v>
      </c>
      <c r="L3612" s="40">
        <v>0.92638888888888971</v>
      </c>
      <c r="M3612" s="40"/>
      <c r="N3612" s="40"/>
      <c r="O3612" s="40"/>
      <c r="P3612" s="3"/>
      <c r="Q3612" s="1068"/>
      <c r="R3612" s="68"/>
      <c r="S3612" s="69"/>
      <c r="T3612" s="14"/>
      <c r="U3612" s="20"/>
      <c r="V3612" s="115">
        <f>L3613-L3612</f>
        <v>1.8055555555555602E-2</v>
      </c>
      <c r="W3612" s="115">
        <f>M3609-M3608</f>
        <v>1.8055555555555602E-2</v>
      </c>
      <c r="Z3612" s="104"/>
      <c r="AA3612" s="701"/>
    </row>
    <row r="3613" spans="1:27" s="2" customFormat="1" ht="24.75" customHeight="1" x14ac:dyDescent="0.15">
      <c r="A3613" s="85">
        <v>7</v>
      </c>
      <c r="B3613" s="40">
        <v>0.27500000000000002</v>
      </c>
      <c r="C3613" s="40">
        <v>0.32708333333333334</v>
      </c>
      <c r="D3613" s="40">
        <v>0.41458333333333325</v>
      </c>
      <c r="E3613" s="40">
        <v>0.46944444444444433</v>
      </c>
      <c r="F3613" s="40">
        <v>0.5576388888888888</v>
      </c>
      <c r="G3613" s="40">
        <v>0.61527777777777781</v>
      </c>
      <c r="H3613" s="40">
        <v>0.69722222222222241</v>
      </c>
      <c r="I3613" s="40">
        <v>0.75416666666666698</v>
      </c>
      <c r="J3613" s="40">
        <v>0.82361111111111163</v>
      </c>
      <c r="K3613" s="40">
        <v>0.875694444444445</v>
      </c>
      <c r="L3613" s="40">
        <v>0.94444444444444531</v>
      </c>
      <c r="M3613" s="40"/>
      <c r="N3613" s="40"/>
      <c r="O3613" s="40"/>
      <c r="P3613" s="3"/>
      <c r="Q3613" s="1068"/>
      <c r="R3613" s="68"/>
      <c r="S3613" s="69"/>
      <c r="T3613" s="14"/>
      <c r="U3613" s="20"/>
      <c r="V3613" s="115"/>
      <c r="W3613" s="115">
        <f>M3610-M3609</f>
        <v>1.8055555555555602E-2</v>
      </c>
      <c r="Z3613" s="104"/>
      <c r="AA3613" s="701"/>
    </row>
    <row r="3614" spans="1:27" s="2" customFormat="1" ht="24.75" customHeight="1" x14ac:dyDescent="0.15">
      <c r="A3614" s="85">
        <v>8</v>
      </c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40"/>
      <c r="O3614" s="40"/>
      <c r="P3614" s="3"/>
      <c r="Q3614" s="1068"/>
      <c r="R3614" s="68"/>
      <c r="S3614" s="69"/>
      <c r="T3614" s="14"/>
      <c r="U3614" s="20"/>
      <c r="V3614" s="115"/>
      <c r="W3614" s="115"/>
      <c r="Z3614" s="104"/>
    </row>
    <row r="3615" spans="1:27" s="2" customFormat="1" ht="24.75" customHeight="1" x14ac:dyDescent="0.15">
      <c r="A3615" s="85">
        <v>9</v>
      </c>
      <c r="B3615" s="3"/>
      <c r="C3615" s="3"/>
      <c r="D3615" s="40"/>
      <c r="E3615" s="3"/>
      <c r="F3615" s="49"/>
      <c r="G3615" s="3"/>
      <c r="H3615" s="50"/>
      <c r="I3615" s="3"/>
      <c r="J3615" s="3"/>
      <c r="K3615" s="3"/>
      <c r="L3615" s="3"/>
      <c r="M3615" s="3"/>
      <c r="N3615" s="3"/>
      <c r="O3615" s="3"/>
      <c r="P3615" s="3"/>
      <c r="Q3615" s="3"/>
      <c r="R3615" s="68"/>
      <c r="S3615" s="69"/>
      <c r="T3615" s="14"/>
      <c r="U3615" s="20"/>
      <c r="V3615" s="115"/>
      <c r="W3615" s="534"/>
      <c r="Z3615" s="104"/>
    </row>
    <row r="3616" spans="1:27" s="2" customFormat="1" ht="24.75" customHeight="1" x14ac:dyDescent="0.15">
      <c r="A3616" s="728">
        <v>10</v>
      </c>
      <c r="B3616" s="3"/>
      <c r="C3616" s="3"/>
      <c r="D3616" s="40"/>
      <c r="E3616" s="3"/>
      <c r="F3616" s="49"/>
      <c r="G3616" s="3"/>
      <c r="H3616" s="50"/>
      <c r="I3616" s="3"/>
      <c r="J3616" s="3"/>
      <c r="K3616" s="3"/>
      <c r="L3616" s="3"/>
      <c r="M3616" s="3"/>
      <c r="N3616" s="3"/>
      <c r="O3616" s="3"/>
      <c r="P3616" s="3"/>
      <c r="Q3616" s="3"/>
      <c r="R3616" s="68"/>
      <c r="S3616" s="69"/>
      <c r="T3616" s="14"/>
      <c r="U3616" s="20"/>
      <c r="V3616" s="534"/>
      <c r="W3616" s="534"/>
      <c r="Z3616" s="104"/>
    </row>
    <row r="3617" spans="1:26" s="2" customFormat="1" ht="24.75" customHeight="1" x14ac:dyDescent="0.15">
      <c r="A3617" s="728">
        <v>11</v>
      </c>
      <c r="B3617" s="3"/>
      <c r="C3617" s="3"/>
      <c r="D3617" s="40"/>
      <c r="E3617" s="3"/>
      <c r="F3617" s="49"/>
      <c r="G3617" s="3"/>
      <c r="H3617" s="50"/>
      <c r="I3617" s="3"/>
      <c r="J3617" s="3"/>
      <c r="K3617" s="3"/>
      <c r="L3617" s="3"/>
      <c r="M3617" s="3"/>
      <c r="N3617" s="3"/>
      <c r="O3617" s="3"/>
      <c r="P3617" s="3"/>
      <c r="Q3617" s="3"/>
      <c r="R3617" s="68"/>
      <c r="S3617" s="69"/>
      <c r="T3617" s="14"/>
      <c r="U3617" s="20"/>
      <c r="V3617" s="534"/>
      <c r="W3617" s="534"/>
      <c r="Z3617" s="104"/>
    </row>
    <row r="3618" spans="1:26" s="2" customFormat="1" ht="24.75" customHeight="1" x14ac:dyDescent="0.15">
      <c r="A3618" s="728">
        <v>12</v>
      </c>
      <c r="B3618" s="3"/>
      <c r="C3618" s="3"/>
      <c r="D3618" s="3"/>
      <c r="E3618" s="3"/>
      <c r="F3618" s="49"/>
      <c r="G3618" s="3"/>
      <c r="H3618" s="50"/>
      <c r="I3618" s="3"/>
      <c r="J3618" s="3"/>
      <c r="K3618" s="3"/>
      <c r="L3618" s="3"/>
      <c r="M3618" s="3"/>
      <c r="N3618" s="3"/>
      <c r="O3618" s="3"/>
      <c r="P3618" s="3"/>
      <c r="Q3618" s="3"/>
      <c r="R3618" s="68"/>
      <c r="S3618" s="69"/>
      <c r="T3618" s="14"/>
      <c r="U3618" s="20"/>
      <c r="V3618" s="534"/>
      <c r="W3618" s="534"/>
      <c r="Z3618" s="104"/>
    </row>
    <row r="3619" spans="1:26" s="2" customFormat="1" ht="24.75" customHeight="1" x14ac:dyDescent="0.15">
      <c r="A3619" s="728">
        <v>13</v>
      </c>
      <c r="B3619" s="3"/>
      <c r="C3619" s="3"/>
      <c r="D3619" s="3"/>
      <c r="E3619" s="3"/>
      <c r="F3619" s="49"/>
      <c r="G3619" s="3"/>
      <c r="H3619" s="50"/>
      <c r="I3619" s="3"/>
      <c r="J3619" s="3"/>
      <c r="K3619" s="3"/>
      <c r="L3619" s="3"/>
      <c r="M3619" s="3"/>
      <c r="N3619" s="3"/>
      <c r="O3619" s="3"/>
      <c r="P3619" s="3"/>
      <c r="Q3619" s="3"/>
      <c r="R3619" s="68"/>
      <c r="S3619" s="69"/>
      <c r="T3619" s="14"/>
      <c r="U3619" s="20"/>
      <c r="V3619" s="534"/>
      <c r="W3619" s="534"/>
      <c r="Z3619" s="104"/>
    </row>
    <row r="3620" spans="1:26" s="2" customFormat="1" ht="24.75" customHeight="1" x14ac:dyDescent="0.15">
      <c r="A3620" s="728">
        <v>14</v>
      </c>
      <c r="B3620" s="3"/>
      <c r="C3620" s="3"/>
      <c r="D3620" s="3"/>
      <c r="E3620" s="3"/>
      <c r="F3620" s="49"/>
      <c r="G3620" s="3"/>
      <c r="H3620" s="50"/>
      <c r="I3620" s="3"/>
      <c r="J3620" s="3"/>
      <c r="K3620" s="3"/>
      <c r="L3620" s="3"/>
      <c r="M3620" s="3"/>
      <c r="N3620" s="3"/>
      <c r="O3620" s="3"/>
      <c r="P3620" s="3"/>
      <c r="Q3620" s="3"/>
      <c r="R3620" s="68"/>
      <c r="S3620" s="69"/>
      <c r="T3620" s="14"/>
      <c r="U3620" s="20"/>
      <c r="V3620" s="534"/>
      <c r="W3620" s="534"/>
      <c r="Z3620" s="104"/>
    </row>
    <row r="3621" spans="1:26" s="2" customFormat="1" ht="24.75" customHeight="1" x14ac:dyDescent="0.15">
      <c r="A3621" s="728">
        <v>15</v>
      </c>
      <c r="B3621" s="3"/>
      <c r="C3621" s="3"/>
      <c r="D3621" s="3"/>
      <c r="E3621" s="3"/>
      <c r="F3621" s="49"/>
      <c r="G3621" s="3"/>
      <c r="H3621" s="50"/>
      <c r="I3621" s="3"/>
      <c r="J3621" s="3"/>
      <c r="K3621" s="3"/>
      <c r="L3621" s="3"/>
      <c r="M3621" s="3"/>
      <c r="N3621" s="3"/>
      <c r="O3621" s="3"/>
      <c r="P3621" s="3"/>
      <c r="Q3621" s="3"/>
      <c r="R3621" s="68"/>
      <c r="S3621" s="69"/>
      <c r="T3621" s="14"/>
      <c r="U3621" s="20"/>
      <c r="V3621" s="534"/>
      <c r="W3621" s="534"/>
      <c r="Z3621" s="104"/>
    </row>
    <row r="3622" spans="1:26" s="2" customFormat="1" ht="24.75" customHeight="1" x14ac:dyDescent="0.15">
      <c r="A3622" s="728">
        <v>16</v>
      </c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40"/>
      <c r="O3622" s="40"/>
      <c r="P3622" s="40"/>
      <c r="Q3622" s="40"/>
      <c r="R3622" s="68"/>
      <c r="S3622" s="69"/>
      <c r="T3622" s="14"/>
      <c r="U3622" s="20"/>
      <c r="V3622" s="534"/>
      <c r="W3622" s="534"/>
      <c r="Z3622" s="104"/>
    </row>
    <row r="3623" spans="1:26" s="2" customFormat="1" ht="24.75" customHeight="1" x14ac:dyDescent="0.15">
      <c r="A3623" s="728">
        <v>17</v>
      </c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40"/>
      <c r="O3623" s="40"/>
      <c r="P3623" s="40"/>
      <c r="Q3623" s="40"/>
      <c r="R3623" s="68"/>
      <c r="S3623" s="69"/>
      <c r="T3623" s="14"/>
      <c r="U3623" s="20"/>
      <c r="V3623" s="534"/>
      <c r="W3623" s="534"/>
      <c r="Z3623" s="104"/>
    </row>
    <row r="3624" spans="1:26" s="2" customFormat="1" ht="24.75" customHeight="1" x14ac:dyDescent="0.15">
      <c r="A3624" s="728">
        <v>18</v>
      </c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40"/>
      <c r="O3624" s="40"/>
      <c r="P3624" s="40"/>
      <c r="Q3624" s="40"/>
      <c r="R3624" s="68"/>
      <c r="S3624" s="69"/>
      <c r="T3624" s="14"/>
      <c r="U3624" s="20"/>
      <c r="V3624" s="534"/>
      <c r="W3624" s="534"/>
      <c r="Z3624" s="104"/>
    </row>
    <row r="3625" spans="1:26" s="2" customFormat="1" ht="24.75" customHeight="1" x14ac:dyDescent="0.15">
      <c r="A3625" s="8">
        <v>19</v>
      </c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40"/>
      <c r="O3625" s="40"/>
      <c r="P3625" s="40"/>
      <c r="Q3625" s="40"/>
      <c r="R3625" s="10"/>
      <c r="S3625" s="69"/>
      <c r="T3625" s="14"/>
      <c r="U3625" s="20"/>
      <c r="V3625" s="534"/>
      <c r="W3625" s="534"/>
      <c r="Z3625" s="104"/>
    </row>
    <row r="3626" spans="1:26" s="2" customFormat="1" ht="24.75" customHeight="1" x14ac:dyDescent="0.15">
      <c r="A3626" s="8">
        <v>20</v>
      </c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9"/>
      <c r="S3626" s="4"/>
      <c r="T3626" s="14"/>
      <c r="U3626" s="20"/>
      <c r="V3626" s="534"/>
      <c r="W3626" s="534"/>
      <c r="Z3626" s="104"/>
    </row>
    <row r="3627" spans="1:26" s="2" customFormat="1" ht="24.75" customHeight="1" x14ac:dyDescent="0.15">
      <c r="A3627" s="8">
        <v>21</v>
      </c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14"/>
      <c r="U3627" s="20"/>
      <c r="V3627" s="534"/>
      <c r="W3627" s="534"/>
      <c r="Z3627" s="104"/>
    </row>
    <row r="3628" spans="1:26" s="2" customFormat="1" ht="24.75" customHeight="1" x14ac:dyDescent="0.15">
      <c r="A3628" s="8">
        <v>22</v>
      </c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14"/>
      <c r="U3628" s="20"/>
      <c r="V3628" s="534"/>
      <c r="W3628" s="534"/>
      <c r="Z3628" s="104"/>
    </row>
    <row r="3629" spans="1:26" s="2" customFormat="1" ht="24.75" customHeight="1" x14ac:dyDescent="0.15">
      <c r="A3629" s="8">
        <v>23</v>
      </c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14"/>
      <c r="U3629" s="20"/>
      <c r="V3629" s="534"/>
      <c r="W3629" s="534"/>
      <c r="Z3629" s="104"/>
    </row>
    <row r="3630" spans="1:26" s="2" customFormat="1" ht="24.75" customHeight="1" x14ac:dyDescent="0.15">
      <c r="A3630" s="8">
        <v>24</v>
      </c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14"/>
      <c r="U3630" s="20"/>
      <c r="V3630" s="534"/>
      <c r="W3630" s="534"/>
      <c r="Z3630" s="104"/>
    </row>
    <row r="3631" spans="1:26" s="2" customFormat="1" ht="24.75" customHeight="1" x14ac:dyDescent="0.15">
      <c r="A3631" s="8">
        <v>25</v>
      </c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14"/>
      <c r="U3631" s="20"/>
      <c r="V3631" s="534"/>
      <c r="W3631" s="534"/>
      <c r="Z3631" s="104"/>
    </row>
    <row r="3632" spans="1:26" s="2" customFormat="1" ht="24.75" customHeight="1" x14ac:dyDescent="0.15">
      <c r="A3632" s="8">
        <v>26</v>
      </c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14"/>
      <c r="U3632" s="20"/>
      <c r="V3632" s="534"/>
      <c r="W3632" s="534"/>
      <c r="Z3632" s="104"/>
    </row>
    <row r="3633" spans="1:26" s="2" customFormat="1" ht="24.75" customHeight="1" x14ac:dyDescent="0.15">
      <c r="A3633" s="8">
        <v>27</v>
      </c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14"/>
      <c r="U3633" s="20"/>
      <c r="V3633" s="534"/>
      <c r="W3633" s="534"/>
      <c r="Z3633" s="104"/>
    </row>
    <row r="3634" spans="1:26" s="2" customFormat="1" ht="24.75" customHeight="1" x14ac:dyDescent="0.15">
      <c r="A3634" s="8">
        <v>28</v>
      </c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14"/>
      <c r="U3634" s="20"/>
      <c r="V3634" s="534"/>
      <c r="W3634" s="534"/>
      <c r="Z3634" s="104"/>
    </row>
    <row r="3635" spans="1:26" s="2" customFormat="1" ht="24.75" customHeight="1" x14ac:dyDescent="0.15">
      <c r="A3635" s="8">
        <v>29</v>
      </c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14"/>
      <c r="U3635" s="20"/>
      <c r="V3635" s="534"/>
      <c r="W3635" s="534"/>
      <c r="Z3635" s="104"/>
    </row>
    <row r="3636" spans="1:26" s="2" customFormat="1" ht="24.75" customHeight="1" x14ac:dyDescent="0.15">
      <c r="A3636" s="44">
        <v>30</v>
      </c>
      <c r="B3636" s="45"/>
      <c r="C3636" s="45"/>
      <c r="D3636" s="45"/>
      <c r="E3636" s="45"/>
      <c r="F3636" s="45"/>
      <c r="G3636" s="45"/>
      <c r="H3636" s="45"/>
      <c r="I3636" s="45"/>
      <c r="J3636" s="45"/>
      <c r="K3636" s="45"/>
      <c r="L3636" s="45"/>
      <c r="M3636" s="45"/>
      <c r="N3636" s="45"/>
      <c r="O3636" s="45"/>
      <c r="P3636" s="45"/>
      <c r="Q3636" s="45"/>
      <c r="R3636" s="45"/>
      <c r="S3636" s="45"/>
      <c r="T3636" s="46"/>
      <c r="U3636" s="47"/>
      <c r="V3636" s="534"/>
      <c r="W3636" s="534"/>
      <c r="Z3636" s="104"/>
    </row>
    <row r="3637" spans="1:26" s="2" customFormat="1" ht="24.75" customHeight="1" x14ac:dyDescent="0.15">
      <c r="A3637" s="44">
        <v>31</v>
      </c>
      <c r="B3637" s="45"/>
      <c r="C3637" s="45"/>
      <c r="D3637" s="45"/>
      <c r="E3637" s="45"/>
      <c r="F3637" s="45"/>
      <c r="G3637" s="45"/>
      <c r="H3637" s="45"/>
      <c r="I3637" s="45"/>
      <c r="J3637" s="45"/>
      <c r="K3637" s="45"/>
      <c r="L3637" s="45"/>
      <c r="M3637" s="45"/>
      <c r="N3637" s="45"/>
      <c r="O3637" s="45"/>
      <c r="P3637" s="45"/>
      <c r="Q3637" s="45"/>
      <c r="R3637" s="45"/>
      <c r="S3637" s="45"/>
      <c r="T3637" s="46"/>
      <c r="U3637" s="47"/>
      <c r="V3637" s="534"/>
      <c r="W3637" s="534"/>
      <c r="Z3637" s="104"/>
    </row>
    <row r="3638" spans="1:26" s="2" customFormat="1" ht="24.75" customHeight="1" x14ac:dyDescent="0.15">
      <c r="A3638" s="44">
        <v>32</v>
      </c>
      <c r="B3638" s="45"/>
      <c r="C3638" s="45"/>
      <c r="D3638" s="45"/>
      <c r="E3638" s="45"/>
      <c r="F3638" s="45"/>
      <c r="G3638" s="45"/>
      <c r="H3638" s="45"/>
      <c r="I3638" s="45"/>
      <c r="J3638" s="45"/>
      <c r="K3638" s="45"/>
      <c r="L3638" s="45"/>
      <c r="M3638" s="45"/>
      <c r="N3638" s="45"/>
      <c r="O3638" s="45"/>
      <c r="P3638" s="45"/>
      <c r="Q3638" s="45"/>
      <c r="R3638" s="45"/>
      <c r="S3638" s="45"/>
      <c r="T3638" s="46"/>
      <c r="U3638" s="47"/>
      <c r="V3638" s="534"/>
      <c r="W3638" s="534"/>
      <c r="Z3638" s="104"/>
    </row>
    <row r="3639" spans="1:26" s="2" customFormat="1" ht="24.75" customHeight="1" thickBot="1" x14ac:dyDescent="0.2">
      <c r="A3639" s="462">
        <v>33</v>
      </c>
      <c r="B3639" s="45"/>
      <c r="C3639" s="45"/>
      <c r="D3639" s="45"/>
      <c r="E3639" s="45"/>
      <c r="F3639" s="45"/>
      <c r="G3639" s="45"/>
      <c r="H3639" s="45"/>
      <c r="I3639" s="45"/>
      <c r="J3639" s="45"/>
      <c r="K3639" s="45"/>
      <c r="L3639" s="45"/>
      <c r="M3639" s="45"/>
      <c r="N3639" s="45"/>
      <c r="O3639" s="45"/>
      <c r="P3639" s="45"/>
      <c r="Q3639" s="45"/>
      <c r="R3639" s="45"/>
      <c r="S3639" s="45"/>
      <c r="T3639" s="46"/>
      <c r="U3639" s="46"/>
      <c r="V3639" s="534"/>
      <c r="W3639" s="534"/>
      <c r="Z3639" s="104"/>
    </row>
    <row r="3640" spans="1:26" s="2" customFormat="1" ht="20.100000000000001" customHeight="1" thickBot="1" x14ac:dyDescent="0.2">
      <c r="A3640" s="1469" t="s">
        <v>4</v>
      </c>
      <c r="B3640" s="1840"/>
      <c r="C3640" s="1701" t="s">
        <v>1749</v>
      </c>
      <c r="D3640" s="1564"/>
      <c r="E3640" s="1564"/>
      <c r="F3640" s="1565"/>
      <c r="G3640" s="584"/>
      <c r="H3640" s="601"/>
      <c r="I3640" s="601"/>
      <c r="J3640" s="601"/>
      <c r="K3640" s="601"/>
      <c r="L3640" s="601"/>
      <c r="M3640" s="601"/>
      <c r="N3640" s="1474"/>
      <c r="O3640" s="1474"/>
      <c r="P3640" s="1474"/>
      <c r="Q3640" s="1474"/>
      <c r="R3640" s="1474"/>
      <c r="S3640" s="1474"/>
      <c r="T3640" s="1474"/>
      <c r="U3640" s="1475"/>
      <c r="V3640" s="534"/>
      <c r="W3640" s="534"/>
      <c r="Z3640" s="104"/>
    </row>
    <row r="3641" spans="1:26" s="751" customFormat="1" ht="31.5" customHeight="1" thickBot="1" x14ac:dyDescent="0.2">
      <c r="A3641" s="1476" t="s">
        <v>166</v>
      </c>
      <c r="B3641" s="1477"/>
      <c r="C3641" s="1477"/>
      <c r="D3641" s="1477"/>
      <c r="E3641" s="1478"/>
      <c r="F3641" s="602" t="s">
        <v>1766</v>
      </c>
      <c r="G3641" s="1"/>
      <c r="H3641" s="1479" t="s">
        <v>1220</v>
      </c>
      <c r="I3641" s="1480"/>
      <c r="J3641" s="1480"/>
      <c r="K3641" s="5" t="s">
        <v>1224</v>
      </c>
      <c r="L3641" s="1457" t="s">
        <v>1225</v>
      </c>
      <c r="M3641" s="1457"/>
      <c r="N3641" s="1458"/>
      <c r="O3641" s="1"/>
      <c r="P3641" s="6"/>
      <c r="Q3641" s="6"/>
      <c r="R3641" s="6"/>
      <c r="S3641" s="1"/>
      <c r="T3641" s="1467" t="s">
        <v>1226</v>
      </c>
      <c r="U3641" s="1468"/>
      <c r="V3641" s="34">
        <f>V3643/V3648</f>
        <v>1.3052983539094652E-2</v>
      </c>
      <c r="W3641" s="34">
        <f>W3643/W3648</f>
        <v>1.3117283950617285E-2</v>
      </c>
      <c r="X3641" s="678">
        <f>AVERAGE(V3641,W3641)</f>
        <v>1.3085133744855967E-2</v>
      </c>
      <c r="Y3641" s="637" t="s">
        <v>1227</v>
      </c>
      <c r="Z3641" s="679">
        <f>ROUND(X3641*1440,0)/1440</f>
        <v>1.3194444444444444E-2</v>
      </c>
    </row>
    <row r="3642" spans="1:26" s="751" customFormat="1" ht="9" customHeight="1" thickBot="1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534"/>
      <c r="U3642" s="534"/>
      <c r="V3642" s="34">
        <v>0.23958333333333334</v>
      </c>
      <c r="W3642" s="34">
        <v>0.23611111111111113</v>
      </c>
      <c r="Z3642" s="104"/>
    </row>
    <row r="3643" spans="1:26" s="751" customFormat="1" ht="20.100000000000001" customHeight="1" thickBot="1" x14ac:dyDescent="0.2">
      <c r="A3643" s="1495" t="s">
        <v>1033</v>
      </c>
      <c r="B3643" s="1483"/>
      <c r="C3643" s="1483" t="s">
        <v>1228</v>
      </c>
      <c r="D3643" s="1483"/>
      <c r="E3643" s="1484"/>
      <c r="F3643" s="1453"/>
      <c r="G3643" s="1454"/>
      <c r="H3643" s="1454"/>
      <c r="I3643" s="1454"/>
      <c r="J3643" s="1454"/>
      <c r="K3643" s="1"/>
      <c r="L3643" s="1"/>
      <c r="M3643" s="1"/>
      <c r="N3643" s="1463" t="s">
        <v>1229</v>
      </c>
      <c r="O3643" s="1464"/>
      <c r="P3643" s="1536">
        <f>MINUTE(Z3641)</f>
        <v>19</v>
      </c>
      <c r="Q3643" s="1537"/>
      <c r="R3643" s="1"/>
      <c r="S3643" s="7" t="s">
        <v>1230</v>
      </c>
      <c r="T3643" s="1459">
        <v>4.5833333333333337E-2</v>
      </c>
      <c r="U3643" s="1460"/>
      <c r="V3643" s="34">
        <f>V3644-V3642</f>
        <v>0.70486111111111116</v>
      </c>
      <c r="W3643" s="34">
        <f>W3644-W3642</f>
        <v>0.70833333333333337</v>
      </c>
      <c r="Z3643" s="104"/>
    </row>
    <row r="3644" spans="1:26" s="751" customFormat="1" ht="9" customHeight="1" thickBot="1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534"/>
      <c r="U3644" s="534"/>
      <c r="V3644" s="34">
        <v>0.94444444444444453</v>
      </c>
      <c r="W3644" s="34">
        <v>0.94444444444444453</v>
      </c>
      <c r="Z3644" s="104"/>
    </row>
    <row r="3645" spans="1:26" s="751" customFormat="1" ht="20.100000000000001" customHeight="1" x14ac:dyDescent="0.15">
      <c r="A3645" s="1572" t="s">
        <v>1231</v>
      </c>
      <c r="B3645" s="1461">
        <v>1</v>
      </c>
      <c r="C3645" s="1540"/>
      <c r="D3645" s="1461">
        <v>2</v>
      </c>
      <c r="E3645" s="1540"/>
      <c r="F3645" s="1461">
        <v>3</v>
      </c>
      <c r="G3645" s="1540"/>
      <c r="H3645" s="1461">
        <v>4</v>
      </c>
      <c r="I3645" s="1540"/>
      <c r="J3645" s="1461">
        <v>5</v>
      </c>
      <c r="K3645" s="1540"/>
      <c r="L3645" s="1461">
        <v>6</v>
      </c>
      <c r="M3645" s="1540"/>
      <c r="N3645" s="1461">
        <v>7</v>
      </c>
      <c r="O3645" s="1540"/>
      <c r="P3645" s="1461">
        <v>8</v>
      </c>
      <c r="Q3645" s="1540"/>
      <c r="R3645" s="1461">
        <v>9</v>
      </c>
      <c r="S3645" s="1540"/>
      <c r="T3645" s="1570">
        <v>10</v>
      </c>
      <c r="U3645" s="1571"/>
      <c r="V3645" s="34"/>
      <c r="W3645" s="34"/>
      <c r="Z3645" s="104"/>
    </row>
    <row r="3646" spans="1:26" s="751" customFormat="1" ht="20.100000000000001" customHeight="1" x14ac:dyDescent="0.15">
      <c r="A3646" s="1573"/>
      <c r="B3646" s="9" t="s">
        <v>1232</v>
      </c>
      <c r="C3646" s="9" t="s">
        <v>325</v>
      </c>
      <c r="D3646" s="9" t="s">
        <v>1232</v>
      </c>
      <c r="E3646" s="9" t="s">
        <v>1125</v>
      </c>
      <c r="F3646" s="9" t="s">
        <v>1233</v>
      </c>
      <c r="G3646" s="9" t="s">
        <v>1234</v>
      </c>
      <c r="H3646" s="9" t="s">
        <v>1235</v>
      </c>
      <c r="I3646" s="9" t="s">
        <v>1236</v>
      </c>
      <c r="J3646" s="9" t="s">
        <v>150</v>
      </c>
      <c r="K3646" s="9" t="s">
        <v>1237</v>
      </c>
      <c r="L3646" s="9" t="s">
        <v>1232</v>
      </c>
      <c r="M3646" s="9" t="s">
        <v>1236</v>
      </c>
      <c r="N3646" s="9" t="s">
        <v>1233</v>
      </c>
      <c r="O3646" s="9" t="s">
        <v>325</v>
      </c>
      <c r="P3646" s="9"/>
      <c r="Q3646" s="9"/>
      <c r="R3646" s="9"/>
      <c r="S3646" s="9"/>
      <c r="T3646" s="10"/>
      <c r="U3646" s="16"/>
      <c r="V3646" s="534"/>
      <c r="W3646" s="534"/>
      <c r="Z3646" s="104"/>
    </row>
    <row r="3647" spans="1:26" s="751" customFormat="1" ht="24.75" customHeight="1" x14ac:dyDescent="0.15">
      <c r="A3647" s="57">
        <v>1</v>
      </c>
      <c r="B3647" s="396"/>
      <c r="C3647" s="396">
        <v>0.23611111111111113</v>
      </c>
      <c r="D3647" s="996">
        <v>0.29861111111111116</v>
      </c>
      <c r="E3647" s="3">
        <v>0.35277777777777786</v>
      </c>
      <c r="F3647" s="398">
        <v>0.42013888888888901</v>
      </c>
      <c r="G3647" s="397">
        <v>0.46944444444444461</v>
      </c>
      <c r="H3647" s="398">
        <v>0.53819444444444453</v>
      </c>
      <c r="I3647" s="3">
        <v>0.59236111111111101</v>
      </c>
      <c r="J3647" s="668">
        <v>0.65763888888888855</v>
      </c>
      <c r="K3647" s="399">
        <v>0.718055555555555</v>
      </c>
      <c r="L3647" s="398">
        <v>0.79027777777777697</v>
      </c>
      <c r="M3647" s="3">
        <v>0.84444444444444366</v>
      </c>
      <c r="N3647" s="398">
        <v>0.90486111111110989</v>
      </c>
      <c r="O3647" s="397"/>
      <c r="P3647" s="408"/>
      <c r="Q3647" s="408"/>
      <c r="R3647" s="68"/>
      <c r="S3647" s="69"/>
      <c r="T3647" s="14"/>
      <c r="U3647" s="20"/>
      <c r="V3647" s="21">
        <f>COUNTA(B3647:U3679)</f>
        <v>108</v>
      </c>
      <c r="W3647" s="41">
        <f>V3647/9/2</f>
        <v>6</v>
      </c>
      <c r="Z3647" s="104"/>
    </row>
    <row r="3648" spans="1:26" s="751" customFormat="1" ht="24.75" customHeight="1" x14ac:dyDescent="0.15">
      <c r="A3648" s="57" t="s">
        <v>1238</v>
      </c>
      <c r="B3648" s="396"/>
      <c r="C3648" s="396">
        <v>0.24652777777777779</v>
      </c>
      <c r="D3648" s="996">
        <v>0.30902777777777785</v>
      </c>
      <c r="E3648" s="397">
        <v>0.36597222222222231</v>
      </c>
      <c r="F3648" s="398">
        <v>0.43333333333333346</v>
      </c>
      <c r="G3648" s="3">
        <v>0.4833333333333335</v>
      </c>
      <c r="H3648" s="398">
        <v>0.55069444444444449</v>
      </c>
      <c r="I3648" s="397">
        <v>0.60694444444444429</v>
      </c>
      <c r="J3648" s="668">
        <v>0.67222222222222183</v>
      </c>
      <c r="K3648" s="43">
        <v>0.72986111111111052</v>
      </c>
      <c r="L3648" s="398">
        <v>0.80277777777777692</v>
      </c>
      <c r="M3648" s="397">
        <v>0.85624999999999918</v>
      </c>
      <c r="N3648" s="398">
        <v>0.91805555555555429</v>
      </c>
      <c r="O3648" s="3"/>
      <c r="P3648" s="408"/>
      <c r="Q3648" s="707"/>
      <c r="R3648" s="68"/>
      <c r="S3648" s="69"/>
      <c r="T3648" s="14"/>
      <c r="U3648" s="20"/>
      <c r="V3648" s="23">
        <f>COUNTA(B3647:B3679,D3647:D3679,F3647:F3679,H3647:H3679,J3647:J3679,L3647:L3679,N3647:N3679,P3647:P3679,R3647:R3679,T3647:T3679)</f>
        <v>54</v>
      </c>
      <c r="W3648" s="23">
        <f>COUNTA(C3647:C3679,E3647:E3679,G3647:G3679,I3647:I3679,K3647:K3679,M3647:M3679,O3647:O3679,Q3647:Q3679,S3647:S3679,U3647:U3679)</f>
        <v>54</v>
      </c>
      <c r="Y3648" s="1">
        <f>(V3648+W3648)/2</f>
        <v>54</v>
      </c>
      <c r="Z3648" s="104"/>
    </row>
    <row r="3649" spans="1:26" s="751" customFormat="1" ht="24.75" customHeight="1" x14ac:dyDescent="0.15">
      <c r="A3649" s="57">
        <v>3</v>
      </c>
      <c r="B3649" s="396"/>
      <c r="C3649" s="396">
        <v>0.25694444444444448</v>
      </c>
      <c r="D3649" s="996">
        <v>0.31944444444444453</v>
      </c>
      <c r="E3649" s="3">
        <v>0.37847222222222232</v>
      </c>
      <c r="F3649" s="398">
        <v>0.44652777777777791</v>
      </c>
      <c r="G3649" s="397">
        <v>0.4972222222222224</v>
      </c>
      <c r="H3649" s="398">
        <v>0.56388888888888888</v>
      </c>
      <c r="I3649" s="3">
        <v>0.62152777777777757</v>
      </c>
      <c r="J3649" s="668">
        <v>0.68680555555555511</v>
      </c>
      <c r="K3649" s="399">
        <v>0.74166666666666603</v>
      </c>
      <c r="L3649" s="398">
        <v>0.81527777777777688</v>
      </c>
      <c r="M3649" s="3">
        <v>0.86736111111111025</v>
      </c>
      <c r="N3649" s="398">
        <v>0.93124999999999869</v>
      </c>
      <c r="O3649" s="397"/>
      <c r="P3649" s="408"/>
      <c r="Q3649" s="708"/>
      <c r="R3649" s="68"/>
      <c r="S3649" s="69"/>
      <c r="T3649" s="14"/>
      <c r="U3649" s="20"/>
      <c r="V3649" s="534"/>
      <c r="W3649" s="534"/>
      <c r="Y3649" s="1" t="s">
        <v>145</v>
      </c>
      <c r="Z3649" s="104"/>
    </row>
    <row r="3650" spans="1:26" s="751" customFormat="1" ht="24.75" customHeight="1" x14ac:dyDescent="0.15">
      <c r="A3650" s="57" t="s">
        <v>1239</v>
      </c>
      <c r="B3650" s="396"/>
      <c r="C3650" s="396">
        <v>0.26944444444444449</v>
      </c>
      <c r="D3650" s="396">
        <v>0.33333333333333343</v>
      </c>
      <c r="E3650" s="397">
        <v>0.39097222222222233</v>
      </c>
      <c r="F3650" s="398">
        <v>0.45972222222222237</v>
      </c>
      <c r="G3650" s="3">
        <v>0.51111111111111129</v>
      </c>
      <c r="H3650" s="398">
        <v>0.57708333333333328</v>
      </c>
      <c r="I3650" s="397">
        <v>0.63611111111111085</v>
      </c>
      <c r="J3650" s="668">
        <v>0.70208333333333284</v>
      </c>
      <c r="K3650" s="43">
        <v>0.75347222222222154</v>
      </c>
      <c r="L3650" s="398">
        <v>0.82777777777777684</v>
      </c>
      <c r="M3650" s="397">
        <v>0.87847222222222132</v>
      </c>
      <c r="N3650" s="398">
        <v>0.94444444444444309</v>
      </c>
      <c r="O3650" s="3"/>
      <c r="P3650" s="408"/>
      <c r="Q3650" s="708"/>
      <c r="R3650" s="68"/>
      <c r="S3650" s="69"/>
      <c r="T3650" s="14"/>
      <c r="U3650" s="20"/>
      <c r="V3650" s="61">
        <f>L3655-L3654</f>
        <v>1.3194444444444398E-2</v>
      </c>
      <c r="W3650" s="61">
        <f>M3651-M3650</f>
        <v>1.3194444444444398E-2</v>
      </c>
      <c r="Z3650" s="104"/>
    </row>
    <row r="3651" spans="1:26" s="751" customFormat="1" ht="24.75" customHeight="1" x14ac:dyDescent="0.15">
      <c r="A3651" s="57">
        <v>5</v>
      </c>
      <c r="B3651" s="396">
        <v>0.23958333333333334</v>
      </c>
      <c r="C3651" s="396">
        <v>0.28333333333333338</v>
      </c>
      <c r="D3651" s="396">
        <v>0.34791666666666676</v>
      </c>
      <c r="E3651" s="3">
        <v>0.40416666666666679</v>
      </c>
      <c r="F3651" s="398">
        <v>0.47291666666666682</v>
      </c>
      <c r="G3651" s="397">
        <v>0.52500000000000013</v>
      </c>
      <c r="H3651" s="668">
        <v>0.59027777777777768</v>
      </c>
      <c r="I3651" s="3">
        <v>0.65069444444444413</v>
      </c>
      <c r="J3651" s="398">
        <v>0.71736111111111056</v>
      </c>
      <c r="K3651" s="397">
        <v>0.77013888888888826</v>
      </c>
      <c r="L3651" s="398">
        <v>0.84027777777777679</v>
      </c>
      <c r="M3651" s="3">
        <v>0.89166666666666572</v>
      </c>
      <c r="N3651" s="398"/>
      <c r="O3651" s="3"/>
      <c r="P3651" s="408"/>
      <c r="Q3651" s="708"/>
      <c r="R3651" s="68"/>
      <c r="S3651" s="69"/>
      <c r="T3651" s="14"/>
      <c r="U3651" s="20"/>
      <c r="V3651" s="61">
        <f>N3647-L3655</f>
        <v>1.3194444444444398E-2</v>
      </c>
      <c r="W3651" s="61">
        <f>M3652-M3651</f>
        <v>1.3194444444444398E-2</v>
      </c>
      <c r="Z3651" s="104"/>
    </row>
    <row r="3652" spans="1:26" s="751" customFormat="1" ht="24.75" customHeight="1" x14ac:dyDescent="0.15">
      <c r="A3652" s="57" t="s">
        <v>349</v>
      </c>
      <c r="B3652" s="396">
        <v>0.25347222222222221</v>
      </c>
      <c r="C3652" s="396">
        <v>0.29722222222222228</v>
      </c>
      <c r="D3652" s="396">
        <v>0.3625000000000001</v>
      </c>
      <c r="E3652" s="397">
        <v>0.41736111111111124</v>
      </c>
      <c r="F3652" s="398">
        <v>0.48611111111111127</v>
      </c>
      <c r="G3652" s="3">
        <v>0.53819444444444453</v>
      </c>
      <c r="H3652" s="668">
        <v>0.60347222222222208</v>
      </c>
      <c r="I3652" s="397">
        <v>0.66527777777777741</v>
      </c>
      <c r="J3652" s="398">
        <v>0.73263888888888828</v>
      </c>
      <c r="K3652" s="3">
        <v>0.78680555555555498</v>
      </c>
      <c r="L3652" s="398">
        <v>0.85277777777777675</v>
      </c>
      <c r="M3652" s="397">
        <v>0.90486111111111012</v>
      </c>
      <c r="N3652" s="398"/>
      <c r="O3652" s="3"/>
      <c r="P3652" s="408"/>
      <c r="Q3652" s="708"/>
      <c r="R3652" s="68"/>
      <c r="S3652" s="69"/>
      <c r="T3652" s="14"/>
      <c r="U3652" s="20"/>
      <c r="V3652" s="61">
        <f>N3648-N3647</f>
        <v>1.3194444444444398E-2</v>
      </c>
      <c r="W3652" s="61">
        <f>M3653-M3652</f>
        <v>1.3194444444444398E-2</v>
      </c>
      <c r="Z3652" s="104"/>
    </row>
    <row r="3653" spans="1:26" s="751" customFormat="1" ht="24.75" customHeight="1" x14ac:dyDescent="0.15">
      <c r="A3653" s="57">
        <v>7</v>
      </c>
      <c r="B3653" s="396">
        <v>0.2673611111111111</v>
      </c>
      <c r="C3653" s="396">
        <v>0.31111111111111117</v>
      </c>
      <c r="D3653" s="396">
        <v>0.37708333333333344</v>
      </c>
      <c r="E3653" s="3">
        <v>0.43055555555555569</v>
      </c>
      <c r="F3653" s="398">
        <v>0.49930555555555572</v>
      </c>
      <c r="G3653" s="397">
        <v>0.55138888888888893</v>
      </c>
      <c r="H3653" s="668">
        <v>0.61666666666666647</v>
      </c>
      <c r="I3653" s="3">
        <v>0.67986111111111069</v>
      </c>
      <c r="J3653" s="398">
        <v>0.74791666666666601</v>
      </c>
      <c r="K3653" s="397">
        <v>0.8020833333333327</v>
      </c>
      <c r="L3653" s="398">
        <v>0.8652777777777767</v>
      </c>
      <c r="M3653" s="3">
        <v>0.91805555555555451</v>
      </c>
      <c r="N3653" s="398"/>
      <c r="O3653" s="3"/>
      <c r="P3653" s="408"/>
      <c r="Q3653" s="708"/>
      <c r="R3653" s="68"/>
      <c r="S3653" s="69"/>
      <c r="T3653" s="14"/>
      <c r="U3653" s="20"/>
      <c r="V3653" s="61">
        <f>N3649-N3648</f>
        <v>1.3194444444444398E-2</v>
      </c>
      <c r="W3653" s="61">
        <f>M3654-M3653</f>
        <v>1.3194444444444398E-2</v>
      </c>
      <c r="Z3653" s="104"/>
    </row>
    <row r="3654" spans="1:26" s="751" customFormat="1" ht="24.75" customHeight="1" x14ac:dyDescent="0.15">
      <c r="A3654" s="57" t="s">
        <v>1240</v>
      </c>
      <c r="B3654" s="996">
        <v>0.27777777777777779</v>
      </c>
      <c r="C3654" s="396">
        <v>0.32500000000000007</v>
      </c>
      <c r="D3654" s="396">
        <v>0.39166666666666677</v>
      </c>
      <c r="E3654" s="397">
        <v>0.4430555555555557</v>
      </c>
      <c r="F3654" s="398">
        <v>0.51250000000000018</v>
      </c>
      <c r="G3654" s="3">
        <v>0.56458333333333333</v>
      </c>
      <c r="H3654" s="668">
        <v>0.62986111111111087</v>
      </c>
      <c r="I3654" s="397">
        <v>0.69444444444444398</v>
      </c>
      <c r="J3654" s="398">
        <v>0.76319444444444373</v>
      </c>
      <c r="K3654" s="3">
        <v>0.81736111111111043</v>
      </c>
      <c r="L3654" s="398">
        <v>0.8784722222222211</v>
      </c>
      <c r="M3654" s="397">
        <v>0.93124999999999891</v>
      </c>
      <c r="N3654" s="668"/>
      <c r="O3654" s="3"/>
      <c r="P3654" s="408"/>
      <c r="Q3654" s="708"/>
      <c r="R3654" s="68"/>
      <c r="S3654" s="69"/>
      <c r="T3654" s="14"/>
      <c r="U3654" s="20"/>
      <c r="V3654" s="61">
        <f>N3650-N3649</f>
        <v>1.3194444444444398E-2</v>
      </c>
      <c r="W3654" s="61">
        <f>M3655-M3654</f>
        <v>1.3194444444444398E-2</v>
      </c>
      <c r="Z3654" s="104"/>
    </row>
    <row r="3655" spans="1:26" s="751" customFormat="1" ht="24.75" customHeight="1" x14ac:dyDescent="0.15">
      <c r="A3655" s="57">
        <v>9</v>
      </c>
      <c r="B3655" s="996">
        <v>0.28819444444444448</v>
      </c>
      <c r="C3655" s="396">
        <v>0.33888888888888896</v>
      </c>
      <c r="D3655" s="396">
        <v>0.40625000000000011</v>
      </c>
      <c r="E3655" s="3">
        <v>0.45555555555555571</v>
      </c>
      <c r="F3655" s="398">
        <v>0.52569444444444458</v>
      </c>
      <c r="G3655" s="397">
        <v>0.57777777777777772</v>
      </c>
      <c r="H3655" s="668">
        <v>0.64305555555555527</v>
      </c>
      <c r="I3655" s="43">
        <v>0.70624999999999949</v>
      </c>
      <c r="J3655" s="398">
        <v>0.77777777777777701</v>
      </c>
      <c r="K3655" s="397">
        <v>0.83263888888888815</v>
      </c>
      <c r="L3655" s="398">
        <v>0.8916666666666655</v>
      </c>
      <c r="M3655" s="3">
        <v>0.94444444444444331</v>
      </c>
      <c r="N3655" s="668"/>
      <c r="O3655" s="345"/>
      <c r="P3655" s="40"/>
      <c r="Q3655" s="40"/>
      <c r="R3655" s="68"/>
      <c r="S3655" s="69"/>
      <c r="T3655" s="14"/>
      <c r="U3655" s="20"/>
      <c r="V3655" s="61"/>
      <c r="W3655" s="61"/>
      <c r="Z3655" s="104"/>
    </row>
    <row r="3656" spans="1:26" s="751" customFormat="1" ht="24.75" customHeight="1" x14ac:dyDescent="0.15">
      <c r="A3656" s="728">
        <v>10</v>
      </c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40"/>
      <c r="O3656" s="40"/>
      <c r="P3656" s="40"/>
      <c r="Q3656" s="40"/>
      <c r="R3656" s="68"/>
      <c r="S3656" s="69"/>
      <c r="T3656" s="14"/>
      <c r="U3656" s="20"/>
      <c r="V3656" s="61"/>
      <c r="W3656" s="61"/>
      <c r="Z3656" s="640"/>
    </row>
    <row r="3657" spans="1:26" s="751" customFormat="1" ht="24.75" customHeight="1" x14ac:dyDescent="0.15">
      <c r="A3657" s="728">
        <v>11</v>
      </c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40"/>
      <c r="O3657" s="40"/>
      <c r="P3657" s="40"/>
      <c r="Q3657" s="40"/>
      <c r="R3657" s="68"/>
      <c r="S3657" s="69"/>
      <c r="T3657" s="14"/>
      <c r="U3657" s="20"/>
      <c r="V3657" s="61"/>
      <c r="W3657" s="534"/>
      <c r="Z3657" s="104"/>
    </row>
    <row r="3658" spans="1:26" s="751" customFormat="1" ht="24.75" customHeight="1" x14ac:dyDescent="0.15">
      <c r="A3658" s="728">
        <v>12</v>
      </c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40"/>
      <c r="O3658" s="40"/>
      <c r="P3658" s="40"/>
      <c r="Q3658" s="40"/>
      <c r="R3658" s="68"/>
      <c r="S3658" s="69"/>
      <c r="T3658" s="14"/>
      <c r="U3658" s="20"/>
      <c r="V3658" s="61"/>
      <c r="W3658" s="534"/>
      <c r="Z3658" s="104"/>
    </row>
    <row r="3659" spans="1:26" s="751" customFormat="1" ht="24.75" customHeight="1" x14ac:dyDescent="0.15">
      <c r="A3659" s="728">
        <v>13</v>
      </c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40"/>
      <c r="O3659" s="40"/>
      <c r="P3659" s="40"/>
      <c r="Q3659" s="40"/>
      <c r="R3659" s="68"/>
      <c r="S3659" s="69"/>
      <c r="T3659" s="14"/>
      <c r="U3659" s="20"/>
      <c r="V3659" s="61"/>
      <c r="W3659" s="534"/>
      <c r="Z3659" s="104"/>
    </row>
    <row r="3660" spans="1:26" s="751" customFormat="1" ht="24.75" customHeight="1" x14ac:dyDescent="0.15">
      <c r="A3660" s="728">
        <v>14</v>
      </c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40"/>
      <c r="O3660" s="40"/>
      <c r="P3660" s="40"/>
      <c r="Q3660" s="40"/>
      <c r="R3660" s="68"/>
      <c r="S3660" s="69"/>
      <c r="T3660" s="14"/>
      <c r="U3660" s="20"/>
      <c r="V3660" s="534"/>
      <c r="W3660" s="534"/>
      <c r="Z3660" s="104"/>
    </row>
    <row r="3661" spans="1:26" s="751" customFormat="1" ht="24.75" customHeight="1" x14ac:dyDescent="0.15">
      <c r="A3661" s="728">
        <v>15</v>
      </c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40"/>
      <c r="O3661" s="40"/>
      <c r="P3661" s="40"/>
      <c r="Q3661" s="40"/>
      <c r="R3661" s="68"/>
      <c r="S3661" s="69"/>
      <c r="T3661" s="14"/>
      <c r="U3661" s="20"/>
      <c r="V3661" s="534"/>
      <c r="W3661" s="534"/>
      <c r="Z3661" s="104"/>
    </row>
    <row r="3662" spans="1:26" s="751" customFormat="1" ht="24.75" customHeight="1" x14ac:dyDescent="0.15">
      <c r="A3662" s="728">
        <v>16</v>
      </c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40"/>
      <c r="O3662" s="40"/>
      <c r="P3662" s="40"/>
      <c r="Q3662" s="40"/>
      <c r="R3662" s="68"/>
      <c r="S3662" s="69"/>
      <c r="T3662" s="14"/>
      <c r="U3662" s="20"/>
      <c r="V3662" s="534"/>
      <c r="W3662" s="534"/>
      <c r="Z3662" s="104"/>
    </row>
    <row r="3663" spans="1:26" s="751" customFormat="1" ht="24.75" customHeight="1" x14ac:dyDescent="0.15">
      <c r="A3663" s="728">
        <v>17</v>
      </c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40"/>
      <c r="O3663" s="40"/>
      <c r="P3663" s="40"/>
      <c r="Q3663" s="40"/>
      <c r="R3663" s="68"/>
      <c r="S3663" s="69"/>
      <c r="T3663" s="14"/>
      <c r="U3663" s="20"/>
      <c r="V3663" s="534"/>
      <c r="W3663" s="534"/>
      <c r="Z3663" s="104"/>
    </row>
    <row r="3664" spans="1:26" s="751" customFormat="1" ht="24.75" customHeight="1" x14ac:dyDescent="0.15">
      <c r="A3664" s="728">
        <v>18</v>
      </c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40"/>
      <c r="O3664" s="40"/>
      <c r="P3664" s="40"/>
      <c r="Q3664" s="40"/>
      <c r="R3664" s="68"/>
      <c r="S3664" s="69"/>
      <c r="T3664" s="14"/>
      <c r="U3664" s="20"/>
      <c r="V3664" s="534"/>
      <c r="W3664" s="534"/>
      <c r="Z3664" s="104"/>
    </row>
    <row r="3665" spans="1:26" s="751" customFormat="1" ht="24.75" customHeight="1" x14ac:dyDescent="0.15">
      <c r="A3665" s="8">
        <v>19</v>
      </c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40"/>
      <c r="O3665" s="40"/>
      <c r="P3665" s="40"/>
      <c r="Q3665" s="40"/>
      <c r="R3665" s="10"/>
      <c r="S3665" s="69"/>
      <c r="T3665" s="14"/>
      <c r="U3665" s="20"/>
      <c r="V3665" s="534"/>
      <c r="W3665" s="534"/>
      <c r="Z3665" s="104"/>
    </row>
    <row r="3666" spans="1:26" s="751" customFormat="1" ht="24.75" customHeight="1" x14ac:dyDescent="0.15">
      <c r="A3666" s="8">
        <v>20</v>
      </c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9"/>
      <c r="S3666" s="4"/>
      <c r="T3666" s="14"/>
      <c r="U3666" s="20"/>
      <c r="V3666" s="534"/>
      <c r="W3666" s="534"/>
      <c r="Z3666" s="104"/>
    </row>
    <row r="3667" spans="1:26" s="751" customFormat="1" ht="24.75" customHeight="1" x14ac:dyDescent="0.15">
      <c r="A3667" s="8">
        <v>21</v>
      </c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14"/>
      <c r="U3667" s="20"/>
      <c r="V3667" s="534"/>
      <c r="W3667" s="534"/>
      <c r="Z3667" s="104"/>
    </row>
    <row r="3668" spans="1:26" s="751" customFormat="1" ht="24.75" customHeight="1" x14ac:dyDescent="0.15">
      <c r="A3668" s="8">
        <v>22</v>
      </c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14"/>
      <c r="U3668" s="20"/>
      <c r="V3668" s="534"/>
      <c r="W3668" s="534"/>
      <c r="Z3668" s="104"/>
    </row>
    <row r="3669" spans="1:26" s="751" customFormat="1" ht="24.75" customHeight="1" x14ac:dyDescent="0.15">
      <c r="A3669" s="8">
        <v>23</v>
      </c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14"/>
      <c r="U3669" s="20"/>
      <c r="V3669" s="534"/>
      <c r="W3669" s="534"/>
      <c r="Z3669" s="104"/>
    </row>
    <row r="3670" spans="1:26" s="751" customFormat="1" ht="24.75" customHeight="1" x14ac:dyDescent="0.15">
      <c r="A3670" s="8">
        <v>24</v>
      </c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14"/>
      <c r="U3670" s="20"/>
      <c r="V3670" s="534"/>
      <c r="W3670" s="534"/>
      <c r="Z3670" s="104"/>
    </row>
    <row r="3671" spans="1:26" s="751" customFormat="1" ht="24.75" customHeight="1" x14ac:dyDescent="0.15">
      <c r="A3671" s="8">
        <v>25</v>
      </c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14"/>
      <c r="U3671" s="20"/>
      <c r="V3671" s="534"/>
      <c r="W3671" s="534"/>
      <c r="Z3671" s="104"/>
    </row>
    <row r="3672" spans="1:26" s="751" customFormat="1" ht="24.75" customHeight="1" x14ac:dyDescent="0.15">
      <c r="A3672" s="8">
        <v>26</v>
      </c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14"/>
      <c r="U3672" s="20"/>
      <c r="V3672" s="534"/>
      <c r="W3672" s="534"/>
      <c r="Z3672" s="104"/>
    </row>
    <row r="3673" spans="1:26" s="751" customFormat="1" ht="24.75" customHeight="1" x14ac:dyDescent="0.15">
      <c r="A3673" s="8">
        <v>27</v>
      </c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14"/>
      <c r="U3673" s="20"/>
      <c r="V3673" s="534"/>
      <c r="W3673" s="534"/>
      <c r="Z3673" s="104"/>
    </row>
    <row r="3674" spans="1:26" s="751" customFormat="1" ht="24.75" customHeight="1" x14ac:dyDescent="0.15">
      <c r="A3674" s="8">
        <v>28</v>
      </c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14"/>
      <c r="U3674" s="20"/>
      <c r="V3674" s="534"/>
      <c r="W3674" s="534"/>
      <c r="Z3674" s="104"/>
    </row>
    <row r="3675" spans="1:26" s="751" customFormat="1" ht="24.75" customHeight="1" x14ac:dyDescent="0.15">
      <c r="A3675" s="8">
        <v>29</v>
      </c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14"/>
      <c r="U3675" s="20"/>
      <c r="V3675" s="534"/>
      <c r="W3675" s="534"/>
      <c r="Z3675" s="104"/>
    </row>
    <row r="3676" spans="1:26" s="751" customFormat="1" ht="24.75" customHeight="1" x14ac:dyDescent="0.15">
      <c r="A3676" s="44">
        <v>30</v>
      </c>
      <c r="B3676" s="45"/>
      <c r="C3676" s="45"/>
      <c r="D3676" s="45"/>
      <c r="E3676" s="45"/>
      <c r="F3676" s="45"/>
      <c r="G3676" s="45"/>
      <c r="H3676" s="45"/>
      <c r="I3676" s="45"/>
      <c r="J3676" s="45"/>
      <c r="K3676" s="45"/>
      <c r="L3676" s="45"/>
      <c r="M3676" s="45"/>
      <c r="N3676" s="45"/>
      <c r="O3676" s="45"/>
      <c r="P3676" s="45"/>
      <c r="Q3676" s="45"/>
      <c r="R3676" s="45"/>
      <c r="S3676" s="45"/>
      <c r="T3676" s="46"/>
      <c r="U3676" s="47"/>
      <c r="V3676" s="534"/>
      <c r="W3676" s="534"/>
      <c r="Z3676" s="104"/>
    </row>
    <row r="3677" spans="1:26" s="751" customFormat="1" ht="24.75" customHeight="1" x14ac:dyDescent="0.15">
      <c r="A3677" s="44">
        <v>31</v>
      </c>
      <c r="B3677" s="45"/>
      <c r="C3677" s="45"/>
      <c r="D3677" s="45"/>
      <c r="E3677" s="45"/>
      <c r="F3677" s="45"/>
      <c r="G3677" s="45"/>
      <c r="H3677" s="45"/>
      <c r="I3677" s="45"/>
      <c r="J3677" s="45"/>
      <c r="K3677" s="45"/>
      <c r="L3677" s="45"/>
      <c r="M3677" s="45"/>
      <c r="N3677" s="45"/>
      <c r="O3677" s="45"/>
      <c r="P3677" s="45"/>
      <c r="Q3677" s="45"/>
      <c r="R3677" s="45"/>
      <c r="S3677" s="45"/>
      <c r="T3677" s="46"/>
      <c r="U3677" s="47"/>
      <c r="V3677" s="534"/>
      <c r="W3677" s="534"/>
      <c r="Z3677" s="104"/>
    </row>
    <row r="3678" spans="1:26" s="751" customFormat="1" ht="24.75" customHeight="1" x14ac:dyDescent="0.15">
      <c r="A3678" s="44">
        <v>32</v>
      </c>
      <c r="B3678" s="45"/>
      <c r="C3678" s="45"/>
      <c r="D3678" s="45"/>
      <c r="E3678" s="45"/>
      <c r="F3678" s="45"/>
      <c r="G3678" s="45"/>
      <c r="H3678" s="45"/>
      <c r="I3678" s="45"/>
      <c r="J3678" s="45"/>
      <c r="K3678" s="45"/>
      <c r="L3678" s="45"/>
      <c r="M3678" s="45"/>
      <c r="N3678" s="45"/>
      <c r="O3678" s="45"/>
      <c r="P3678" s="45"/>
      <c r="Q3678" s="45"/>
      <c r="R3678" s="45"/>
      <c r="S3678" s="45"/>
      <c r="T3678" s="46"/>
      <c r="U3678" s="47"/>
      <c r="V3678" s="534"/>
      <c r="W3678" s="534"/>
      <c r="Z3678" s="104"/>
    </row>
    <row r="3679" spans="1:26" s="751" customFormat="1" ht="24.75" customHeight="1" thickBot="1" x14ac:dyDescent="0.2">
      <c r="A3679" s="48">
        <v>33</v>
      </c>
      <c r="B3679" s="12"/>
      <c r="C3679" s="12"/>
      <c r="D3679" s="12"/>
      <c r="E3679" s="12"/>
      <c r="F3679" s="12"/>
      <c r="G3679" s="12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31"/>
      <c r="U3679" s="32"/>
      <c r="V3679" s="534"/>
      <c r="W3679" s="534"/>
      <c r="Z3679" s="104"/>
    </row>
    <row r="3680" spans="1:26" s="751" customFormat="1" ht="20.100000000000001" customHeight="1" thickBot="1" x14ac:dyDescent="0.2">
      <c r="A3680" s="1489" t="s">
        <v>1148</v>
      </c>
      <c r="B3680" s="1490"/>
      <c r="C3680" s="1561" t="s">
        <v>1241</v>
      </c>
      <c r="D3680" s="1562"/>
      <c r="E3680" s="1562"/>
      <c r="F3680" s="1563"/>
      <c r="G3680" s="13"/>
      <c r="H3680" s="13"/>
      <c r="I3680" s="13"/>
      <c r="J3680" s="13"/>
      <c r="K3680" s="13"/>
      <c r="L3680" s="13"/>
      <c r="M3680" s="13"/>
      <c r="N3680" s="13"/>
      <c r="O3680" s="13"/>
      <c r="P3680" s="13"/>
      <c r="Q3680" s="13"/>
      <c r="R3680" s="13"/>
      <c r="S3680" s="13"/>
      <c r="T3680" s="467"/>
      <c r="U3680" s="467"/>
      <c r="V3680" s="534"/>
      <c r="W3680" s="534"/>
      <c r="Z3680" s="104"/>
    </row>
    <row r="3681" spans="1:26" s="751" customFormat="1" ht="31.5" customHeight="1" thickBot="1" x14ac:dyDescent="0.2">
      <c r="A3681" s="1476" t="s">
        <v>1242</v>
      </c>
      <c r="B3681" s="1477"/>
      <c r="C3681" s="1477"/>
      <c r="D3681" s="1477"/>
      <c r="E3681" s="1478"/>
      <c r="F3681" s="602" t="s">
        <v>1766</v>
      </c>
      <c r="G3681" s="1"/>
      <c r="H3681" s="1479" t="s">
        <v>1220</v>
      </c>
      <c r="I3681" s="1480"/>
      <c r="J3681" s="1480"/>
      <c r="K3681" s="5" t="s">
        <v>1020</v>
      </c>
      <c r="L3681" s="1457" t="s">
        <v>165</v>
      </c>
      <c r="M3681" s="1457"/>
      <c r="N3681" s="1458"/>
      <c r="O3681" s="1"/>
      <c r="P3681" s="6"/>
      <c r="Q3681" s="6"/>
      <c r="R3681" s="6"/>
      <c r="S3681" s="1"/>
      <c r="T3681" s="1524" t="s">
        <v>1056</v>
      </c>
      <c r="U3681" s="1525"/>
      <c r="V3681" s="34">
        <f>V3683/V3688</f>
        <v>1.6782407407407409E-2</v>
      </c>
      <c r="W3681" s="34">
        <f>W3683/W3688</f>
        <v>1.6865079365079368E-2</v>
      </c>
      <c r="X3681" s="678">
        <f>AVERAGE(V3681,W3681)</f>
        <v>1.6823743386243387E-2</v>
      </c>
      <c r="Y3681" s="637" t="s">
        <v>1243</v>
      </c>
      <c r="Z3681" s="679">
        <f>ROUND(X3681*1440,0)/1440</f>
        <v>1.6666666666666666E-2</v>
      </c>
    </row>
    <row r="3682" spans="1:26" s="751" customFormat="1" ht="9" customHeight="1" thickBot="1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34">
        <v>0.23958333333333334</v>
      </c>
      <c r="W3682" s="34">
        <v>0.23611111111111113</v>
      </c>
      <c r="Z3682" s="104"/>
    </row>
    <row r="3683" spans="1:26" s="751" customFormat="1" ht="20.100000000000001" customHeight="1" thickBot="1" x14ac:dyDescent="0.2">
      <c r="A3683" s="1495" t="s">
        <v>1033</v>
      </c>
      <c r="B3683" s="1483"/>
      <c r="C3683" s="1483" t="s">
        <v>1244</v>
      </c>
      <c r="D3683" s="1483"/>
      <c r="E3683" s="1484"/>
      <c r="F3683" s="1453"/>
      <c r="G3683" s="1454"/>
      <c r="H3683" s="1454"/>
      <c r="I3683" s="1454"/>
      <c r="J3683" s="1454"/>
      <c r="K3683" s="1"/>
      <c r="L3683" s="1"/>
      <c r="M3683" s="1"/>
      <c r="N3683" s="1463" t="s">
        <v>1245</v>
      </c>
      <c r="O3683" s="1464"/>
      <c r="P3683" s="1536">
        <f>MINUTE(Z3681)</f>
        <v>24</v>
      </c>
      <c r="Q3683" s="1537"/>
      <c r="R3683" s="1"/>
      <c r="S3683" s="7" t="s">
        <v>1246</v>
      </c>
      <c r="T3683" s="1459">
        <v>4.5833333333333337E-2</v>
      </c>
      <c r="U3683" s="1460"/>
      <c r="V3683" s="34">
        <f>V3684-V3682</f>
        <v>0.70486111111111116</v>
      </c>
      <c r="W3683" s="34">
        <f>W3684-W3682</f>
        <v>0.70833333333333337</v>
      </c>
      <c r="Z3683" s="104"/>
    </row>
    <row r="3684" spans="1:26" s="751" customFormat="1" ht="9" customHeight="1" thickBot="1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34">
        <v>0.94444444444444453</v>
      </c>
      <c r="W3684" s="34">
        <v>0.94444444444444453</v>
      </c>
      <c r="Z3684" s="104"/>
    </row>
    <row r="3685" spans="1:26" s="751" customFormat="1" ht="20.100000000000001" customHeight="1" x14ac:dyDescent="0.15">
      <c r="A3685" s="1499" t="s">
        <v>1247</v>
      </c>
      <c r="B3685" s="1494">
        <v>1</v>
      </c>
      <c r="C3685" s="1494"/>
      <c r="D3685" s="1494">
        <v>2</v>
      </c>
      <c r="E3685" s="1494"/>
      <c r="F3685" s="1494">
        <v>3</v>
      </c>
      <c r="G3685" s="1494"/>
      <c r="H3685" s="1494">
        <v>4</v>
      </c>
      <c r="I3685" s="1494"/>
      <c r="J3685" s="1494">
        <v>5</v>
      </c>
      <c r="K3685" s="1494"/>
      <c r="L3685" s="1494">
        <v>6</v>
      </c>
      <c r="M3685" s="1494"/>
      <c r="N3685" s="1494">
        <v>7</v>
      </c>
      <c r="O3685" s="1494"/>
      <c r="P3685" s="1494">
        <v>8</v>
      </c>
      <c r="Q3685" s="1494"/>
      <c r="R3685" s="1494">
        <v>9</v>
      </c>
      <c r="S3685" s="1494"/>
      <c r="T3685" s="1494">
        <v>10</v>
      </c>
      <c r="U3685" s="1514"/>
      <c r="V3685" s="34"/>
      <c r="W3685" s="34"/>
      <c r="Z3685" s="104"/>
    </row>
    <row r="3686" spans="1:26" s="751" customFormat="1" ht="20.100000000000001" customHeight="1" x14ac:dyDescent="0.15">
      <c r="A3686" s="1500"/>
      <c r="B3686" s="9" t="s">
        <v>1235</v>
      </c>
      <c r="C3686" s="9" t="s">
        <v>325</v>
      </c>
      <c r="D3686" s="9" t="s">
        <v>150</v>
      </c>
      <c r="E3686" s="9" t="s">
        <v>1236</v>
      </c>
      <c r="F3686" s="9" t="s">
        <v>1248</v>
      </c>
      <c r="G3686" s="9" t="s">
        <v>1236</v>
      </c>
      <c r="H3686" s="9" t="s">
        <v>1249</v>
      </c>
      <c r="I3686" s="9" t="s">
        <v>325</v>
      </c>
      <c r="J3686" s="9" t="s">
        <v>150</v>
      </c>
      <c r="K3686" s="9" t="s">
        <v>325</v>
      </c>
      <c r="L3686" s="9" t="s">
        <v>150</v>
      </c>
      <c r="M3686" s="9" t="s">
        <v>1236</v>
      </c>
      <c r="N3686" s="9" t="s">
        <v>1248</v>
      </c>
      <c r="O3686" s="9" t="s">
        <v>1250</v>
      </c>
      <c r="P3686" s="9"/>
      <c r="Q3686" s="9"/>
      <c r="R3686" s="9"/>
      <c r="S3686" s="9"/>
      <c r="T3686" s="9"/>
      <c r="U3686" s="116"/>
      <c r="V3686" s="534"/>
      <c r="W3686" s="534"/>
      <c r="Z3686" s="104"/>
    </row>
    <row r="3687" spans="1:26" s="751" customFormat="1" ht="24.75" customHeight="1" x14ac:dyDescent="0.15">
      <c r="A3687" s="57" t="s">
        <v>326</v>
      </c>
      <c r="B3687" s="88"/>
      <c r="C3687" s="40">
        <v>0.23611111111111113</v>
      </c>
      <c r="D3687" s="40">
        <v>0.30069444444444443</v>
      </c>
      <c r="E3687" s="40">
        <v>0.34861111111111115</v>
      </c>
      <c r="F3687" s="40">
        <v>0.41597222222222219</v>
      </c>
      <c r="G3687" s="40">
        <v>0.46597222222222223</v>
      </c>
      <c r="H3687" s="3">
        <v>0.53819444444444453</v>
      </c>
      <c r="I3687" s="3">
        <v>0.58750000000000024</v>
      </c>
      <c r="J3687" s="3">
        <v>0.65902777777777821</v>
      </c>
      <c r="K3687" s="40">
        <v>0.71111111111111169</v>
      </c>
      <c r="L3687" s="40">
        <v>0.79027777777777852</v>
      </c>
      <c r="M3687" s="40">
        <v>0.84444444444444533</v>
      </c>
      <c r="N3687" s="40">
        <v>0.91111111111111176</v>
      </c>
      <c r="O3687" s="40"/>
      <c r="P3687" s="408"/>
      <c r="Q3687" s="3"/>
      <c r="R3687" s="68"/>
      <c r="S3687" s="69"/>
      <c r="T3687" s="4"/>
      <c r="U3687" s="118"/>
      <c r="V3687" s="21">
        <f>COUNTA(B3687:U3719)</f>
        <v>84</v>
      </c>
      <c r="W3687" s="22">
        <f>V3687/7/2</f>
        <v>6</v>
      </c>
      <c r="Z3687" s="104"/>
    </row>
    <row r="3688" spans="1:26" s="751" customFormat="1" ht="24.75" customHeight="1" x14ac:dyDescent="0.15">
      <c r="A3688" s="57">
        <v>2</v>
      </c>
      <c r="B3688" s="88"/>
      <c r="C3688" s="40">
        <v>0.25208333333333338</v>
      </c>
      <c r="D3688" s="40">
        <v>0.31666666666666665</v>
      </c>
      <c r="E3688" s="40">
        <v>0.36527777777777781</v>
      </c>
      <c r="F3688" s="40">
        <v>0.43333333333333329</v>
      </c>
      <c r="G3688" s="40">
        <v>0.48333333333333334</v>
      </c>
      <c r="H3688" s="3">
        <v>0.55486111111111125</v>
      </c>
      <c r="I3688" s="3">
        <v>0.6048611111111114</v>
      </c>
      <c r="J3688" s="3">
        <v>0.67708333333333381</v>
      </c>
      <c r="K3688" s="40">
        <v>0.73055555555555618</v>
      </c>
      <c r="L3688" s="40">
        <v>0.80833333333333413</v>
      </c>
      <c r="M3688" s="40">
        <v>0.86111111111111205</v>
      </c>
      <c r="N3688" s="40">
        <v>0.92777777777777837</v>
      </c>
      <c r="O3688" s="40"/>
      <c r="P3688" s="408"/>
      <c r="Q3688" s="3"/>
      <c r="R3688" s="68"/>
      <c r="S3688" s="69"/>
      <c r="T3688" s="4"/>
      <c r="U3688" s="118"/>
      <c r="V3688" s="23">
        <f>COUNTA(B3687:B3719,D3687:D3719,F3687:F3719,H3687:H3719,J3687:J3719,L3687:L3719,N3687:N3719,P3687:P3719,R3687:R3719,T3687:T3719)</f>
        <v>42</v>
      </c>
      <c r="W3688" s="23">
        <f>COUNTA(C3687:C3719,E3687:E3719,G3687:G3719,I3687:I3719,K3687:K3719,M3687:M3719,O3687:O3719,Q3687:Q3719,S3687:S3719,U3687:U3719)</f>
        <v>42</v>
      </c>
      <c r="Y3688" s="1">
        <f>(V3688+W3688)/2</f>
        <v>42</v>
      </c>
      <c r="Z3688" s="104"/>
    </row>
    <row r="3689" spans="1:26" s="751" customFormat="1" ht="24.75" customHeight="1" x14ac:dyDescent="0.15">
      <c r="A3689" s="57" t="s">
        <v>327</v>
      </c>
      <c r="B3689" s="40"/>
      <c r="C3689" s="40">
        <v>0.2680555555555556</v>
      </c>
      <c r="D3689" s="40">
        <v>0.33263888888888887</v>
      </c>
      <c r="E3689" s="40">
        <v>0.38194444444444448</v>
      </c>
      <c r="F3689" s="40">
        <v>0.4506944444444444</v>
      </c>
      <c r="G3689" s="40">
        <v>0.50069444444444444</v>
      </c>
      <c r="H3689" s="3">
        <v>0.57152777777777797</v>
      </c>
      <c r="I3689" s="3">
        <v>0.62222222222222257</v>
      </c>
      <c r="J3689" s="3">
        <v>0.69513888888888942</v>
      </c>
      <c r="K3689" s="40">
        <v>0.75000000000000067</v>
      </c>
      <c r="L3689" s="40">
        <v>0.82638888888888973</v>
      </c>
      <c r="M3689" s="40">
        <v>0.87777777777777877</v>
      </c>
      <c r="N3689" s="40">
        <v>0.94444444444444497</v>
      </c>
      <c r="O3689" s="40"/>
      <c r="P3689" s="408"/>
      <c r="Q3689" s="3"/>
      <c r="R3689" s="68"/>
      <c r="S3689" s="69"/>
      <c r="T3689" s="4"/>
      <c r="U3689" s="118"/>
      <c r="V3689" s="534"/>
      <c r="W3689" s="534"/>
      <c r="Y3689" s="1" t="s">
        <v>1251</v>
      </c>
      <c r="Z3689" s="104"/>
    </row>
    <row r="3690" spans="1:26" s="751" customFormat="1" ht="24.75" customHeight="1" x14ac:dyDescent="0.15">
      <c r="A3690" s="8">
        <v>4</v>
      </c>
      <c r="B3690" s="997">
        <v>0.23958333333333334</v>
      </c>
      <c r="C3690" s="40">
        <v>0.28402777777777782</v>
      </c>
      <c r="D3690" s="40">
        <v>0.34861111111111109</v>
      </c>
      <c r="E3690" s="40">
        <v>0.39861111111111114</v>
      </c>
      <c r="F3690" s="40">
        <v>0.4680555555555555</v>
      </c>
      <c r="G3690" s="40">
        <v>0.5180555555555556</v>
      </c>
      <c r="H3690" s="3">
        <v>0.58888888888888913</v>
      </c>
      <c r="I3690" s="3">
        <v>0.63958333333333373</v>
      </c>
      <c r="J3690" s="3">
        <v>0.71388888888888946</v>
      </c>
      <c r="K3690" s="40">
        <v>0.76944444444444515</v>
      </c>
      <c r="L3690" s="40">
        <v>0.84444444444444533</v>
      </c>
      <c r="M3690" s="40">
        <v>0.89444444444444549</v>
      </c>
      <c r="N3690" s="40"/>
      <c r="O3690" s="40"/>
      <c r="P3690" s="408"/>
      <c r="Q3690" s="3"/>
      <c r="R3690" s="68"/>
      <c r="S3690" s="69"/>
      <c r="T3690" s="4"/>
      <c r="U3690" s="118"/>
      <c r="V3690" s="61">
        <f>L3693-L3692</f>
        <v>1.6666666666666607E-2</v>
      </c>
      <c r="W3690" s="61">
        <f>M3690-M3689</f>
        <v>1.6666666666666718E-2</v>
      </c>
      <c r="Z3690" s="104"/>
    </row>
    <row r="3691" spans="1:26" s="751" customFormat="1" ht="24.75" customHeight="1" x14ac:dyDescent="0.15">
      <c r="A3691" s="57" t="s">
        <v>1252</v>
      </c>
      <c r="B3691" s="40">
        <v>0.25347222222222221</v>
      </c>
      <c r="C3691" s="40">
        <v>0.30000000000000004</v>
      </c>
      <c r="D3691" s="40">
        <v>0.36527777777777776</v>
      </c>
      <c r="E3691" s="40">
        <v>0.4152777777777778</v>
      </c>
      <c r="F3691" s="40">
        <v>0.48541666666666661</v>
      </c>
      <c r="G3691" s="40">
        <v>0.53541666666666676</v>
      </c>
      <c r="H3691" s="3">
        <v>0.60625000000000029</v>
      </c>
      <c r="I3691" s="3">
        <v>0.65694444444444489</v>
      </c>
      <c r="J3691" s="3">
        <v>0.73333333333333395</v>
      </c>
      <c r="K3691" s="40">
        <v>0.78888888888888964</v>
      </c>
      <c r="L3691" s="40">
        <v>0.86111111111111194</v>
      </c>
      <c r="M3691" s="40">
        <v>0.9111111111111122</v>
      </c>
      <c r="N3691" s="40"/>
      <c r="O3691" s="40"/>
      <c r="P3691" s="408"/>
      <c r="Q3691" s="3"/>
      <c r="R3691" s="68"/>
      <c r="S3691" s="69"/>
      <c r="T3691" s="4"/>
      <c r="U3691" s="118"/>
      <c r="V3691" s="61">
        <f>N3687-L3693</f>
        <v>1.6666666666666607E-2</v>
      </c>
      <c r="W3691" s="61">
        <f>M3691-M3690</f>
        <v>1.6666666666666718E-2</v>
      </c>
      <c r="Z3691" s="104"/>
    </row>
    <row r="3692" spans="1:26" s="751" customFormat="1" ht="24.75" customHeight="1" x14ac:dyDescent="0.15">
      <c r="A3692" s="8">
        <v>6</v>
      </c>
      <c r="B3692" s="40">
        <v>0.26874999999999999</v>
      </c>
      <c r="C3692" s="40">
        <v>0.31597222222222227</v>
      </c>
      <c r="D3692" s="40">
        <v>0.38194444444444442</v>
      </c>
      <c r="E3692" s="40">
        <v>0.43194444444444446</v>
      </c>
      <c r="F3692" s="40">
        <v>0.50347222222222221</v>
      </c>
      <c r="G3692" s="40">
        <v>0.55277777777777792</v>
      </c>
      <c r="H3692" s="3">
        <v>0.62361111111111145</v>
      </c>
      <c r="I3692" s="3">
        <v>0.67430555555555605</v>
      </c>
      <c r="J3692" s="3">
        <v>0.75277777777777843</v>
      </c>
      <c r="K3692" s="40">
        <v>0.80833333333333413</v>
      </c>
      <c r="L3692" s="40">
        <v>0.87777777777777855</v>
      </c>
      <c r="M3692" s="40">
        <v>0.92777777777777892</v>
      </c>
      <c r="N3692" s="40"/>
      <c r="O3692" s="40"/>
      <c r="P3692" s="408"/>
      <c r="Q3692" s="3"/>
      <c r="R3692" s="68"/>
      <c r="S3692" s="69"/>
      <c r="T3692" s="4"/>
      <c r="U3692" s="118"/>
      <c r="V3692" s="61">
        <f>N3688-N3687</f>
        <v>1.6666666666666607E-2</v>
      </c>
      <c r="W3692" s="61">
        <f>M3692-M3691</f>
        <v>1.6666666666666718E-2</v>
      </c>
      <c r="Z3692" s="104"/>
    </row>
    <row r="3693" spans="1:26" s="751" customFormat="1" ht="24.75" customHeight="1" x14ac:dyDescent="0.15">
      <c r="A3693" s="57" t="s">
        <v>317</v>
      </c>
      <c r="B3693" s="40">
        <v>0.28472222222222221</v>
      </c>
      <c r="C3693" s="40">
        <v>0.33194444444444449</v>
      </c>
      <c r="D3693" s="40">
        <v>0.39861111111111108</v>
      </c>
      <c r="E3693" s="40">
        <v>0.44861111111111113</v>
      </c>
      <c r="F3693" s="40">
        <v>0.52152777777777781</v>
      </c>
      <c r="G3693" s="40">
        <v>0.57013888888888908</v>
      </c>
      <c r="H3693" s="3">
        <v>0.64097222222222261</v>
      </c>
      <c r="I3693" s="3">
        <v>0.69236111111111165</v>
      </c>
      <c r="J3693" s="3">
        <v>0.77222222222222292</v>
      </c>
      <c r="K3693" s="40">
        <v>0.82777777777777861</v>
      </c>
      <c r="L3693" s="40">
        <v>0.89444444444444515</v>
      </c>
      <c r="M3693" s="40">
        <v>0.94444444444444564</v>
      </c>
      <c r="N3693" s="40"/>
      <c r="O3693" s="40"/>
      <c r="P3693" s="3"/>
      <c r="Q3693" s="3"/>
      <c r="R3693" s="68"/>
      <c r="S3693" s="69"/>
      <c r="T3693" s="4"/>
      <c r="U3693" s="118"/>
      <c r="V3693" s="61">
        <f>N3689-N3688</f>
        <v>1.6666666666666607E-2</v>
      </c>
      <c r="W3693" s="61">
        <f>M3693-M3692</f>
        <v>1.6666666666666718E-2</v>
      </c>
      <c r="Z3693" s="104"/>
    </row>
    <row r="3694" spans="1:26" s="751" customFormat="1" ht="24.75" customHeight="1" x14ac:dyDescent="0.15">
      <c r="A3694" s="728">
        <v>8</v>
      </c>
      <c r="B3694" s="3"/>
      <c r="C3694" s="3"/>
      <c r="D3694" s="40"/>
      <c r="E3694" s="3"/>
      <c r="F3694" s="49"/>
      <c r="G3694" s="3"/>
      <c r="H3694" s="50"/>
      <c r="I3694" s="3"/>
      <c r="J3694" s="3"/>
      <c r="K3694" s="3"/>
      <c r="L3694" s="3"/>
      <c r="M3694" s="3"/>
      <c r="N3694" s="3"/>
      <c r="O3694" s="3"/>
      <c r="P3694" s="3"/>
      <c r="Q3694" s="3"/>
      <c r="R3694" s="68"/>
      <c r="S3694" s="69"/>
      <c r="T3694" s="4"/>
      <c r="U3694" s="118"/>
      <c r="V3694" s="61"/>
      <c r="W3694" s="61"/>
      <c r="Z3694" s="104"/>
    </row>
    <row r="3695" spans="1:26" s="751" customFormat="1" ht="24.75" customHeight="1" x14ac:dyDescent="0.15">
      <c r="A3695" s="728">
        <v>9</v>
      </c>
      <c r="B3695" s="3"/>
      <c r="C3695" s="3"/>
      <c r="D3695" s="40"/>
      <c r="E3695" s="3"/>
      <c r="F3695" s="49"/>
      <c r="G3695" s="3"/>
      <c r="H3695" s="50"/>
      <c r="I3695" s="3"/>
      <c r="J3695" s="3"/>
      <c r="K3695" s="3"/>
      <c r="L3695" s="3"/>
      <c r="M3695" s="3"/>
      <c r="N3695" s="3"/>
      <c r="O3695" s="3"/>
      <c r="P3695" s="3"/>
      <c r="Q3695" s="3"/>
      <c r="R3695" s="68"/>
      <c r="S3695" s="69"/>
      <c r="T3695" s="4"/>
      <c r="U3695" s="118"/>
      <c r="V3695" s="61"/>
      <c r="W3695" s="61"/>
      <c r="Z3695" s="104"/>
    </row>
    <row r="3696" spans="1:26" s="751" customFormat="1" ht="24.75" customHeight="1" x14ac:dyDescent="0.15">
      <c r="A3696" s="728">
        <v>10</v>
      </c>
      <c r="B3696" s="3"/>
      <c r="C3696" s="3"/>
      <c r="D3696" s="40"/>
      <c r="E3696" s="3"/>
      <c r="F3696" s="49"/>
      <c r="G3696" s="3"/>
      <c r="H3696" s="50"/>
      <c r="I3696" s="3"/>
      <c r="J3696" s="3"/>
      <c r="K3696" s="3"/>
      <c r="L3696" s="3"/>
      <c r="M3696" s="3"/>
      <c r="N3696" s="3"/>
      <c r="O3696" s="3"/>
      <c r="P3696" s="3"/>
      <c r="Q3696" s="3"/>
      <c r="R3696" s="68"/>
      <c r="S3696" s="69"/>
      <c r="T3696" s="4"/>
      <c r="U3696" s="118"/>
      <c r="V3696" s="534"/>
      <c r="W3696" s="534"/>
      <c r="Z3696" s="104"/>
    </row>
    <row r="3697" spans="1:26" s="751" customFormat="1" ht="24.75" customHeight="1" x14ac:dyDescent="0.15">
      <c r="A3697" s="728">
        <v>11</v>
      </c>
      <c r="B3697" s="3"/>
      <c r="C3697" s="3"/>
      <c r="D3697" s="40"/>
      <c r="E3697" s="3"/>
      <c r="F3697" s="49"/>
      <c r="G3697" s="3"/>
      <c r="H3697" s="50"/>
      <c r="I3697" s="3"/>
      <c r="J3697" s="3"/>
      <c r="K3697" s="3"/>
      <c r="L3697" s="3"/>
      <c r="M3697" s="3"/>
      <c r="N3697" s="3"/>
      <c r="O3697" s="3"/>
      <c r="P3697" s="3"/>
      <c r="Q3697" s="3"/>
      <c r="R3697" s="68"/>
      <c r="S3697" s="69"/>
      <c r="T3697" s="4"/>
      <c r="U3697" s="118"/>
      <c r="V3697" s="534"/>
      <c r="W3697" s="534"/>
      <c r="Z3697" s="104"/>
    </row>
    <row r="3698" spans="1:26" s="751" customFormat="1" ht="24.75" customHeight="1" x14ac:dyDescent="0.15">
      <c r="A3698" s="728">
        <v>12</v>
      </c>
      <c r="B3698" s="3"/>
      <c r="C3698" s="3"/>
      <c r="D3698" s="3"/>
      <c r="E3698" s="3"/>
      <c r="F3698" s="49"/>
      <c r="G3698" s="3"/>
      <c r="H3698" s="50"/>
      <c r="I3698" s="3"/>
      <c r="J3698" s="3"/>
      <c r="K3698" s="3"/>
      <c r="L3698" s="3"/>
      <c r="M3698" s="3"/>
      <c r="N3698" s="3"/>
      <c r="O3698" s="3"/>
      <c r="P3698" s="3"/>
      <c r="Q3698" s="3"/>
      <c r="R3698" s="68"/>
      <c r="S3698" s="69"/>
      <c r="T3698" s="4"/>
      <c r="U3698" s="118"/>
      <c r="V3698" s="534"/>
      <c r="W3698" s="534"/>
      <c r="Z3698" s="104"/>
    </row>
    <row r="3699" spans="1:26" s="751" customFormat="1" ht="24.75" customHeight="1" x14ac:dyDescent="0.15">
      <c r="A3699" s="728">
        <v>13</v>
      </c>
      <c r="B3699" s="3"/>
      <c r="C3699" s="3"/>
      <c r="D3699" s="3"/>
      <c r="E3699" s="3"/>
      <c r="F3699" s="49"/>
      <c r="G3699" s="3"/>
      <c r="H3699" s="50"/>
      <c r="I3699" s="3"/>
      <c r="J3699" s="3"/>
      <c r="K3699" s="3"/>
      <c r="L3699" s="3"/>
      <c r="M3699" s="3"/>
      <c r="N3699" s="3"/>
      <c r="O3699" s="3"/>
      <c r="P3699" s="3"/>
      <c r="Q3699" s="3"/>
      <c r="R3699" s="68"/>
      <c r="S3699" s="69"/>
      <c r="T3699" s="4"/>
      <c r="U3699" s="118"/>
      <c r="V3699" s="534"/>
      <c r="W3699" s="534"/>
      <c r="Z3699" s="104"/>
    </row>
    <row r="3700" spans="1:26" s="751" customFormat="1" ht="24.75" customHeight="1" x14ac:dyDescent="0.15">
      <c r="A3700" s="728">
        <v>14</v>
      </c>
      <c r="B3700" s="3"/>
      <c r="C3700" s="3"/>
      <c r="D3700" s="3"/>
      <c r="E3700" s="3"/>
      <c r="F3700" s="49"/>
      <c r="G3700" s="3"/>
      <c r="H3700" s="50"/>
      <c r="I3700" s="3"/>
      <c r="J3700" s="3"/>
      <c r="K3700" s="3"/>
      <c r="L3700" s="3"/>
      <c r="M3700" s="3"/>
      <c r="N3700" s="3"/>
      <c r="O3700" s="3"/>
      <c r="P3700" s="3"/>
      <c r="Q3700" s="3"/>
      <c r="R3700" s="68"/>
      <c r="S3700" s="69"/>
      <c r="T3700" s="4"/>
      <c r="U3700" s="118"/>
      <c r="V3700" s="534"/>
      <c r="W3700" s="534"/>
      <c r="Z3700" s="104"/>
    </row>
    <row r="3701" spans="1:26" s="751" customFormat="1" ht="24.75" customHeight="1" x14ac:dyDescent="0.15">
      <c r="A3701" s="728">
        <v>15</v>
      </c>
      <c r="B3701" s="3"/>
      <c r="C3701" s="3"/>
      <c r="D3701" s="3"/>
      <c r="E3701" s="3"/>
      <c r="F3701" s="49"/>
      <c r="G3701" s="3"/>
      <c r="H3701" s="50"/>
      <c r="I3701" s="3"/>
      <c r="J3701" s="3"/>
      <c r="K3701" s="3"/>
      <c r="L3701" s="3"/>
      <c r="M3701" s="3"/>
      <c r="N3701" s="3"/>
      <c r="O3701" s="3"/>
      <c r="P3701" s="3"/>
      <c r="Q3701" s="3"/>
      <c r="R3701" s="68"/>
      <c r="S3701" s="69"/>
      <c r="T3701" s="4"/>
      <c r="U3701" s="118"/>
      <c r="V3701" s="534"/>
      <c r="W3701" s="534"/>
      <c r="Z3701" s="104"/>
    </row>
    <row r="3702" spans="1:26" s="751" customFormat="1" ht="24.75" customHeight="1" x14ac:dyDescent="0.15">
      <c r="A3702" s="728">
        <v>16</v>
      </c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40"/>
      <c r="O3702" s="40"/>
      <c r="P3702" s="40"/>
      <c r="Q3702" s="40"/>
      <c r="R3702" s="68"/>
      <c r="S3702" s="69"/>
      <c r="T3702" s="4"/>
      <c r="U3702" s="118"/>
      <c r="V3702" s="534"/>
      <c r="W3702" s="534"/>
      <c r="Z3702" s="104"/>
    </row>
    <row r="3703" spans="1:26" s="751" customFormat="1" ht="24.75" customHeight="1" x14ac:dyDescent="0.15">
      <c r="A3703" s="728">
        <v>17</v>
      </c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40"/>
      <c r="O3703" s="40"/>
      <c r="P3703" s="40"/>
      <c r="Q3703" s="40"/>
      <c r="R3703" s="68"/>
      <c r="S3703" s="69"/>
      <c r="T3703" s="4"/>
      <c r="U3703" s="118"/>
      <c r="V3703" s="534"/>
      <c r="W3703" s="534"/>
      <c r="Z3703" s="104"/>
    </row>
    <row r="3704" spans="1:26" s="751" customFormat="1" ht="24.75" customHeight="1" x14ac:dyDescent="0.15">
      <c r="A3704" s="728">
        <v>18</v>
      </c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40"/>
      <c r="O3704" s="40"/>
      <c r="P3704" s="40"/>
      <c r="Q3704" s="40"/>
      <c r="R3704" s="68"/>
      <c r="S3704" s="69"/>
      <c r="T3704" s="4"/>
      <c r="U3704" s="118"/>
      <c r="V3704" s="534"/>
      <c r="W3704" s="534"/>
      <c r="Z3704" s="104"/>
    </row>
    <row r="3705" spans="1:26" s="751" customFormat="1" ht="24.75" customHeight="1" x14ac:dyDescent="0.15">
      <c r="A3705" s="8">
        <v>19</v>
      </c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40"/>
      <c r="O3705" s="40"/>
      <c r="P3705" s="40"/>
      <c r="Q3705" s="40"/>
      <c r="R3705" s="10"/>
      <c r="S3705" s="69"/>
      <c r="T3705" s="4"/>
      <c r="U3705" s="118"/>
      <c r="V3705" s="534"/>
      <c r="W3705" s="534"/>
      <c r="Z3705" s="104"/>
    </row>
    <row r="3706" spans="1:26" s="751" customFormat="1" ht="24.75" customHeight="1" x14ac:dyDescent="0.15">
      <c r="A3706" s="8">
        <v>20</v>
      </c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9"/>
      <c r="S3706" s="4"/>
      <c r="T3706" s="4"/>
      <c r="U3706" s="118"/>
      <c r="V3706" s="534"/>
      <c r="W3706" s="534"/>
      <c r="Z3706" s="104"/>
    </row>
    <row r="3707" spans="1:26" s="751" customFormat="1" ht="24.75" customHeight="1" x14ac:dyDescent="0.15">
      <c r="A3707" s="8">
        <v>21</v>
      </c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118"/>
      <c r="V3707" s="534"/>
      <c r="W3707" s="534"/>
      <c r="Z3707" s="104"/>
    </row>
    <row r="3708" spans="1:26" s="751" customFormat="1" ht="24.75" customHeight="1" x14ac:dyDescent="0.15">
      <c r="A3708" s="8">
        <v>22</v>
      </c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118"/>
      <c r="V3708" s="534"/>
      <c r="W3708" s="534"/>
      <c r="Z3708" s="104"/>
    </row>
    <row r="3709" spans="1:26" s="751" customFormat="1" ht="24.75" customHeight="1" x14ac:dyDescent="0.15">
      <c r="A3709" s="8">
        <v>23</v>
      </c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118"/>
      <c r="V3709" s="534"/>
      <c r="W3709" s="534"/>
      <c r="Z3709" s="104"/>
    </row>
    <row r="3710" spans="1:26" s="751" customFormat="1" ht="24.75" customHeight="1" x14ac:dyDescent="0.15">
      <c r="A3710" s="8">
        <v>24</v>
      </c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118"/>
      <c r="V3710" s="534"/>
      <c r="W3710" s="534"/>
      <c r="Z3710" s="104"/>
    </row>
    <row r="3711" spans="1:26" s="751" customFormat="1" ht="24.75" customHeight="1" x14ac:dyDescent="0.15">
      <c r="A3711" s="8">
        <v>25</v>
      </c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118"/>
      <c r="V3711" s="534"/>
      <c r="W3711" s="534"/>
      <c r="Z3711" s="104"/>
    </row>
    <row r="3712" spans="1:26" s="751" customFormat="1" ht="24.75" customHeight="1" x14ac:dyDescent="0.15">
      <c r="A3712" s="8">
        <v>26</v>
      </c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118"/>
      <c r="V3712" s="534"/>
      <c r="W3712" s="534"/>
      <c r="Z3712" s="104"/>
    </row>
    <row r="3713" spans="1:27" s="751" customFormat="1" ht="24.75" customHeight="1" x14ac:dyDescent="0.15">
      <c r="A3713" s="8">
        <v>27</v>
      </c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118"/>
      <c r="V3713" s="534"/>
      <c r="W3713" s="534"/>
      <c r="Z3713" s="104"/>
    </row>
    <row r="3714" spans="1:27" s="751" customFormat="1" ht="24.75" customHeight="1" x14ac:dyDescent="0.15">
      <c r="A3714" s="8">
        <v>28</v>
      </c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118"/>
      <c r="V3714" s="534"/>
      <c r="W3714" s="534"/>
      <c r="Z3714" s="104"/>
    </row>
    <row r="3715" spans="1:27" s="751" customFormat="1" ht="24.75" customHeight="1" x14ac:dyDescent="0.15">
      <c r="A3715" s="8">
        <v>29</v>
      </c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118"/>
      <c r="V3715" s="534"/>
      <c r="W3715" s="534"/>
      <c r="Z3715" s="104"/>
    </row>
    <row r="3716" spans="1:27" s="751" customFormat="1" ht="24.75" customHeight="1" x14ac:dyDescent="0.15">
      <c r="A3716" s="44">
        <v>30</v>
      </c>
      <c r="B3716" s="45"/>
      <c r="C3716" s="45"/>
      <c r="D3716" s="45"/>
      <c r="E3716" s="45"/>
      <c r="F3716" s="45"/>
      <c r="G3716" s="45"/>
      <c r="H3716" s="45"/>
      <c r="I3716" s="45"/>
      <c r="J3716" s="45"/>
      <c r="K3716" s="45"/>
      <c r="L3716" s="45"/>
      <c r="M3716" s="45"/>
      <c r="N3716" s="45"/>
      <c r="O3716" s="45"/>
      <c r="P3716" s="45"/>
      <c r="Q3716" s="45"/>
      <c r="R3716" s="45"/>
      <c r="S3716" s="45"/>
      <c r="T3716" s="45"/>
      <c r="U3716" s="119"/>
      <c r="V3716" s="534"/>
      <c r="W3716" s="534"/>
      <c r="Z3716" s="104"/>
    </row>
    <row r="3717" spans="1:27" s="751" customFormat="1" ht="24.75" customHeight="1" x14ac:dyDescent="0.15">
      <c r="A3717" s="44">
        <v>31</v>
      </c>
      <c r="B3717" s="45"/>
      <c r="C3717" s="45"/>
      <c r="D3717" s="45"/>
      <c r="E3717" s="45"/>
      <c r="F3717" s="45"/>
      <c r="G3717" s="45"/>
      <c r="H3717" s="45"/>
      <c r="I3717" s="45"/>
      <c r="J3717" s="45"/>
      <c r="K3717" s="45"/>
      <c r="L3717" s="45"/>
      <c r="M3717" s="45"/>
      <c r="N3717" s="45"/>
      <c r="O3717" s="45"/>
      <c r="P3717" s="45"/>
      <c r="Q3717" s="45"/>
      <c r="R3717" s="45"/>
      <c r="S3717" s="45"/>
      <c r="T3717" s="45"/>
      <c r="U3717" s="119"/>
      <c r="V3717" s="534"/>
      <c r="W3717" s="534"/>
      <c r="Z3717" s="104"/>
    </row>
    <row r="3718" spans="1:27" s="751" customFormat="1" ht="24.75" customHeight="1" x14ac:dyDescent="0.15">
      <c r="A3718" s="44">
        <v>32</v>
      </c>
      <c r="B3718" s="45"/>
      <c r="C3718" s="45"/>
      <c r="D3718" s="45"/>
      <c r="E3718" s="45"/>
      <c r="F3718" s="45"/>
      <c r="G3718" s="45"/>
      <c r="H3718" s="45"/>
      <c r="I3718" s="45"/>
      <c r="J3718" s="45"/>
      <c r="K3718" s="45"/>
      <c r="L3718" s="45"/>
      <c r="M3718" s="45"/>
      <c r="N3718" s="45"/>
      <c r="O3718" s="45"/>
      <c r="P3718" s="45"/>
      <c r="Q3718" s="45"/>
      <c r="R3718" s="45"/>
      <c r="S3718" s="45"/>
      <c r="T3718" s="45"/>
      <c r="U3718" s="119"/>
      <c r="V3718" s="534"/>
      <c r="W3718" s="534"/>
      <c r="Z3718" s="104"/>
    </row>
    <row r="3719" spans="1:27" s="751" customFormat="1" ht="24.75" customHeight="1" thickBot="1" x14ac:dyDescent="0.2">
      <c r="A3719" s="48">
        <v>33</v>
      </c>
      <c r="B3719" s="12"/>
      <c r="C3719" s="12"/>
      <c r="D3719" s="12"/>
      <c r="E3719" s="12"/>
      <c r="F3719" s="12"/>
      <c r="G3719" s="12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0"/>
      <c r="V3719" s="534"/>
      <c r="W3719" s="534"/>
      <c r="Z3719" s="104"/>
    </row>
    <row r="3720" spans="1:27" s="751" customFormat="1" ht="20.100000000000001" customHeight="1" thickBot="1" x14ac:dyDescent="0.2">
      <c r="A3720" s="1522" t="s">
        <v>1148</v>
      </c>
      <c r="B3720" s="1523"/>
      <c r="C3720" s="1561" t="s">
        <v>1019</v>
      </c>
      <c r="D3720" s="1562"/>
      <c r="E3720" s="1562"/>
      <c r="F3720" s="1563"/>
      <c r="G3720" s="13"/>
      <c r="H3720" s="13"/>
      <c r="I3720" s="13"/>
      <c r="J3720" s="13"/>
      <c r="K3720" s="13"/>
      <c r="L3720" s="13"/>
      <c r="M3720" s="13"/>
      <c r="N3720" s="13"/>
      <c r="O3720" s="13"/>
      <c r="P3720" s="13"/>
      <c r="Q3720" s="13"/>
      <c r="R3720" s="13"/>
      <c r="S3720" s="13"/>
      <c r="T3720" s="13"/>
      <c r="U3720" s="13"/>
      <c r="V3720" s="534"/>
      <c r="W3720" s="534"/>
      <c r="Z3720" s="104"/>
    </row>
    <row r="3721" spans="1:27" s="1425" customFormat="1" ht="31.5" customHeight="1" thickBot="1" x14ac:dyDescent="0.2">
      <c r="A3721" s="1476" t="s">
        <v>2135</v>
      </c>
      <c r="B3721" s="1477"/>
      <c r="C3721" s="1477"/>
      <c r="D3721" s="1477"/>
      <c r="E3721" s="1478"/>
      <c r="F3721" s="1411" t="s">
        <v>1766</v>
      </c>
      <c r="G3721" s="1366"/>
      <c r="H3721" s="1479" t="s">
        <v>2136</v>
      </c>
      <c r="I3721" s="1480"/>
      <c r="J3721" s="1480"/>
      <c r="K3721" s="1370" t="s">
        <v>2022</v>
      </c>
      <c r="L3721" s="1457" t="s">
        <v>2137</v>
      </c>
      <c r="M3721" s="1457"/>
      <c r="N3721" s="1458"/>
      <c r="O3721" s="1366"/>
      <c r="P3721" s="6"/>
      <c r="Q3721" s="6"/>
      <c r="R3721" s="6"/>
      <c r="S3721" s="1366"/>
      <c r="T3721" s="1467" t="s">
        <v>11</v>
      </c>
      <c r="U3721" s="1468"/>
      <c r="V3721" s="610">
        <f>V3723/V3728</f>
        <v>9.7031963470319647E-3</v>
      </c>
      <c r="W3721" s="610">
        <f>W3723/W3728</f>
        <v>9.7415123456790122E-3</v>
      </c>
      <c r="X3721" s="1422">
        <f>AVERAGE(V3721,W3721)</f>
        <v>9.7223543463554885E-3</v>
      </c>
      <c r="Y3721" s="1398" t="s">
        <v>184</v>
      </c>
      <c r="Z3721" s="1399">
        <f>ROUND(X3721*1440,0)/1440</f>
        <v>9.7222222222222224E-3</v>
      </c>
    </row>
    <row r="3722" spans="1:27" s="1425" customFormat="1" ht="9" customHeight="1" thickBot="1" x14ac:dyDescent="0.2">
      <c r="A3722" s="1366"/>
      <c r="B3722" s="1366"/>
      <c r="C3722" s="1366"/>
      <c r="D3722" s="1366"/>
      <c r="E3722" s="1366"/>
      <c r="F3722" s="1366"/>
      <c r="G3722" s="1366"/>
      <c r="H3722" s="1366"/>
      <c r="I3722" s="1366"/>
      <c r="J3722" s="1366"/>
      <c r="K3722" s="1366"/>
      <c r="L3722" s="1366"/>
      <c r="M3722" s="1366"/>
      <c r="N3722" s="1366"/>
      <c r="O3722" s="1366"/>
      <c r="P3722" s="1366"/>
      <c r="Q3722" s="1366"/>
      <c r="R3722" s="1366"/>
      <c r="S3722" s="1366"/>
      <c r="T3722" s="1406"/>
      <c r="U3722" s="1406"/>
      <c r="V3722" s="610">
        <v>0.23263888888888887</v>
      </c>
      <c r="W3722" s="610">
        <v>0.23611111111111113</v>
      </c>
      <c r="Z3722" s="1393"/>
    </row>
    <row r="3723" spans="1:27" s="1425" customFormat="1" ht="20.100000000000001" customHeight="1" thickBot="1" x14ac:dyDescent="0.2">
      <c r="A3723" s="1495" t="s">
        <v>1977</v>
      </c>
      <c r="B3723" s="1483"/>
      <c r="C3723" s="1483" t="s">
        <v>2138</v>
      </c>
      <c r="D3723" s="1483"/>
      <c r="E3723" s="1484"/>
      <c r="F3723" s="344"/>
      <c r="G3723" s="66"/>
      <c r="H3723" s="66"/>
      <c r="I3723" s="66"/>
      <c r="J3723" s="66"/>
      <c r="K3723" s="1366"/>
      <c r="L3723" s="1366"/>
      <c r="M3723" s="1366"/>
      <c r="N3723" s="1463" t="s">
        <v>1937</v>
      </c>
      <c r="O3723" s="1464"/>
      <c r="P3723" s="1536">
        <f>MINUTE(Z3721)</f>
        <v>14</v>
      </c>
      <c r="Q3723" s="1537"/>
      <c r="R3723" s="1366"/>
      <c r="S3723" s="1371" t="s">
        <v>2082</v>
      </c>
      <c r="T3723" s="1526">
        <v>6.6666666666666666E-2</v>
      </c>
      <c r="U3723" s="1527"/>
      <c r="V3723" s="610">
        <f>V3724-V3722</f>
        <v>0.70833333333333337</v>
      </c>
      <c r="W3723" s="610">
        <f>W3724-W3722</f>
        <v>0.70138888888888884</v>
      </c>
      <c r="Z3723" s="1393"/>
    </row>
    <row r="3724" spans="1:27" s="1425" customFormat="1" ht="9" customHeight="1" thickBot="1" x14ac:dyDescent="0.2">
      <c r="A3724" s="1366"/>
      <c r="B3724" s="1366"/>
      <c r="C3724" s="1366"/>
      <c r="D3724" s="1366"/>
      <c r="E3724" s="1366"/>
      <c r="F3724" s="1366"/>
      <c r="G3724" s="1366"/>
      <c r="H3724" s="1366"/>
      <c r="I3724" s="1366"/>
      <c r="J3724" s="1366"/>
      <c r="K3724" s="1366"/>
      <c r="L3724" s="1366"/>
      <c r="M3724" s="1366"/>
      <c r="N3724" s="1366"/>
      <c r="O3724" s="1366"/>
      <c r="P3724" s="1366"/>
      <c r="Q3724" s="1366"/>
      <c r="R3724" s="1366"/>
      <c r="S3724" s="1366"/>
      <c r="T3724" s="1406"/>
      <c r="U3724" s="1406"/>
      <c r="V3724" s="610">
        <v>0.94097222222222221</v>
      </c>
      <c r="W3724" s="610">
        <v>0.9375</v>
      </c>
      <c r="Z3724" s="1393"/>
    </row>
    <row r="3725" spans="1:27" s="1425" customFormat="1" ht="20.100000000000001" customHeight="1" x14ac:dyDescent="0.15">
      <c r="A3725" s="1499" t="s">
        <v>15</v>
      </c>
      <c r="B3725" s="1494">
        <v>1</v>
      </c>
      <c r="C3725" s="1494"/>
      <c r="D3725" s="1494">
        <v>2</v>
      </c>
      <c r="E3725" s="1494"/>
      <c r="F3725" s="1494">
        <v>3</v>
      </c>
      <c r="G3725" s="1494"/>
      <c r="H3725" s="1494">
        <v>4</v>
      </c>
      <c r="I3725" s="1494"/>
      <c r="J3725" s="1494">
        <v>5</v>
      </c>
      <c r="K3725" s="1494"/>
      <c r="L3725" s="1494">
        <v>6</v>
      </c>
      <c r="M3725" s="1494"/>
      <c r="N3725" s="1494">
        <v>7</v>
      </c>
      <c r="O3725" s="1494"/>
      <c r="P3725" s="1494">
        <v>8</v>
      </c>
      <c r="Q3725" s="1494"/>
      <c r="R3725" s="1494">
        <v>9</v>
      </c>
      <c r="S3725" s="1494"/>
      <c r="T3725" s="1501">
        <v>10</v>
      </c>
      <c r="U3725" s="1502"/>
      <c r="V3725" s="610"/>
      <c r="W3725" s="610"/>
      <c r="Z3725" s="1393"/>
    </row>
    <row r="3726" spans="1:27" s="1425" customFormat="1" ht="20.100000000000001" customHeight="1" x14ac:dyDescent="0.15">
      <c r="A3726" s="1500"/>
      <c r="B3726" s="1372" t="s">
        <v>74</v>
      </c>
      <c r="C3726" s="1372" t="s">
        <v>75</v>
      </c>
      <c r="D3726" s="1372" t="s">
        <v>74</v>
      </c>
      <c r="E3726" s="1372" t="s">
        <v>75</v>
      </c>
      <c r="F3726" s="1372" t="s">
        <v>74</v>
      </c>
      <c r="G3726" s="1372" t="s">
        <v>75</v>
      </c>
      <c r="H3726" s="1372" t="s">
        <v>74</v>
      </c>
      <c r="I3726" s="1372" t="s">
        <v>75</v>
      </c>
      <c r="J3726" s="1372" t="s">
        <v>74</v>
      </c>
      <c r="K3726" s="1372" t="s">
        <v>75</v>
      </c>
      <c r="L3726" s="1372"/>
      <c r="M3726" s="1372"/>
      <c r="N3726" s="1372"/>
      <c r="O3726" s="1372"/>
      <c r="P3726" s="1372"/>
      <c r="Q3726" s="1372"/>
      <c r="R3726" s="1372"/>
      <c r="S3726" s="1372"/>
      <c r="T3726" s="1373"/>
      <c r="U3726" s="1377"/>
      <c r="V3726" s="1406"/>
      <c r="W3726" s="1406"/>
      <c r="Z3726" s="1393"/>
    </row>
    <row r="3727" spans="1:27" s="1425" customFormat="1" ht="23.85" customHeight="1" x14ac:dyDescent="0.15">
      <c r="A3727" s="1342">
        <v>1</v>
      </c>
      <c r="B3727" s="102"/>
      <c r="C3727" s="102">
        <v>0.23611111111111113</v>
      </c>
      <c r="D3727" s="102">
        <v>0.32847222222222239</v>
      </c>
      <c r="E3727" s="102">
        <v>0.40833333333333366</v>
      </c>
      <c r="F3727" s="102">
        <v>0.49513888888888941</v>
      </c>
      <c r="G3727" s="102">
        <v>0.56388888888888922</v>
      </c>
      <c r="H3727" s="102">
        <v>0.65347222222222223</v>
      </c>
      <c r="I3727" s="1358">
        <v>0.72361111111111087</v>
      </c>
      <c r="J3727" s="102">
        <v>0.81944444444444386</v>
      </c>
      <c r="K3727" s="102">
        <v>0.89374999999999916</v>
      </c>
      <c r="L3727" s="345"/>
      <c r="M3727" s="1386"/>
      <c r="N3727" s="1386"/>
      <c r="O3727" s="1386"/>
      <c r="P3727" s="1386"/>
      <c r="Q3727" s="1386"/>
      <c r="R3727" s="68"/>
      <c r="S3727" s="69"/>
      <c r="T3727" s="1376"/>
      <c r="U3727" s="466"/>
      <c r="V3727" s="21">
        <f>COUNTA(B3727:U3759)</f>
        <v>145</v>
      </c>
      <c r="W3727" s="22">
        <f>V3727/17/2</f>
        <v>4.2647058823529411</v>
      </c>
      <c r="Z3727" s="1393"/>
      <c r="AA3727" s="1393"/>
    </row>
    <row r="3728" spans="1:27" s="1425" customFormat="1" ht="23.85" customHeight="1" x14ac:dyDescent="0.15">
      <c r="A3728" s="1342">
        <v>2</v>
      </c>
      <c r="B3728" s="330"/>
      <c r="C3728" s="102">
        <v>0.24791666666666667</v>
      </c>
      <c r="D3728" s="102">
        <v>0.33819444444444463</v>
      </c>
      <c r="E3728" s="102">
        <v>0.41875000000000034</v>
      </c>
      <c r="F3728" s="102">
        <v>0.50486111111111165</v>
      </c>
      <c r="G3728" s="102">
        <v>0.5736111111111114</v>
      </c>
      <c r="H3728" s="102">
        <v>0.66388888888888886</v>
      </c>
      <c r="I3728" s="1358">
        <v>0.73194444444444418</v>
      </c>
      <c r="J3728" s="102">
        <v>0.82847222222222161</v>
      </c>
      <c r="K3728" s="102">
        <v>0.9027777777777769</v>
      </c>
      <c r="L3728" s="345"/>
      <c r="M3728" s="1386"/>
      <c r="N3728" s="1386"/>
      <c r="O3728" s="1386"/>
      <c r="P3728" s="1386"/>
      <c r="Q3728" s="1386"/>
      <c r="R3728" s="68"/>
      <c r="S3728" s="69"/>
      <c r="T3728" s="1376"/>
      <c r="U3728" s="466"/>
      <c r="V3728" s="114">
        <f>COUNTA(B3727:B3759,D3727:D3759,F3727:F3759,H3727:H3759,J3727:J3759,L3727:L3759,N3727:N3759,P3727:P3759,R3727:R3759,T3727:T3759)</f>
        <v>73</v>
      </c>
      <c r="W3728" s="114">
        <f>COUNTA(C3727:C3759,E3727:E3759,G3727:G3759,I3727:I3759,K3727:K3759,M3727:M3759,O3727:O3759,Q3727:Q3759,S3727:S3759,U3727:U3759)</f>
        <v>72</v>
      </c>
      <c r="Y3728" s="1366">
        <f>(V3728+W3728)/2</f>
        <v>72.5</v>
      </c>
      <c r="Z3728" s="1393"/>
      <c r="AA3728" s="1393"/>
    </row>
    <row r="3729" spans="1:28" s="1425" customFormat="1" ht="23.85" customHeight="1" x14ac:dyDescent="0.15">
      <c r="A3729" s="1342">
        <v>3</v>
      </c>
      <c r="B3729" s="331"/>
      <c r="C3729" s="102">
        <v>0.25972222222222224</v>
      </c>
      <c r="D3729" s="102">
        <v>0.34791666666666687</v>
      </c>
      <c r="E3729" s="102">
        <v>0.42777777777777815</v>
      </c>
      <c r="F3729" s="102">
        <v>0.51458333333333384</v>
      </c>
      <c r="G3729" s="102">
        <v>0.58333333333333359</v>
      </c>
      <c r="H3729" s="102">
        <v>0.67430555555555549</v>
      </c>
      <c r="I3729" s="102">
        <v>0.74374999999999969</v>
      </c>
      <c r="J3729" s="102">
        <v>0.83749999999999936</v>
      </c>
      <c r="K3729" s="102">
        <v>0.91180555555555465</v>
      </c>
      <c r="L3729" s="345"/>
      <c r="M3729" s="1386"/>
      <c r="N3729" s="1386"/>
      <c r="O3729" s="1386"/>
      <c r="P3729" s="1386"/>
      <c r="Q3729" s="1386"/>
      <c r="R3729" s="68"/>
      <c r="S3729" s="69"/>
      <c r="T3729" s="1376"/>
      <c r="U3729" s="1380"/>
      <c r="V3729" s="1406"/>
      <c r="W3729" s="1406"/>
      <c r="Y3729" s="1366" t="s">
        <v>394</v>
      </c>
      <c r="Z3729" s="1393"/>
      <c r="AA3729" s="1393"/>
    </row>
    <row r="3730" spans="1:28" s="1425" customFormat="1" ht="23.85" customHeight="1" x14ac:dyDescent="0.15">
      <c r="A3730" s="1342">
        <v>4</v>
      </c>
      <c r="B3730" s="102"/>
      <c r="C3730" s="1358">
        <v>0.27083333333333337</v>
      </c>
      <c r="D3730" s="102">
        <v>0.35763888888888912</v>
      </c>
      <c r="E3730" s="102">
        <v>0.43680555555555595</v>
      </c>
      <c r="F3730" s="102">
        <v>0.52430555555555602</v>
      </c>
      <c r="G3730" s="102">
        <v>0.59305555555555578</v>
      </c>
      <c r="H3730" s="102">
        <v>0.68472222222222212</v>
      </c>
      <c r="I3730" s="632">
        <v>0.75624999999999964</v>
      </c>
      <c r="J3730" s="102">
        <v>0.8465277777777771</v>
      </c>
      <c r="K3730" s="102">
        <v>0.92152777777777684</v>
      </c>
      <c r="L3730" s="345"/>
      <c r="M3730" s="1386"/>
      <c r="N3730" s="1386"/>
      <c r="O3730" s="1386"/>
      <c r="P3730" s="1386"/>
      <c r="Q3730" s="1386"/>
      <c r="R3730" s="68"/>
      <c r="S3730" s="69"/>
      <c r="T3730" s="1376"/>
      <c r="U3730" s="1380"/>
      <c r="V3730" s="1390"/>
      <c r="W3730" s="1390"/>
      <c r="Z3730" s="1393"/>
      <c r="AA3730" s="1393"/>
    </row>
    <row r="3731" spans="1:28" s="1425" customFormat="1" ht="23.85" customHeight="1" x14ac:dyDescent="0.15">
      <c r="A3731" s="1342">
        <v>5</v>
      </c>
      <c r="B3731" s="102"/>
      <c r="C3731" s="1358">
        <v>0.27916666666666673</v>
      </c>
      <c r="D3731" s="102">
        <v>0.36875000000000024</v>
      </c>
      <c r="E3731" s="102">
        <v>0.44583333333333375</v>
      </c>
      <c r="F3731" s="102">
        <v>0.53402777777777821</v>
      </c>
      <c r="G3731" s="102">
        <v>0.60277777777777797</v>
      </c>
      <c r="H3731" s="102">
        <v>0.69583333333333319</v>
      </c>
      <c r="I3731" s="632">
        <v>0.7687499999999996</v>
      </c>
      <c r="J3731" s="102">
        <v>0.85624999999999929</v>
      </c>
      <c r="K3731" s="102">
        <v>0.93124999999999902</v>
      </c>
      <c r="L3731" s="345"/>
      <c r="M3731" s="1386"/>
      <c r="N3731" s="1386"/>
      <c r="O3731" s="1386"/>
      <c r="P3731" s="1386"/>
      <c r="Q3731" s="1386"/>
      <c r="R3731" s="68"/>
      <c r="S3731" s="69"/>
      <c r="T3731" s="1376"/>
      <c r="U3731" s="1380"/>
      <c r="V3731" s="1390"/>
      <c r="W3731" s="1390"/>
      <c r="Z3731" s="1393"/>
      <c r="AA3731" s="1393"/>
      <c r="AB3731" s="963"/>
    </row>
    <row r="3732" spans="1:28" s="1425" customFormat="1" ht="23.85" customHeight="1" x14ac:dyDescent="0.15">
      <c r="A3732" s="1342">
        <v>6</v>
      </c>
      <c r="B3732" s="102"/>
      <c r="C3732" s="1358">
        <v>0.28750000000000009</v>
      </c>
      <c r="D3732" s="102">
        <v>0.38055555555555581</v>
      </c>
      <c r="E3732" s="102">
        <v>0.45486111111111155</v>
      </c>
      <c r="F3732" s="102">
        <v>0.5437500000000004</v>
      </c>
      <c r="G3732" s="102">
        <v>0.6131944444444446</v>
      </c>
      <c r="H3732" s="102">
        <v>0.70694444444444426</v>
      </c>
      <c r="I3732" s="632">
        <v>0.78124999999999956</v>
      </c>
      <c r="J3732" s="102">
        <v>0.86527777777777704</v>
      </c>
      <c r="K3732" s="102">
        <v>0.94097222222222221</v>
      </c>
      <c r="L3732" s="345"/>
      <c r="M3732" s="1386"/>
      <c r="N3732" s="1386"/>
      <c r="O3732" s="1386"/>
      <c r="P3732" s="1386"/>
      <c r="Q3732" s="1386"/>
      <c r="R3732" s="68"/>
      <c r="S3732" s="69"/>
      <c r="T3732" s="1376"/>
      <c r="U3732" s="1380"/>
      <c r="V3732" s="1390"/>
      <c r="W3732" s="1390"/>
      <c r="Z3732" s="1393"/>
      <c r="AA3732" s="1393"/>
      <c r="AB3732" s="963"/>
    </row>
    <row r="3733" spans="1:28" s="1425" customFormat="1" ht="23.85" customHeight="1" x14ac:dyDescent="0.15">
      <c r="A3733" s="1342">
        <v>7</v>
      </c>
      <c r="B3733" s="102"/>
      <c r="C3733" s="1358">
        <v>0.29583333333333345</v>
      </c>
      <c r="D3733" s="102">
        <v>0.39166666666666694</v>
      </c>
      <c r="E3733" s="102">
        <v>0.46388888888888935</v>
      </c>
      <c r="F3733" s="102">
        <v>0.55347222222222259</v>
      </c>
      <c r="G3733" s="102">
        <v>0.62361111111111123</v>
      </c>
      <c r="H3733" s="102">
        <v>0.71805555555555534</v>
      </c>
      <c r="I3733" s="632">
        <v>0.79374999999999951</v>
      </c>
      <c r="J3733" s="102">
        <v>0.87430555555555478</v>
      </c>
      <c r="K3733" s="102"/>
      <c r="L3733" s="345"/>
      <c r="M3733" s="1386"/>
      <c r="N3733" s="1386"/>
      <c r="O3733" s="1386"/>
      <c r="P3733" s="1386"/>
      <c r="Q3733" s="1386"/>
      <c r="R3733" s="68"/>
      <c r="S3733" s="69"/>
      <c r="T3733" s="1376"/>
      <c r="U3733" s="1380"/>
      <c r="V3733" s="1390"/>
      <c r="W3733" s="1390"/>
      <c r="Z3733" s="1393"/>
      <c r="AA3733" s="1393"/>
      <c r="AB3733" s="963"/>
    </row>
    <row r="3734" spans="1:28" s="1425" customFormat="1" ht="23.85" customHeight="1" x14ac:dyDescent="0.15">
      <c r="A3734" s="1342">
        <v>8</v>
      </c>
      <c r="B3734" s="102">
        <v>0.23263888888888887</v>
      </c>
      <c r="C3734" s="1358">
        <v>0.30416666666666681</v>
      </c>
      <c r="D3734" s="102">
        <v>0.40208333333333363</v>
      </c>
      <c r="E3734" s="102">
        <v>0.47291666666666715</v>
      </c>
      <c r="F3734" s="102">
        <v>0.56319444444444478</v>
      </c>
      <c r="G3734" s="102">
        <v>0.6347222222222223</v>
      </c>
      <c r="H3734" s="102">
        <v>0.72916666666666641</v>
      </c>
      <c r="I3734" s="102">
        <v>0.80555555555555503</v>
      </c>
      <c r="J3734" s="102">
        <v>0.88333333333333253</v>
      </c>
      <c r="K3734" s="102"/>
      <c r="L3734" s="345"/>
      <c r="M3734" s="1386"/>
      <c r="N3734" s="1386"/>
      <c r="O3734" s="1386"/>
      <c r="P3734" s="1386"/>
      <c r="Q3734" s="1386"/>
      <c r="R3734" s="68"/>
      <c r="S3734" s="69"/>
      <c r="T3734" s="1376"/>
      <c r="U3734" s="1380"/>
      <c r="V3734" s="1390"/>
      <c r="W3734" s="1390"/>
      <c r="Z3734" s="1393"/>
      <c r="AA3734" s="1393"/>
      <c r="AB3734" s="963"/>
    </row>
    <row r="3735" spans="1:28" s="1425" customFormat="1" ht="23.85" customHeight="1" x14ac:dyDescent="0.15">
      <c r="A3735" s="1342">
        <v>9</v>
      </c>
      <c r="B3735" s="102">
        <v>0.24236111111111108</v>
      </c>
      <c r="C3735" s="1358">
        <v>0.31250000000000017</v>
      </c>
      <c r="D3735" s="102">
        <v>0.41250000000000031</v>
      </c>
      <c r="E3735" s="102">
        <v>0.48194444444444495</v>
      </c>
      <c r="F3735" s="102">
        <v>0.57291666666666696</v>
      </c>
      <c r="G3735" s="102">
        <v>0.64583333333333337</v>
      </c>
      <c r="H3735" s="102">
        <v>0.74027777777777748</v>
      </c>
      <c r="I3735" s="102">
        <v>0.8166666666666661</v>
      </c>
      <c r="J3735" s="102">
        <v>0.89236111111111027</v>
      </c>
      <c r="K3735" s="102"/>
      <c r="L3735" s="345"/>
      <c r="M3735" s="1386"/>
      <c r="N3735" s="1386"/>
      <c r="O3735" s="1386"/>
      <c r="P3735" s="1386"/>
      <c r="Q3735" s="1386"/>
      <c r="R3735" s="68"/>
      <c r="S3735" s="69"/>
      <c r="T3735" s="1376"/>
      <c r="U3735" s="1380"/>
      <c r="V3735" s="1390"/>
      <c r="W3735" s="1390"/>
      <c r="Z3735" s="1393"/>
      <c r="AA3735" s="1393"/>
    </row>
    <row r="3736" spans="1:28" s="1425" customFormat="1" ht="23.85" customHeight="1" x14ac:dyDescent="0.15">
      <c r="A3736" s="1342">
        <v>10</v>
      </c>
      <c r="B3736" s="102">
        <v>0.25208333333333333</v>
      </c>
      <c r="C3736" s="102">
        <v>0.32222222222222241</v>
      </c>
      <c r="D3736" s="102">
        <v>0.42222222222222255</v>
      </c>
      <c r="E3736" s="102">
        <v>0.49097222222222275</v>
      </c>
      <c r="F3736" s="102">
        <v>0.58263888888888915</v>
      </c>
      <c r="G3736" s="102">
        <v>0.65694444444444444</v>
      </c>
      <c r="H3736" s="102">
        <v>0.75138888888888855</v>
      </c>
      <c r="I3736" s="102">
        <v>0.82777777777777717</v>
      </c>
      <c r="J3736" s="102">
        <v>0.90138888888888802</v>
      </c>
      <c r="K3736" s="102"/>
      <c r="L3736" s="345"/>
      <c r="M3736" s="1386"/>
      <c r="N3736" s="1386"/>
      <c r="O3736" s="1386"/>
      <c r="P3736" s="1386"/>
      <c r="Q3736" s="1386"/>
      <c r="R3736" s="68"/>
      <c r="S3736" s="69"/>
      <c r="T3736" s="1376"/>
      <c r="U3736" s="1380"/>
      <c r="V3736" s="1390"/>
      <c r="W3736" s="1390"/>
      <c r="Z3736" s="1393"/>
      <c r="AA3736" s="1393"/>
    </row>
    <row r="3737" spans="1:28" s="1425" customFormat="1" ht="23.85" customHeight="1" x14ac:dyDescent="0.15">
      <c r="A3737" s="1342">
        <v>11</v>
      </c>
      <c r="B3737" s="102">
        <v>0.26180555555555557</v>
      </c>
      <c r="C3737" s="102">
        <v>0.33194444444444465</v>
      </c>
      <c r="D3737" s="102">
        <v>0.4319444444444448</v>
      </c>
      <c r="E3737" s="102">
        <v>0.50000000000000056</v>
      </c>
      <c r="F3737" s="102">
        <v>0.59236111111111134</v>
      </c>
      <c r="G3737" s="102">
        <v>0.66666666666666663</v>
      </c>
      <c r="H3737" s="102">
        <v>0.76180555555555518</v>
      </c>
      <c r="I3737" s="102">
        <v>0.83749999999999936</v>
      </c>
      <c r="J3737" s="102">
        <v>0.91041666666666576</v>
      </c>
      <c r="K3737" s="102"/>
      <c r="L3737" s="345"/>
      <c r="M3737" s="1386"/>
      <c r="N3737" s="1386"/>
      <c r="O3737" s="1386"/>
      <c r="P3737" s="1386"/>
      <c r="Q3737" s="1386"/>
      <c r="R3737" s="68"/>
      <c r="S3737" s="69"/>
      <c r="T3737" s="1376"/>
      <c r="U3737" s="1380"/>
      <c r="V3737" s="1390"/>
      <c r="W3737" s="1390"/>
      <c r="Z3737" s="1393"/>
      <c r="AA3737" s="1393"/>
    </row>
    <row r="3738" spans="1:28" s="1425" customFormat="1" ht="23.85" customHeight="1" x14ac:dyDescent="0.15">
      <c r="A3738" s="1342">
        <v>12</v>
      </c>
      <c r="B3738" s="102">
        <v>0.27152777777777781</v>
      </c>
      <c r="C3738" s="102">
        <v>0.3416666666666669</v>
      </c>
      <c r="D3738" s="102">
        <v>0.4409722222222226</v>
      </c>
      <c r="E3738" s="102">
        <v>0.5090277777777783</v>
      </c>
      <c r="F3738" s="102">
        <v>0.60277777777777797</v>
      </c>
      <c r="G3738" s="102">
        <v>0.67708333333333326</v>
      </c>
      <c r="H3738" s="102">
        <v>0.77222222222222181</v>
      </c>
      <c r="I3738" s="102">
        <v>0.84722222222222154</v>
      </c>
      <c r="J3738" s="102">
        <v>0.91944444444444351</v>
      </c>
      <c r="K3738" s="102"/>
      <c r="L3738" s="345"/>
      <c r="M3738" s="1386"/>
      <c r="N3738" s="1386"/>
      <c r="O3738" s="1386"/>
      <c r="P3738" s="1386"/>
      <c r="Q3738" s="1386"/>
      <c r="R3738" s="68"/>
      <c r="S3738" s="69"/>
      <c r="T3738" s="1376"/>
      <c r="U3738" s="1380"/>
      <c r="V3738" s="1390"/>
      <c r="W3738" s="1390"/>
      <c r="Z3738" s="1393"/>
      <c r="AA3738" s="1393"/>
    </row>
    <row r="3739" spans="1:28" s="1425" customFormat="1" ht="23.85" customHeight="1" x14ac:dyDescent="0.15">
      <c r="A3739" s="1342">
        <v>13</v>
      </c>
      <c r="B3739" s="102">
        <v>0.28125000000000006</v>
      </c>
      <c r="C3739" s="102">
        <v>0.35208333333333358</v>
      </c>
      <c r="D3739" s="102">
        <v>0.4500000000000004</v>
      </c>
      <c r="E3739" s="102">
        <v>0.51805555555555605</v>
      </c>
      <c r="F3739" s="102">
        <v>0.61250000000000016</v>
      </c>
      <c r="G3739" s="102">
        <v>0.68749999999999989</v>
      </c>
      <c r="H3739" s="102">
        <v>0.78263888888888844</v>
      </c>
      <c r="I3739" s="102">
        <v>0.85694444444444373</v>
      </c>
      <c r="J3739" s="102">
        <v>0.92847222222222126</v>
      </c>
      <c r="K3739" s="102"/>
      <c r="L3739" s="345"/>
      <c r="M3739" s="1386"/>
      <c r="N3739" s="1386"/>
      <c r="O3739" s="1386"/>
      <c r="P3739" s="1386"/>
      <c r="Q3739" s="1386"/>
      <c r="R3739" s="68"/>
      <c r="S3739" s="69"/>
      <c r="T3739" s="1376"/>
      <c r="U3739" s="1380"/>
      <c r="V3739" s="1406"/>
      <c r="W3739" s="1406"/>
      <c r="Z3739" s="1393"/>
      <c r="AA3739" s="1393"/>
    </row>
    <row r="3740" spans="1:28" s="1425" customFormat="1" ht="23.85" customHeight="1" x14ac:dyDescent="0.15">
      <c r="A3740" s="1342">
        <v>14</v>
      </c>
      <c r="B3740" s="102">
        <v>0.2909722222222223</v>
      </c>
      <c r="C3740" s="102">
        <v>0.36250000000000027</v>
      </c>
      <c r="D3740" s="102">
        <v>0.4590277777777782</v>
      </c>
      <c r="E3740" s="102">
        <v>0.52708333333333379</v>
      </c>
      <c r="F3740" s="102">
        <v>0.62222222222222234</v>
      </c>
      <c r="G3740" s="1358">
        <v>0.69861111111111096</v>
      </c>
      <c r="H3740" s="102">
        <v>0.79236111111111063</v>
      </c>
      <c r="I3740" s="102">
        <v>0.86666666666666592</v>
      </c>
      <c r="J3740" s="102">
        <v>0.9375</v>
      </c>
      <c r="K3740" s="102"/>
      <c r="L3740" s="345"/>
      <c r="M3740" s="1386"/>
      <c r="N3740" s="1386"/>
      <c r="O3740" s="1386"/>
      <c r="P3740" s="1386"/>
      <c r="Q3740" s="1386"/>
      <c r="R3740" s="68"/>
      <c r="S3740" s="69"/>
      <c r="T3740" s="1376"/>
      <c r="U3740" s="1380"/>
      <c r="V3740" s="1406"/>
      <c r="W3740" s="1406"/>
      <c r="Z3740" s="1393"/>
      <c r="AA3740" s="1393"/>
    </row>
    <row r="3741" spans="1:28" s="1425" customFormat="1" ht="23.85" customHeight="1" x14ac:dyDescent="0.15">
      <c r="A3741" s="1342">
        <v>15</v>
      </c>
      <c r="B3741" s="102">
        <v>0.3000000000000001</v>
      </c>
      <c r="C3741" s="102">
        <v>0.37361111111111139</v>
      </c>
      <c r="D3741" s="102">
        <v>0.468055555555556</v>
      </c>
      <c r="E3741" s="102">
        <v>0.53611111111111154</v>
      </c>
      <c r="F3741" s="102"/>
      <c r="G3741" s="102"/>
      <c r="H3741" s="102"/>
      <c r="I3741" s="102"/>
      <c r="J3741" s="102"/>
      <c r="K3741" s="102"/>
      <c r="L3741" s="345"/>
      <c r="M3741" s="1386"/>
      <c r="N3741" s="1386"/>
      <c r="O3741" s="1386"/>
      <c r="P3741" s="1386"/>
      <c r="Q3741" s="1386"/>
      <c r="R3741" s="68"/>
      <c r="S3741" s="69"/>
      <c r="T3741" s="1376"/>
      <c r="U3741" s="1380"/>
      <c r="V3741" s="1406"/>
      <c r="W3741" s="1406"/>
      <c r="Z3741" s="1393"/>
      <c r="AA3741" s="1393"/>
    </row>
    <row r="3742" spans="1:28" s="1425" customFormat="1" ht="23.85" customHeight="1" x14ac:dyDescent="0.15">
      <c r="A3742" s="1342">
        <v>16</v>
      </c>
      <c r="B3742" s="102">
        <v>0.3090277777777779</v>
      </c>
      <c r="C3742" s="102">
        <v>0.38472222222222252</v>
      </c>
      <c r="D3742" s="102">
        <v>0.4770833333333338</v>
      </c>
      <c r="E3742" s="102">
        <v>0.54513888888888928</v>
      </c>
      <c r="F3742" s="102">
        <v>0.63263888888888897</v>
      </c>
      <c r="G3742" s="1358">
        <v>0.70694444444444426</v>
      </c>
      <c r="H3742" s="102">
        <v>0.80138888888888837</v>
      </c>
      <c r="I3742" s="102">
        <v>0.87569444444444366</v>
      </c>
      <c r="J3742" s="102"/>
      <c r="K3742" s="102"/>
      <c r="L3742" s="345"/>
      <c r="M3742" s="1386"/>
      <c r="N3742" s="1386"/>
      <c r="O3742" s="1386"/>
      <c r="P3742" s="1386"/>
      <c r="Q3742" s="1386"/>
      <c r="R3742" s="68"/>
      <c r="S3742" s="69"/>
      <c r="T3742" s="1376"/>
      <c r="U3742" s="1380"/>
      <c r="V3742" s="1406"/>
      <c r="W3742" s="1406"/>
      <c r="Z3742" s="1393"/>
      <c r="AA3742" s="1393"/>
    </row>
    <row r="3743" spans="1:28" s="1425" customFormat="1" ht="23.85" customHeight="1" x14ac:dyDescent="0.15">
      <c r="A3743" s="1342">
        <v>17</v>
      </c>
      <c r="B3743" s="102">
        <v>0.31875000000000014</v>
      </c>
      <c r="C3743" s="102">
        <v>0.39652777777777809</v>
      </c>
      <c r="D3743" s="102">
        <v>0.4861111111111116</v>
      </c>
      <c r="E3743" s="102">
        <v>0.55416666666666703</v>
      </c>
      <c r="F3743" s="102">
        <v>0.6430555555555556</v>
      </c>
      <c r="G3743" s="1358">
        <v>0.71527777777777757</v>
      </c>
      <c r="H3743" s="102">
        <v>0.81041666666666612</v>
      </c>
      <c r="I3743" s="102">
        <v>0.88472222222222141</v>
      </c>
      <c r="J3743" s="102"/>
      <c r="K3743" s="102"/>
      <c r="L3743" s="345"/>
      <c r="M3743" s="1386"/>
      <c r="N3743" s="1386"/>
      <c r="O3743" s="1386"/>
      <c r="P3743" s="1386"/>
      <c r="Q3743" s="1386"/>
      <c r="R3743" s="68"/>
      <c r="S3743" s="69"/>
      <c r="T3743" s="1376"/>
      <c r="U3743" s="1380"/>
      <c r="V3743" s="1406"/>
      <c r="W3743" s="1406"/>
      <c r="Z3743" s="1393"/>
      <c r="AA3743" s="1393"/>
    </row>
    <row r="3744" spans="1:28" s="1425" customFormat="1" ht="23.85" customHeight="1" x14ac:dyDescent="0.15">
      <c r="A3744" s="1342">
        <v>18</v>
      </c>
      <c r="B3744" s="1386"/>
      <c r="C3744" s="1386"/>
      <c r="D3744" s="1386"/>
      <c r="E3744" s="1386"/>
      <c r="F3744" s="1386"/>
      <c r="G3744" s="1386"/>
      <c r="H3744" s="1386"/>
      <c r="I3744" s="1386"/>
      <c r="J3744" s="1386"/>
      <c r="K3744" s="1386"/>
      <c r="L3744" s="1386"/>
      <c r="M3744" s="1386"/>
      <c r="N3744" s="1386"/>
      <c r="O3744" s="1386"/>
      <c r="P3744" s="1386"/>
      <c r="Q3744" s="1386"/>
      <c r="R3744" s="68"/>
      <c r="S3744" s="69"/>
      <c r="T3744" s="1376"/>
      <c r="U3744" s="1380"/>
      <c r="V3744" s="1406"/>
      <c r="W3744" s="1406"/>
      <c r="Z3744" s="640"/>
      <c r="AA3744" s="1393"/>
    </row>
    <row r="3745" spans="1:27" s="1425" customFormat="1" ht="23.85" customHeight="1" x14ac:dyDescent="0.15">
      <c r="A3745" s="1447">
        <v>19</v>
      </c>
      <c r="B3745" s="1386"/>
      <c r="C3745" s="1386"/>
      <c r="D3745" s="1386"/>
      <c r="E3745" s="1386"/>
      <c r="F3745" s="1386"/>
      <c r="G3745" s="1386"/>
      <c r="H3745" s="1386"/>
      <c r="I3745" s="1386"/>
      <c r="J3745" s="1386"/>
      <c r="K3745" s="1386"/>
      <c r="L3745" s="1386"/>
      <c r="M3745" s="1386"/>
      <c r="N3745" s="1386"/>
      <c r="O3745" s="1386"/>
      <c r="P3745" s="1386"/>
      <c r="Q3745" s="1386"/>
      <c r="R3745" s="1373"/>
      <c r="S3745" s="69"/>
      <c r="T3745" s="1376"/>
      <c r="U3745" s="1380"/>
      <c r="V3745" s="1406"/>
      <c r="W3745" s="1406"/>
      <c r="Z3745" s="1393"/>
      <c r="AA3745" s="1393"/>
    </row>
    <row r="3746" spans="1:27" s="1425" customFormat="1" ht="23.85" customHeight="1" x14ac:dyDescent="0.15">
      <c r="A3746" s="1447">
        <v>20</v>
      </c>
      <c r="B3746" s="345"/>
      <c r="C3746" s="345"/>
      <c r="D3746" s="345"/>
      <c r="E3746" s="345"/>
      <c r="F3746" s="345"/>
      <c r="G3746" s="345"/>
      <c r="H3746" s="345"/>
      <c r="I3746" s="345"/>
      <c r="J3746" s="345"/>
      <c r="K3746" s="345"/>
      <c r="L3746" s="1368"/>
      <c r="M3746" s="1368"/>
      <c r="N3746" s="1368"/>
      <c r="O3746" s="1368"/>
      <c r="P3746" s="1368"/>
      <c r="Q3746" s="1368"/>
      <c r="R3746" s="1372"/>
      <c r="S3746" s="1369"/>
      <c r="T3746" s="1376"/>
      <c r="U3746" s="1380"/>
      <c r="V3746" s="1406"/>
      <c r="W3746" s="1406"/>
      <c r="Z3746" s="1393"/>
      <c r="AA3746" s="1393"/>
    </row>
    <row r="3747" spans="1:27" s="1425" customFormat="1" ht="23.85" customHeight="1" x14ac:dyDescent="0.15">
      <c r="A3747" s="1447">
        <v>21</v>
      </c>
      <c r="B3747" s="1369"/>
      <c r="C3747" s="1369"/>
      <c r="D3747" s="1369"/>
      <c r="E3747" s="1369"/>
      <c r="F3747" s="1369"/>
      <c r="G3747" s="1369"/>
      <c r="H3747" s="1369"/>
      <c r="I3747" s="1369"/>
      <c r="J3747" s="1369"/>
      <c r="K3747" s="1369"/>
      <c r="L3747" s="1369"/>
      <c r="M3747" s="1369"/>
      <c r="N3747" s="1369"/>
      <c r="O3747" s="1369"/>
      <c r="P3747" s="1369"/>
      <c r="Q3747" s="1369"/>
      <c r="R3747" s="1369"/>
      <c r="S3747" s="1369"/>
      <c r="T3747" s="1376"/>
      <c r="U3747" s="1380"/>
      <c r="V3747" s="1406"/>
      <c r="W3747" s="1406"/>
      <c r="Z3747" s="1393"/>
      <c r="AA3747" s="1393"/>
    </row>
    <row r="3748" spans="1:27" s="1425" customFormat="1" ht="23.85" customHeight="1" x14ac:dyDescent="0.15">
      <c r="A3748" s="1447">
        <v>22</v>
      </c>
      <c r="B3748" s="1369"/>
      <c r="C3748" s="1369"/>
      <c r="D3748" s="1369"/>
      <c r="E3748" s="1369"/>
      <c r="F3748" s="1369"/>
      <c r="G3748" s="1369"/>
      <c r="H3748" s="1369"/>
      <c r="I3748" s="1369"/>
      <c r="J3748" s="1369"/>
      <c r="K3748" s="1369"/>
      <c r="L3748" s="1369"/>
      <c r="M3748" s="1369"/>
      <c r="N3748" s="1369"/>
      <c r="O3748" s="1369"/>
      <c r="P3748" s="1369"/>
      <c r="Q3748" s="1369"/>
      <c r="R3748" s="1369"/>
      <c r="S3748" s="1369"/>
      <c r="T3748" s="1376"/>
      <c r="U3748" s="1380"/>
      <c r="V3748" s="1406"/>
      <c r="W3748" s="1406"/>
      <c r="Z3748" s="1393"/>
      <c r="AA3748" s="1393"/>
    </row>
    <row r="3749" spans="1:27" s="1425" customFormat="1" ht="23.85" customHeight="1" x14ac:dyDescent="0.15">
      <c r="A3749" s="1447">
        <v>23</v>
      </c>
      <c r="B3749" s="1369"/>
      <c r="C3749" s="1369"/>
      <c r="D3749" s="1369"/>
      <c r="E3749" s="1369"/>
      <c r="F3749" s="1369"/>
      <c r="G3749" s="1369"/>
      <c r="H3749" s="1369"/>
      <c r="I3749" s="1369"/>
      <c r="J3749" s="1369"/>
      <c r="K3749" s="1369"/>
      <c r="L3749" s="1369"/>
      <c r="M3749" s="1369"/>
      <c r="N3749" s="1369"/>
      <c r="O3749" s="1369"/>
      <c r="P3749" s="1369"/>
      <c r="Q3749" s="1369"/>
      <c r="R3749" s="1369"/>
      <c r="S3749" s="1369"/>
      <c r="T3749" s="1376"/>
      <c r="U3749" s="1380"/>
      <c r="V3749" s="1406"/>
      <c r="W3749" s="1406"/>
      <c r="Z3749" s="1393"/>
      <c r="AA3749" s="1393"/>
    </row>
    <row r="3750" spans="1:27" s="1425" customFormat="1" ht="23.85" customHeight="1" x14ac:dyDescent="0.15">
      <c r="A3750" s="1447">
        <v>24</v>
      </c>
      <c r="B3750" s="1369"/>
      <c r="C3750" s="1369"/>
      <c r="D3750" s="1369"/>
      <c r="E3750" s="1369"/>
      <c r="F3750" s="1369"/>
      <c r="G3750" s="1369"/>
      <c r="H3750" s="1369"/>
      <c r="I3750" s="1369"/>
      <c r="J3750" s="1369"/>
      <c r="K3750" s="1369"/>
      <c r="L3750" s="1369"/>
      <c r="M3750" s="1369"/>
      <c r="N3750" s="1369"/>
      <c r="O3750" s="1369"/>
      <c r="P3750" s="1369"/>
      <c r="Q3750" s="1369"/>
      <c r="R3750" s="1369"/>
      <c r="S3750" s="1369"/>
      <c r="T3750" s="1376"/>
      <c r="U3750" s="1380"/>
      <c r="V3750" s="1406"/>
      <c r="W3750" s="1406"/>
      <c r="Z3750" s="1393"/>
      <c r="AA3750" s="1393"/>
    </row>
    <row r="3751" spans="1:27" s="1425" customFormat="1" ht="23.85" customHeight="1" x14ac:dyDescent="0.15">
      <c r="A3751" s="1447">
        <v>25</v>
      </c>
      <c r="B3751" s="1369"/>
      <c r="C3751" s="1369"/>
      <c r="D3751" s="1369"/>
      <c r="E3751" s="1369"/>
      <c r="F3751" s="1369"/>
      <c r="G3751" s="1369"/>
      <c r="H3751" s="1369"/>
      <c r="I3751" s="1369"/>
      <c r="J3751" s="1369"/>
      <c r="K3751" s="1369"/>
      <c r="L3751" s="1369"/>
      <c r="M3751" s="1369"/>
      <c r="N3751" s="1369"/>
      <c r="O3751" s="1369"/>
      <c r="P3751" s="1369"/>
      <c r="Q3751" s="1369"/>
      <c r="R3751" s="1369"/>
      <c r="S3751" s="1369"/>
      <c r="T3751" s="1376"/>
      <c r="U3751" s="1380"/>
      <c r="V3751" s="1406"/>
      <c r="W3751" s="1406"/>
      <c r="Z3751" s="1393"/>
      <c r="AA3751" s="1393"/>
    </row>
    <row r="3752" spans="1:27" s="1425" customFormat="1" ht="23.85" customHeight="1" x14ac:dyDescent="0.15">
      <c r="A3752" s="1447">
        <v>26</v>
      </c>
      <c r="B3752" s="1369"/>
      <c r="C3752" s="1369"/>
      <c r="D3752" s="1369"/>
      <c r="E3752" s="1369"/>
      <c r="F3752" s="1369"/>
      <c r="G3752" s="1369"/>
      <c r="H3752" s="1369"/>
      <c r="I3752" s="1369"/>
      <c r="J3752" s="1369"/>
      <c r="K3752" s="1369"/>
      <c r="L3752" s="1369"/>
      <c r="M3752" s="1369"/>
      <c r="N3752" s="1369"/>
      <c r="O3752" s="1369"/>
      <c r="P3752" s="1369"/>
      <c r="Q3752" s="1369"/>
      <c r="R3752" s="1369"/>
      <c r="S3752" s="1369"/>
      <c r="T3752" s="1376"/>
      <c r="U3752" s="1380"/>
      <c r="V3752" s="1406"/>
      <c r="W3752" s="1406"/>
      <c r="Z3752" s="1393"/>
      <c r="AA3752" s="1393"/>
    </row>
    <row r="3753" spans="1:27" s="1425" customFormat="1" ht="23.85" customHeight="1" x14ac:dyDescent="0.15">
      <c r="A3753" s="1447">
        <v>27</v>
      </c>
      <c r="B3753" s="1369"/>
      <c r="C3753" s="1369"/>
      <c r="D3753" s="1369"/>
      <c r="E3753" s="1369"/>
      <c r="F3753" s="1369"/>
      <c r="G3753" s="1369"/>
      <c r="H3753" s="1369"/>
      <c r="I3753" s="1369"/>
      <c r="J3753" s="1369"/>
      <c r="K3753" s="1369"/>
      <c r="L3753" s="1369"/>
      <c r="M3753" s="1369"/>
      <c r="N3753" s="1369"/>
      <c r="O3753" s="1369"/>
      <c r="P3753" s="1369"/>
      <c r="Q3753" s="1369"/>
      <c r="R3753" s="1369"/>
      <c r="S3753" s="1369"/>
      <c r="T3753" s="1376"/>
      <c r="U3753" s="1380"/>
      <c r="V3753" s="1406"/>
      <c r="W3753" s="1406"/>
      <c r="Z3753" s="1393"/>
      <c r="AA3753" s="1393"/>
    </row>
    <row r="3754" spans="1:27" s="1425" customFormat="1" ht="23.85" customHeight="1" x14ac:dyDescent="0.15">
      <c r="A3754" s="1447">
        <v>28</v>
      </c>
      <c r="B3754" s="1369"/>
      <c r="C3754" s="1369"/>
      <c r="D3754" s="1369"/>
      <c r="E3754" s="1369"/>
      <c r="F3754" s="1369"/>
      <c r="G3754" s="1369"/>
      <c r="H3754" s="1369"/>
      <c r="I3754" s="1369"/>
      <c r="J3754" s="1369"/>
      <c r="K3754" s="1369"/>
      <c r="L3754" s="1369"/>
      <c r="M3754" s="1369"/>
      <c r="N3754" s="1369"/>
      <c r="O3754" s="1369"/>
      <c r="P3754" s="1369"/>
      <c r="Q3754" s="1369"/>
      <c r="R3754" s="1369"/>
      <c r="S3754" s="1369"/>
      <c r="T3754" s="1376"/>
      <c r="U3754" s="1380"/>
      <c r="V3754" s="1406"/>
      <c r="W3754" s="1406"/>
      <c r="Z3754" s="1393"/>
      <c r="AA3754" s="1393"/>
    </row>
    <row r="3755" spans="1:27" s="1425" customFormat="1" ht="23.85" customHeight="1" x14ac:dyDescent="0.15">
      <c r="A3755" s="1447">
        <v>29</v>
      </c>
      <c r="B3755" s="1369"/>
      <c r="C3755" s="1369"/>
      <c r="D3755" s="1369"/>
      <c r="E3755" s="1369"/>
      <c r="F3755" s="1369"/>
      <c r="G3755" s="1369"/>
      <c r="H3755" s="1369"/>
      <c r="I3755" s="1369"/>
      <c r="J3755" s="1369"/>
      <c r="K3755" s="1369"/>
      <c r="L3755" s="1369"/>
      <c r="M3755" s="1369"/>
      <c r="N3755" s="1369"/>
      <c r="O3755" s="1369"/>
      <c r="P3755" s="1369"/>
      <c r="Q3755" s="1369"/>
      <c r="R3755" s="1369"/>
      <c r="S3755" s="1369"/>
      <c r="T3755" s="1376"/>
      <c r="U3755" s="1380"/>
      <c r="V3755" s="1406"/>
      <c r="W3755" s="1406"/>
      <c r="Z3755" s="1393"/>
      <c r="AA3755" s="1393"/>
    </row>
    <row r="3756" spans="1:27" s="1425" customFormat="1" ht="23.85" customHeight="1" x14ac:dyDescent="0.15">
      <c r="A3756" s="1447">
        <v>30</v>
      </c>
      <c r="B3756" s="1387"/>
      <c r="C3756" s="1387"/>
      <c r="D3756" s="1387"/>
      <c r="E3756" s="1387"/>
      <c r="F3756" s="1387"/>
      <c r="G3756" s="1387"/>
      <c r="H3756" s="1387"/>
      <c r="I3756" s="1387"/>
      <c r="J3756" s="1387"/>
      <c r="K3756" s="1387"/>
      <c r="L3756" s="1387"/>
      <c r="M3756" s="1387"/>
      <c r="N3756" s="1387"/>
      <c r="O3756" s="1387"/>
      <c r="P3756" s="1387"/>
      <c r="Q3756" s="1387"/>
      <c r="R3756" s="1387"/>
      <c r="S3756" s="1387"/>
      <c r="T3756" s="1388"/>
      <c r="U3756" s="1389"/>
      <c r="V3756" s="1406"/>
      <c r="W3756" s="1406"/>
      <c r="Z3756" s="1393"/>
      <c r="AA3756" s="1393"/>
    </row>
    <row r="3757" spans="1:27" s="1425" customFormat="1" ht="23.85" customHeight="1" x14ac:dyDescent="0.15">
      <c r="A3757" s="1447">
        <v>31</v>
      </c>
      <c r="B3757" s="1387"/>
      <c r="C3757" s="1387"/>
      <c r="D3757" s="1387"/>
      <c r="E3757" s="1387"/>
      <c r="F3757" s="1387"/>
      <c r="G3757" s="1387"/>
      <c r="H3757" s="1387"/>
      <c r="I3757" s="1387"/>
      <c r="J3757" s="1387"/>
      <c r="K3757" s="1387"/>
      <c r="L3757" s="1387"/>
      <c r="M3757" s="1387"/>
      <c r="N3757" s="1387"/>
      <c r="O3757" s="1387"/>
      <c r="P3757" s="1387"/>
      <c r="Q3757" s="1387"/>
      <c r="R3757" s="1387"/>
      <c r="S3757" s="1387"/>
      <c r="T3757" s="1388"/>
      <c r="U3757" s="1389"/>
      <c r="V3757" s="1406"/>
      <c r="W3757" s="1406"/>
      <c r="Z3757" s="1393"/>
      <c r="AA3757" s="1393"/>
    </row>
    <row r="3758" spans="1:27" s="1425" customFormat="1" ht="23.85" customHeight="1" x14ac:dyDescent="0.15">
      <c r="A3758" s="1447">
        <v>32</v>
      </c>
      <c r="B3758" s="1387"/>
      <c r="C3758" s="1387"/>
      <c r="D3758" s="1387"/>
      <c r="E3758" s="1387"/>
      <c r="F3758" s="1387"/>
      <c r="G3758" s="1387"/>
      <c r="H3758" s="1387"/>
      <c r="I3758" s="1387"/>
      <c r="J3758" s="1387"/>
      <c r="K3758" s="1387"/>
      <c r="L3758" s="1387"/>
      <c r="M3758" s="1387"/>
      <c r="N3758" s="1387"/>
      <c r="O3758" s="1387"/>
      <c r="P3758" s="1387"/>
      <c r="Q3758" s="1387"/>
      <c r="R3758" s="1387"/>
      <c r="S3758" s="1387"/>
      <c r="T3758" s="1388"/>
      <c r="U3758" s="1389"/>
      <c r="V3758" s="1406"/>
      <c r="W3758" s="1406"/>
      <c r="Z3758" s="1393"/>
      <c r="AA3758" s="1393"/>
    </row>
    <row r="3759" spans="1:27" s="1425" customFormat="1" ht="23.85" customHeight="1" thickBot="1" x14ac:dyDescent="0.2">
      <c r="A3759" s="521">
        <v>33</v>
      </c>
      <c r="B3759" s="1374"/>
      <c r="C3759" s="1374"/>
      <c r="D3759" s="1374"/>
      <c r="E3759" s="1374"/>
      <c r="F3759" s="1374"/>
      <c r="G3759" s="1374"/>
      <c r="H3759" s="1374"/>
      <c r="I3759" s="1374"/>
      <c r="J3759" s="1374"/>
      <c r="K3759" s="1374"/>
      <c r="L3759" s="1374"/>
      <c r="M3759" s="1374"/>
      <c r="N3759" s="1374"/>
      <c r="O3759" s="1374"/>
      <c r="P3759" s="1374"/>
      <c r="Q3759" s="1374"/>
      <c r="R3759" s="1374"/>
      <c r="S3759" s="1374"/>
      <c r="T3759" s="1382"/>
      <c r="U3759" s="1383"/>
      <c r="V3759" s="1406"/>
      <c r="W3759" s="1406"/>
      <c r="Z3759" s="1393"/>
    </row>
    <row r="3760" spans="1:27" s="1425" customFormat="1" ht="20.100000000000001" customHeight="1" thickBot="1" x14ac:dyDescent="0.2">
      <c r="A3760" s="1522" t="s">
        <v>1996</v>
      </c>
      <c r="B3760" s="1523"/>
      <c r="C3760" s="1492" t="s">
        <v>2139</v>
      </c>
      <c r="D3760" s="1492"/>
      <c r="E3760" s="1492"/>
      <c r="F3760" s="1493"/>
      <c r="G3760" s="1375"/>
      <c r="H3760" s="1375"/>
      <c r="I3760" s="1375"/>
      <c r="J3760" s="1375"/>
      <c r="K3760" s="1375"/>
      <c r="L3760" s="1375"/>
      <c r="M3760" s="1375"/>
      <c r="N3760" s="1375"/>
      <c r="O3760" s="1375"/>
      <c r="P3760" s="1375"/>
      <c r="Q3760" s="1375"/>
      <c r="R3760" s="1375"/>
      <c r="S3760" s="1375"/>
      <c r="T3760" s="1401"/>
      <c r="U3760" s="1401"/>
      <c r="V3760" s="1406"/>
      <c r="W3760" s="1406"/>
      <c r="Z3760" s="1393"/>
    </row>
    <row r="3761" spans="1:26" s="751" customFormat="1" ht="31.5" customHeight="1" thickBot="1" x14ac:dyDescent="0.2">
      <c r="A3761" s="1476" t="s">
        <v>1542</v>
      </c>
      <c r="B3761" s="1477"/>
      <c r="C3761" s="1477"/>
      <c r="D3761" s="1477"/>
      <c r="E3761" s="1478"/>
      <c r="F3761" s="602" t="s">
        <v>1766</v>
      </c>
      <c r="G3761" s="1"/>
      <c r="H3761" s="1479" t="s">
        <v>1543</v>
      </c>
      <c r="I3761" s="1480"/>
      <c r="J3761" s="1480"/>
      <c r="K3761" s="5" t="s">
        <v>1544</v>
      </c>
      <c r="L3761" s="1457" t="s">
        <v>1545</v>
      </c>
      <c r="M3761" s="1457"/>
      <c r="N3761" s="1458"/>
      <c r="O3761" s="1"/>
      <c r="P3761" s="6"/>
      <c r="Q3761" s="6"/>
      <c r="R3761" s="6"/>
      <c r="S3761" s="1"/>
      <c r="T3761" s="1467" t="s">
        <v>1550</v>
      </c>
      <c r="U3761" s="1468"/>
      <c r="V3761" s="610">
        <f>V3763/V3768</f>
        <v>1.3364779874213837E-2</v>
      </c>
      <c r="W3761" s="610">
        <f>W3763/W3768</f>
        <v>1.3488247863247862E-2</v>
      </c>
      <c r="X3761" s="678">
        <f>AVERAGE(V3761,W3761)</f>
        <v>1.3426513868730849E-2</v>
      </c>
      <c r="Y3761" s="380" t="s">
        <v>184</v>
      </c>
      <c r="Z3761" s="381">
        <f>ROUND(X3761*1440,0)/1440</f>
        <v>1.3194444444444444E-2</v>
      </c>
    </row>
    <row r="3762" spans="1:26" s="751" customFormat="1" ht="9" customHeight="1" thickBot="1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534"/>
      <c r="U3762" s="534"/>
      <c r="V3762" s="610">
        <v>0.23263888888888887</v>
      </c>
      <c r="W3762" s="610">
        <v>0.23611111111111113</v>
      </c>
      <c r="Z3762" s="104"/>
    </row>
    <row r="3763" spans="1:26" s="751" customFormat="1" ht="20.100000000000001" customHeight="1" thickBot="1" x14ac:dyDescent="0.2">
      <c r="A3763" s="1495" t="s">
        <v>1546</v>
      </c>
      <c r="B3763" s="1483"/>
      <c r="C3763" s="1483" t="s">
        <v>1547</v>
      </c>
      <c r="D3763" s="1483"/>
      <c r="E3763" s="1484"/>
      <c r="F3763" s="344"/>
      <c r="G3763" s="66"/>
      <c r="H3763" s="66"/>
      <c r="I3763" s="66"/>
      <c r="J3763" s="66"/>
      <c r="K3763" s="1"/>
      <c r="L3763" s="1"/>
      <c r="M3763" s="1"/>
      <c r="N3763" s="1463" t="s">
        <v>1548</v>
      </c>
      <c r="O3763" s="1464"/>
      <c r="P3763" s="1536">
        <f>MINUTE(Z3761)</f>
        <v>19</v>
      </c>
      <c r="Q3763" s="1537"/>
      <c r="R3763" s="1"/>
      <c r="S3763" s="7" t="s">
        <v>1534</v>
      </c>
      <c r="T3763" s="1526">
        <v>6.6666666666666666E-2</v>
      </c>
      <c r="U3763" s="1527"/>
      <c r="V3763" s="610">
        <f>V3764-V3762</f>
        <v>0.70833333333333337</v>
      </c>
      <c r="W3763" s="610">
        <f>W3764-W3762</f>
        <v>0.70138888888888884</v>
      </c>
      <c r="Z3763" s="104"/>
    </row>
    <row r="3764" spans="1:26" s="751" customFormat="1" ht="9" customHeight="1" thickBot="1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534"/>
      <c r="U3764" s="534"/>
      <c r="V3764" s="610">
        <v>0.94097222222222221</v>
      </c>
      <c r="W3764" s="610">
        <v>0.9375</v>
      </c>
      <c r="Z3764" s="104"/>
    </row>
    <row r="3765" spans="1:26" s="751" customFormat="1" ht="20.100000000000001" customHeight="1" x14ac:dyDescent="0.15">
      <c r="A3765" s="1499" t="s">
        <v>15</v>
      </c>
      <c r="B3765" s="1494">
        <v>1</v>
      </c>
      <c r="C3765" s="1494"/>
      <c r="D3765" s="1494">
        <v>2</v>
      </c>
      <c r="E3765" s="1494"/>
      <c r="F3765" s="1494">
        <v>3</v>
      </c>
      <c r="G3765" s="1494"/>
      <c r="H3765" s="1494">
        <v>4</v>
      </c>
      <c r="I3765" s="1494"/>
      <c r="J3765" s="1494">
        <v>5</v>
      </c>
      <c r="K3765" s="1494"/>
      <c r="L3765" s="1494">
        <v>6</v>
      </c>
      <c r="M3765" s="1494"/>
      <c r="N3765" s="1494">
        <v>7</v>
      </c>
      <c r="O3765" s="1494"/>
      <c r="P3765" s="1494">
        <v>8</v>
      </c>
      <c r="Q3765" s="1494"/>
      <c r="R3765" s="1494">
        <v>9</v>
      </c>
      <c r="S3765" s="1494"/>
      <c r="T3765" s="1501">
        <v>10</v>
      </c>
      <c r="U3765" s="1502"/>
      <c r="V3765" s="610"/>
      <c r="W3765" s="610"/>
      <c r="Z3765" s="104"/>
    </row>
    <row r="3766" spans="1:26" s="751" customFormat="1" ht="20.100000000000001" customHeight="1" x14ac:dyDescent="0.15">
      <c r="A3766" s="1500"/>
      <c r="B3766" s="9" t="s">
        <v>74</v>
      </c>
      <c r="C3766" s="9" t="s">
        <v>75</v>
      </c>
      <c r="D3766" s="9" t="s">
        <v>74</v>
      </c>
      <c r="E3766" s="9" t="s">
        <v>75</v>
      </c>
      <c r="F3766" s="9" t="s">
        <v>74</v>
      </c>
      <c r="G3766" s="9" t="s">
        <v>75</v>
      </c>
      <c r="H3766" s="9" t="s">
        <v>74</v>
      </c>
      <c r="I3766" s="9" t="s">
        <v>75</v>
      </c>
      <c r="J3766" s="9" t="s">
        <v>74</v>
      </c>
      <c r="K3766" s="9" t="s">
        <v>75</v>
      </c>
      <c r="L3766" s="9"/>
      <c r="M3766" s="9"/>
      <c r="N3766" s="9"/>
      <c r="O3766" s="9"/>
      <c r="P3766" s="9"/>
      <c r="Q3766" s="9"/>
      <c r="R3766" s="9"/>
      <c r="S3766" s="9"/>
      <c r="T3766" s="10"/>
      <c r="U3766" s="16"/>
      <c r="V3766" s="534"/>
      <c r="W3766" s="534"/>
      <c r="Z3766" s="104"/>
    </row>
    <row r="3767" spans="1:26" s="751" customFormat="1" ht="24.75" customHeight="1" x14ac:dyDescent="0.15">
      <c r="A3767" s="728">
        <v>1</v>
      </c>
      <c r="B3767" s="102"/>
      <c r="C3767" s="102">
        <v>0.23611111111111113</v>
      </c>
      <c r="D3767" s="102">
        <v>0.32916666666666666</v>
      </c>
      <c r="E3767" s="102">
        <v>0.4020833333333334</v>
      </c>
      <c r="F3767" s="102">
        <v>0.49097222222222231</v>
      </c>
      <c r="G3767" s="102">
        <v>0.55833333333333324</v>
      </c>
      <c r="H3767" s="102">
        <v>0.6520833333333329</v>
      </c>
      <c r="I3767" s="102">
        <v>0.72361111111111043</v>
      </c>
      <c r="J3767" s="102">
        <v>0.8208333333333323</v>
      </c>
      <c r="K3767" s="102">
        <v>0.89652777777777648</v>
      </c>
      <c r="L3767" s="345"/>
      <c r="M3767" s="40"/>
      <c r="N3767" s="40"/>
      <c r="O3767" s="40"/>
      <c r="P3767" s="40"/>
      <c r="Q3767" s="40"/>
      <c r="R3767" s="68"/>
      <c r="S3767" s="69"/>
      <c r="T3767" s="14"/>
      <c r="U3767" s="466"/>
      <c r="V3767" s="21">
        <f>COUNTA(B3767:U3799)</f>
        <v>105</v>
      </c>
      <c r="W3767" s="22">
        <f>V3767/17/2</f>
        <v>3.0882352941176472</v>
      </c>
      <c r="Z3767" s="104"/>
    </row>
    <row r="3768" spans="1:26" s="751" customFormat="1" ht="24.75" customHeight="1" x14ac:dyDescent="0.15">
      <c r="A3768" s="728">
        <v>2</v>
      </c>
      <c r="B3768" s="330"/>
      <c r="C3768" s="102">
        <v>0.25</v>
      </c>
      <c r="D3768" s="102">
        <v>0.34236111111111112</v>
      </c>
      <c r="E3768" s="102">
        <v>0.41527777777777786</v>
      </c>
      <c r="F3768" s="102">
        <v>0.50416666666666676</v>
      </c>
      <c r="G3768" s="102">
        <v>0.57152777777777763</v>
      </c>
      <c r="H3768" s="102">
        <v>0.66666666666666619</v>
      </c>
      <c r="I3768" s="102">
        <v>0.73819444444444371</v>
      </c>
      <c r="J3768" s="102">
        <v>0.83472222222222114</v>
      </c>
      <c r="K3768" s="102">
        <v>0.9118055555555542</v>
      </c>
      <c r="L3768" s="345"/>
      <c r="M3768" s="40"/>
      <c r="N3768" s="40"/>
      <c r="O3768" s="40"/>
      <c r="P3768" s="40"/>
      <c r="Q3768" s="40"/>
      <c r="R3768" s="68"/>
      <c r="S3768" s="69"/>
      <c r="T3768" s="14"/>
      <c r="U3768" s="466"/>
      <c r="V3768" s="114">
        <f>COUNTA(B3767:B3799,D3767:D3799,F3767:F3799,H3767:H3799,J3767:J3799,L3767:L3799,N3767:N3799,P3767:P3799,R3767:R3799,T3767:T3799)</f>
        <v>53</v>
      </c>
      <c r="W3768" s="114">
        <f>COUNTA(C3767:C3799,E3767:E3799,G3767:G3799,I3767:I3799,K3767:K3799,M3767:M3799,O3767:O3799,Q3767:Q3799,S3767:S3799,U3767:U3799)</f>
        <v>52</v>
      </c>
      <c r="Y3768" s="1">
        <f>(V3768+W3768)/2</f>
        <v>52.5</v>
      </c>
      <c r="Z3768" s="104"/>
    </row>
    <row r="3769" spans="1:26" s="751" customFormat="1" ht="24.75" customHeight="1" x14ac:dyDescent="0.15">
      <c r="A3769" s="728">
        <v>3</v>
      </c>
      <c r="B3769" s="331"/>
      <c r="C3769" s="102">
        <v>0.2638888888888889</v>
      </c>
      <c r="D3769" s="102">
        <v>0.35555555555555557</v>
      </c>
      <c r="E3769" s="102">
        <v>0.42847222222222231</v>
      </c>
      <c r="F3769" s="102">
        <v>0.51736111111111116</v>
      </c>
      <c r="G3769" s="102">
        <v>0.58472222222222203</v>
      </c>
      <c r="H3769" s="102">
        <v>0.68124999999999947</v>
      </c>
      <c r="I3769" s="102">
        <v>0.75277777777777699</v>
      </c>
      <c r="J3769" s="102">
        <v>0.84861111111110998</v>
      </c>
      <c r="K3769" s="102">
        <v>0.92638888888888749</v>
      </c>
      <c r="L3769" s="345"/>
      <c r="M3769" s="40"/>
      <c r="N3769" s="40"/>
      <c r="O3769" s="40"/>
      <c r="P3769" s="40"/>
      <c r="Q3769" s="40"/>
      <c r="R3769" s="68"/>
      <c r="S3769" s="69"/>
      <c r="T3769" s="14"/>
      <c r="U3769" s="20"/>
      <c r="V3769" s="534"/>
      <c r="W3769" s="534"/>
      <c r="Y3769" s="1" t="s">
        <v>394</v>
      </c>
      <c r="Z3769" s="104"/>
    </row>
    <row r="3770" spans="1:26" s="751" customFormat="1" ht="24.75" customHeight="1" x14ac:dyDescent="0.15">
      <c r="A3770" s="728">
        <v>4</v>
      </c>
      <c r="B3770" s="102"/>
      <c r="C3770" s="102">
        <v>0.27777777777777779</v>
      </c>
      <c r="D3770" s="102">
        <v>0.36875000000000002</v>
      </c>
      <c r="E3770" s="102">
        <v>0.44166666666666676</v>
      </c>
      <c r="F3770" s="102">
        <v>0.53055555555555556</v>
      </c>
      <c r="G3770" s="102">
        <v>0.59791666666666643</v>
      </c>
      <c r="H3770" s="102">
        <v>0.69583333333333275</v>
      </c>
      <c r="I3770" s="102">
        <v>0.76736111111111027</v>
      </c>
      <c r="J3770" s="102">
        <v>0.86249999999999882</v>
      </c>
      <c r="K3770" s="102">
        <v>0.94097222222222077</v>
      </c>
      <c r="L3770" s="345"/>
      <c r="M3770" s="40"/>
      <c r="N3770" s="40"/>
      <c r="O3770" s="40"/>
      <c r="P3770" s="40"/>
      <c r="Q3770" s="40"/>
      <c r="R3770" s="68"/>
      <c r="S3770" s="69"/>
      <c r="T3770" s="14"/>
      <c r="U3770" s="20"/>
      <c r="V3770" s="61"/>
      <c r="W3770" s="61"/>
      <c r="Z3770" s="104"/>
    </row>
    <row r="3771" spans="1:26" s="751" customFormat="1" ht="24.75" customHeight="1" x14ac:dyDescent="0.15">
      <c r="A3771" s="728">
        <v>5</v>
      </c>
      <c r="B3771" s="102"/>
      <c r="C3771" s="102">
        <v>0.29166666666666669</v>
      </c>
      <c r="D3771" s="102">
        <v>0.38194444444444448</v>
      </c>
      <c r="E3771" s="102">
        <v>0.45486111111111122</v>
      </c>
      <c r="F3771" s="102">
        <v>0.54374999999999996</v>
      </c>
      <c r="G3771" s="102">
        <v>0.61111111111111083</v>
      </c>
      <c r="H3771" s="102">
        <v>0.70972222222222159</v>
      </c>
      <c r="I3771" s="102">
        <v>0.78194444444444355</v>
      </c>
      <c r="J3771" s="102">
        <v>0.87499999999999878</v>
      </c>
      <c r="K3771" s="102"/>
      <c r="L3771" s="345"/>
      <c r="M3771" s="40"/>
      <c r="N3771" s="40"/>
      <c r="O3771" s="40"/>
      <c r="P3771" s="40"/>
      <c r="Q3771" s="40"/>
      <c r="R3771" s="68"/>
      <c r="S3771" s="69"/>
      <c r="T3771" s="14"/>
      <c r="U3771" s="20"/>
      <c r="V3771" s="61"/>
      <c r="W3771" s="61"/>
      <c r="Z3771" s="104"/>
    </row>
    <row r="3772" spans="1:26" s="751" customFormat="1" ht="24.75" customHeight="1" x14ac:dyDescent="0.15">
      <c r="A3772" s="728">
        <v>6</v>
      </c>
      <c r="B3772" s="102">
        <v>0.23263888888888887</v>
      </c>
      <c r="C3772" s="102">
        <v>0.30555555555555558</v>
      </c>
      <c r="D3772" s="102">
        <v>0.39583333333333337</v>
      </c>
      <c r="E3772" s="102">
        <v>0.46805555555555567</v>
      </c>
      <c r="F3772" s="102">
        <v>0.55694444444444435</v>
      </c>
      <c r="G3772" s="102">
        <v>0.62430555555555522</v>
      </c>
      <c r="H3772" s="102">
        <v>0.72361111111111043</v>
      </c>
      <c r="I3772" s="102">
        <v>0.79652777777777684</v>
      </c>
      <c r="J3772" s="102">
        <v>0.88749999999999873</v>
      </c>
      <c r="K3772" s="102"/>
      <c r="L3772" s="345"/>
      <c r="M3772" s="40"/>
      <c r="N3772" s="40"/>
      <c r="O3772" s="40"/>
      <c r="P3772" s="40"/>
      <c r="Q3772" s="40"/>
      <c r="R3772" s="68"/>
      <c r="S3772" s="69"/>
      <c r="T3772" s="14"/>
      <c r="U3772" s="20"/>
      <c r="V3772" s="61"/>
      <c r="W3772" s="61"/>
      <c r="Z3772" s="104"/>
    </row>
    <row r="3773" spans="1:26" s="751" customFormat="1" ht="24.75" customHeight="1" x14ac:dyDescent="0.15">
      <c r="A3773" s="728">
        <v>7</v>
      </c>
      <c r="B3773" s="102">
        <v>0.24652777777777776</v>
      </c>
      <c r="C3773" s="102">
        <v>0.31944444444444448</v>
      </c>
      <c r="D3773" s="102">
        <v>0.40972222222222227</v>
      </c>
      <c r="E3773" s="102">
        <v>0.48125000000000012</v>
      </c>
      <c r="F3773" s="102">
        <v>0.57013888888888875</v>
      </c>
      <c r="G3773" s="102">
        <v>0.63819444444444406</v>
      </c>
      <c r="H3773" s="102">
        <v>0.73749999999999927</v>
      </c>
      <c r="I3773" s="102">
        <v>0.81111111111111012</v>
      </c>
      <c r="J3773" s="102">
        <v>0.89999999999999869</v>
      </c>
      <c r="K3773" s="102"/>
      <c r="L3773" s="345"/>
      <c r="M3773" s="40"/>
      <c r="N3773" s="40"/>
      <c r="O3773" s="40"/>
      <c r="P3773" s="40"/>
      <c r="Q3773" s="40"/>
      <c r="R3773" s="68"/>
      <c r="S3773" s="69"/>
      <c r="T3773" s="14"/>
      <c r="U3773" s="20"/>
      <c r="V3773" s="61"/>
      <c r="W3773" s="61"/>
      <c r="Z3773" s="104"/>
    </row>
    <row r="3774" spans="1:26" s="751" customFormat="1" ht="24.75" customHeight="1" x14ac:dyDescent="0.15">
      <c r="A3774" s="728">
        <v>8</v>
      </c>
      <c r="B3774" s="102">
        <v>0.26041666666666663</v>
      </c>
      <c r="C3774" s="102">
        <v>0.33333333333333337</v>
      </c>
      <c r="D3774" s="102">
        <v>0.42361111111111116</v>
      </c>
      <c r="E3774" s="102">
        <v>0.49444444444444458</v>
      </c>
      <c r="F3774" s="102">
        <v>0.58333333333333315</v>
      </c>
      <c r="G3774" s="102">
        <v>0.6520833333333329</v>
      </c>
      <c r="H3774" s="102">
        <v>0.75138888888888811</v>
      </c>
      <c r="I3774" s="102">
        <v>0.8256944444444434</v>
      </c>
      <c r="J3774" s="102">
        <v>0.91249999999999865</v>
      </c>
      <c r="K3774" s="102"/>
      <c r="L3774" s="345"/>
      <c r="M3774" s="40"/>
      <c r="N3774" s="40"/>
      <c r="O3774" s="40"/>
      <c r="P3774" s="40"/>
      <c r="Q3774" s="40"/>
      <c r="R3774" s="68"/>
      <c r="S3774" s="69"/>
      <c r="T3774" s="14"/>
      <c r="U3774" s="20"/>
      <c r="V3774" s="61"/>
      <c r="W3774" s="61"/>
      <c r="Z3774" s="104"/>
    </row>
    <row r="3775" spans="1:26" s="751" customFormat="1" ht="24.75" customHeight="1" x14ac:dyDescent="0.15">
      <c r="A3775" s="728">
        <v>9</v>
      </c>
      <c r="B3775" s="102">
        <v>0.27430555555555552</v>
      </c>
      <c r="C3775" s="102">
        <v>0.34722222222222227</v>
      </c>
      <c r="D3775" s="102">
        <v>0.43750000000000006</v>
      </c>
      <c r="E3775" s="102">
        <v>0.50763888888888897</v>
      </c>
      <c r="F3775" s="102">
        <v>0.59652777777777755</v>
      </c>
      <c r="G3775" s="102">
        <v>0.66597222222222174</v>
      </c>
      <c r="H3775" s="102">
        <v>0.76527777777777695</v>
      </c>
      <c r="I3775" s="102">
        <v>0.83958333333333224</v>
      </c>
      <c r="J3775" s="102">
        <v>0.9249999999999986</v>
      </c>
      <c r="K3775" s="102"/>
      <c r="L3775" s="345"/>
      <c r="M3775" s="40"/>
      <c r="N3775" s="40"/>
      <c r="O3775" s="40"/>
      <c r="P3775" s="40"/>
      <c r="Q3775" s="40"/>
      <c r="R3775" s="68"/>
      <c r="S3775" s="69"/>
      <c r="T3775" s="14"/>
      <c r="U3775" s="20"/>
      <c r="V3775" s="61"/>
      <c r="W3775" s="61"/>
      <c r="Z3775" s="104"/>
    </row>
    <row r="3776" spans="1:26" s="751" customFormat="1" ht="24.75" customHeight="1" x14ac:dyDescent="0.15">
      <c r="A3776" s="728">
        <v>10</v>
      </c>
      <c r="B3776" s="102">
        <v>0.28819444444444442</v>
      </c>
      <c r="C3776" s="102">
        <v>0.36111111111111116</v>
      </c>
      <c r="D3776" s="102">
        <v>0.45138888888888895</v>
      </c>
      <c r="E3776" s="102">
        <v>0.52083333333333337</v>
      </c>
      <c r="F3776" s="102">
        <v>0.60972222222222194</v>
      </c>
      <c r="G3776" s="102">
        <v>0.67986111111111058</v>
      </c>
      <c r="H3776" s="102">
        <v>0.77916666666666579</v>
      </c>
      <c r="I3776" s="102">
        <v>0.85347222222222108</v>
      </c>
      <c r="J3776" s="102">
        <v>0.9375</v>
      </c>
      <c r="K3776" s="102"/>
      <c r="L3776" s="345"/>
      <c r="M3776" s="40"/>
      <c r="N3776" s="40"/>
      <c r="O3776" s="40"/>
      <c r="P3776" s="40"/>
      <c r="Q3776" s="40"/>
      <c r="R3776" s="68"/>
      <c r="S3776" s="69"/>
      <c r="T3776" s="14"/>
      <c r="U3776" s="20"/>
      <c r="V3776" s="61"/>
      <c r="W3776" s="61"/>
      <c r="Z3776" s="104"/>
    </row>
    <row r="3777" spans="1:26" s="751" customFormat="1" ht="24.75" customHeight="1" x14ac:dyDescent="0.15">
      <c r="A3777" s="728">
        <v>11</v>
      </c>
      <c r="B3777" s="102">
        <v>0.30208333333333331</v>
      </c>
      <c r="C3777" s="102">
        <v>0.37500000000000006</v>
      </c>
      <c r="D3777" s="102">
        <v>0.4645833333333334</v>
      </c>
      <c r="E3777" s="102">
        <v>0.53333333333333333</v>
      </c>
      <c r="F3777" s="102">
        <v>0.62361111111111078</v>
      </c>
      <c r="G3777" s="102">
        <v>0.69444444444444386</v>
      </c>
      <c r="H3777" s="102">
        <v>0.79305555555555463</v>
      </c>
      <c r="I3777" s="102">
        <v>0.86736111111110992</v>
      </c>
      <c r="J3777" s="102"/>
      <c r="K3777" s="102"/>
      <c r="L3777" s="345"/>
      <c r="M3777" s="40"/>
      <c r="N3777" s="40"/>
      <c r="O3777" s="40"/>
      <c r="P3777" s="40"/>
      <c r="Q3777" s="40"/>
      <c r="R3777" s="68"/>
      <c r="S3777" s="69"/>
      <c r="T3777" s="14"/>
      <c r="U3777" s="20"/>
      <c r="V3777" s="61"/>
      <c r="W3777" s="61"/>
      <c r="Z3777" s="104"/>
    </row>
    <row r="3778" spans="1:26" s="751" customFormat="1" ht="24.75" customHeight="1" x14ac:dyDescent="0.15">
      <c r="A3778" s="728">
        <v>12</v>
      </c>
      <c r="B3778" s="102">
        <v>0.31597222222222221</v>
      </c>
      <c r="C3778" s="102">
        <v>0.38888888888888895</v>
      </c>
      <c r="D3778" s="102">
        <v>0.47777777777777786</v>
      </c>
      <c r="E3778" s="102">
        <v>0.54583333333333328</v>
      </c>
      <c r="F3778" s="102">
        <v>0.63749999999999962</v>
      </c>
      <c r="G3778" s="102">
        <v>0.70902777777777715</v>
      </c>
      <c r="H3778" s="102">
        <v>0.80694444444444346</v>
      </c>
      <c r="I3778" s="102">
        <v>0.88124999999999876</v>
      </c>
      <c r="J3778" s="102"/>
      <c r="K3778" s="102"/>
      <c r="L3778" s="345"/>
      <c r="M3778" s="40"/>
      <c r="N3778" s="40"/>
      <c r="O3778" s="40"/>
      <c r="P3778" s="40"/>
      <c r="Q3778" s="40"/>
      <c r="R3778" s="68"/>
      <c r="S3778" s="69"/>
      <c r="T3778" s="14"/>
      <c r="U3778" s="20"/>
      <c r="V3778" s="61"/>
      <c r="W3778" s="61"/>
      <c r="Z3778" s="104"/>
    </row>
    <row r="3779" spans="1:26" s="751" customFormat="1" ht="24.75" customHeight="1" x14ac:dyDescent="0.15">
      <c r="A3779" s="728">
        <v>13</v>
      </c>
      <c r="B3779" s="345"/>
      <c r="C3779" s="696"/>
      <c r="D3779" s="345"/>
      <c r="E3779" s="345"/>
      <c r="F3779" s="345"/>
      <c r="G3779" s="696"/>
      <c r="H3779" s="696"/>
      <c r="I3779" s="696"/>
      <c r="J3779" s="696"/>
      <c r="K3779" s="345"/>
      <c r="L3779" s="345"/>
      <c r="M3779" s="40"/>
      <c r="N3779" s="40"/>
      <c r="O3779" s="40"/>
      <c r="P3779" s="40"/>
      <c r="Q3779" s="40"/>
      <c r="R3779" s="68"/>
      <c r="S3779" s="69"/>
      <c r="T3779" s="14"/>
      <c r="U3779" s="20"/>
      <c r="V3779" s="534"/>
      <c r="W3779" s="534"/>
      <c r="Z3779" s="104"/>
    </row>
    <row r="3780" spans="1:26" s="751" customFormat="1" ht="24.75" customHeight="1" x14ac:dyDescent="0.15">
      <c r="A3780" s="728">
        <v>14</v>
      </c>
      <c r="B3780" s="345"/>
      <c r="C3780" s="696"/>
      <c r="D3780" s="345"/>
      <c r="E3780" s="345"/>
      <c r="F3780" s="345"/>
      <c r="G3780" s="696"/>
      <c r="H3780" s="696"/>
      <c r="I3780" s="696"/>
      <c r="J3780" s="696"/>
      <c r="K3780" s="345"/>
      <c r="L3780" s="345"/>
      <c r="M3780" s="40"/>
      <c r="N3780" s="40"/>
      <c r="O3780" s="40"/>
      <c r="P3780" s="40"/>
      <c r="Q3780" s="40"/>
      <c r="R3780" s="68"/>
      <c r="S3780" s="69"/>
      <c r="T3780" s="14"/>
      <c r="U3780" s="20"/>
      <c r="V3780" s="534"/>
      <c r="W3780" s="534"/>
      <c r="Z3780" s="104"/>
    </row>
    <row r="3781" spans="1:26" s="751" customFormat="1" ht="24.75" customHeight="1" x14ac:dyDescent="0.15">
      <c r="A3781" s="728">
        <v>15</v>
      </c>
      <c r="B3781" s="345"/>
      <c r="C3781" s="696"/>
      <c r="D3781" s="345"/>
      <c r="E3781" s="345"/>
      <c r="F3781" s="345"/>
      <c r="G3781" s="696"/>
      <c r="H3781" s="696"/>
      <c r="I3781" s="696"/>
      <c r="J3781" s="696"/>
      <c r="K3781" s="345"/>
      <c r="L3781" s="345"/>
      <c r="M3781" s="40"/>
      <c r="N3781" s="40"/>
      <c r="O3781" s="40"/>
      <c r="P3781" s="40"/>
      <c r="Q3781" s="40"/>
      <c r="R3781" s="68"/>
      <c r="S3781" s="69"/>
      <c r="T3781" s="14"/>
      <c r="U3781" s="20"/>
      <c r="V3781" s="534"/>
      <c r="W3781" s="534"/>
      <c r="Z3781" s="104"/>
    </row>
    <row r="3782" spans="1:26" s="751" customFormat="1" ht="24.75" customHeight="1" x14ac:dyDescent="0.15">
      <c r="A3782" s="728">
        <v>16</v>
      </c>
      <c r="B3782" s="345"/>
      <c r="C3782" s="696"/>
      <c r="D3782" s="345"/>
      <c r="E3782" s="345"/>
      <c r="F3782" s="345"/>
      <c r="G3782" s="696"/>
      <c r="H3782" s="696"/>
      <c r="I3782" s="696"/>
      <c r="J3782" s="696"/>
      <c r="K3782" s="345"/>
      <c r="L3782" s="345"/>
      <c r="M3782" s="40"/>
      <c r="N3782" s="40"/>
      <c r="O3782" s="40"/>
      <c r="P3782" s="40"/>
      <c r="Q3782" s="40"/>
      <c r="R3782" s="68"/>
      <c r="S3782" s="69"/>
      <c r="T3782" s="14"/>
      <c r="U3782" s="20"/>
      <c r="V3782" s="534"/>
      <c r="W3782" s="534"/>
      <c r="Z3782" s="104"/>
    </row>
    <row r="3783" spans="1:26" s="751" customFormat="1" ht="24.75" customHeight="1" x14ac:dyDescent="0.15">
      <c r="A3783" s="728">
        <v>17</v>
      </c>
      <c r="B3783" s="345"/>
      <c r="C3783" s="345"/>
      <c r="D3783" s="345"/>
      <c r="E3783" s="345"/>
      <c r="F3783" s="345"/>
      <c r="G3783" s="345"/>
      <c r="H3783" s="696"/>
      <c r="I3783" s="345"/>
      <c r="J3783" s="345"/>
      <c r="K3783" s="345"/>
      <c r="L3783" s="345"/>
      <c r="M3783" s="40"/>
      <c r="N3783" s="40"/>
      <c r="O3783" s="40"/>
      <c r="P3783" s="40"/>
      <c r="Q3783" s="40"/>
      <c r="R3783" s="68"/>
      <c r="S3783" s="69"/>
      <c r="T3783" s="14"/>
      <c r="U3783" s="20"/>
      <c r="V3783" s="534"/>
      <c r="W3783" s="534"/>
      <c r="Z3783" s="104"/>
    </row>
    <row r="3784" spans="1:26" s="751" customFormat="1" ht="24.75" customHeight="1" x14ac:dyDescent="0.15">
      <c r="A3784" s="728">
        <v>18</v>
      </c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40"/>
      <c r="O3784" s="40"/>
      <c r="P3784" s="40"/>
      <c r="Q3784" s="40"/>
      <c r="R3784" s="68"/>
      <c r="S3784" s="69"/>
      <c r="T3784" s="14"/>
      <c r="U3784" s="20"/>
      <c r="V3784" s="534"/>
      <c r="W3784" s="534"/>
      <c r="Z3784" s="640"/>
    </row>
    <row r="3785" spans="1:26" s="751" customFormat="1" ht="24.75" customHeight="1" x14ac:dyDescent="0.15">
      <c r="A3785" s="8">
        <v>19</v>
      </c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40"/>
      <c r="O3785" s="40"/>
      <c r="P3785" s="40"/>
      <c r="Q3785" s="40"/>
      <c r="R3785" s="10"/>
      <c r="S3785" s="69"/>
      <c r="T3785" s="14"/>
      <c r="U3785" s="20"/>
      <c r="V3785" s="534"/>
      <c r="W3785" s="534"/>
      <c r="Z3785" s="104"/>
    </row>
    <row r="3786" spans="1:26" s="751" customFormat="1" ht="24.75" customHeight="1" x14ac:dyDescent="0.15">
      <c r="A3786" s="8">
        <v>20</v>
      </c>
      <c r="B3786" s="345"/>
      <c r="C3786" s="345"/>
      <c r="D3786" s="345"/>
      <c r="E3786" s="345"/>
      <c r="F3786" s="345"/>
      <c r="G3786" s="345"/>
      <c r="H3786" s="345"/>
      <c r="I3786" s="345"/>
      <c r="J3786" s="345"/>
      <c r="K3786" s="345"/>
      <c r="L3786" s="3"/>
      <c r="M3786" s="3"/>
      <c r="N3786" s="3"/>
      <c r="O3786" s="3"/>
      <c r="P3786" s="3"/>
      <c r="Q3786" s="3"/>
      <c r="R3786" s="9"/>
      <c r="S3786" s="4"/>
      <c r="T3786" s="14"/>
      <c r="U3786" s="20"/>
      <c r="V3786" s="534"/>
      <c r="W3786" s="534"/>
      <c r="Z3786" s="104"/>
    </row>
    <row r="3787" spans="1:26" s="751" customFormat="1" ht="24.75" customHeight="1" x14ac:dyDescent="0.15">
      <c r="A3787" s="8">
        <v>21</v>
      </c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14"/>
      <c r="U3787" s="20"/>
      <c r="V3787" s="534"/>
      <c r="W3787" s="534"/>
      <c r="Z3787" s="104"/>
    </row>
    <row r="3788" spans="1:26" s="751" customFormat="1" ht="24.75" customHeight="1" x14ac:dyDescent="0.15">
      <c r="A3788" s="8">
        <v>22</v>
      </c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14"/>
      <c r="U3788" s="20"/>
      <c r="V3788" s="534"/>
      <c r="W3788" s="534"/>
      <c r="Z3788" s="104"/>
    </row>
    <row r="3789" spans="1:26" s="751" customFormat="1" ht="24.75" customHeight="1" x14ac:dyDescent="0.15">
      <c r="A3789" s="8">
        <v>23</v>
      </c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14"/>
      <c r="U3789" s="20"/>
      <c r="V3789" s="534"/>
      <c r="W3789" s="534"/>
      <c r="Z3789" s="104"/>
    </row>
    <row r="3790" spans="1:26" s="751" customFormat="1" ht="24.75" customHeight="1" x14ac:dyDescent="0.15">
      <c r="A3790" s="8">
        <v>24</v>
      </c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14"/>
      <c r="U3790" s="20"/>
      <c r="V3790" s="534"/>
      <c r="W3790" s="534"/>
      <c r="Z3790" s="104"/>
    </row>
    <row r="3791" spans="1:26" s="751" customFormat="1" ht="24.75" customHeight="1" x14ac:dyDescent="0.15">
      <c r="A3791" s="8">
        <v>25</v>
      </c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14"/>
      <c r="U3791" s="20"/>
      <c r="V3791" s="534"/>
      <c r="W3791" s="534"/>
      <c r="Z3791" s="104"/>
    </row>
    <row r="3792" spans="1:26" s="751" customFormat="1" ht="24.75" customHeight="1" x14ac:dyDescent="0.15">
      <c r="A3792" s="8">
        <v>26</v>
      </c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14"/>
      <c r="U3792" s="20"/>
      <c r="V3792" s="534"/>
      <c r="W3792" s="534"/>
      <c r="Z3792" s="104"/>
    </row>
    <row r="3793" spans="1:29" s="751" customFormat="1" ht="24.75" customHeight="1" x14ac:dyDescent="0.15">
      <c r="A3793" s="8">
        <v>27</v>
      </c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14"/>
      <c r="U3793" s="20"/>
      <c r="V3793" s="534"/>
      <c r="W3793" s="534"/>
      <c r="Z3793" s="104"/>
    </row>
    <row r="3794" spans="1:29" s="751" customFormat="1" ht="24.75" customHeight="1" x14ac:dyDescent="0.15">
      <c r="A3794" s="8">
        <v>28</v>
      </c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14"/>
      <c r="U3794" s="20"/>
      <c r="V3794" s="534"/>
      <c r="W3794" s="534"/>
      <c r="Z3794" s="104"/>
    </row>
    <row r="3795" spans="1:29" s="751" customFormat="1" ht="24.75" customHeight="1" x14ac:dyDescent="0.15">
      <c r="A3795" s="8">
        <v>29</v>
      </c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14"/>
      <c r="U3795" s="20"/>
      <c r="V3795" s="534"/>
      <c r="W3795" s="534"/>
      <c r="Z3795" s="104"/>
    </row>
    <row r="3796" spans="1:29" s="751" customFormat="1" ht="24.75" customHeight="1" x14ac:dyDescent="0.15">
      <c r="A3796" s="8">
        <v>30</v>
      </c>
      <c r="B3796" s="45"/>
      <c r="C3796" s="45"/>
      <c r="D3796" s="45"/>
      <c r="E3796" s="45"/>
      <c r="F3796" s="45"/>
      <c r="G3796" s="45"/>
      <c r="H3796" s="45"/>
      <c r="I3796" s="45"/>
      <c r="J3796" s="45"/>
      <c r="K3796" s="45"/>
      <c r="L3796" s="45"/>
      <c r="M3796" s="45"/>
      <c r="N3796" s="45"/>
      <c r="O3796" s="45"/>
      <c r="P3796" s="45"/>
      <c r="Q3796" s="45"/>
      <c r="R3796" s="45"/>
      <c r="S3796" s="45"/>
      <c r="T3796" s="46"/>
      <c r="U3796" s="47"/>
      <c r="V3796" s="534"/>
      <c r="W3796" s="534"/>
      <c r="Z3796" s="104"/>
    </row>
    <row r="3797" spans="1:29" s="751" customFormat="1" ht="24.75" customHeight="1" x14ac:dyDescent="0.15">
      <c r="A3797" s="8">
        <v>31</v>
      </c>
      <c r="B3797" s="45"/>
      <c r="C3797" s="45"/>
      <c r="D3797" s="45"/>
      <c r="E3797" s="45"/>
      <c r="F3797" s="45"/>
      <c r="G3797" s="45"/>
      <c r="H3797" s="45"/>
      <c r="I3797" s="45"/>
      <c r="J3797" s="45"/>
      <c r="K3797" s="45"/>
      <c r="L3797" s="45"/>
      <c r="M3797" s="45"/>
      <c r="N3797" s="45"/>
      <c r="O3797" s="45"/>
      <c r="P3797" s="45"/>
      <c r="Q3797" s="45"/>
      <c r="R3797" s="45"/>
      <c r="S3797" s="45"/>
      <c r="T3797" s="46"/>
      <c r="U3797" s="47"/>
      <c r="V3797" s="534"/>
      <c r="W3797" s="534"/>
      <c r="Z3797" s="104"/>
    </row>
    <row r="3798" spans="1:29" s="751" customFormat="1" ht="24.75" customHeight="1" x14ac:dyDescent="0.15">
      <c r="A3798" s="8">
        <v>32</v>
      </c>
      <c r="B3798" s="45"/>
      <c r="C3798" s="45"/>
      <c r="D3798" s="45"/>
      <c r="E3798" s="45"/>
      <c r="F3798" s="45"/>
      <c r="G3798" s="45"/>
      <c r="H3798" s="45"/>
      <c r="I3798" s="45"/>
      <c r="J3798" s="45"/>
      <c r="K3798" s="45"/>
      <c r="L3798" s="45"/>
      <c r="M3798" s="45"/>
      <c r="N3798" s="45"/>
      <c r="O3798" s="45"/>
      <c r="P3798" s="45"/>
      <c r="Q3798" s="45"/>
      <c r="R3798" s="45"/>
      <c r="S3798" s="45"/>
      <c r="T3798" s="46"/>
      <c r="U3798" s="47"/>
      <c r="V3798" s="534"/>
      <c r="W3798" s="534"/>
      <c r="Z3798" s="104"/>
    </row>
    <row r="3799" spans="1:29" s="751" customFormat="1" ht="24.75" customHeight="1" thickBot="1" x14ac:dyDescent="0.2">
      <c r="A3799" s="521">
        <v>33</v>
      </c>
      <c r="B3799" s="12"/>
      <c r="C3799" s="12"/>
      <c r="D3799" s="12"/>
      <c r="E3799" s="12"/>
      <c r="F3799" s="12"/>
      <c r="G3799" s="12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31"/>
      <c r="U3799" s="32"/>
      <c r="V3799" s="534"/>
      <c r="W3799" s="534"/>
      <c r="Z3799" s="104"/>
    </row>
    <row r="3800" spans="1:29" s="751" customFormat="1" ht="20.100000000000001" customHeight="1" thickBot="1" x14ac:dyDescent="0.2">
      <c r="A3800" s="1522" t="s">
        <v>1536</v>
      </c>
      <c r="B3800" s="1523"/>
      <c r="C3800" s="1492" t="s">
        <v>1549</v>
      </c>
      <c r="D3800" s="1492"/>
      <c r="E3800" s="1492"/>
      <c r="F3800" s="1493"/>
      <c r="G3800" s="13"/>
      <c r="H3800" s="13"/>
      <c r="I3800" s="13"/>
      <c r="J3800" s="13"/>
      <c r="K3800" s="13"/>
      <c r="L3800" s="13"/>
      <c r="M3800" s="13"/>
      <c r="N3800" s="13"/>
      <c r="O3800" s="13"/>
      <c r="P3800" s="13"/>
      <c r="Q3800" s="13"/>
      <c r="R3800" s="13"/>
      <c r="S3800" s="13"/>
      <c r="T3800" s="467"/>
      <c r="U3800" s="467"/>
      <c r="V3800" s="534"/>
      <c r="W3800" s="534"/>
      <c r="Z3800" s="104"/>
    </row>
    <row r="3801" spans="1:29" s="751" customFormat="1" ht="30" customHeight="1" thickBot="1" x14ac:dyDescent="0.2">
      <c r="A3801" s="1476" t="s">
        <v>1542</v>
      </c>
      <c r="B3801" s="1477"/>
      <c r="C3801" s="1477"/>
      <c r="D3801" s="1477"/>
      <c r="E3801" s="1478"/>
      <c r="F3801" s="602" t="s">
        <v>1766</v>
      </c>
      <c r="G3801" s="1"/>
      <c r="H3801" s="1479" t="s">
        <v>1543</v>
      </c>
      <c r="I3801" s="1480"/>
      <c r="J3801" s="1480"/>
      <c r="K3801" s="5" t="s">
        <v>1544</v>
      </c>
      <c r="L3801" s="1457" t="s">
        <v>1545</v>
      </c>
      <c r="M3801" s="1457"/>
      <c r="N3801" s="1458"/>
      <c r="O3801" s="1"/>
      <c r="P3801" s="6"/>
      <c r="Q3801" s="6"/>
      <c r="R3801" s="6"/>
      <c r="S3801" s="1"/>
      <c r="T3801" s="1467" t="s">
        <v>1551</v>
      </c>
      <c r="U3801" s="1468"/>
      <c r="V3801" s="610">
        <f>V3803/V3808</f>
        <v>1.2426900584795323E-2</v>
      </c>
      <c r="W3801" s="610">
        <f>W3803/W3808</f>
        <v>1.2305068226120857E-2</v>
      </c>
      <c r="X3801" s="678">
        <f>AVERAGE(V3801,W3801)</f>
        <v>1.2365984405458091E-2</v>
      </c>
      <c r="Y3801" s="380" t="s">
        <v>184</v>
      </c>
      <c r="Z3801" s="381">
        <f>ROUND(X3801*1440,0)/1440</f>
        <v>1.2500000000000001E-2</v>
      </c>
    </row>
    <row r="3802" spans="1:29" s="751" customFormat="1" ht="12" customHeight="1" thickBot="1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534"/>
      <c r="U3802" s="534"/>
      <c r="V3802" s="610">
        <v>0.23263888888888887</v>
      </c>
      <c r="W3802" s="610">
        <v>0.23611111111111113</v>
      </c>
      <c r="Z3802" s="104"/>
    </row>
    <row r="3803" spans="1:29" s="751" customFormat="1" ht="20.100000000000001" customHeight="1" thickBot="1" x14ac:dyDescent="0.2">
      <c r="A3803" s="1495" t="s">
        <v>1552</v>
      </c>
      <c r="B3803" s="1483"/>
      <c r="C3803" s="1483" t="s">
        <v>1547</v>
      </c>
      <c r="D3803" s="1483"/>
      <c r="E3803" s="1484"/>
      <c r="F3803" s="344"/>
      <c r="G3803" s="66"/>
      <c r="H3803" s="66"/>
      <c r="I3803" s="66"/>
      <c r="J3803" s="66"/>
      <c r="K3803" s="1"/>
      <c r="L3803" s="1"/>
      <c r="M3803" s="1"/>
      <c r="N3803" s="1463" t="s">
        <v>1548</v>
      </c>
      <c r="O3803" s="1464"/>
      <c r="P3803" s="1536">
        <f>MINUTE(Z3801)</f>
        <v>18</v>
      </c>
      <c r="Q3803" s="1537"/>
      <c r="R3803" s="1"/>
      <c r="S3803" s="7" t="s">
        <v>1534</v>
      </c>
      <c r="T3803" s="1526">
        <v>6.6666666666666666E-2</v>
      </c>
      <c r="U3803" s="1527"/>
      <c r="V3803" s="610">
        <f>V3804-V3802</f>
        <v>0.70833333333333337</v>
      </c>
      <c r="W3803" s="610">
        <f>W3804-W3802</f>
        <v>0.70138888888888884</v>
      </c>
      <c r="Z3803" s="104"/>
    </row>
    <row r="3804" spans="1:29" s="751" customFormat="1" ht="9" customHeight="1" thickBot="1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534"/>
      <c r="U3804" s="534"/>
      <c r="V3804" s="610">
        <v>0.94097222222222221</v>
      </c>
      <c r="W3804" s="610">
        <v>0.9375</v>
      </c>
      <c r="Z3804" s="104"/>
    </row>
    <row r="3805" spans="1:29" s="751" customFormat="1" ht="20.100000000000001" customHeight="1" x14ac:dyDescent="0.15">
      <c r="A3805" s="1499" t="s">
        <v>15</v>
      </c>
      <c r="B3805" s="1494">
        <v>1</v>
      </c>
      <c r="C3805" s="1494"/>
      <c r="D3805" s="1494">
        <v>2</v>
      </c>
      <c r="E3805" s="1494"/>
      <c r="F3805" s="1494">
        <v>3</v>
      </c>
      <c r="G3805" s="1494"/>
      <c r="H3805" s="1494">
        <v>4</v>
      </c>
      <c r="I3805" s="1494"/>
      <c r="J3805" s="1494">
        <v>5</v>
      </c>
      <c r="K3805" s="1494"/>
      <c r="L3805" s="1494">
        <v>6</v>
      </c>
      <c r="M3805" s="1494"/>
      <c r="N3805" s="1494">
        <v>7</v>
      </c>
      <c r="O3805" s="1494"/>
      <c r="P3805" s="1494">
        <v>8</v>
      </c>
      <c r="Q3805" s="1494"/>
      <c r="R3805" s="1494">
        <v>9</v>
      </c>
      <c r="S3805" s="1494"/>
      <c r="T3805" s="1501">
        <v>10</v>
      </c>
      <c r="U3805" s="1502"/>
      <c r="V3805" s="610"/>
      <c r="W3805" s="610"/>
      <c r="Z3805" s="104"/>
    </row>
    <row r="3806" spans="1:29" s="751" customFormat="1" ht="20.100000000000001" customHeight="1" x14ac:dyDescent="0.15">
      <c r="A3806" s="1500"/>
      <c r="B3806" s="9" t="s">
        <v>74</v>
      </c>
      <c r="C3806" s="9" t="s">
        <v>75</v>
      </c>
      <c r="D3806" s="9" t="s">
        <v>74</v>
      </c>
      <c r="E3806" s="9" t="s">
        <v>75</v>
      </c>
      <c r="F3806" s="9" t="s">
        <v>74</v>
      </c>
      <c r="G3806" s="9" t="s">
        <v>75</v>
      </c>
      <c r="H3806" s="9" t="s">
        <v>74</v>
      </c>
      <c r="I3806" s="9" t="s">
        <v>75</v>
      </c>
      <c r="J3806" s="9" t="s">
        <v>74</v>
      </c>
      <c r="K3806" s="9" t="s">
        <v>75</v>
      </c>
      <c r="L3806" s="9"/>
      <c r="M3806" s="9"/>
      <c r="N3806" s="9"/>
      <c r="O3806" s="9"/>
      <c r="P3806" s="9"/>
      <c r="Q3806" s="9"/>
      <c r="R3806" s="9"/>
      <c r="S3806" s="9"/>
      <c r="T3806" s="10"/>
      <c r="U3806" s="16"/>
      <c r="V3806" s="534"/>
      <c r="W3806" s="534"/>
      <c r="Z3806" s="104"/>
    </row>
    <row r="3807" spans="1:29" s="751" customFormat="1" ht="24.75" customHeight="1" x14ac:dyDescent="0.15">
      <c r="A3807" s="728">
        <v>1</v>
      </c>
      <c r="B3807" s="102"/>
      <c r="C3807" s="102">
        <v>0.23611111111111113</v>
      </c>
      <c r="D3807" s="102">
        <v>0.33263888888888893</v>
      </c>
      <c r="E3807" s="102">
        <v>0.40138888888888902</v>
      </c>
      <c r="F3807" s="102">
        <v>0.49513888888888907</v>
      </c>
      <c r="G3807" s="102">
        <v>0.56527777777777777</v>
      </c>
      <c r="H3807" s="102">
        <v>0.65763888888888855</v>
      </c>
      <c r="I3807" s="102">
        <v>0.72847222222222163</v>
      </c>
      <c r="J3807" s="102">
        <v>0.82291666666666574</v>
      </c>
      <c r="K3807" s="102">
        <v>0.89097222222222106</v>
      </c>
      <c r="L3807" s="345"/>
      <c r="M3807" s="40"/>
      <c r="N3807" s="40"/>
      <c r="O3807" s="40"/>
      <c r="P3807" s="40"/>
      <c r="Q3807" s="40"/>
      <c r="R3807" s="68"/>
      <c r="S3807" s="69"/>
      <c r="T3807" s="14"/>
      <c r="U3807" s="466"/>
      <c r="V3807" s="21">
        <f>COUNTA(B3807:U3839)</f>
        <v>114</v>
      </c>
      <c r="W3807" s="22">
        <f>V3807/17/2</f>
        <v>3.3529411764705883</v>
      </c>
      <c r="Z3807" s="104"/>
      <c r="AA3807" s="104"/>
      <c r="AC3807" s="104"/>
    </row>
    <row r="3808" spans="1:29" s="751" customFormat="1" ht="24.75" customHeight="1" x14ac:dyDescent="0.15">
      <c r="A3808" s="728">
        <v>2</v>
      </c>
      <c r="B3808" s="330"/>
      <c r="C3808" s="102">
        <v>0.24930555555555559</v>
      </c>
      <c r="D3808" s="102">
        <v>0.34513888888888894</v>
      </c>
      <c r="E3808" s="102">
        <v>0.41388888888888903</v>
      </c>
      <c r="F3808" s="102">
        <v>0.50763888888888908</v>
      </c>
      <c r="G3808" s="102">
        <v>0.57847222222222217</v>
      </c>
      <c r="H3808" s="102">
        <v>0.67083333333333295</v>
      </c>
      <c r="I3808" s="102">
        <v>0.74097222222222159</v>
      </c>
      <c r="J3808" s="102">
        <v>0.8354166666666657</v>
      </c>
      <c r="K3808" s="102">
        <v>0.90347222222222101</v>
      </c>
      <c r="L3808" s="345"/>
      <c r="M3808" s="40"/>
      <c r="N3808" s="40"/>
      <c r="O3808" s="40"/>
      <c r="P3808" s="40"/>
      <c r="Q3808" s="40"/>
      <c r="R3808" s="68"/>
      <c r="S3808" s="69"/>
      <c r="T3808" s="14"/>
      <c r="U3808" s="466"/>
      <c r="V3808" s="114">
        <f>COUNTA(B3807:B3839,D3807:D3839,F3807:F3839,H3807:H3839,J3807:J3839,L3807:L3839,N3807:N3839,P3807:P3839,R3807:R3839,T3807:T3839)</f>
        <v>57</v>
      </c>
      <c r="W3808" s="114">
        <f>COUNTA(C3807:C3839,E3807:E3839,G3807:G3839,I3807:I3839,K3807:K3839,M3807:M3839,O3807:O3839,Q3807:Q3839,S3807:S3839,U3807:U3839)</f>
        <v>57</v>
      </c>
      <c r="Y3808" s="1">
        <f>(V3808+W3808)/2</f>
        <v>57</v>
      </c>
      <c r="Z3808" s="104"/>
      <c r="AA3808" s="104"/>
      <c r="AC3808" s="104"/>
    </row>
    <row r="3809" spans="1:29" s="751" customFormat="1" ht="24.75" customHeight="1" x14ac:dyDescent="0.15">
      <c r="A3809" s="728">
        <v>3</v>
      </c>
      <c r="B3809" s="331"/>
      <c r="C3809" s="102">
        <v>0.26250000000000001</v>
      </c>
      <c r="D3809" s="102">
        <v>0.35763888888888895</v>
      </c>
      <c r="E3809" s="102">
        <v>0.42638888888888904</v>
      </c>
      <c r="F3809" s="102">
        <v>0.52013888888888904</v>
      </c>
      <c r="G3809" s="102">
        <v>0.59097222222222212</v>
      </c>
      <c r="H3809" s="102">
        <v>0.68402777777777735</v>
      </c>
      <c r="I3809" s="102">
        <v>0.75347222222222154</v>
      </c>
      <c r="J3809" s="102">
        <v>0.84791666666666565</v>
      </c>
      <c r="K3809" s="102">
        <v>0.91597222222222097</v>
      </c>
      <c r="L3809" s="345"/>
      <c r="M3809" s="40"/>
      <c r="N3809" s="40"/>
      <c r="O3809" s="40"/>
      <c r="P3809" s="40"/>
      <c r="Q3809" s="40"/>
      <c r="R3809" s="68"/>
      <c r="S3809" s="69"/>
      <c r="T3809" s="14"/>
      <c r="U3809" s="20"/>
      <c r="V3809" s="534"/>
      <c r="W3809" s="534"/>
      <c r="Y3809" s="1" t="s">
        <v>394</v>
      </c>
      <c r="Z3809" s="104"/>
      <c r="AA3809" s="104"/>
      <c r="AC3809" s="104"/>
    </row>
    <row r="3810" spans="1:29" s="751" customFormat="1" ht="24.75" customHeight="1" x14ac:dyDescent="0.15">
      <c r="A3810" s="728">
        <v>4</v>
      </c>
      <c r="B3810" s="102"/>
      <c r="C3810" s="102">
        <v>0.27569444444444446</v>
      </c>
      <c r="D3810" s="102">
        <v>0.37013888888888896</v>
      </c>
      <c r="E3810" s="102">
        <v>0.43888888888888905</v>
      </c>
      <c r="F3810" s="102">
        <v>0.53263888888888899</v>
      </c>
      <c r="G3810" s="102">
        <v>0.60347222222222208</v>
      </c>
      <c r="H3810" s="102">
        <v>0.6965277777777773</v>
      </c>
      <c r="I3810" s="102">
        <v>0.7659722222222215</v>
      </c>
      <c r="J3810" s="102">
        <v>0.86041666666666561</v>
      </c>
      <c r="K3810" s="102">
        <v>0.92847222222222092</v>
      </c>
      <c r="L3810" s="345"/>
      <c r="M3810" s="40"/>
      <c r="N3810" s="40"/>
      <c r="O3810" s="40"/>
      <c r="P3810" s="40"/>
      <c r="Q3810" s="40"/>
      <c r="R3810" s="68"/>
      <c r="S3810" s="69"/>
      <c r="T3810" s="14"/>
      <c r="U3810" s="20"/>
      <c r="V3810" s="61"/>
      <c r="W3810" s="61"/>
      <c r="Z3810" s="104"/>
      <c r="AA3810" s="104"/>
      <c r="AC3810" s="104"/>
    </row>
    <row r="3811" spans="1:29" s="751" customFormat="1" ht="24.75" customHeight="1" x14ac:dyDescent="0.15">
      <c r="A3811" s="728">
        <v>5</v>
      </c>
      <c r="B3811" s="102"/>
      <c r="C3811" s="102">
        <v>0.28888888888888892</v>
      </c>
      <c r="D3811" s="102">
        <v>0.38263888888888897</v>
      </c>
      <c r="E3811" s="102">
        <v>0.45138888888888906</v>
      </c>
      <c r="F3811" s="102">
        <v>0.54513888888888895</v>
      </c>
      <c r="G3811" s="102">
        <v>0.61597222222222203</v>
      </c>
      <c r="H3811" s="102">
        <v>0.70902777777777726</v>
      </c>
      <c r="I3811" s="102">
        <v>0.77847222222222145</v>
      </c>
      <c r="J3811" s="102">
        <v>0.87291666666666556</v>
      </c>
      <c r="K3811" s="102">
        <v>0.94097222222222221</v>
      </c>
      <c r="L3811" s="345"/>
      <c r="M3811" s="40"/>
      <c r="N3811" s="40"/>
      <c r="O3811" s="40"/>
      <c r="P3811" s="40"/>
      <c r="Q3811" s="40"/>
      <c r="R3811" s="68"/>
      <c r="S3811" s="69"/>
      <c r="T3811" s="14"/>
      <c r="U3811" s="20"/>
      <c r="V3811" s="61"/>
      <c r="W3811" s="61"/>
      <c r="Z3811" s="104"/>
      <c r="AA3811" s="104"/>
      <c r="AC3811" s="104"/>
    </row>
    <row r="3812" spans="1:29" s="751" customFormat="1" ht="24.75" customHeight="1" x14ac:dyDescent="0.15">
      <c r="A3812" s="728">
        <v>6</v>
      </c>
      <c r="B3812" s="102">
        <v>0.23263888888888887</v>
      </c>
      <c r="C3812" s="102">
        <v>0.30138888888888893</v>
      </c>
      <c r="D3812" s="102">
        <v>0.39513888888888898</v>
      </c>
      <c r="E3812" s="102">
        <v>0.46388888888888907</v>
      </c>
      <c r="F3812" s="102">
        <v>0.55763888888888891</v>
      </c>
      <c r="G3812" s="102">
        <v>0.62847222222222199</v>
      </c>
      <c r="H3812" s="102">
        <v>0.72222222222222165</v>
      </c>
      <c r="I3812" s="102">
        <v>0.79097222222222141</v>
      </c>
      <c r="J3812" s="102">
        <v>0.88541666666666552</v>
      </c>
      <c r="K3812" s="102"/>
      <c r="L3812" s="345"/>
      <c r="M3812" s="40"/>
      <c r="N3812" s="40"/>
      <c r="O3812" s="40"/>
      <c r="P3812" s="40"/>
      <c r="Q3812" s="40"/>
      <c r="R3812" s="68"/>
      <c r="S3812" s="69"/>
      <c r="T3812" s="14"/>
      <c r="U3812" s="20"/>
      <c r="V3812" s="61"/>
      <c r="W3812" s="61"/>
      <c r="Z3812" s="104"/>
      <c r="AA3812" s="104"/>
    </row>
    <row r="3813" spans="1:29" s="751" customFormat="1" ht="24.75" customHeight="1" x14ac:dyDescent="0.15">
      <c r="A3813" s="728">
        <v>7</v>
      </c>
      <c r="B3813" s="102">
        <v>0.24513888888888888</v>
      </c>
      <c r="C3813" s="102">
        <v>0.31388888888888894</v>
      </c>
      <c r="D3813" s="102">
        <v>0.40763888888888899</v>
      </c>
      <c r="E3813" s="102">
        <v>0.47638888888888908</v>
      </c>
      <c r="F3813" s="102">
        <v>0.57013888888888886</v>
      </c>
      <c r="G3813" s="102">
        <v>0.64097222222222194</v>
      </c>
      <c r="H3813" s="102">
        <v>0.73541666666666605</v>
      </c>
      <c r="I3813" s="102">
        <v>0.80347222222222137</v>
      </c>
      <c r="J3813" s="102">
        <v>0.89861111111110992</v>
      </c>
      <c r="K3813" s="102"/>
      <c r="L3813" s="345"/>
      <c r="M3813" s="40"/>
      <c r="N3813" s="40"/>
      <c r="O3813" s="40"/>
      <c r="P3813" s="40"/>
      <c r="Q3813" s="40"/>
      <c r="R3813" s="68"/>
      <c r="S3813" s="69"/>
      <c r="T3813" s="14"/>
      <c r="U3813" s="20"/>
      <c r="V3813" s="61"/>
      <c r="W3813" s="61"/>
      <c r="Z3813" s="104"/>
      <c r="AA3813" s="104"/>
    </row>
    <row r="3814" spans="1:29" s="751" customFormat="1" ht="24.75" customHeight="1" x14ac:dyDescent="0.15">
      <c r="A3814" s="728">
        <v>8</v>
      </c>
      <c r="B3814" s="102">
        <v>0.25763888888888886</v>
      </c>
      <c r="C3814" s="102">
        <v>0.32638888888888895</v>
      </c>
      <c r="D3814" s="102">
        <v>0.42013888888888901</v>
      </c>
      <c r="E3814" s="102">
        <v>0.48888888888888909</v>
      </c>
      <c r="F3814" s="102">
        <v>0.58263888888888882</v>
      </c>
      <c r="G3814" s="102">
        <v>0.6534722222222219</v>
      </c>
      <c r="H3814" s="102">
        <v>0.74791666666666601</v>
      </c>
      <c r="I3814" s="102">
        <v>0.81597222222222132</v>
      </c>
      <c r="J3814" s="102">
        <v>0.91180555555555431</v>
      </c>
      <c r="K3814" s="102"/>
      <c r="L3814" s="345"/>
      <c r="M3814" s="40"/>
      <c r="N3814" s="40"/>
      <c r="O3814" s="40"/>
      <c r="P3814" s="40"/>
      <c r="Q3814" s="40"/>
      <c r="R3814" s="68"/>
      <c r="S3814" s="69"/>
      <c r="T3814" s="14"/>
      <c r="U3814" s="20"/>
      <c r="V3814" s="61"/>
      <c r="W3814" s="61"/>
      <c r="Z3814" s="104"/>
      <c r="AA3814" s="104"/>
    </row>
    <row r="3815" spans="1:29" s="751" customFormat="1" ht="24.75" customHeight="1" x14ac:dyDescent="0.15">
      <c r="A3815" s="728">
        <v>9</v>
      </c>
      <c r="B3815" s="102">
        <v>0.27013888888888887</v>
      </c>
      <c r="C3815" s="102">
        <v>0.33888888888888896</v>
      </c>
      <c r="D3815" s="102">
        <v>0.43263888888888902</v>
      </c>
      <c r="E3815" s="102">
        <v>0.50138888888888911</v>
      </c>
      <c r="F3815" s="102">
        <v>0.59513888888888877</v>
      </c>
      <c r="G3815" s="102">
        <v>0.66597222222222185</v>
      </c>
      <c r="H3815" s="102">
        <v>0.76041666666666596</v>
      </c>
      <c r="I3815" s="102">
        <v>0.82847222222222128</v>
      </c>
      <c r="J3815" s="102">
        <v>0.92499999999999871</v>
      </c>
      <c r="K3815" s="102"/>
      <c r="L3815" s="345"/>
      <c r="M3815" s="40"/>
      <c r="N3815" s="40"/>
      <c r="O3815" s="40"/>
      <c r="P3815" s="40"/>
      <c r="Q3815" s="40"/>
      <c r="R3815" s="68"/>
      <c r="S3815" s="69"/>
      <c r="T3815" s="14"/>
      <c r="U3815" s="20"/>
      <c r="V3815" s="61"/>
      <c r="W3815" s="61"/>
      <c r="Z3815" s="104"/>
      <c r="AA3815" s="104"/>
    </row>
    <row r="3816" spans="1:29" s="751" customFormat="1" ht="24.75" customHeight="1" x14ac:dyDescent="0.15">
      <c r="A3816" s="728">
        <v>10</v>
      </c>
      <c r="B3816" s="102">
        <v>0.28263888888888888</v>
      </c>
      <c r="C3816" s="102">
        <v>0.35138888888888897</v>
      </c>
      <c r="D3816" s="102">
        <v>0.44513888888888903</v>
      </c>
      <c r="E3816" s="102">
        <v>0.51388888888888906</v>
      </c>
      <c r="F3816" s="102">
        <v>0.60763888888888873</v>
      </c>
      <c r="G3816" s="102">
        <v>0.67847222222222181</v>
      </c>
      <c r="H3816" s="102">
        <v>0.77291666666666592</v>
      </c>
      <c r="I3816" s="102">
        <v>0.84097222222222123</v>
      </c>
      <c r="J3816" s="102">
        <v>0.9375</v>
      </c>
      <c r="K3816" s="102"/>
      <c r="L3816" s="345"/>
      <c r="M3816" s="40"/>
      <c r="N3816" s="40"/>
      <c r="O3816" s="40"/>
      <c r="P3816" s="40"/>
      <c r="Q3816" s="40"/>
      <c r="R3816" s="68"/>
      <c r="S3816" s="69"/>
      <c r="T3816" s="14"/>
      <c r="U3816" s="20"/>
      <c r="V3816" s="61"/>
      <c r="W3816" s="61"/>
      <c r="Z3816" s="104"/>
    </row>
    <row r="3817" spans="1:29" s="751" customFormat="1" ht="24.75" customHeight="1" x14ac:dyDescent="0.15">
      <c r="A3817" s="728">
        <v>11</v>
      </c>
      <c r="B3817" s="102">
        <v>0.2951388888888889</v>
      </c>
      <c r="C3817" s="102">
        <v>0.36388888888888898</v>
      </c>
      <c r="D3817" s="102">
        <v>0.45763888888888904</v>
      </c>
      <c r="E3817" s="102">
        <v>0.52638888888888902</v>
      </c>
      <c r="F3817" s="102">
        <v>0.62013888888888868</v>
      </c>
      <c r="G3817" s="102">
        <v>0.69097222222222177</v>
      </c>
      <c r="H3817" s="102">
        <v>0.78541666666666587</v>
      </c>
      <c r="I3817" s="102">
        <v>0.85347222222222119</v>
      </c>
      <c r="J3817" s="102"/>
      <c r="K3817" s="102"/>
      <c r="L3817" s="345"/>
      <c r="M3817" s="40"/>
      <c r="N3817" s="40"/>
      <c r="O3817" s="40"/>
      <c r="P3817" s="40"/>
      <c r="Q3817" s="40"/>
      <c r="R3817" s="68"/>
      <c r="S3817" s="69"/>
      <c r="T3817" s="14"/>
      <c r="U3817" s="20"/>
      <c r="V3817" s="61"/>
      <c r="W3817" s="61"/>
      <c r="Z3817" s="104"/>
    </row>
    <row r="3818" spans="1:29" s="751" customFormat="1" ht="24.75" customHeight="1" x14ac:dyDescent="0.15">
      <c r="A3818" s="728">
        <v>12</v>
      </c>
      <c r="B3818" s="102">
        <v>0.30763888888888891</v>
      </c>
      <c r="C3818" s="102">
        <v>0.37638888888888899</v>
      </c>
      <c r="D3818" s="102">
        <v>0.47013888888888905</v>
      </c>
      <c r="E3818" s="102">
        <v>0.53888888888888897</v>
      </c>
      <c r="F3818" s="102">
        <v>0.63263888888888864</v>
      </c>
      <c r="G3818" s="102">
        <v>0.70347222222222172</v>
      </c>
      <c r="H3818" s="102">
        <v>0.79791666666666583</v>
      </c>
      <c r="I3818" s="102">
        <v>0.86597222222222114</v>
      </c>
      <c r="J3818" s="102"/>
      <c r="K3818" s="102"/>
      <c r="L3818" s="345"/>
      <c r="M3818" s="40"/>
      <c r="N3818" s="40"/>
      <c r="O3818" s="40"/>
      <c r="P3818" s="40"/>
      <c r="Q3818" s="40"/>
      <c r="R3818" s="68"/>
      <c r="S3818" s="69"/>
      <c r="T3818" s="14"/>
      <c r="U3818" s="20"/>
      <c r="V3818" s="61"/>
      <c r="W3818" s="61"/>
      <c r="Z3818" s="104"/>
    </row>
    <row r="3819" spans="1:29" s="751" customFormat="1" ht="24.75" customHeight="1" x14ac:dyDescent="0.15">
      <c r="A3819" s="728">
        <v>13</v>
      </c>
      <c r="B3819" s="102">
        <v>0.32013888888888892</v>
      </c>
      <c r="C3819" s="102">
        <v>0.38888888888888901</v>
      </c>
      <c r="D3819" s="102">
        <v>0.48263888888888906</v>
      </c>
      <c r="E3819" s="102">
        <v>0.55208333333333337</v>
      </c>
      <c r="F3819" s="102">
        <v>0.6451388888888886</v>
      </c>
      <c r="G3819" s="102">
        <v>0.71597222222222168</v>
      </c>
      <c r="H3819" s="102">
        <v>0.81041666666666579</v>
      </c>
      <c r="I3819" s="102">
        <v>0.8784722222222211</v>
      </c>
      <c r="J3819" s="102"/>
      <c r="K3819" s="102"/>
      <c r="L3819" s="345"/>
      <c r="M3819" s="40"/>
      <c r="N3819" s="40"/>
      <c r="O3819" s="40"/>
      <c r="P3819" s="40"/>
      <c r="Q3819" s="40"/>
      <c r="R3819" s="68"/>
      <c r="S3819" s="69"/>
      <c r="T3819" s="14"/>
      <c r="U3819" s="20"/>
      <c r="V3819" s="534"/>
      <c r="W3819" s="534"/>
      <c r="Z3819" s="104"/>
    </row>
    <row r="3820" spans="1:29" s="751" customFormat="1" ht="24.75" customHeight="1" x14ac:dyDescent="0.15">
      <c r="A3820" s="728">
        <v>14</v>
      </c>
      <c r="B3820" s="102"/>
      <c r="C3820" s="102"/>
      <c r="D3820" s="102"/>
      <c r="E3820" s="102"/>
      <c r="F3820" s="102"/>
      <c r="G3820" s="102"/>
      <c r="H3820" s="102"/>
      <c r="I3820" s="102"/>
      <c r="J3820" s="102"/>
      <c r="K3820" s="102"/>
      <c r="L3820" s="345"/>
      <c r="M3820" s="40"/>
      <c r="N3820" s="40"/>
      <c r="O3820" s="40"/>
      <c r="P3820" s="40"/>
      <c r="Q3820" s="40"/>
      <c r="R3820" s="68"/>
      <c r="S3820" s="69"/>
      <c r="T3820" s="14"/>
      <c r="U3820" s="20"/>
      <c r="V3820" s="534"/>
      <c r="W3820" s="534"/>
      <c r="Z3820" s="104"/>
    </row>
    <row r="3821" spans="1:29" s="751" customFormat="1" ht="24.75" customHeight="1" x14ac:dyDescent="0.15">
      <c r="A3821" s="728">
        <v>15</v>
      </c>
      <c r="B3821" s="102"/>
      <c r="C3821" s="102"/>
      <c r="D3821" s="102"/>
      <c r="E3821" s="102"/>
      <c r="F3821" s="102"/>
      <c r="G3821" s="102"/>
      <c r="H3821" s="102"/>
      <c r="I3821" s="102"/>
      <c r="J3821" s="102"/>
      <c r="K3821" s="102"/>
      <c r="L3821" s="345"/>
      <c r="M3821" s="40"/>
      <c r="N3821" s="40"/>
      <c r="O3821" s="40"/>
      <c r="P3821" s="40"/>
      <c r="Q3821" s="40"/>
      <c r="R3821" s="68"/>
      <c r="S3821" s="69"/>
      <c r="T3821" s="14"/>
      <c r="U3821" s="20"/>
      <c r="V3821" s="534"/>
      <c r="W3821" s="534"/>
      <c r="Z3821" s="104"/>
    </row>
    <row r="3822" spans="1:29" s="751" customFormat="1" ht="24.75" customHeight="1" x14ac:dyDescent="0.15">
      <c r="A3822" s="728">
        <v>16</v>
      </c>
      <c r="B3822" s="102"/>
      <c r="C3822" s="102"/>
      <c r="D3822" s="102"/>
      <c r="E3822" s="102"/>
      <c r="F3822" s="102"/>
      <c r="G3822" s="102"/>
      <c r="H3822" s="102"/>
      <c r="I3822" s="102"/>
      <c r="J3822" s="102"/>
      <c r="K3822" s="102"/>
      <c r="L3822" s="345"/>
      <c r="M3822" s="40"/>
      <c r="N3822" s="40"/>
      <c r="O3822" s="40"/>
      <c r="P3822" s="40"/>
      <c r="Q3822" s="40"/>
      <c r="R3822" s="68"/>
      <c r="S3822" s="69"/>
      <c r="T3822" s="14"/>
      <c r="U3822" s="20"/>
      <c r="V3822" s="534"/>
      <c r="W3822" s="534"/>
      <c r="Z3822" s="104"/>
    </row>
    <row r="3823" spans="1:29" s="751" customFormat="1" ht="24.75" customHeight="1" x14ac:dyDescent="0.15">
      <c r="A3823" s="728">
        <v>17</v>
      </c>
      <c r="B3823" s="102"/>
      <c r="C3823" s="102"/>
      <c r="D3823" s="102"/>
      <c r="E3823" s="102"/>
      <c r="F3823" s="102"/>
      <c r="G3823" s="102"/>
      <c r="H3823" s="102"/>
      <c r="I3823" s="102"/>
      <c r="J3823" s="102"/>
      <c r="K3823" s="102"/>
      <c r="L3823" s="345"/>
      <c r="M3823" s="40"/>
      <c r="N3823" s="40"/>
      <c r="O3823" s="40"/>
      <c r="P3823" s="40"/>
      <c r="Q3823" s="40"/>
      <c r="R3823" s="68"/>
      <c r="S3823" s="69"/>
      <c r="T3823" s="14"/>
      <c r="U3823" s="20"/>
      <c r="V3823" s="534"/>
      <c r="W3823" s="534"/>
      <c r="Z3823" s="104"/>
    </row>
    <row r="3824" spans="1:29" s="751" customFormat="1" ht="24.75" customHeight="1" x14ac:dyDescent="0.15">
      <c r="A3824" s="728">
        <v>18</v>
      </c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40"/>
      <c r="O3824" s="40"/>
      <c r="P3824" s="40"/>
      <c r="Q3824" s="40"/>
      <c r="R3824" s="68"/>
      <c r="S3824" s="69"/>
      <c r="T3824" s="14"/>
      <c r="U3824" s="20"/>
      <c r="V3824" s="534"/>
      <c r="W3824" s="534"/>
      <c r="Z3824" s="640"/>
    </row>
    <row r="3825" spans="1:26" s="751" customFormat="1" ht="24.75" customHeight="1" x14ac:dyDescent="0.15">
      <c r="A3825" s="8">
        <v>19</v>
      </c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40"/>
      <c r="O3825" s="40"/>
      <c r="P3825" s="40"/>
      <c r="Q3825" s="40"/>
      <c r="R3825" s="10"/>
      <c r="S3825" s="69"/>
      <c r="T3825" s="14"/>
      <c r="U3825" s="20"/>
      <c r="V3825" s="534"/>
      <c r="W3825" s="534"/>
      <c r="Z3825" s="104"/>
    </row>
    <row r="3826" spans="1:26" s="751" customFormat="1" ht="24.75" customHeight="1" x14ac:dyDescent="0.15">
      <c r="A3826" s="8">
        <v>20</v>
      </c>
      <c r="B3826" s="345"/>
      <c r="C3826" s="345"/>
      <c r="D3826" s="345"/>
      <c r="E3826" s="345"/>
      <c r="F3826" s="345"/>
      <c r="G3826" s="345"/>
      <c r="H3826" s="345"/>
      <c r="I3826" s="345"/>
      <c r="J3826" s="345"/>
      <c r="K3826" s="345"/>
      <c r="L3826" s="3"/>
      <c r="M3826" s="3"/>
      <c r="N3826" s="3"/>
      <c r="O3826" s="3"/>
      <c r="P3826" s="3"/>
      <c r="Q3826" s="3"/>
      <c r="R3826" s="9"/>
      <c r="S3826" s="4"/>
      <c r="T3826" s="14"/>
      <c r="U3826" s="20"/>
      <c r="V3826" s="534"/>
      <c r="W3826" s="534"/>
      <c r="Z3826" s="104"/>
    </row>
    <row r="3827" spans="1:26" s="751" customFormat="1" ht="24.75" customHeight="1" x14ac:dyDescent="0.15">
      <c r="A3827" s="8">
        <v>21</v>
      </c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14"/>
      <c r="U3827" s="20"/>
      <c r="V3827" s="534"/>
      <c r="W3827" s="534"/>
      <c r="Z3827" s="104"/>
    </row>
    <row r="3828" spans="1:26" s="751" customFormat="1" ht="24.75" customHeight="1" x14ac:dyDescent="0.15">
      <c r="A3828" s="8">
        <v>22</v>
      </c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14"/>
      <c r="U3828" s="20"/>
      <c r="V3828" s="534"/>
      <c r="W3828" s="534"/>
      <c r="Z3828" s="104"/>
    </row>
    <row r="3829" spans="1:26" s="751" customFormat="1" ht="24.75" customHeight="1" x14ac:dyDescent="0.15">
      <c r="A3829" s="8">
        <v>23</v>
      </c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14"/>
      <c r="U3829" s="20"/>
      <c r="V3829" s="534"/>
      <c r="W3829" s="534"/>
      <c r="Z3829" s="104"/>
    </row>
    <row r="3830" spans="1:26" s="751" customFormat="1" ht="24.75" customHeight="1" x14ac:dyDescent="0.15">
      <c r="A3830" s="8">
        <v>24</v>
      </c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14"/>
      <c r="U3830" s="20"/>
      <c r="V3830" s="534"/>
      <c r="W3830" s="534"/>
      <c r="Z3830" s="104"/>
    </row>
    <row r="3831" spans="1:26" s="751" customFormat="1" ht="24.75" customHeight="1" x14ac:dyDescent="0.15">
      <c r="A3831" s="8">
        <v>25</v>
      </c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14"/>
      <c r="U3831" s="20"/>
      <c r="V3831" s="534"/>
      <c r="W3831" s="534"/>
      <c r="Z3831" s="104"/>
    </row>
    <row r="3832" spans="1:26" s="751" customFormat="1" ht="24.75" customHeight="1" x14ac:dyDescent="0.15">
      <c r="A3832" s="8">
        <v>26</v>
      </c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14"/>
      <c r="U3832" s="20"/>
      <c r="V3832" s="534"/>
      <c r="W3832" s="534"/>
      <c r="Z3832" s="104"/>
    </row>
    <row r="3833" spans="1:26" s="751" customFormat="1" ht="24.75" customHeight="1" x14ac:dyDescent="0.15">
      <c r="A3833" s="8">
        <v>27</v>
      </c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14"/>
      <c r="U3833" s="20"/>
      <c r="V3833" s="534"/>
      <c r="W3833" s="534"/>
      <c r="Z3833" s="104"/>
    </row>
    <row r="3834" spans="1:26" s="751" customFormat="1" ht="24.75" customHeight="1" x14ac:dyDescent="0.15">
      <c r="A3834" s="8">
        <v>28</v>
      </c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14"/>
      <c r="U3834" s="20"/>
      <c r="V3834" s="534"/>
      <c r="W3834" s="534"/>
      <c r="Z3834" s="104"/>
    </row>
    <row r="3835" spans="1:26" s="751" customFormat="1" ht="24.75" customHeight="1" x14ac:dyDescent="0.15">
      <c r="A3835" s="8">
        <v>29</v>
      </c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14"/>
      <c r="U3835" s="20"/>
      <c r="V3835" s="534"/>
      <c r="W3835" s="534"/>
      <c r="Z3835" s="104"/>
    </row>
    <row r="3836" spans="1:26" s="751" customFormat="1" ht="24.75" customHeight="1" x14ac:dyDescent="0.15">
      <c r="A3836" s="8">
        <v>30</v>
      </c>
      <c r="B3836" s="45"/>
      <c r="C3836" s="45"/>
      <c r="D3836" s="45"/>
      <c r="E3836" s="45"/>
      <c r="F3836" s="45"/>
      <c r="G3836" s="45"/>
      <c r="H3836" s="45"/>
      <c r="I3836" s="45"/>
      <c r="J3836" s="45"/>
      <c r="K3836" s="45"/>
      <c r="L3836" s="45"/>
      <c r="M3836" s="45"/>
      <c r="N3836" s="45"/>
      <c r="O3836" s="45"/>
      <c r="P3836" s="45"/>
      <c r="Q3836" s="45"/>
      <c r="R3836" s="45"/>
      <c r="S3836" s="45"/>
      <c r="T3836" s="46"/>
      <c r="U3836" s="47"/>
      <c r="V3836" s="534"/>
      <c r="W3836" s="534"/>
      <c r="Z3836" s="104"/>
    </row>
    <row r="3837" spans="1:26" s="751" customFormat="1" ht="24.75" customHeight="1" x14ac:dyDescent="0.15">
      <c r="A3837" s="8">
        <v>31</v>
      </c>
      <c r="B3837" s="45"/>
      <c r="C3837" s="45"/>
      <c r="D3837" s="45"/>
      <c r="E3837" s="45"/>
      <c r="F3837" s="45"/>
      <c r="G3837" s="45"/>
      <c r="H3837" s="45"/>
      <c r="I3837" s="45"/>
      <c r="J3837" s="45"/>
      <c r="K3837" s="45"/>
      <c r="L3837" s="45"/>
      <c r="M3837" s="45"/>
      <c r="N3837" s="45"/>
      <c r="O3837" s="45"/>
      <c r="P3837" s="45"/>
      <c r="Q3837" s="45"/>
      <c r="R3837" s="45"/>
      <c r="S3837" s="45"/>
      <c r="T3837" s="46"/>
      <c r="U3837" s="47"/>
      <c r="V3837" s="534"/>
      <c r="W3837" s="534"/>
      <c r="Z3837" s="104"/>
    </row>
    <row r="3838" spans="1:26" s="751" customFormat="1" ht="24.75" customHeight="1" x14ac:dyDescent="0.15">
      <c r="A3838" s="8">
        <v>32</v>
      </c>
      <c r="B3838" s="45"/>
      <c r="C3838" s="45"/>
      <c r="D3838" s="45"/>
      <c r="E3838" s="45"/>
      <c r="F3838" s="45"/>
      <c r="G3838" s="45"/>
      <c r="H3838" s="45"/>
      <c r="I3838" s="45"/>
      <c r="J3838" s="45"/>
      <c r="K3838" s="45"/>
      <c r="L3838" s="45"/>
      <c r="M3838" s="45"/>
      <c r="N3838" s="45"/>
      <c r="O3838" s="45"/>
      <c r="P3838" s="45"/>
      <c r="Q3838" s="45"/>
      <c r="R3838" s="45"/>
      <c r="S3838" s="45"/>
      <c r="T3838" s="46"/>
      <c r="U3838" s="47"/>
      <c r="V3838" s="534"/>
      <c r="W3838" s="534"/>
      <c r="Z3838" s="104"/>
    </row>
    <row r="3839" spans="1:26" s="751" customFormat="1" ht="24.75" customHeight="1" thickBot="1" x14ac:dyDescent="0.2">
      <c r="A3839" s="521">
        <v>33</v>
      </c>
      <c r="B3839" s="12"/>
      <c r="C3839" s="12"/>
      <c r="D3839" s="12"/>
      <c r="E3839" s="12"/>
      <c r="F3839" s="12"/>
      <c r="G3839" s="12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31"/>
      <c r="U3839" s="32"/>
      <c r="V3839" s="534"/>
      <c r="W3839" s="534"/>
      <c r="Z3839" s="104"/>
    </row>
    <row r="3840" spans="1:26" s="751" customFormat="1" ht="20.100000000000001" customHeight="1" thickBot="1" x14ac:dyDescent="0.2">
      <c r="A3840" s="1522" t="s">
        <v>1536</v>
      </c>
      <c r="B3840" s="1523"/>
      <c r="C3840" s="1492" t="s">
        <v>1549</v>
      </c>
      <c r="D3840" s="1492"/>
      <c r="E3840" s="1492"/>
      <c r="F3840" s="1493"/>
      <c r="G3840" s="13"/>
      <c r="H3840" s="13"/>
      <c r="I3840" s="13"/>
      <c r="J3840" s="13"/>
      <c r="K3840" s="13"/>
      <c r="L3840" s="13"/>
      <c r="M3840" s="13"/>
      <c r="N3840" s="13"/>
      <c r="O3840" s="13"/>
      <c r="P3840" s="13"/>
      <c r="Q3840" s="13"/>
      <c r="R3840" s="13"/>
      <c r="S3840" s="13"/>
      <c r="T3840" s="467"/>
      <c r="U3840" s="467"/>
      <c r="V3840" s="534"/>
      <c r="W3840" s="534"/>
      <c r="Z3840" s="104"/>
    </row>
    <row r="3841" spans="1:27" s="751" customFormat="1" ht="31.5" customHeight="1" thickBot="1" x14ac:dyDescent="0.2">
      <c r="A3841" s="1476" t="s">
        <v>1253</v>
      </c>
      <c r="B3841" s="1477"/>
      <c r="C3841" s="1477"/>
      <c r="D3841" s="1477"/>
      <c r="E3841" s="1478"/>
      <c r="F3841" s="602" t="s">
        <v>1766</v>
      </c>
      <c r="G3841" s="534"/>
      <c r="H3841" s="1741" t="s">
        <v>1254</v>
      </c>
      <c r="I3841" s="1742"/>
      <c r="J3841" s="1742"/>
      <c r="K3841" s="676" t="s">
        <v>135</v>
      </c>
      <c r="L3841" s="1743" t="s">
        <v>647</v>
      </c>
      <c r="M3841" s="1743"/>
      <c r="N3841" s="1744"/>
      <c r="O3841" s="534"/>
      <c r="P3841" s="677"/>
      <c r="Q3841" s="677"/>
      <c r="R3841" s="677"/>
      <c r="S3841" s="534"/>
      <c r="T3841" s="1467" t="s">
        <v>354</v>
      </c>
      <c r="U3841" s="1468"/>
      <c r="V3841" s="678">
        <f>V3843/V3848</f>
        <v>8.7673611111111112E-3</v>
      </c>
      <c r="W3841" s="678">
        <f>W3843/W3848</f>
        <v>8.5733882030178329E-3</v>
      </c>
      <c r="X3841" s="678">
        <f>AVERAGE(V3841,W3841)</f>
        <v>8.6703746570644721E-3</v>
      </c>
      <c r="Y3841" s="637" t="s">
        <v>136</v>
      </c>
      <c r="Z3841" s="679">
        <f>ROUND(X3841*1440,0)/1440</f>
        <v>8.3333333333333332E-3</v>
      </c>
    </row>
    <row r="3842" spans="1:27" s="751" customFormat="1" ht="9" customHeight="1" thickBot="1" x14ac:dyDescent="0.2">
      <c r="A3842" s="534"/>
      <c r="B3842" s="534"/>
      <c r="C3842" s="534"/>
      <c r="D3842" s="534"/>
      <c r="E3842" s="534"/>
      <c r="F3842" s="534"/>
      <c r="G3842" s="534"/>
      <c r="H3842" s="534"/>
      <c r="I3842" s="534"/>
      <c r="J3842" s="534"/>
      <c r="K3842" s="534"/>
      <c r="L3842" s="534"/>
      <c r="M3842" s="534"/>
      <c r="N3842" s="534"/>
      <c r="O3842" s="534"/>
      <c r="P3842" s="534"/>
      <c r="Q3842" s="534"/>
      <c r="R3842" s="534"/>
      <c r="S3842" s="534"/>
      <c r="T3842" s="534"/>
      <c r="U3842" s="534"/>
      <c r="V3842" s="678">
        <v>0.23611111111111113</v>
      </c>
      <c r="W3842" s="678">
        <v>0.24305555555555555</v>
      </c>
      <c r="Y3842" s="104"/>
      <c r="Z3842" s="104"/>
    </row>
    <row r="3843" spans="1:27" s="751" customFormat="1" ht="20.100000000000001" customHeight="1" thickBot="1" x14ac:dyDescent="0.2">
      <c r="A3843" s="1681" t="s">
        <v>1033</v>
      </c>
      <c r="B3843" s="1682"/>
      <c r="C3843" s="1748" t="s">
        <v>1255</v>
      </c>
      <c r="D3843" s="1737"/>
      <c r="E3843" s="1738"/>
      <c r="F3843" s="1699" t="s">
        <v>851</v>
      </c>
      <c r="G3843" s="1700"/>
      <c r="H3843" s="1700"/>
      <c r="I3843" s="1700"/>
      <c r="J3843" s="1700"/>
      <c r="K3843" s="534"/>
      <c r="L3843" s="534"/>
      <c r="M3843" s="534"/>
      <c r="N3843" s="1745" t="s">
        <v>1022</v>
      </c>
      <c r="O3843" s="1746"/>
      <c r="P3843" s="1503">
        <f>Z3841</f>
        <v>8.3333333333333332E-3</v>
      </c>
      <c r="Q3843" s="1504"/>
      <c r="R3843" s="534"/>
      <c r="S3843" s="680" t="s">
        <v>1007</v>
      </c>
      <c r="T3843" s="1526">
        <v>6.1111111111111116E-2</v>
      </c>
      <c r="U3843" s="1527"/>
      <c r="V3843" s="678">
        <f>V3844-V3842</f>
        <v>0.70138888888888884</v>
      </c>
      <c r="W3843" s="678">
        <f>W3844-W3842</f>
        <v>0.69444444444444442</v>
      </c>
      <c r="Y3843" s="104"/>
      <c r="Z3843" s="104"/>
    </row>
    <row r="3844" spans="1:27" s="751" customFormat="1" ht="9" customHeight="1" thickBot="1" x14ac:dyDescent="0.2">
      <c r="A3844" s="534"/>
      <c r="B3844" s="534"/>
      <c r="C3844" s="534"/>
      <c r="D3844" s="534"/>
      <c r="E3844" s="534"/>
      <c r="F3844" s="534"/>
      <c r="G3844" s="534"/>
      <c r="H3844" s="534"/>
      <c r="I3844" s="534"/>
      <c r="J3844" s="534"/>
      <c r="K3844" s="534"/>
      <c r="L3844" s="534"/>
      <c r="M3844" s="534"/>
      <c r="N3844" s="534"/>
      <c r="O3844" s="534"/>
      <c r="P3844" s="534"/>
      <c r="Q3844" s="534"/>
      <c r="R3844" s="534"/>
      <c r="S3844" s="534"/>
      <c r="T3844" s="534"/>
      <c r="U3844" s="534"/>
      <c r="V3844" s="678">
        <v>0.9375</v>
      </c>
      <c r="W3844" s="678">
        <v>0.9375</v>
      </c>
      <c r="Y3844" s="104"/>
      <c r="Z3844" s="104"/>
    </row>
    <row r="3845" spans="1:27" s="751" customFormat="1" ht="20.100000000000001" customHeight="1" x14ac:dyDescent="0.15">
      <c r="A3845" s="1672" t="s">
        <v>1008</v>
      </c>
      <c r="B3845" s="1501">
        <v>1</v>
      </c>
      <c r="C3845" s="1501"/>
      <c r="D3845" s="1501">
        <v>2</v>
      </c>
      <c r="E3845" s="1501"/>
      <c r="F3845" s="1501">
        <v>3</v>
      </c>
      <c r="G3845" s="1501"/>
      <c r="H3845" s="1501">
        <v>4</v>
      </c>
      <c r="I3845" s="1501"/>
      <c r="J3845" s="1501">
        <v>5</v>
      </c>
      <c r="K3845" s="1501"/>
      <c r="L3845" s="1501">
        <v>6</v>
      </c>
      <c r="M3845" s="1501"/>
      <c r="N3845" s="1501">
        <v>7</v>
      </c>
      <c r="O3845" s="1501"/>
      <c r="P3845" s="1501">
        <v>8</v>
      </c>
      <c r="Q3845" s="1501"/>
      <c r="R3845" s="1501">
        <v>9</v>
      </c>
      <c r="S3845" s="1501"/>
      <c r="T3845" s="1501">
        <v>10</v>
      </c>
      <c r="U3845" s="1502"/>
      <c r="V3845" s="678"/>
      <c r="W3845" s="678"/>
      <c r="Y3845" s="104"/>
      <c r="Z3845" s="104"/>
    </row>
    <row r="3846" spans="1:27" s="751" customFormat="1" ht="20.100000000000001" customHeight="1" x14ac:dyDescent="0.15">
      <c r="A3846" s="1673"/>
      <c r="B3846" s="10" t="s">
        <v>105</v>
      </c>
      <c r="C3846" s="10" t="s">
        <v>113</v>
      </c>
      <c r="D3846" s="10" t="s">
        <v>105</v>
      </c>
      <c r="E3846" s="10" t="s">
        <v>113</v>
      </c>
      <c r="F3846" s="10" t="s">
        <v>105</v>
      </c>
      <c r="G3846" s="10" t="s">
        <v>113</v>
      </c>
      <c r="H3846" s="10" t="s">
        <v>105</v>
      </c>
      <c r="I3846" s="10" t="s">
        <v>113</v>
      </c>
      <c r="J3846" s="10" t="s">
        <v>105</v>
      </c>
      <c r="K3846" s="10" t="s">
        <v>113</v>
      </c>
      <c r="L3846" s="10" t="s">
        <v>105</v>
      </c>
      <c r="M3846" s="10" t="s">
        <v>113</v>
      </c>
      <c r="N3846" s="10"/>
      <c r="O3846" s="10"/>
      <c r="P3846" s="10"/>
      <c r="Q3846" s="10"/>
      <c r="R3846" s="10"/>
      <c r="S3846" s="10"/>
      <c r="T3846" s="10"/>
      <c r="U3846" s="16"/>
      <c r="V3846" s="751" t="s">
        <v>1057</v>
      </c>
      <c r="W3846" s="681" t="s">
        <v>1058</v>
      </c>
      <c r="Y3846" s="104"/>
      <c r="Z3846" s="104"/>
    </row>
    <row r="3847" spans="1:27" s="751" customFormat="1" ht="24.75" customHeight="1" x14ac:dyDescent="0.15">
      <c r="A3847" s="728">
        <v>1</v>
      </c>
      <c r="B3847" s="411"/>
      <c r="C3847" s="800">
        <v>0.24305555555555555</v>
      </c>
      <c r="D3847" s="853">
        <v>0.31736111111111115</v>
      </c>
      <c r="E3847" s="411">
        <v>0.38750000000000001</v>
      </c>
      <c r="F3847" s="411">
        <v>0.49027777777777798</v>
      </c>
      <c r="G3847" s="411">
        <v>0.55347222222222203</v>
      </c>
      <c r="H3847" s="411">
        <v>0.64444444444444415</v>
      </c>
      <c r="I3847" s="855">
        <v>0.71805555555555478</v>
      </c>
      <c r="J3847" s="411">
        <v>0.81041666666666579</v>
      </c>
      <c r="K3847" s="411">
        <v>0.87083333333333202</v>
      </c>
      <c r="L3847" s="411"/>
      <c r="M3847" s="411"/>
      <c r="N3847" s="411"/>
      <c r="O3847" s="411"/>
      <c r="P3847" s="40"/>
      <c r="Q3847" s="40"/>
      <c r="R3847" s="68"/>
      <c r="S3847" s="69"/>
      <c r="T3847" s="14"/>
      <c r="U3847" s="20"/>
      <c r="V3847" s="682">
        <f>COUNTA(B3847:U3879)</f>
        <v>161</v>
      </c>
      <c r="W3847" s="683">
        <f>V3847/17/2</f>
        <v>4.7352941176470589</v>
      </c>
      <c r="Y3847" s="104" t="s">
        <v>1256</v>
      </c>
      <c r="Z3847" s="684"/>
      <c r="AA3847" s="104"/>
    </row>
    <row r="3848" spans="1:27" s="751" customFormat="1" ht="24.75" customHeight="1" x14ac:dyDescent="0.15">
      <c r="A3848" s="728">
        <v>2</v>
      </c>
      <c r="B3848" s="418"/>
      <c r="C3848" s="925">
        <v>0.24861111111111112</v>
      </c>
      <c r="D3848" s="854">
        <v>0.32430555555555557</v>
      </c>
      <c r="E3848" s="411">
        <v>0.39444444444444443</v>
      </c>
      <c r="F3848" s="411">
        <v>0.50000000000000022</v>
      </c>
      <c r="G3848" s="411">
        <v>0.56319444444444422</v>
      </c>
      <c r="H3848" s="411">
        <v>0.65277777777777746</v>
      </c>
      <c r="I3848" s="855">
        <v>0.7249999999999992</v>
      </c>
      <c r="J3848" s="411">
        <v>0.81874999999999909</v>
      </c>
      <c r="K3848" s="411">
        <v>0.87916666666666532</v>
      </c>
      <c r="L3848" s="411"/>
      <c r="M3848" s="411"/>
      <c r="N3848" s="411"/>
      <c r="O3848" s="411"/>
      <c r="P3848" s="415"/>
      <c r="Q3848" s="415"/>
      <c r="R3848" s="68"/>
      <c r="S3848" s="69"/>
      <c r="T3848" s="14"/>
      <c r="U3848" s="20"/>
      <c r="V3848" s="685">
        <f>COUNTA(B3847:B3879,D3847:D3879,F3847:F3879,H3847:H3879,J3847:J3879,L3847:L3879,N3847:N3879,P3847:P3879,R3847:R3879,T3847:T3879)</f>
        <v>80</v>
      </c>
      <c r="W3848" s="685">
        <f>COUNTA(C3847:C3879,E3847:E3879,G3847:G3879,I3847:I3879,K3847:K3879,M3847:M3879,O3847:O3879,Q3847:Q3879,S3847:S3879,U3847:U3879)</f>
        <v>81</v>
      </c>
      <c r="Y3848" s="751">
        <f>(V3848+W3848)/2</f>
        <v>80.5</v>
      </c>
      <c r="Z3848" s="686"/>
      <c r="AA3848" s="104"/>
    </row>
    <row r="3849" spans="1:27" s="751" customFormat="1" ht="24.75" customHeight="1" x14ac:dyDescent="0.15">
      <c r="A3849" s="728">
        <v>3</v>
      </c>
      <c r="B3849" s="418"/>
      <c r="C3849" s="925">
        <v>0.25416666666666665</v>
      </c>
      <c r="D3849" s="854">
        <v>0.33124999999999999</v>
      </c>
      <c r="E3849" s="411">
        <v>0.40069444444444441</v>
      </c>
      <c r="F3849" s="411">
        <v>0.50972222222222241</v>
      </c>
      <c r="G3849" s="786">
        <v>0.57291666666666641</v>
      </c>
      <c r="H3849" s="786">
        <v>0.66111111111111076</v>
      </c>
      <c r="I3849" s="855">
        <v>0.73194444444444362</v>
      </c>
      <c r="J3849" s="411">
        <v>0.82708333333333239</v>
      </c>
      <c r="K3849" s="411">
        <v>0.88749999999999862</v>
      </c>
      <c r="L3849" s="411"/>
      <c r="M3849" s="411"/>
      <c r="N3849" s="411"/>
      <c r="O3849" s="411"/>
      <c r="P3849" s="417"/>
      <c r="Q3849" s="417"/>
      <c r="R3849" s="68"/>
      <c r="S3849" s="69"/>
      <c r="T3849" s="14"/>
      <c r="U3849" s="20"/>
      <c r="V3849" s="751" t="s">
        <v>1051</v>
      </c>
      <c r="W3849" s="751" t="s">
        <v>1052</v>
      </c>
      <c r="Y3849" s="751" t="s">
        <v>1028</v>
      </c>
      <c r="Z3849" s="684"/>
      <c r="AA3849" s="104"/>
    </row>
    <row r="3850" spans="1:27" s="751" customFormat="1" ht="24.75" customHeight="1" x14ac:dyDescent="0.15">
      <c r="A3850" s="728">
        <v>4</v>
      </c>
      <c r="B3850" s="411"/>
      <c r="C3850" s="925">
        <v>0.25972222222222219</v>
      </c>
      <c r="D3850" s="855">
        <v>0.33819444444444441</v>
      </c>
      <c r="E3850" s="411">
        <v>0.40694444444444439</v>
      </c>
      <c r="F3850" s="411">
        <v>0.51805555555555571</v>
      </c>
      <c r="G3850" s="786">
        <v>0.58124999999999971</v>
      </c>
      <c r="H3850" s="786">
        <v>0.66944444444444406</v>
      </c>
      <c r="I3850" s="855">
        <v>0.73888888888888804</v>
      </c>
      <c r="J3850" s="411">
        <v>0.8354166666666657</v>
      </c>
      <c r="K3850" s="411">
        <v>0.89583333333333193</v>
      </c>
      <c r="L3850" s="411"/>
      <c r="M3850" s="411"/>
      <c r="N3850" s="786"/>
      <c r="O3850" s="786"/>
      <c r="P3850" s="3"/>
      <c r="Q3850" s="813"/>
      <c r="R3850" s="68"/>
      <c r="S3850" s="69"/>
      <c r="T3850" s="14"/>
      <c r="U3850" s="20"/>
      <c r="V3850" s="687" t="s">
        <v>27</v>
      </c>
      <c r="W3850" s="687" t="s">
        <v>28</v>
      </c>
      <c r="Y3850" s="104"/>
      <c r="Z3850" s="684"/>
      <c r="AA3850" s="104"/>
    </row>
    <row r="3851" spans="1:27" s="751" customFormat="1" ht="24.75" customHeight="1" x14ac:dyDescent="0.15">
      <c r="A3851" s="728">
        <v>5</v>
      </c>
      <c r="B3851" s="70"/>
      <c r="C3851" s="925">
        <v>0.26527777777777772</v>
      </c>
      <c r="D3851" s="855">
        <v>0.34513888888888883</v>
      </c>
      <c r="E3851" s="411">
        <v>0.41319444444444436</v>
      </c>
      <c r="F3851" s="411">
        <v>0.52638888888888902</v>
      </c>
      <c r="G3851" s="786">
        <v>0.58958333333333302</v>
      </c>
      <c r="H3851" s="786">
        <v>0.67777777777777737</v>
      </c>
      <c r="I3851" s="855">
        <v>0.74583333333333246</v>
      </c>
      <c r="J3851" s="411">
        <v>0.843749999999999</v>
      </c>
      <c r="K3851" s="411">
        <v>0.90416666666666523</v>
      </c>
      <c r="L3851" s="411"/>
      <c r="M3851" s="411"/>
      <c r="N3851" s="786"/>
      <c r="O3851" s="786"/>
      <c r="P3851" s="3"/>
      <c r="Q3851" s="813"/>
      <c r="R3851" s="68"/>
      <c r="S3851" s="69"/>
      <c r="T3851" s="14"/>
      <c r="U3851" s="20"/>
      <c r="V3851" s="687" t="s">
        <v>29</v>
      </c>
      <c r="W3851" s="687" t="s">
        <v>30</v>
      </c>
      <c r="Y3851" s="104"/>
      <c r="Z3851" s="684"/>
      <c r="AA3851" s="104"/>
    </row>
    <row r="3852" spans="1:27" s="751" customFormat="1" ht="24.75" customHeight="1" x14ac:dyDescent="0.15">
      <c r="A3852" s="8">
        <v>6</v>
      </c>
      <c r="B3852" s="856"/>
      <c r="C3852" s="925">
        <v>0.27013888888888882</v>
      </c>
      <c r="D3852" s="855">
        <v>0.35486111111111107</v>
      </c>
      <c r="E3852" s="411">
        <v>0.42013888888888878</v>
      </c>
      <c r="F3852" s="786">
        <v>0.53333333333333344</v>
      </c>
      <c r="G3852" s="786">
        <v>0.59791666666666632</v>
      </c>
      <c r="H3852" s="786">
        <v>0.68611111111111067</v>
      </c>
      <c r="I3852" s="855">
        <v>0.75277777777777688</v>
      </c>
      <c r="J3852" s="411">
        <v>0.8520833333333323</v>
      </c>
      <c r="K3852" s="411">
        <v>0.91249999999999853</v>
      </c>
      <c r="L3852" s="411"/>
      <c r="M3852" s="411"/>
      <c r="N3852" s="786"/>
      <c r="O3852" s="786"/>
      <c r="P3852" s="3"/>
      <c r="Q3852" s="813"/>
      <c r="R3852" s="551"/>
      <c r="S3852" s="69"/>
      <c r="T3852" s="14"/>
      <c r="U3852" s="20"/>
      <c r="V3852" s="688">
        <f>J3856-J3855</f>
        <v>9.0277777777777457E-3</v>
      </c>
      <c r="W3852" s="688">
        <f t="shared" ref="W3852:W3858" si="53">K3849-K3848</f>
        <v>8.3333333333333037E-3</v>
      </c>
      <c r="Y3852" s="104"/>
      <c r="Z3852" s="684"/>
      <c r="AA3852" s="104"/>
    </row>
    <row r="3853" spans="1:27" s="751" customFormat="1" ht="24.75" customHeight="1" x14ac:dyDescent="0.15">
      <c r="A3853" s="8">
        <v>7</v>
      </c>
      <c r="B3853" s="52"/>
      <c r="C3853" s="925">
        <v>0.27499999999999991</v>
      </c>
      <c r="D3853" s="786">
        <v>0.36527777777777776</v>
      </c>
      <c r="E3853" s="411">
        <v>0.42916666666666659</v>
      </c>
      <c r="F3853" s="786">
        <v>0.54166666666666674</v>
      </c>
      <c r="G3853" s="786">
        <v>0.60624999999999962</v>
      </c>
      <c r="H3853" s="786">
        <v>0.69444444444444398</v>
      </c>
      <c r="I3853" s="855">
        <v>0.7597222222222213</v>
      </c>
      <c r="J3853" s="411">
        <v>0.86041666666666561</v>
      </c>
      <c r="K3853" s="411">
        <v>0.92083333333333184</v>
      </c>
      <c r="L3853" s="411"/>
      <c r="M3853" s="411"/>
      <c r="N3853" s="786"/>
      <c r="O3853" s="786"/>
      <c r="P3853" s="3"/>
      <c r="Q3853" s="813"/>
      <c r="R3853" s="68"/>
      <c r="S3853" s="69"/>
      <c r="T3853" s="14"/>
      <c r="U3853" s="20"/>
      <c r="V3853" s="688">
        <f t="shared" ref="V3853:V3858" si="54">J3857-J3856</f>
        <v>9.0277777777777457E-3</v>
      </c>
      <c r="W3853" s="688">
        <f t="shared" si="53"/>
        <v>8.3333333333333037E-3</v>
      </c>
      <c r="Y3853" s="684"/>
      <c r="Z3853" s="684"/>
      <c r="AA3853" s="104"/>
    </row>
    <row r="3854" spans="1:27" s="751" customFormat="1" ht="24.75" customHeight="1" x14ac:dyDescent="0.15">
      <c r="A3854" s="8">
        <v>8</v>
      </c>
      <c r="B3854" s="411"/>
      <c r="C3854" s="925">
        <v>0.27986111111111101</v>
      </c>
      <c r="D3854" s="411">
        <v>0.37569444444444444</v>
      </c>
      <c r="E3854" s="411">
        <v>0.43888888888888883</v>
      </c>
      <c r="F3854" s="786">
        <v>0.55208333333333337</v>
      </c>
      <c r="G3854" s="411">
        <v>0.61458333333333293</v>
      </c>
      <c r="H3854" s="411">
        <v>0.70416666666666616</v>
      </c>
      <c r="I3854" s="786">
        <v>0.77083333333333237</v>
      </c>
      <c r="J3854" s="411">
        <v>0.86874999999999891</v>
      </c>
      <c r="K3854" s="411">
        <v>0.92916666666666514</v>
      </c>
      <c r="L3854" s="411"/>
      <c r="M3854" s="411"/>
      <c r="N3854" s="786"/>
      <c r="O3854" s="786"/>
      <c r="P3854" s="3"/>
      <c r="Q3854" s="813"/>
      <c r="R3854" s="68"/>
      <c r="S3854" s="69"/>
      <c r="T3854" s="14"/>
      <c r="U3854" s="20"/>
      <c r="V3854" s="688">
        <f t="shared" si="54"/>
        <v>9.0277777777777457E-3</v>
      </c>
      <c r="W3854" s="688">
        <f t="shared" si="53"/>
        <v>8.3333333333333037E-3</v>
      </c>
      <c r="Y3854" s="684"/>
      <c r="Z3854" s="684"/>
      <c r="AA3854" s="104"/>
    </row>
    <row r="3855" spans="1:27" s="751" customFormat="1" ht="24.75" customHeight="1" x14ac:dyDescent="0.15">
      <c r="A3855" s="8">
        <v>9</v>
      </c>
      <c r="B3855" s="411" t="s">
        <v>1257</v>
      </c>
      <c r="C3855" s="925">
        <v>0.28541666666666654</v>
      </c>
      <c r="D3855" s="410">
        <v>0.38611111111111113</v>
      </c>
      <c r="E3855" s="410">
        <v>0.44930555555555551</v>
      </c>
      <c r="F3855" s="709">
        <v>0.5625</v>
      </c>
      <c r="G3855" s="410">
        <v>0.62499999999999956</v>
      </c>
      <c r="H3855" s="410">
        <v>0.71388888888888835</v>
      </c>
      <c r="I3855" s="709">
        <v>0.78194444444444344</v>
      </c>
      <c r="J3855" s="410">
        <v>0.87708333333333222</v>
      </c>
      <c r="K3855" s="410">
        <v>0.93749999999999845</v>
      </c>
      <c r="L3855" s="410"/>
      <c r="M3855" s="410"/>
      <c r="N3855" s="709"/>
      <c r="O3855" s="786"/>
      <c r="P3855" s="3"/>
      <c r="Q3855" s="813"/>
      <c r="R3855" s="68"/>
      <c r="S3855" s="69"/>
      <c r="T3855" s="14"/>
      <c r="U3855" s="20"/>
      <c r="V3855" s="688">
        <f t="shared" si="54"/>
        <v>8.3333333333333037E-3</v>
      </c>
      <c r="W3855" s="688">
        <f t="shared" si="53"/>
        <v>8.3333333333333037E-3</v>
      </c>
      <c r="Y3855" s="684"/>
      <c r="Z3855" s="684"/>
      <c r="AA3855" s="104"/>
    </row>
    <row r="3856" spans="1:27" s="751" customFormat="1" ht="24.75" customHeight="1" x14ac:dyDescent="0.15">
      <c r="A3856" s="8">
        <v>10</v>
      </c>
      <c r="B3856" s="411">
        <v>0.23611111111111113</v>
      </c>
      <c r="C3856" s="925">
        <v>0.2937499999999999</v>
      </c>
      <c r="D3856" s="552">
        <v>0.39652777777777781</v>
      </c>
      <c r="E3856" s="552">
        <v>0.4597222222222222</v>
      </c>
      <c r="F3856" s="857">
        <v>0.57291666666666663</v>
      </c>
      <c r="G3856" s="418">
        <v>0.63541666666666619</v>
      </c>
      <c r="H3856" s="552">
        <v>0.72361111111111054</v>
      </c>
      <c r="I3856" s="857">
        <v>0.79305555555555451</v>
      </c>
      <c r="J3856" s="418">
        <v>0.88611111111110996</v>
      </c>
      <c r="K3856" s="418"/>
      <c r="L3856" s="553"/>
      <c r="M3856" s="422"/>
      <c r="N3856" s="3"/>
      <c r="O3856" s="786"/>
      <c r="P3856" s="3"/>
      <c r="Q3856" s="3"/>
      <c r="R3856" s="68"/>
      <c r="S3856" s="69"/>
      <c r="T3856" s="14"/>
      <c r="U3856" s="20"/>
      <c r="V3856" s="688">
        <f t="shared" si="54"/>
        <v>8.3333333333333037E-3</v>
      </c>
      <c r="W3856" s="688">
        <f t="shared" si="53"/>
        <v>8.3333333333333037E-3</v>
      </c>
      <c r="Y3856" s="684"/>
      <c r="Z3856" s="684"/>
      <c r="AA3856" s="104"/>
    </row>
    <row r="3857" spans="1:27" s="751" customFormat="1" ht="24.75" customHeight="1" x14ac:dyDescent="0.15">
      <c r="A3857" s="8">
        <v>11</v>
      </c>
      <c r="B3857" s="411">
        <v>0.24652777777777779</v>
      </c>
      <c r="C3857" s="925">
        <v>0.3027777777777777</v>
      </c>
      <c r="D3857" s="40">
        <v>0.4069444444444445</v>
      </c>
      <c r="E3857" s="40">
        <v>0.47013888888888888</v>
      </c>
      <c r="F3857" s="3">
        <v>0.58333333333333326</v>
      </c>
      <c r="G3857" s="40">
        <v>0.64583333333333282</v>
      </c>
      <c r="H3857" s="410">
        <v>0.73333333333333273</v>
      </c>
      <c r="I3857" s="709">
        <v>0.80416666666666559</v>
      </c>
      <c r="J3857" s="40">
        <v>0.89513888888888771</v>
      </c>
      <c r="K3857" s="40"/>
      <c r="L3857" s="40"/>
      <c r="M3857" s="40"/>
      <c r="N3857" s="3"/>
      <c r="O3857" s="786"/>
      <c r="P3857" s="3"/>
      <c r="Q3857" s="3"/>
      <c r="R3857" s="68"/>
      <c r="S3857" s="69"/>
      <c r="T3857" s="14"/>
      <c r="U3857" s="20"/>
      <c r="V3857" s="688">
        <f t="shared" si="54"/>
        <v>8.3333333333333037E-3</v>
      </c>
      <c r="W3857" s="688">
        <f t="shared" si="53"/>
        <v>8.3333333333333037E-3</v>
      </c>
      <c r="Y3857" s="684"/>
      <c r="Z3857" s="684"/>
      <c r="AA3857" s="104" t="s">
        <v>1258</v>
      </c>
    </row>
    <row r="3858" spans="1:27" s="751" customFormat="1" ht="24.75" customHeight="1" x14ac:dyDescent="0.15">
      <c r="A3858" s="8">
        <v>12</v>
      </c>
      <c r="B3858" s="411">
        <v>0.25694444444444448</v>
      </c>
      <c r="C3858" s="925">
        <v>0.31319444444444439</v>
      </c>
      <c r="D3858" s="418">
        <v>0.41736111111111118</v>
      </c>
      <c r="E3858" s="418">
        <v>0.48055555555555557</v>
      </c>
      <c r="F3858" s="813">
        <v>0.59374999999999989</v>
      </c>
      <c r="G3858" s="418">
        <v>0.65624999999999944</v>
      </c>
      <c r="H3858" s="552">
        <v>0.74305555555555491</v>
      </c>
      <c r="I3858" s="552">
        <v>0.81458333333333222</v>
      </c>
      <c r="J3858" s="418">
        <v>0.90416666666666545</v>
      </c>
      <c r="K3858" s="418"/>
      <c r="L3858" s="418"/>
      <c r="M3858" s="418"/>
      <c r="N3858" s="3"/>
      <c r="O3858" s="786"/>
      <c r="P3858" s="3"/>
      <c r="Q3858" s="3"/>
      <c r="R3858" s="68"/>
      <c r="S3858" s="69"/>
      <c r="T3858" s="14"/>
      <c r="U3858" s="20"/>
      <c r="V3858" s="688">
        <f t="shared" si="54"/>
        <v>8.3333333333333037E-3</v>
      </c>
      <c r="W3858" s="688">
        <f t="shared" si="53"/>
        <v>8.3333333333333037E-3</v>
      </c>
      <c r="Y3858" s="684"/>
      <c r="Z3858" s="684"/>
      <c r="AA3858" s="104" t="s">
        <v>1258</v>
      </c>
    </row>
    <row r="3859" spans="1:27" s="751" customFormat="1" ht="24.75" customHeight="1" x14ac:dyDescent="0.15">
      <c r="A3859" s="8">
        <v>13</v>
      </c>
      <c r="B3859" s="411">
        <v>0.26736111111111116</v>
      </c>
      <c r="C3859" s="925">
        <v>0.32430555555555551</v>
      </c>
      <c r="D3859" s="14">
        <v>0.42777777777777787</v>
      </c>
      <c r="E3859" s="418">
        <v>0.49097222222222225</v>
      </c>
      <c r="F3859" s="4">
        <v>0.60138888888888875</v>
      </c>
      <c r="G3859" s="418">
        <v>0.66458333333333275</v>
      </c>
      <c r="H3859" s="554">
        <v>0.7527777777777771</v>
      </c>
      <c r="I3859" s="552">
        <v>0.82499999999999885</v>
      </c>
      <c r="J3859" s="14">
        <v>0.91249999999999876</v>
      </c>
      <c r="K3859" s="418"/>
      <c r="L3859" s="14"/>
      <c r="M3859" s="418"/>
      <c r="N3859" s="3"/>
      <c r="O3859" s="786"/>
      <c r="P3859" s="3"/>
      <c r="Q3859" s="3"/>
      <c r="R3859" s="68"/>
      <c r="S3859" s="69"/>
      <c r="T3859" s="14"/>
      <c r="U3859" s="20"/>
      <c r="V3859" s="688"/>
      <c r="W3859" s="688"/>
      <c r="Y3859" s="684"/>
      <c r="Z3859" s="684"/>
      <c r="AA3859" s="104" t="s">
        <v>1258</v>
      </c>
    </row>
    <row r="3860" spans="1:27" s="751" customFormat="1" ht="24.75" customHeight="1" x14ac:dyDescent="0.15">
      <c r="A3860" s="8">
        <v>14</v>
      </c>
      <c r="B3860" s="411">
        <v>0.27777777777777785</v>
      </c>
      <c r="C3860" s="925">
        <v>0.33541666666666664</v>
      </c>
      <c r="D3860" s="418">
        <v>0.43819444444444455</v>
      </c>
      <c r="E3860" s="418">
        <v>0.50138888888888888</v>
      </c>
      <c r="F3860" s="418">
        <v>0.60833333333333317</v>
      </c>
      <c r="G3860" s="418">
        <v>0.67222222222222161</v>
      </c>
      <c r="H3860" s="552">
        <v>0.76249999999999929</v>
      </c>
      <c r="I3860" s="552">
        <v>0.83541666666666548</v>
      </c>
      <c r="J3860" s="418">
        <v>0.92083333333333206</v>
      </c>
      <c r="K3860" s="418"/>
      <c r="L3860" s="418"/>
      <c r="M3860" s="418"/>
      <c r="N3860" s="3"/>
      <c r="O3860" s="786"/>
      <c r="P3860" s="3"/>
      <c r="Q3860" s="3"/>
      <c r="R3860" s="68"/>
      <c r="S3860" s="69"/>
      <c r="T3860" s="14"/>
      <c r="U3860" s="20"/>
      <c r="V3860" s="688"/>
      <c r="W3860" s="684"/>
      <c r="Y3860" s="684"/>
      <c r="Z3860" s="684"/>
      <c r="AA3860" s="104" t="s">
        <v>1258</v>
      </c>
    </row>
    <row r="3861" spans="1:27" s="751" customFormat="1" ht="24.75" customHeight="1" x14ac:dyDescent="0.15">
      <c r="A3861" s="728">
        <v>15</v>
      </c>
      <c r="B3861" s="411">
        <v>0.28819444444444453</v>
      </c>
      <c r="C3861" s="925">
        <v>0.34652777777777777</v>
      </c>
      <c r="D3861" s="14">
        <v>0.44861111111111124</v>
      </c>
      <c r="E3861" s="418">
        <v>0.51180555555555551</v>
      </c>
      <c r="F3861" s="14">
        <v>0.61527777777777759</v>
      </c>
      <c r="G3861" s="418">
        <v>0.67986111111111047</v>
      </c>
      <c r="H3861" s="14">
        <v>0.77222222222222148</v>
      </c>
      <c r="I3861" s="418">
        <v>0.84305555555555434</v>
      </c>
      <c r="J3861" s="14">
        <v>0.92916666666666536</v>
      </c>
      <c r="K3861" s="418"/>
      <c r="L3861" s="14"/>
      <c r="M3861" s="418"/>
      <c r="N3861" s="40"/>
      <c r="O3861" s="786"/>
      <c r="P3861" s="40"/>
      <c r="Q3861" s="40"/>
      <c r="R3861" s="68"/>
      <c r="S3861" s="69"/>
      <c r="T3861" s="14"/>
      <c r="U3861" s="20"/>
      <c r="V3861" s="688"/>
      <c r="W3861" s="684"/>
      <c r="Y3861" s="684"/>
      <c r="Z3861" s="684"/>
      <c r="AA3861" s="104" t="s">
        <v>1258</v>
      </c>
    </row>
    <row r="3862" spans="1:27" s="751" customFormat="1" ht="24.75" customHeight="1" x14ac:dyDescent="0.15">
      <c r="A3862" s="728">
        <v>16</v>
      </c>
      <c r="B3862" s="411">
        <v>0.29652777777777789</v>
      </c>
      <c r="C3862" s="925">
        <v>0.3576388888888889</v>
      </c>
      <c r="D3862" s="14">
        <v>0.45902777777777792</v>
      </c>
      <c r="E3862" s="418">
        <v>0.52222222222222214</v>
      </c>
      <c r="F3862" s="14">
        <v>0.62222222222222201</v>
      </c>
      <c r="G3862" s="418">
        <v>0.6902777777777771</v>
      </c>
      <c r="H3862" s="14">
        <v>0.78194444444444366</v>
      </c>
      <c r="I3862" s="418">
        <v>0.84999999999999876</v>
      </c>
      <c r="J3862" s="14">
        <v>0.93749999999999867</v>
      </c>
      <c r="K3862" s="418"/>
      <c r="L3862" s="14"/>
      <c r="M3862" s="418"/>
      <c r="N3862" s="40"/>
      <c r="O3862" s="786"/>
      <c r="P3862" s="40"/>
      <c r="Q3862" s="40"/>
      <c r="R3862" s="68"/>
      <c r="S3862" s="69"/>
      <c r="T3862" s="14"/>
      <c r="U3862" s="20"/>
      <c r="V3862" s="684"/>
      <c r="W3862" s="684"/>
      <c r="Y3862" s="684"/>
      <c r="Z3862" s="640"/>
      <c r="AA3862" s="104" t="s">
        <v>1258</v>
      </c>
    </row>
    <row r="3863" spans="1:27" s="751" customFormat="1" ht="24.75" customHeight="1" x14ac:dyDescent="0.15">
      <c r="A3863" s="728">
        <v>17</v>
      </c>
      <c r="B3863" s="855">
        <v>0.30347222222222231</v>
      </c>
      <c r="C3863" s="925">
        <v>0.36875000000000002</v>
      </c>
      <c r="D3863" s="14">
        <v>0.46944444444444461</v>
      </c>
      <c r="E3863" s="418">
        <v>0.53263888888888877</v>
      </c>
      <c r="F3863" s="14">
        <v>0.62916666666666643</v>
      </c>
      <c r="G3863" s="418">
        <v>0.70069444444444373</v>
      </c>
      <c r="H3863" s="14">
        <v>0.79166666666666585</v>
      </c>
      <c r="I3863" s="418">
        <v>0.85694444444444318</v>
      </c>
      <c r="J3863" s="14"/>
      <c r="K3863" s="418"/>
      <c r="L3863" s="14"/>
      <c r="M3863" s="418"/>
      <c r="N3863" s="40"/>
      <c r="O3863" s="40"/>
      <c r="P3863" s="40"/>
      <c r="Q3863" s="40"/>
      <c r="R3863" s="68"/>
      <c r="S3863" s="69"/>
      <c r="T3863" s="14"/>
      <c r="U3863" s="20"/>
      <c r="V3863" s="684"/>
      <c r="W3863" s="684"/>
      <c r="Y3863" s="684"/>
      <c r="Z3863" s="684"/>
    </row>
    <row r="3864" spans="1:27" s="751" customFormat="1" ht="24.75" customHeight="1" x14ac:dyDescent="0.15">
      <c r="A3864" s="728">
        <v>18</v>
      </c>
      <c r="B3864" s="855">
        <v>0.31041666666666673</v>
      </c>
      <c r="C3864" s="925">
        <v>0.37986111111111115</v>
      </c>
      <c r="D3864" s="40">
        <v>0.47986111111111129</v>
      </c>
      <c r="E3864" s="40">
        <v>0.5430555555555554</v>
      </c>
      <c r="F3864" s="40">
        <v>0.63611111111111085</v>
      </c>
      <c r="G3864" s="40">
        <v>0.71111111111111036</v>
      </c>
      <c r="H3864" s="40">
        <v>0.80138888888888804</v>
      </c>
      <c r="I3864" s="40">
        <v>0.8638888888888876</v>
      </c>
      <c r="J3864" s="40"/>
      <c r="K3864" s="40"/>
      <c r="L3864" s="40"/>
      <c r="M3864" s="40"/>
      <c r="N3864" s="40"/>
      <c r="O3864" s="40"/>
      <c r="P3864" s="40"/>
      <c r="Q3864" s="40"/>
      <c r="R3864" s="68"/>
      <c r="S3864" s="69"/>
      <c r="T3864" s="14"/>
      <c r="U3864" s="20"/>
      <c r="V3864" s="534"/>
      <c r="W3864" s="534"/>
      <c r="X3864" s="534"/>
      <c r="Y3864" s="534"/>
      <c r="Z3864" s="467"/>
    </row>
    <row r="3865" spans="1:27" s="751" customFormat="1" ht="24.75" customHeight="1" x14ac:dyDescent="0.15">
      <c r="A3865" s="8">
        <v>19</v>
      </c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40"/>
      <c r="O3865" s="40"/>
      <c r="P3865" s="40"/>
      <c r="Q3865" s="40"/>
      <c r="R3865" s="10"/>
      <c r="S3865" s="69"/>
      <c r="T3865" s="14"/>
      <c r="U3865" s="20"/>
      <c r="V3865" s="534"/>
      <c r="W3865" s="534"/>
      <c r="X3865" s="534"/>
      <c r="Y3865" s="534"/>
      <c r="Z3865" s="467"/>
    </row>
    <row r="3866" spans="1:27" s="751" customFormat="1" ht="24.75" customHeight="1" x14ac:dyDescent="0.15">
      <c r="A3866" s="8">
        <v>20</v>
      </c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9"/>
      <c r="S3866" s="4"/>
      <c r="T3866" s="14"/>
      <c r="U3866" s="20"/>
      <c r="V3866" s="534"/>
      <c r="W3866" s="534"/>
      <c r="X3866" s="534"/>
      <c r="Y3866" s="534"/>
      <c r="Z3866" s="467"/>
    </row>
    <row r="3867" spans="1:27" s="751" customFormat="1" ht="24.75" customHeight="1" x14ac:dyDescent="0.15">
      <c r="A3867" s="8">
        <v>21</v>
      </c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14"/>
      <c r="U3867" s="20"/>
      <c r="V3867" s="534"/>
      <c r="W3867" s="534"/>
      <c r="X3867" s="534"/>
      <c r="Y3867" s="534"/>
      <c r="Z3867" s="467"/>
    </row>
    <row r="3868" spans="1:27" s="751" customFormat="1" ht="24.75" customHeight="1" x14ac:dyDescent="0.15">
      <c r="A3868" s="8">
        <v>22</v>
      </c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14"/>
      <c r="U3868" s="20"/>
      <c r="V3868" s="534"/>
      <c r="W3868" s="534"/>
      <c r="X3868" s="534"/>
      <c r="Y3868" s="534"/>
      <c r="Z3868" s="467"/>
    </row>
    <row r="3869" spans="1:27" s="751" customFormat="1" ht="24.75" customHeight="1" x14ac:dyDescent="0.15">
      <c r="A3869" s="8">
        <v>23</v>
      </c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14"/>
      <c r="U3869" s="20"/>
      <c r="V3869" s="534"/>
      <c r="W3869" s="534"/>
      <c r="X3869" s="534"/>
      <c r="Y3869" s="534"/>
      <c r="Z3869" s="467"/>
    </row>
    <row r="3870" spans="1:27" s="751" customFormat="1" ht="24.75" customHeight="1" x14ac:dyDescent="0.15">
      <c r="A3870" s="8">
        <v>24</v>
      </c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14"/>
      <c r="U3870" s="20"/>
      <c r="V3870" s="534"/>
      <c r="W3870" s="534"/>
      <c r="X3870" s="534"/>
      <c r="Y3870" s="534"/>
      <c r="Z3870" s="467"/>
    </row>
    <row r="3871" spans="1:27" s="751" customFormat="1" ht="24.75" customHeight="1" x14ac:dyDescent="0.15">
      <c r="A3871" s="8">
        <v>25</v>
      </c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14"/>
      <c r="U3871" s="20"/>
      <c r="V3871" s="534"/>
      <c r="W3871" s="534"/>
      <c r="X3871" s="534"/>
      <c r="Y3871" s="534"/>
      <c r="Z3871" s="467"/>
    </row>
    <row r="3872" spans="1:27" s="751" customFormat="1" ht="24.75" customHeight="1" x14ac:dyDescent="0.15">
      <c r="A3872" s="8">
        <v>26</v>
      </c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14"/>
      <c r="U3872" s="20"/>
      <c r="V3872" s="534"/>
      <c r="W3872" s="534"/>
      <c r="X3872" s="534"/>
      <c r="Y3872" s="534"/>
      <c r="Z3872" s="467"/>
    </row>
    <row r="3873" spans="1:27" s="751" customFormat="1" ht="24.75" customHeight="1" x14ac:dyDescent="0.15">
      <c r="A3873" s="8">
        <v>27</v>
      </c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14"/>
      <c r="U3873" s="20"/>
      <c r="V3873" s="534"/>
      <c r="W3873" s="534"/>
      <c r="X3873" s="534"/>
      <c r="Y3873" s="534"/>
      <c r="Z3873" s="467"/>
    </row>
    <row r="3874" spans="1:27" s="751" customFormat="1" ht="24.75" customHeight="1" x14ac:dyDescent="0.15">
      <c r="A3874" s="8">
        <v>28</v>
      </c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14"/>
      <c r="U3874" s="20"/>
      <c r="V3874" s="534"/>
      <c r="W3874" s="534"/>
      <c r="X3874" s="534"/>
      <c r="Y3874" s="534"/>
      <c r="Z3874" s="467"/>
    </row>
    <row r="3875" spans="1:27" s="751" customFormat="1" ht="24.75" customHeight="1" x14ac:dyDescent="0.15">
      <c r="A3875" s="8">
        <v>29</v>
      </c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14"/>
      <c r="U3875" s="20"/>
      <c r="V3875" s="534"/>
      <c r="W3875" s="534"/>
      <c r="X3875" s="534"/>
      <c r="Y3875" s="534"/>
      <c r="Z3875" s="467"/>
    </row>
    <row r="3876" spans="1:27" s="751" customFormat="1" ht="24.75" customHeight="1" x14ac:dyDescent="0.15">
      <c r="A3876" s="44">
        <v>30</v>
      </c>
      <c r="B3876" s="45"/>
      <c r="C3876" s="45"/>
      <c r="D3876" s="45"/>
      <c r="E3876" s="45"/>
      <c r="F3876" s="45"/>
      <c r="G3876" s="45"/>
      <c r="H3876" s="45"/>
      <c r="I3876" s="45"/>
      <c r="J3876" s="45"/>
      <c r="K3876" s="45"/>
      <c r="L3876" s="45"/>
      <c r="M3876" s="45"/>
      <c r="N3876" s="45"/>
      <c r="O3876" s="45"/>
      <c r="P3876" s="45"/>
      <c r="Q3876" s="45"/>
      <c r="R3876" s="45"/>
      <c r="S3876" s="45"/>
      <c r="T3876" s="46"/>
      <c r="U3876" s="47"/>
      <c r="V3876" s="534"/>
      <c r="W3876" s="534"/>
      <c r="X3876" s="534"/>
      <c r="Y3876" s="534"/>
      <c r="Z3876" s="467"/>
    </row>
    <row r="3877" spans="1:27" s="751" customFormat="1" ht="24.75" customHeight="1" x14ac:dyDescent="0.15">
      <c r="A3877" s="44">
        <v>31</v>
      </c>
      <c r="B3877" s="45"/>
      <c r="C3877" s="45"/>
      <c r="D3877" s="45"/>
      <c r="E3877" s="45"/>
      <c r="F3877" s="45"/>
      <c r="G3877" s="45"/>
      <c r="H3877" s="45"/>
      <c r="I3877" s="45"/>
      <c r="J3877" s="45"/>
      <c r="K3877" s="45"/>
      <c r="L3877" s="45"/>
      <c r="M3877" s="45"/>
      <c r="N3877" s="45"/>
      <c r="O3877" s="45"/>
      <c r="P3877" s="45"/>
      <c r="Q3877" s="45"/>
      <c r="R3877" s="45"/>
      <c r="S3877" s="45"/>
      <c r="T3877" s="46"/>
      <c r="U3877" s="47"/>
      <c r="V3877" s="534"/>
      <c r="W3877" s="534"/>
      <c r="X3877" s="534"/>
      <c r="Y3877" s="534"/>
      <c r="Z3877" s="467"/>
    </row>
    <row r="3878" spans="1:27" s="751" customFormat="1" ht="24.75" customHeight="1" x14ac:dyDescent="0.15">
      <c r="A3878" s="44">
        <v>32</v>
      </c>
      <c r="B3878" s="45"/>
      <c r="C3878" s="45"/>
      <c r="D3878" s="45"/>
      <c r="E3878" s="45"/>
      <c r="F3878" s="45"/>
      <c r="G3878" s="45"/>
      <c r="H3878" s="45"/>
      <c r="I3878" s="45"/>
      <c r="J3878" s="45"/>
      <c r="K3878" s="45"/>
      <c r="L3878" s="45"/>
      <c r="M3878" s="45"/>
      <c r="N3878" s="45"/>
      <c r="O3878" s="45"/>
      <c r="P3878" s="45"/>
      <c r="Q3878" s="45"/>
      <c r="R3878" s="45"/>
      <c r="S3878" s="45"/>
      <c r="T3878" s="46"/>
      <c r="U3878" s="47"/>
      <c r="V3878" s="534"/>
      <c r="W3878" s="534"/>
      <c r="X3878" s="534"/>
      <c r="Y3878" s="534"/>
      <c r="Z3878" s="467"/>
    </row>
    <row r="3879" spans="1:27" s="751" customFormat="1" ht="24.75" customHeight="1" thickBot="1" x14ac:dyDescent="0.2">
      <c r="A3879" s="521">
        <v>33</v>
      </c>
      <c r="B3879" s="12"/>
      <c r="C3879" s="12"/>
      <c r="D3879" s="12"/>
      <c r="E3879" s="12"/>
      <c r="F3879" s="12"/>
      <c r="G3879" s="12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31"/>
      <c r="U3879" s="32"/>
      <c r="V3879" s="534"/>
      <c r="W3879" s="534"/>
      <c r="X3879" s="534"/>
      <c r="Y3879" s="534"/>
      <c r="Z3879" s="467"/>
    </row>
    <row r="3880" spans="1:27" s="751" customFormat="1" ht="20.100000000000001" customHeight="1" thickBot="1" x14ac:dyDescent="0.2">
      <c r="A3880" s="1522" t="s">
        <v>1017</v>
      </c>
      <c r="B3880" s="1523"/>
      <c r="C3880" s="1448" t="s">
        <v>1259</v>
      </c>
      <c r="D3880" s="1448"/>
      <c r="E3880" s="1448"/>
      <c r="F3880" s="1449"/>
      <c r="G3880" s="13"/>
      <c r="H3880" s="13"/>
      <c r="I3880" s="13"/>
      <c r="J3880" s="13"/>
      <c r="K3880" s="13"/>
      <c r="L3880" s="13"/>
      <c r="M3880" s="13"/>
      <c r="N3880" s="13"/>
      <c r="O3880" s="13"/>
      <c r="P3880" s="13"/>
      <c r="Q3880" s="13"/>
      <c r="R3880" s="13"/>
      <c r="S3880" s="13"/>
      <c r="T3880" s="467"/>
      <c r="U3880" s="467"/>
      <c r="V3880" s="534"/>
      <c r="W3880" s="534"/>
      <c r="X3880" s="534"/>
      <c r="Y3880" s="534"/>
      <c r="Z3880" s="467"/>
    </row>
    <row r="3881" spans="1:27" s="751" customFormat="1" ht="31.5" customHeight="1" thickBot="1" x14ac:dyDescent="0.2">
      <c r="A3881" s="1476" t="s">
        <v>1253</v>
      </c>
      <c r="B3881" s="1477"/>
      <c r="C3881" s="1477"/>
      <c r="D3881" s="1477"/>
      <c r="E3881" s="1478"/>
      <c r="F3881" s="602" t="s">
        <v>1766</v>
      </c>
      <c r="G3881" s="1"/>
      <c r="H3881" s="1479" t="s">
        <v>1254</v>
      </c>
      <c r="I3881" s="1480"/>
      <c r="J3881" s="1480"/>
      <c r="K3881" s="5" t="s">
        <v>1020</v>
      </c>
      <c r="L3881" s="1457" t="s">
        <v>1260</v>
      </c>
      <c r="M3881" s="1457"/>
      <c r="N3881" s="1458"/>
      <c r="O3881" s="1"/>
      <c r="P3881" s="6"/>
      <c r="Q3881" s="6"/>
      <c r="R3881" s="6"/>
      <c r="S3881" s="1"/>
      <c r="T3881" s="1648" t="s">
        <v>1261</v>
      </c>
      <c r="U3881" s="1649"/>
      <c r="V3881" s="610">
        <f>V3883/V3888</f>
        <v>1.0468490878938639E-2</v>
      </c>
      <c r="W3881" s="610">
        <f>W3883/W3888</f>
        <v>1.0364842454394693E-2</v>
      </c>
      <c r="X3881" s="610">
        <f>AVERAGE(V3881,W3881)</f>
        <v>1.0416666666666666E-2</v>
      </c>
      <c r="Y3881" s="611" t="s">
        <v>1003</v>
      </c>
      <c r="Z3881" s="612">
        <f>ROUND(X3881*1440,0)/1440</f>
        <v>1.0416666666666666E-2</v>
      </c>
    </row>
    <row r="3882" spans="1:27" s="751" customFormat="1" ht="9" customHeight="1" thickBot="1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610">
        <v>0.23611111111111113</v>
      </c>
      <c r="W3882" s="610">
        <v>0.24305555555555555</v>
      </c>
      <c r="X3882" s="534"/>
      <c r="Y3882" s="534"/>
      <c r="Z3882" s="467"/>
    </row>
    <row r="3883" spans="1:27" s="751" customFormat="1" ht="20.100000000000001" customHeight="1" thickBot="1" x14ac:dyDescent="0.2">
      <c r="A3883" s="1495" t="s">
        <v>1033</v>
      </c>
      <c r="B3883" s="1483"/>
      <c r="C3883" s="1450" t="s">
        <v>1255</v>
      </c>
      <c r="D3883" s="1451"/>
      <c r="E3883" s="1452"/>
      <c r="F3883" s="1846" t="s">
        <v>1262</v>
      </c>
      <c r="G3883" s="1847"/>
      <c r="H3883" s="1847"/>
      <c r="I3883" s="1847"/>
      <c r="J3883" s="1847"/>
      <c r="K3883" s="1"/>
      <c r="L3883" s="1"/>
      <c r="M3883" s="1"/>
      <c r="N3883" s="1463" t="s">
        <v>1022</v>
      </c>
      <c r="O3883" s="1464"/>
      <c r="P3883" s="1503">
        <f>Z3881</f>
        <v>1.0416666666666666E-2</v>
      </c>
      <c r="Q3883" s="1504"/>
      <c r="R3883" s="1"/>
      <c r="S3883" s="7" t="s">
        <v>1007</v>
      </c>
      <c r="T3883" s="1690">
        <v>6.1111111111111116E-2</v>
      </c>
      <c r="U3883" s="1466"/>
      <c r="V3883" s="610">
        <f>V3884-V3882</f>
        <v>0.70138888888888884</v>
      </c>
      <c r="W3883" s="610">
        <f>W3884-W3882</f>
        <v>0.69444444444444442</v>
      </c>
      <c r="X3883" s="534"/>
      <c r="Y3883" s="534"/>
      <c r="Z3883" s="467"/>
    </row>
    <row r="3884" spans="1:27" s="751" customFormat="1" ht="9" customHeight="1" thickBot="1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610">
        <v>0.9375</v>
      </c>
      <c r="W3884" s="610">
        <v>0.9375</v>
      </c>
      <c r="X3884" s="534"/>
      <c r="Y3884" s="534"/>
      <c r="Z3884" s="467"/>
    </row>
    <row r="3885" spans="1:27" s="751" customFormat="1" ht="20.100000000000001" customHeight="1" x14ac:dyDescent="0.15">
      <c r="A3885" s="1499" t="s">
        <v>1263</v>
      </c>
      <c r="B3885" s="1494">
        <v>1</v>
      </c>
      <c r="C3885" s="1494"/>
      <c r="D3885" s="1494">
        <v>2</v>
      </c>
      <c r="E3885" s="1494"/>
      <c r="F3885" s="1494">
        <v>3</v>
      </c>
      <c r="G3885" s="1494"/>
      <c r="H3885" s="1494">
        <v>4</v>
      </c>
      <c r="I3885" s="1494"/>
      <c r="J3885" s="1494">
        <v>5</v>
      </c>
      <c r="K3885" s="1494"/>
      <c r="L3885" s="1494">
        <v>6</v>
      </c>
      <c r="M3885" s="1494"/>
      <c r="N3885" s="1494">
        <v>7</v>
      </c>
      <c r="O3885" s="1494"/>
      <c r="P3885" s="1494">
        <v>8</v>
      </c>
      <c r="Q3885" s="1494"/>
      <c r="R3885" s="1494">
        <v>9</v>
      </c>
      <c r="S3885" s="1494"/>
      <c r="T3885" s="1494">
        <v>10</v>
      </c>
      <c r="U3885" s="1514"/>
      <c r="V3885" s="610"/>
      <c r="W3885" s="610"/>
      <c r="X3885" s="534"/>
      <c r="Y3885" s="534"/>
      <c r="Z3885" s="467"/>
    </row>
    <row r="3886" spans="1:27" s="751" customFormat="1" ht="20.100000000000001" customHeight="1" x14ac:dyDescent="0.15">
      <c r="A3886" s="1500"/>
      <c r="B3886" s="10" t="s">
        <v>1264</v>
      </c>
      <c r="C3886" s="10" t="s">
        <v>1265</v>
      </c>
      <c r="D3886" s="10" t="s">
        <v>1264</v>
      </c>
      <c r="E3886" s="10" t="s">
        <v>1266</v>
      </c>
      <c r="F3886" s="10" t="s">
        <v>1264</v>
      </c>
      <c r="G3886" s="10" t="s">
        <v>1266</v>
      </c>
      <c r="H3886" s="10" t="s">
        <v>1267</v>
      </c>
      <c r="I3886" s="10" t="s">
        <v>1266</v>
      </c>
      <c r="J3886" s="10" t="s">
        <v>1264</v>
      </c>
      <c r="K3886" s="10" t="s">
        <v>1266</v>
      </c>
      <c r="L3886" s="10" t="s">
        <v>1267</v>
      </c>
      <c r="M3886" s="10" t="s">
        <v>1266</v>
      </c>
      <c r="N3886" s="9"/>
      <c r="O3886" s="9"/>
      <c r="P3886" s="9"/>
      <c r="Q3886" s="9"/>
      <c r="R3886" s="9"/>
      <c r="S3886" s="9"/>
      <c r="T3886" s="9"/>
      <c r="U3886" s="116"/>
      <c r="V3886" s="534"/>
      <c r="W3886" s="534"/>
      <c r="X3886" s="534"/>
      <c r="Y3886" s="534"/>
      <c r="Z3886" s="467"/>
    </row>
    <row r="3887" spans="1:27" s="751" customFormat="1" ht="24.75" customHeight="1" x14ac:dyDescent="0.15">
      <c r="A3887" s="728">
        <v>1</v>
      </c>
      <c r="B3887" s="40"/>
      <c r="C3887" s="52">
        <v>0.24305555555555555</v>
      </c>
      <c r="D3887" s="40">
        <v>0.32083333333333347</v>
      </c>
      <c r="E3887" s="40">
        <v>0.3847222222222223</v>
      </c>
      <c r="F3887" s="40">
        <v>0.49513888888888924</v>
      </c>
      <c r="G3887" s="40">
        <v>0.55694444444444446</v>
      </c>
      <c r="H3887" s="40">
        <v>0.64930555555555536</v>
      </c>
      <c r="I3887" s="40">
        <v>0.71180555555555503</v>
      </c>
      <c r="J3887" s="40">
        <v>0.80694444444444369</v>
      </c>
      <c r="K3887" s="40">
        <v>0.87499999999999889</v>
      </c>
      <c r="L3887" s="40"/>
      <c r="M3887" s="40"/>
      <c r="N3887" s="733"/>
      <c r="O3887" s="733"/>
      <c r="P3887" s="40"/>
      <c r="Q3887" s="40"/>
      <c r="R3887" s="68"/>
      <c r="S3887" s="69"/>
      <c r="T3887" s="4"/>
      <c r="U3887" s="118"/>
      <c r="V3887" s="111">
        <f>COUNTA(B3887:U3919)</f>
        <v>134</v>
      </c>
      <c r="W3887" s="465">
        <f>V3887/13/2</f>
        <v>5.1538461538461542</v>
      </c>
      <c r="X3887" s="534"/>
      <c r="Y3887" s="534"/>
      <c r="Z3887" s="467"/>
      <c r="AA3887" s="104"/>
    </row>
    <row r="3888" spans="1:27" s="751" customFormat="1" ht="24.75" customHeight="1" x14ac:dyDescent="0.15">
      <c r="A3888" s="728">
        <v>2</v>
      </c>
      <c r="B3888" s="52"/>
      <c r="C3888" s="52">
        <v>0.25138888888888888</v>
      </c>
      <c r="D3888" s="40">
        <v>0.33263888888888904</v>
      </c>
      <c r="E3888" s="40">
        <v>0.39652777777777787</v>
      </c>
      <c r="F3888" s="40">
        <v>0.50763888888888919</v>
      </c>
      <c r="G3888" s="40">
        <v>0.56944444444444442</v>
      </c>
      <c r="H3888" s="40">
        <v>0.66041666666666643</v>
      </c>
      <c r="I3888" s="40">
        <v>0.7229166666666661</v>
      </c>
      <c r="J3888" s="40">
        <v>0.8187499999999992</v>
      </c>
      <c r="K3888" s="40">
        <v>0.88541666666666552</v>
      </c>
      <c r="L3888" s="40"/>
      <c r="M3888" s="40"/>
      <c r="N3888" s="733"/>
      <c r="O3888" s="733"/>
      <c r="P3888" s="415"/>
      <c r="Q3888" s="415"/>
      <c r="R3888" s="68"/>
      <c r="S3888" s="69"/>
      <c r="T3888" s="4"/>
      <c r="U3888" s="118"/>
      <c r="V3888" s="114">
        <f>COUNTA(B3887:B3919,D3887:D3919,F3887:F3919,H3887:H3919,J3887:J3919,L3887:L3919,N3887:N3919,P3887:P3919,R3887:R3919,T3887:T3919)</f>
        <v>67</v>
      </c>
      <c r="W3888" s="114">
        <f>COUNTA(C3887:C3919,E3887:E3919,G3887:G3919,I3887:I3919,K3887:K3919,M3887:M3919,O3887:O3919,Q3887:Q3919,S3887:S3919,U3887:U3919)</f>
        <v>67</v>
      </c>
      <c r="X3888" s="534"/>
      <c r="Y3888" s="534">
        <f>(V3888+W3888)/2</f>
        <v>67</v>
      </c>
      <c r="Z3888" s="467"/>
      <c r="AA3888" s="104"/>
    </row>
    <row r="3889" spans="1:27" s="751" customFormat="1" ht="24.75" customHeight="1" x14ac:dyDescent="0.15">
      <c r="A3889" s="8">
        <v>3</v>
      </c>
      <c r="B3889" s="40"/>
      <c r="C3889" s="40">
        <v>0.25972222222222224</v>
      </c>
      <c r="D3889" s="40">
        <v>0.34444444444444461</v>
      </c>
      <c r="E3889" s="40">
        <v>0.40833333333333344</v>
      </c>
      <c r="F3889" s="40">
        <v>0.52013888888888915</v>
      </c>
      <c r="G3889" s="40">
        <v>0.58194444444444438</v>
      </c>
      <c r="H3889" s="40">
        <v>0.6715277777777775</v>
      </c>
      <c r="I3889" s="40">
        <v>0.73402777777777717</v>
      </c>
      <c r="J3889" s="40">
        <v>0.83055555555555471</v>
      </c>
      <c r="K3889" s="40">
        <v>0.89583333333333215</v>
      </c>
      <c r="L3889" s="40"/>
      <c r="M3889" s="40"/>
      <c r="N3889" s="733"/>
      <c r="O3889" s="733"/>
      <c r="P3889" s="417"/>
      <c r="Q3889" s="417"/>
      <c r="R3889" s="68"/>
      <c r="S3889" s="69"/>
      <c r="T3889" s="4"/>
      <c r="U3889" s="118"/>
      <c r="V3889" s="534" t="s">
        <v>1051</v>
      </c>
      <c r="W3889" s="534" t="s">
        <v>1268</v>
      </c>
      <c r="X3889" s="534"/>
      <c r="Y3889" s="534" t="s">
        <v>1028</v>
      </c>
      <c r="Z3889" s="467"/>
      <c r="AA3889" s="104"/>
    </row>
    <row r="3890" spans="1:27" s="751" customFormat="1" ht="24.75" customHeight="1" x14ac:dyDescent="0.15">
      <c r="A3890" s="8">
        <v>4</v>
      </c>
      <c r="B3890" s="40"/>
      <c r="C3890" s="40">
        <v>0.2673611111111111</v>
      </c>
      <c r="D3890" s="40">
        <v>0.35625000000000018</v>
      </c>
      <c r="E3890" s="40">
        <v>0.41944444444444456</v>
      </c>
      <c r="F3890" s="40">
        <v>0.53263888888888911</v>
      </c>
      <c r="G3890" s="40">
        <v>0.59444444444444433</v>
      </c>
      <c r="H3890" s="40">
        <v>0.68263888888888857</v>
      </c>
      <c r="I3890" s="40">
        <v>0.74513888888888824</v>
      </c>
      <c r="J3890" s="40">
        <v>0.84236111111111023</v>
      </c>
      <c r="K3890" s="40">
        <v>0.90624999999999878</v>
      </c>
      <c r="L3890" s="40"/>
      <c r="M3890" s="40"/>
      <c r="N3890" s="733"/>
      <c r="O3890" s="733"/>
      <c r="P3890" s="40"/>
      <c r="Q3890" s="418"/>
      <c r="R3890" s="68"/>
      <c r="S3890" s="69"/>
      <c r="T3890" s="4"/>
      <c r="U3890" s="118"/>
      <c r="V3890" s="614" t="s">
        <v>27</v>
      </c>
      <c r="W3890" s="614" t="s">
        <v>28</v>
      </c>
      <c r="X3890" s="534"/>
      <c r="Y3890" s="534"/>
      <c r="Z3890" s="467"/>
      <c r="AA3890" s="104"/>
    </row>
    <row r="3891" spans="1:27" s="751" customFormat="1" ht="24.75" customHeight="1" x14ac:dyDescent="0.15">
      <c r="A3891" s="8">
        <v>5</v>
      </c>
      <c r="B3891" s="551"/>
      <c r="C3891" s="40">
        <v>0.27499999999999997</v>
      </c>
      <c r="D3891" s="40">
        <v>0.36805555555555575</v>
      </c>
      <c r="E3891" s="40">
        <v>0.43055555555555569</v>
      </c>
      <c r="F3891" s="40">
        <v>0.54375000000000018</v>
      </c>
      <c r="G3891" s="40">
        <v>0.60624999999999984</v>
      </c>
      <c r="H3891" s="40">
        <v>0.69374999999999964</v>
      </c>
      <c r="I3891" s="40">
        <v>0.75624999999999931</v>
      </c>
      <c r="J3891" s="40">
        <v>0.85416666666666574</v>
      </c>
      <c r="K3891" s="40">
        <v>0.91666666666666541</v>
      </c>
      <c r="L3891" s="40"/>
      <c r="M3891" s="40"/>
      <c r="N3891" s="733"/>
      <c r="O3891" s="733"/>
      <c r="P3891" s="40"/>
      <c r="Q3891" s="418"/>
      <c r="R3891" s="68"/>
      <c r="S3891" s="69"/>
      <c r="T3891" s="4"/>
      <c r="U3891" s="118"/>
      <c r="V3891" s="614" t="s">
        <v>29</v>
      </c>
      <c r="W3891" s="614" t="s">
        <v>30</v>
      </c>
      <c r="X3891" s="534"/>
      <c r="Y3891" s="534"/>
      <c r="Z3891" s="467"/>
      <c r="AA3891" s="104"/>
    </row>
    <row r="3892" spans="1:27" s="751" customFormat="1" ht="24.75" customHeight="1" x14ac:dyDescent="0.15">
      <c r="A3892" s="8">
        <v>6</v>
      </c>
      <c r="B3892" s="551"/>
      <c r="C3892" s="40">
        <v>0.28263888888888883</v>
      </c>
      <c r="D3892" s="40">
        <v>0.37847222222222243</v>
      </c>
      <c r="E3892" s="40">
        <v>0.44097222222222238</v>
      </c>
      <c r="F3892" s="40">
        <v>0.55416666666666681</v>
      </c>
      <c r="G3892" s="40">
        <v>0.61666666666666647</v>
      </c>
      <c r="H3892" s="40">
        <v>0.70416666666666627</v>
      </c>
      <c r="I3892" s="40">
        <v>0.76736111111111038</v>
      </c>
      <c r="J3892" s="40">
        <v>0.86458333333333237</v>
      </c>
      <c r="K3892" s="40">
        <v>0.92708333333333204</v>
      </c>
      <c r="L3892" s="40"/>
      <c r="M3892" s="40"/>
      <c r="N3892" s="733"/>
      <c r="O3892" s="733"/>
      <c r="P3892" s="40"/>
      <c r="Q3892" s="418"/>
      <c r="R3892" s="68"/>
      <c r="S3892" s="69"/>
      <c r="T3892" s="4"/>
      <c r="U3892" s="118"/>
      <c r="V3892" s="615">
        <f>J3900-J3899</f>
        <v>-0.93749999999999878</v>
      </c>
      <c r="W3892" s="615">
        <f t="shared" ref="W3892:W3898" si="55">K3893-K3892</f>
        <v>1.041666666666663E-2</v>
      </c>
      <c r="X3892" s="534"/>
      <c r="Y3892" s="534"/>
      <c r="Z3892" s="467"/>
      <c r="AA3892" s="104"/>
    </row>
    <row r="3893" spans="1:27" s="751" customFormat="1" ht="24.75" customHeight="1" x14ac:dyDescent="0.15">
      <c r="A3893" s="8">
        <v>7</v>
      </c>
      <c r="B3893" s="52" t="s">
        <v>1269</v>
      </c>
      <c r="C3893" s="40">
        <v>0.29027777777777769</v>
      </c>
      <c r="D3893" s="40">
        <v>0.38819444444444468</v>
      </c>
      <c r="E3893" s="40">
        <v>0.45069444444444462</v>
      </c>
      <c r="F3893" s="40">
        <v>0.56388888888888899</v>
      </c>
      <c r="G3893" s="40">
        <v>0.62638888888888866</v>
      </c>
      <c r="H3893" s="40">
        <v>0.7145833333333329</v>
      </c>
      <c r="I3893" s="40">
        <v>0.7791666666666659</v>
      </c>
      <c r="J3893" s="40">
        <v>0.874999999999999</v>
      </c>
      <c r="K3893" s="40">
        <v>0.93749999999999867</v>
      </c>
      <c r="L3893" s="40"/>
      <c r="M3893" s="40"/>
      <c r="N3893" s="733"/>
      <c r="O3893" s="732"/>
      <c r="P3893" s="40"/>
      <c r="Q3893" s="418"/>
      <c r="R3893" s="68"/>
      <c r="S3893" s="69"/>
      <c r="T3893" s="4"/>
      <c r="U3893" s="118"/>
      <c r="V3893" s="615">
        <f>J3901-J3900</f>
        <v>0</v>
      </c>
      <c r="W3893" s="615">
        <f t="shared" si="55"/>
        <v>-0.93749999999999867</v>
      </c>
      <c r="X3893" s="534"/>
      <c r="Y3893" s="534"/>
      <c r="Z3893" s="467"/>
    </row>
    <row r="3894" spans="1:27" s="751" customFormat="1" ht="24.75" customHeight="1" x14ac:dyDescent="0.15">
      <c r="A3894" s="8">
        <v>8</v>
      </c>
      <c r="B3894" s="40">
        <v>0.23611111111111113</v>
      </c>
      <c r="C3894" s="40">
        <v>0.29861111111111105</v>
      </c>
      <c r="D3894" s="40">
        <v>0.39791666666666692</v>
      </c>
      <c r="E3894" s="40">
        <v>0.46041666666666686</v>
      </c>
      <c r="F3894" s="40">
        <v>0.57361111111111118</v>
      </c>
      <c r="G3894" s="40">
        <v>0.63611111111111085</v>
      </c>
      <c r="H3894" s="40">
        <v>0.72569444444444398</v>
      </c>
      <c r="I3894" s="40">
        <v>0.79097222222222141</v>
      </c>
      <c r="J3894" s="40">
        <v>0.88541666666666563</v>
      </c>
      <c r="K3894" s="40"/>
      <c r="L3894" s="40"/>
      <c r="M3894" s="40"/>
      <c r="N3894" s="733"/>
      <c r="O3894" s="732"/>
      <c r="P3894" s="40"/>
      <c r="Q3894" s="418"/>
      <c r="R3894" s="68"/>
      <c r="S3894" s="69"/>
      <c r="T3894" s="4"/>
      <c r="U3894" s="118"/>
      <c r="V3894" s="615">
        <f>L3887-J3901</f>
        <v>0</v>
      </c>
      <c r="W3894" s="615">
        <f t="shared" si="55"/>
        <v>0</v>
      </c>
      <c r="X3894" s="534"/>
      <c r="Y3894" s="534"/>
      <c r="Z3894" s="467"/>
      <c r="AA3894" s="104" t="s">
        <v>1258</v>
      </c>
    </row>
    <row r="3895" spans="1:27" s="751" customFormat="1" ht="24.75" customHeight="1" x14ac:dyDescent="0.15">
      <c r="A3895" s="8">
        <v>9</v>
      </c>
      <c r="B3895" s="40">
        <v>0.24652777777777779</v>
      </c>
      <c r="C3895" s="40">
        <v>0.30833333333333329</v>
      </c>
      <c r="D3895" s="40">
        <v>0.40763888888888916</v>
      </c>
      <c r="E3895" s="40">
        <v>0.47013888888888911</v>
      </c>
      <c r="F3895" s="40">
        <v>0.58333333333333337</v>
      </c>
      <c r="G3895" s="40">
        <v>0.64583333333333304</v>
      </c>
      <c r="H3895" s="40">
        <v>0.73680555555555505</v>
      </c>
      <c r="I3895" s="40">
        <v>0.80277777777777692</v>
      </c>
      <c r="J3895" s="40">
        <v>0.89583333333333226</v>
      </c>
      <c r="K3895" s="40"/>
      <c r="L3895" s="40"/>
      <c r="M3895" s="40"/>
      <c r="N3895" s="40"/>
      <c r="O3895" s="40"/>
      <c r="P3895" s="40"/>
      <c r="Q3895" s="418"/>
      <c r="R3895" s="68"/>
      <c r="S3895" s="69"/>
      <c r="T3895" s="4"/>
      <c r="U3895" s="118"/>
      <c r="V3895" s="615">
        <f>L3888-L3887</f>
        <v>0</v>
      </c>
      <c r="W3895" s="615">
        <f t="shared" si="55"/>
        <v>0</v>
      </c>
      <c r="X3895" s="534"/>
      <c r="Y3895" s="534"/>
      <c r="Z3895" s="467"/>
      <c r="AA3895" s="104" t="s">
        <v>1258</v>
      </c>
    </row>
    <row r="3896" spans="1:27" s="751" customFormat="1" ht="24.75" customHeight="1" x14ac:dyDescent="0.15">
      <c r="A3896" s="8">
        <v>10</v>
      </c>
      <c r="B3896" s="40">
        <v>0.25694444444444448</v>
      </c>
      <c r="C3896" s="40">
        <v>0.31874999999999998</v>
      </c>
      <c r="D3896" s="40">
        <v>0.41805555555555585</v>
      </c>
      <c r="E3896" s="40">
        <v>0.48055555555555579</v>
      </c>
      <c r="F3896" s="40">
        <v>0.59305555555555556</v>
      </c>
      <c r="G3896" s="40">
        <v>0.65555555555555522</v>
      </c>
      <c r="H3896" s="40">
        <v>0.74791666666666612</v>
      </c>
      <c r="I3896" s="40">
        <v>0.81319444444444355</v>
      </c>
      <c r="J3896" s="40">
        <v>0.90624999999999889</v>
      </c>
      <c r="K3896" s="40"/>
      <c r="L3896" s="40"/>
      <c r="M3896" s="40"/>
      <c r="N3896" s="40"/>
      <c r="O3896" s="40"/>
      <c r="P3896" s="40"/>
      <c r="Q3896" s="40"/>
      <c r="R3896" s="68"/>
      <c r="S3896" s="69"/>
      <c r="T3896" s="4"/>
      <c r="U3896" s="118"/>
      <c r="V3896" s="615">
        <f>L3889-L3888</f>
        <v>0</v>
      </c>
      <c r="W3896" s="615">
        <f t="shared" si="55"/>
        <v>0</v>
      </c>
      <c r="X3896" s="534"/>
      <c r="Y3896" s="534"/>
      <c r="Z3896" s="467"/>
      <c r="AA3896" s="104" t="s">
        <v>1258</v>
      </c>
    </row>
    <row r="3897" spans="1:27" s="751" customFormat="1" ht="24.75" customHeight="1" x14ac:dyDescent="0.15">
      <c r="A3897" s="8">
        <v>11</v>
      </c>
      <c r="B3897" s="40">
        <v>0.26736111111111116</v>
      </c>
      <c r="C3897" s="40">
        <v>0.32916666666666666</v>
      </c>
      <c r="D3897" s="40">
        <v>0.42986111111111142</v>
      </c>
      <c r="E3897" s="40">
        <v>0.49236111111111136</v>
      </c>
      <c r="F3897" s="40">
        <v>0.6020833333333333</v>
      </c>
      <c r="G3897" s="40">
        <v>0.66458333333333297</v>
      </c>
      <c r="H3897" s="40">
        <v>0.75902777777777719</v>
      </c>
      <c r="I3897" s="40">
        <v>0.82361111111111018</v>
      </c>
      <c r="J3897" s="40">
        <v>0.91666666666666552</v>
      </c>
      <c r="K3897" s="40"/>
      <c r="L3897" s="40"/>
      <c r="M3897" s="40"/>
      <c r="N3897" s="40"/>
      <c r="O3897" s="40"/>
      <c r="P3897" s="40"/>
      <c r="Q3897" s="40"/>
      <c r="R3897" s="68"/>
      <c r="S3897" s="69"/>
      <c r="T3897" s="4"/>
      <c r="U3897" s="118"/>
      <c r="V3897" s="615">
        <f>L3890-L3889</f>
        <v>0</v>
      </c>
      <c r="W3897" s="615">
        <f t="shared" si="55"/>
        <v>0</v>
      </c>
      <c r="X3897" s="534"/>
      <c r="Y3897" s="534"/>
      <c r="Z3897" s="467"/>
      <c r="AA3897" s="104" t="s">
        <v>1258</v>
      </c>
    </row>
    <row r="3898" spans="1:27" s="751" customFormat="1" ht="24.75" customHeight="1" x14ac:dyDescent="0.15">
      <c r="A3898" s="8">
        <v>12</v>
      </c>
      <c r="B3898" s="40">
        <v>0.27777777777777785</v>
      </c>
      <c r="C3898" s="40">
        <v>0.33958333333333335</v>
      </c>
      <c r="D3898" s="40">
        <v>0.44236111111111143</v>
      </c>
      <c r="E3898" s="40">
        <v>0.50486111111111132</v>
      </c>
      <c r="F3898" s="40">
        <v>0.61111111111111105</v>
      </c>
      <c r="G3898" s="40">
        <v>0.67361111111111072</v>
      </c>
      <c r="H3898" s="40">
        <v>0.76805555555555494</v>
      </c>
      <c r="I3898" s="40">
        <v>0.83402777777777681</v>
      </c>
      <c r="J3898" s="40">
        <v>0.92708333333333215</v>
      </c>
      <c r="K3898" s="40"/>
      <c r="L3898" s="40"/>
      <c r="M3898" s="40"/>
      <c r="N3898" s="40"/>
      <c r="O3898" s="40"/>
      <c r="P3898" s="40"/>
      <c r="Q3898" s="40"/>
      <c r="R3898" s="68"/>
      <c r="S3898" s="69"/>
      <c r="T3898" s="4"/>
      <c r="U3898" s="118"/>
      <c r="V3898" s="615">
        <f>L3891-L3890</f>
        <v>0</v>
      </c>
      <c r="W3898" s="615">
        <f t="shared" si="55"/>
        <v>0</v>
      </c>
      <c r="X3898" s="534"/>
      <c r="Y3898" s="534"/>
      <c r="Z3898" s="467"/>
      <c r="AA3898" s="104" t="s">
        <v>1258</v>
      </c>
    </row>
    <row r="3899" spans="1:27" s="751" customFormat="1" ht="24.75" customHeight="1" x14ac:dyDescent="0.15">
      <c r="A3899" s="728">
        <v>13</v>
      </c>
      <c r="B3899" s="40">
        <v>0.28819444444444453</v>
      </c>
      <c r="C3899" s="40">
        <v>0.35069444444444448</v>
      </c>
      <c r="D3899" s="40">
        <v>0.45555555555555588</v>
      </c>
      <c r="E3899" s="40">
        <v>0.51805555555555571</v>
      </c>
      <c r="F3899" s="40">
        <v>0.6201388888888888</v>
      </c>
      <c r="G3899" s="40">
        <v>0.68263888888888846</v>
      </c>
      <c r="H3899" s="40">
        <v>0.77708333333333268</v>
      </c>
      <c r="I3899" s="40">
        <v>0.84444444444444344</v>
      </c>
      <c r="J3899" s="40">
        <v>0.93749999999999878</v>
      </c>
      <c r="K3899" s="40"/>
      <c r="L3899" s="40"/>
      <c r="M3899" s="40"/>
      <c r="N3899" s="40"/>
      <c r="O3899" s="40"/>
      <c r="P3899" s="40"/>
      <c r="Q3899" s="40"/>
      <c r="R3899" s="68"/>
      <c r="S3899" s="69"/>
      <c r="T3899" s="4"/>
      <c r="U3899" s="118"/>
      <c r="V3899" s="615"/>
      <c r="W3899" s="615"/>
      <c r="X3899" s="534"/>
      <c r="Y3899" s="534"/>
      <c r="Z3899" s="467"/>
      <c r="AA3899" s="104" t="s">
        <v>1258</v>
      </c>
    </row>
    <row r="3900" spans="1:27" s="751" customFormat="1" ht="24.75" customHeight="1" x14ac:dyDescent="0.15">
      <c r="A3900" s="728">
        <v>14</v>
      </c>
      <c r="B3900" s="40">
        <v>0.29861111111111122</v>
      </c>
      <c r="C3900" s="40">
        <v>0.3618055555555556</v>
      </c>
      <c r="D3900" s="40">
        <v>0.46875000000000033</v>
      </c>
      <c r="E3900" s="40">
        <v>0.53125000000000011</v>
      </c>
      <c r="F3900" s="40">
        <v>0.62916666666666654</v>
      </c>
      <c r="G3900" s="40">
        <v>0.69166666666666621</v>
      </c>
      <c r="H3900" s="40">
        <v>0.78611111111111043</v>
      </c>
      <c r="I3900" s="40">
        <v>0.85486111111111007</v>
      </c>
      <c r="J3900" s="40"/>
      <c r="K3900" s="40"/>
      <c r="L3900" s="40"/>
      <c r="M3900" s="40"/>
      <c r="N3900" s="40"/>
      <c r="O3900" s="40"/>
      <c r="P3900" s="40"/>
      <c r="Q3900" s="40"/>
      <c r="R3900" s="68"/>
      <c r="S3900" s="69"/>
      <c r="T3900" s="4"/>
      <c r="U3900" s="118"/>
      <c r="V3900" s="615"/>
      <c r="W3900" s="534"/>
      <c r="X3900" s="534"/>
      <c r="Y3900" s="534"/>
      <c r="Z3900" s="467"/>
      <c r="AA3900" s="104"/>
    </row>
    <row r="3901" spans="1:27" s="751" customFormat="1" ht="24.75" customHeight="1" x14ac:dyDescent="0.15">
      <c r="A3901" s="728">
        <v>15</v>
      </c>
      <c r="B3901" s="14">
        <v>0.3090277777777779</v>
      </c>
      <c r="C3901" s="418">
        <v>0.37291666666666673</v>
      </c>
      <c r="D3901" s="14">
        <v>0.48194444444444479</v>
      </c>
      <c r="E3901" s="418">
        <v>0.54444444444444451</v>
      </c>
      <c r="F3901" s="14">
        <v>0.63819444444444429</v>
      </c>
      <c r="G3901" s="418">
        <v>0.70069444444444395</v>
      </c>
      <c r="H3901" s="14">
        <v>0.79513888888888817</v>
      </c>
      <c r="I3901" s="418">
        <v>0.86458333333333226</v>
      </c>
      <c r="J3901" s="14"/>
      <c r="K3901" s="418"/>
      <c r="L3901" s="14"/>
      <c r="M3901" s="418"/>
      <c r="N3901" s="40"/>
      <c r="O3901" s="40"/>
      <c r="P3901" s="40"/>
      <c r="Q3901" s="40"/>
      <c r="R3901" s="68"/>
      <c r="S3901" s="69"/>
      <c r="T3901" s="4"/>
      <c r="U3901" s="118"/>
      <c r="V3901" s="534"/>
      <c r="W3901" s="534"/>
      <c r="X3901" s="534"/>
      <c r="Y3901" s="534"/>
      <c r="Z3901" s="467"/>
    </row>
    <row r="3902" spans="1:27" s="751" customFormat="1" ht="24.75" customHeight="1" x14ac:dyDescent="0.15">
      <c r="A3902" s="728">
        <v>16</v>
      </c>
      <c r="B3902" s="14"/>
      <c r="C3902" s="418"/>
      <c r="D3902" s="14"/>
      <c r="E3902" s="418"/>
      <c r="F3902" s="14"/>
      <c r="G3902" s="418"/>
      <c r="H3902" s="14"/>
      <c r="I3902" s="418"/>
      <c r="J3902" s="14"/>
      <c r="K3902" s="418"/>
      <c r="L3902" s="14"/>
      <c r="M3902" s="418"/>
      <c r="N3902" s="40"/>
      <c r="O3902" s="40"/>
      <c r="P3902" s="40"/>
      <c r="Q3902" s="40"/>
      <c r="R3902" s="68"/>
      <c r="S3902" s="69"/>
      <c r="T3902" s="4"/>
      <c r="U3902" s="118"/>
      <c r="V3902" s="534"/>
      <c r="W3902" s="534"/>
      <c r="X3902" s="534"/>
      <c r="Y3902" s="534"/>
      <c r="Z3902" s="467"/>
    </row>
    <row r="3903" spans="1:27" s="751" customFormat="1" ht="24.75" customHeight="1" x14ac:dyDescent="0.15">
      <c r="A3903" s="728">
        <v>17</v>
      </c>
      <c r="B3903" s="14"/>
      <c r="C3903" s="418"/>
      <c r="D3903" s="418"/>
      <c r="E3903" s="418"/>
      <c r="F3903" s="418"/>
      <c r="G3903" s="418"/>
      <c r="H3903" s="418"/>
      <c r="I3903" s="418"/>
      <c r="J3903" s="418"/>
      <c r="K3903" s="418"/>
      <c r="L3903" s="418"/>
      <c r="M3903" s="418"/>
      <c r="N3903" s="40"/>
      <c r="O3903" s="40"/>
      <c r="P3903" s="40"/>
      <c r="Q3903" s="40"/>
      <c r="R3903" s="68"/>
      <c r="S3903" s="69"/>
      <c r="T3903" s="4"/>
      <c r="U3903" s="118"/>
      <c r="V3903" s="534"/>
      <c r="W3903" s="534"/>
      <c r="X3903" s="534"/>
      <c r="Y3903" s="534"/>
      <c r="Z3903" s="467"/>
    </row>
    <row r="3904" spans="1:27" s="751" customFormat="1" ht="24.75" customHeight="1" x14ac:dyDescent="0.15">
      <c r="A3904" s="728">
        <v>18</v>
      </c>
      <c r="B3904" s="14"/>
      <c r="C3904" s="418"/>
      <c r="D3904" s="418"/>
      <c r="E3904" s="418"/>
      <c r="F3904" s="418"/>
      <c r="G3904" s="418"/>
      <c r="H3904" s="418"/>
      <c r="I3904" s="418"/>
      <c r="J3904" s="418"/>
      <c r="K3904" s="418"/>
      <c r="L3904" s="418"/>
      <c r="M3904" s="418"/>
      <c r="N3904" s="40"/>
      <c r="O3904" s="40"/>
      <c r="P3904" s="40"/>
      <c r="Q3904" s="40"/>
      <c r="R3904" s="68"/>
      <c r="S3904" s="69"/>
      <c r="T3904" s="4"/>
      <c r="U3904" s="118"/>
      <c r="V3904" s="534"/>
      <c r="W3904" s="534"/>
      <c r="X3904" s="534"/>
      <c r="Y3904" s="534"/>
      <c r="Z3904" s="467"/>
    </row>
    <row r="3905" spans="1:26" s="751" customFormat="1" ht="24.75" customHeight="1" x14ac:dyDescent="0.15">
      <c r="A3905" s="8">
        <v>19</v>
      </c>
      <c r="B3905" s="418"/>
      <c r="C3905" s="418"/>
      <c r="D3905" s="418"/>
      <c r="E3905" s="418"/>
      <c r="F3905" s="418"/>
      <c r="G3905" s="418"/>
      <c r="H3905" s="418"/>
      <c r="I3905" s="418"/>
      <c r="J3905" s="418"/>
      <c r="K3905" s="418"/>
      <c r="L3905" s="418"/>
      <c r="M3905" s="418"/>
      <c r="N3905" s="40"/>
      <c r="O3905" s="40"/>
      <c r="P3905" s="40"/>
      <c r="Q3905" s="40"/>
      <c r="R3905" s="10"/>
      <c r="S3905" s="69"/>
      <c r="T3905" s="4"/>
      <c r="U3905" s="118"/>
      <c r="V3905" s="534"/>
      <c r="W3905" s="534"/>
      <c r="X3905" s="534"/>
      <c r="Y3905" s="534"/>
      <c r="Z3905" s="467"/>
    </row>
    <row r="3906" spans="1:26" s="751" customFormat="1" ht="24.75" customHeight="1" x14ac:dyDescent="0.15">
      <c r="A3906" s="8">
        <v>20</v>
      </c>
      <c r="B3906" s="14"/>
      <c r="C3906" s="418"/>
      <c r="D3906" s="418"/>
      <c r="E3906" s="418"/>
      <c r="F3906" s="418"/>
      <c r="G3906" s="418"/>
      <c r="H3906" s="418"/>
      <c r="I3906" s="418"/>
      <c r="J3906" s="418"/>
      <c r="K3906" s="418"/>
      <c r="L3906" s="418"/>
      <c r="M3906" s="418"/>
      <c r="N3906" s="3"/>
      <c r="O3906" s="3"/>
      <c r="P3906" s="3"/>
      <c r="Q3906" s="3"/>
      <c r="R3906" s="9"/>
      <c r="S3906" s="4"/>
      <c r="T3906" s="4"/>
      <c r="U3906" s="118"/>
      <c r="V3906" s="534"/>
      <c r="W3906" s="534"/>
      <c r="X3906" s="534"/>
      <c r="Y3906" s="534"/>
      <c r="Z3906" s="467"/>
    </row>
    <row r="3907" spans="1:26" s="751" customFormat="1" ht="24.75" customHeight="1" x14ac:dyDescent="0.15">
      <c r="A3907" s="8">
        <v>21</v>
      </c>
      <c r="B3907" s="14"/>
      <c r="C3907" s="418"/>
      <c r="D3907" s="418"/>
      <c r="E3907" s="418"/>
      <c r="F3907" s="418"/>
      <c r="G3907" s="418"/>
      <c r="H3907" s="418"/>
      <c r="I3907" s="418"/>
      <c r="J3907" s="418"/>
      <c r="K3907" s="418"/>
      <c r="L3907" s="418"/>
      <c r="M3907" s="418"/>
      <c r="N3907" s="4"/>
      <c r="O3907" s="4"/>
      <c r="P3907" s="4"/>
      <c r="Q3907" s="4"/>
      <c r="R3907" s="4"/>
      <c r="S3907" s="4"/>
      <c r="T3907" s="4"/>
      <c r="U3907" s="118"/>
      <c r="V3907" s="534"/>
      <c r="W3907" s="534"/>
      <c r="X3907" s="534"/>
      <c r="Y3907" s="534"/>
      <c r="Z3907" s="467"/>
    </row>
    <row r="3908" spans="1:26" s="751" customFormat="1" ht="24.75" customHeight="1" x14ac:dyDescent="0.15">
      <c r="A3908" s="8">
        <v>22</v>
      </c>
      <c r="B3908" s="4"/>
      <c r="C3908" s="418"/>
      <c r="D3908" s="418"/>
      <c r="E3908" s="418"/>
      <c r="F3908" s="418"/>
      <c r="G3908" s="418"/>
      <c r="H3908" s="418"/>
      <c r="I3908" s="418"/>
      <c r="J3908" s="418"/>
      <c r="K3908" s="418"/>
      <c r="L3908" s="418"/>
      <c r="M3908" s="418"/>
      <c r="N3908" s="4"/>
      <c r="O3908" s="4"/>
      <c r="P3908" s="4"/>
      <c r="Q3908" s="4"/>
      <c r="R3908" s="4"/>
      <c r="S3908" s="4"/>
      <c r="T3908" s="4"/>
      <c r="U3908" s="118"/>
      <c r="V3908" s="534"/>
      <c r="W3908" s="534"/>
      <c r="X3908" s="534"/>
      <c r="Y3908" s="534"/>
      <c r="Z3908" s="467"/>
    </row>
    <row r="3909" spans="1:26" s="751" customFormat="1" ht="24.75" customHeight="1" x14ac:dyDescent="0.15">
      <c r="A3909" s="8">
        <v>23</v>
      </c>
      <c r="B3909" s="4"/>
      <c r="C3909" s="418"/>
      <c r="D3909" s="418"/>
      <c r="E3909" s="418"/>
      <c r="F3909" s="418"/>
      <c r="G3909" s="418"/>
      <c r="H3909" s="418"/>
      <c r="I3909" s="418"/>
      <c r="J3909" s="418"/>
      <c r="K3909" s="418"/>
      <c r="L3909" s="418"/>
      <c r="M3909" s="418"/>
      <c r="N3909" s="4"/>
      <c r="O3909" s="4"/>
      <c r="P3909" s="4"/>
      <c r="Q3909" s="4"/>
      <c r="R3909" s="4"/>
      <c r="S3909" s="4"/>
      <c r="T3909" s="4"/>
      <c r="U3909" s="118"/>
      <c r="V3909" s="534"/>
      <c r="W3909" s="534"/>
      <c r="X3909" s="534"/>
      <c r="Y3909" s="534"/>
      <c r="Z3909" s="467"/>
    </row>
    <row r="3910" spans="1:26" s="751" customFormat="1" ht="24.75" customHeight="1" x14ac:dyDescent="0.15">
      <c r="A3910" s="8">
        <v>24</v>
      </c>
      <c r="B3910" s="4"/>
      <c r="C3910" s="418"/>
      <c r="D3910" s="418"/>
      <c r="E3910" s="418"/>
      <c r="F3910" s="418"/>
      <c r="G3910" s="418"/>
      <c r="H3910" s="418"/>
      <c r="I3910" s="418"/>
      <c r="J3910" s="418"/>
      <c r="K3910" s="418"/>
      <c r="L3910" s="418"/>
      <c r="M3910" s="418"/>
      <c r="N3910" s="4"/>
      <c r="O3910" s="4"/>
      <c r="P3910" s="4"/>
      <c r="Q3910" s="4"/>
      <c r="R3910" s="4"/>
      <c r="S3910" s="4"/>
      <c r="T3910" s="4"/>
      <c r="U3910" s="118"/>
      <c r="V3910" s="534"/>
      <c r="W3910" s="534"/>
      <c r="X3910" s="534"/>
      <c r="Y3910" s="534"/>
      <c r="Z3910" s="467"/>
    </row>
    <row r="3911" spans="1:26" s="751" customFormat="1" ht="24.75" customHeight="1" x14ac:dyDescent="0.15">
      <c r="A3911" s="8">
        <v>25</v>
      </c>
      <c r="B3911" s="4"/>
      <c r="C3911" s="418"/>
      <c r="D3911" s="418"/>
      <c r="E3911" s="418"/>
      <c r="F3911" s="418"/>
      <c r="G3911" s="418"/>
      <c r="H3911" s="418"/>
      <c r="I3911" s="418"/>
      <c r="J3911" s="418"/>
      <c r="K3911" s="418"/>
      <c r="L3911" s="418"/>
      <c r="M3911" s="418"/>
      <c r="N3911" s="4"/>
      <c r="O3911" s="4"/>
      <c r="P3911" s="4"/>
      <c r="Q3911" s="4"/>
      <c r="R3911" s="4"/>
      <c r="S3911" s="4"/>
      <c r="T3911" s="4"/>
      <c r="U3911" s="118"/>
      <c r="V3911" s="534"/>
      <c r="W3911" s="534"/>
      <c r="X3911" s="534"/>
      <c r="Y3911" s="534"/>
      <c r="Z3911" s="467"/>
    </row>
    <row r="3912" spans="1:26" s="751" customFormat="1" ht="24.75" customHeight="1" x14ac:dyDescent="0.15">
      <c r="A3912" s="8">
        <v>26</v>
      </c>
      <c r="B3912" s="4"/>
      <c r="C3912" s="418"/>
      <c r="D3912" s="418"/>
      <c r="E3912" s="418"/>
      <c r="F3912" s="418"/>
      <c r="G3912" s="418"/>
      <c r="H3912" s="418"/>
      <c r="I3912" s="418"/>
      <c r="J3912" s="418"/>
      <c r="K3912" s="418"/>
      <c r="L3912" s="418"/>
      <c r="M3912" s="418"/>
      <c r="N3912" s="4"/>
      <c r="O3912" s="4"/>
      <c r="P3912" s="4"/>
      <c r="Q3912" s="4"/>
      <c r="R3912" s="4"/>
      <c r="S3912" s="4"/>
      <c r="T3912" s="4"/>
      <c r="U3912" s="118"/>
      <c r="V3912" s="534"/>
      <c r="W3912" s="534"/>
      <c r="X3912" s="534"/>
      <c r="Y3912" s="534"/>
      <c r="Z3912" s="467"/>
    </row>
    <row r="3913" spans="1:26" s="751" customFormat="1" ht="24.75" customHeight="1" x14ac:dyDescent="0.15">
      <c r="A3913" s="8">
        <v>27</v>
      </c>
      <c r="B3913" s="4"/>
      <c r="C3913" s="418"/>
      <c r="D3913" s="418"/>
      <c r="E3913" s="418"/>
      <c r="F3913" s="418"/>
      <c r="G3913" s="418"/>
      <c r="H3913" s="418"/>
      <c r="I3913" s="418"/>
      <c r="J3913" s="418"/>
      <c r="K3913" s="418"/>
      <c r="L3913" s="418"/>
      <c r="M3913" s="418"/>
      <c r="N3913" s="4"/>
      <c r="O3913" s="4"/>
      <c r="P3913" s="4"/>
      <c r="Q3913" s="4"/>
      <c r="R3913" s="4"/>
      <c r="S3913" s="4"/>
      <c r="T3913" s="4"/>
      <c r="U3913" s="118"/>
      <c r="V3913" s="534"/>
      <c r="W3913" s="534"/>
      <c r="X3913" s="534"/>
      <c r="Y3913" s="534"/>
      <c r="Z3913" s="467"/>
    </row>
    <row r="3914" spans="1:26" s="751" customFormat="1" ht="24.75" customHeight="1" x14ac:dyDescent="0.15">
      <c r="A3914" s="8">
        <v>28</v>
      </c>
      <c r="B3914" s="4"/>
      <c r="C3914" s="418"/>
      <c r="D3914" s="418"/>
      <c r="E3914" s="418"/>
      <c r="F3914" s="418"/>
      <c r="G3914" s="418"/>
      <c r="H3914" s="418"/>
      <c r="I3914" s="418"/>
      <c r="J3914" s="418"/>
      <c r="K3914" s="418"/>
      <c r="L3914" s="418"/>
      <c r="M3914" s="418"/>
      <c r="N3914" s="4"/>
      <c r="O3914" s="4"/>
      <c r="P3914" s="4"/>
      <c r="Q3914" s="4"/>
      <c r="R3914" s="4"/>
      <c r="S3914" s="4"/>
      <c r="T3914" s="14"/>
      <c r="U3914" s="20"/>
      <c r="V3914" s="534"/>
      <c r="W3914" s="534"/>
      <c r="X3914" s="534"/>
      <c r="Y3914" s="534"/>
      <c r="Z3914" s="467"/>
    </row>
    <row r="3915" spans="1:26" s="751" customFormat="1" ht="24.75" customHeight="1" x14ac:dyDescent="0.15">
      <c r="A3915" s="8">
        <v>29</v>
      </c>
      <c r="B3915" s="4"/>
      <c r="C3915" s="418"/>
      <c r="D3915" s="418"/>
      <c r="E3915" s="418"/>
      <c r="F3915" s="418"/>
      <c r="G3915" s="418"/>
      <c r="H3915" s="418"/>
      <c r="I3915" s="418"/>
      <c r="J3915" s="418"/>
      <c r="K3915" s="418"/>
      <c r="L3915" s="418"/>
      <c r="M3915" s="418"/>
      <c r="N3915" s="4"/>
      <c r="O3915" s="4"/>
      <c r="P3915" s="4"/>
      <c r="Q3915" s="4"/>
      <c r="R3915" s="4"/>
      <c r="S3915" s="4"/>
      <c r="T3915" s="14"/>
      <c r="U3915" s="20"/>
      <c r="V3915" s="534"/>
      <c r="W3915" s="534"/>
      <c r="X3915" s="534"/>
      <c r="Y3915" s="534"/>
      <c r="Z3915" s="467"/>
    </row>
    <row r="3916" spans="1:26" s="751" customFormat="1" ht="24.75" customHeight="1" x14ac:dyDescent="0.15">
      <c r="A3916" s="44">
        <v>30</v>
      </c>
      <c r="B3916" s="45"/>
      <c r="C3916" s="418"/>
      <c r="D3916" s="418"/>
      <c r="E3916" s="418"/>
      <c r="F3916" s="418"/>
      <c r="G3916" s="418"/>
      <c r="H3916" s="418"/>
      <c r="I3916" s="418"/>
      <c r="J3916" s="418"/>
      <c r="K3916" s="418"/>
      <c r="L3916" s="418"/>
      <c r="M3916" s="418"/>
      <c r="N3916" s="45"/>
      <c r="O3916" s="45"/>
      <c r="P3916" s="45"/>
      <c r="Q3916" s="45"/>
      <c r="R3916" s="45"/>
      <c r="S3916" s="45"/>
      <c r="T3916" s="46"/>
      <c r="U3916" s="47"/>
      <c r="V3916" s="534"/>
      <c r="W3916" s="534"/>
      <c r="X3916" s="534"/>
      <c r="Y3916" s="534"/>
      <c r="Z3916" s="467"/>
    </row>
    <row r="3917" spans="1:26" s="751" customFormat="1" ht="24.75" customHeight="1" x14ac:dyDescent="0.15">
      <c r="A3917" s="44">
        <v>31</v>
      </c>
      <c r="B3917" s="45"/>
      <c r="C3917" s="418"/>
      <c r="D3917" s="418"/>
      <c r="E3917" s="418"/>
      <c r="F3917" s="418"/>
      <c r="G3917" s="418"/>
      <c r="H3917" s="418"/>
      <c r="I3917" s="418"/>
      <c r="J3917" s="418"/>
      <c r="K3917" s="418"/>
      <c r="L3917" s="418"/>
      <c r="M3917" s="418"/>
      <c r="N3917" s="45"/>
      <c r="O3917" s="45"/>
      <c r="P3917" s="45"/>
      <c r="Q3917" s="45"/>
      <c r="R3917" s="45"/>
      <c r="S3917" s="45"/>
      <c r="T3917" s="46"/>
      <c r="U3917" s="47"/>
      <c r="V3917" s="534"/>
      <c r="W3917" s="534"/>
      <c r="X3917" s="534"/>
      <c r="Y3917" s="534"/>
      <c r="Z3917" s="467"/>
    </row>
    <row r="3918" spans="1:26" s="751" customFormat="1" ht="24.75" customHeight="1" x14ac:dyDescent="0.15">
      <c r="A3918" s="44">
        <v>32</v>
      </c>
      <c r="B3918" s="45"/>
      <c r="C3918" s="418"/>
      <c r="D3918" s="418"/>
      <c r="E3918" s="418"/>
      <c r="F3918" s="418"/>
      <c r="G3918" s="418"/>
      <c r="H3918" s="418"/>
      <c r="I3918" s="418"/>
      <c r="J3918" s="418"/>
      <c r="K3918" s="418"/>
      <c r="L3918" s="418"/>
      <c r="M3918" s="418"/>
      <c r="N3918" s="45"/>
      <c r="O3918" s="45"/>
      <c r="P3918" s="45"/>
      <c r="Q3918" s="45"/>
      <c r="R3918" s="45"/>
      <c r="S3918" s="45"/>
      <c r="T3918" s="46"/>
      <c r="U3918" s="47"/>
      <c r="V3918" s="534"/>
      <c r="W3918" s="534"/>
      <c r="X3918" s="534"/>
      <c r="Y3918" s="534"/>
      <c r="Z3918" s="467"/>
    </row>
    <row r="3919" spans="1:26" s="751" customFormat="1" ht="24.75" customHeight="1" thickBot="1" x14ac:dyDescent="0.2">
      <c r="A3919" s="48">
        <v>33</v>
      </c>
      <c r="B3919" s="12"/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31"/>
      <c r="U3919" s="32"/>
      <c r="V3919" s="534"/>
      <c r="W3919" s="534"/>
      <c r="X3919" s="534"/>
      <c r="Y3919" s="534"/>
      <c r="Z3919" s="467"/>
    </row>
    <row r="3920" spans="1:26" s="751" customFormat="1" ht="20.100000000000001" customHeight="1" thickBot="1" x14ac:dyDescent="0.2">
      <c r="A3920" s="1522" t="s">
        <v>1017</v>
      </c>
      <c r="B3920" s="1523"/>
      <c r="C3920" s="1448" t="s">
        <v>1019</v>
      </c>
      <c r="D3920" s="1448"/>
      <c r="E3920" s="1448"/>
      <c r="F3920" s="1449"/>
      <c r="G3920" s="13"/>
      <c r="H3920" s="13"/>
      <c r="I3920" s="13"/>
      <c r="J3920" s="13"/>
      <c r="K3920" s="13"/>
      <c r="L3920" s="13"/>
      <c r="M3920" s="13"/>
      <c r="N3920" s="13"/>
      <c r="O3920" s="13"/>
      <c r="P3920" s="13"/>
      <c r="Q3920" s="13"/>
      <c r="R3920" s="13"/>
      <c r="S3920" s="13"/>
      <c r="T3920" s="467"/>
      <c r="U3920" s="467"/>
      <c r="V3920" s="534"/>
      <c r="W3920" s="534"/>
      <c r="X3920" s="534"/>
      <c r="Y3920" s="534"/>
      <c r="Z3920" s="467"/>
    </row>
    <row r="3921" spans="1:27" s="751" customFormat="1" ht="31.5" customHeight="1" thickBot="1" x14ac:dyDescent="0.2">
      <c r="A3921" s="1476" t="s">
        <v>1457</v>
      </c>
      <c r="B3921" s="1477"/>
      <c r="C3921" s="1477"/>
      <c r="D3921" s="1477"/>
      <c r="E3921" s="1478"/>
      <c r="F3921" s="602" t="s">
        <v>1766</v>
      </c>
      <c r="G3921" s="1"/>
      <c r="H3921" s="1479" t="s">
        <v>177</v>
      </c>
      <c r="I3921" s="1480"/>
      <c r="J3921" s="1480"/>
      <c r="K3921" s="5" t="s">
        <v>135</v>
      </c>
      <c r="L3921" s="1457" t="s">
        <v>1458</v>
      </c>
      <c r="M3921" s="1457"/>
      <c r="N3921" s="1458"/>
      <c r="O3921" s="1"/>
      <c r="P3921" s="6"/>
      <c r="Q3921" s="6"/>
      <c r="R3921" s="6"/>
      <c r="S3921" s="1"/>
      <c r="T3921" s="1648" t="s">
        <v>354</v>
      </c>
      <c r="U3921" s="1649"/>
      <c r="V3921" s="610">
        <f>V3923/V3928</f>
        <v>8.5111788617886174E-3</v>
      </c>
      <c r="W3921" s="610">
        <f>W3923/W3928</f>
        <v>8.4086345381526092E-3</v>
      </c>
      <c r="X3921" s="678">
        <f>AVERAGE(V3921,W3921)</f>
        <v>8.4599066999706124E-3</v>
      </c>
      <c r="Y3921" s="637" t="s">
        <v>1459</v>
      </c>
      <c r="Z3921" s="679">
        <f>ROUND(X3921*1440,0)/1440</f>
        <v>8.3333333333333332E-3</v>
      </c>
    </row>
    <row r="3922" spans="1:27" s="751" customFormat="1" ht="9" customHeight="1" thickBot="1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610">
        <v>0.23958333333333334</v>
      </c>
      <c r="W3922" s="610">
        <v>0.23958333333333334</v>
      </c>
      <c r="Z3922" s="104"/>
    </row>
    <row r="3923" spans="1:27" s="751" customFormat="1" ht="20.100000000000001" customHeight="1" thickBot="1" x14ac:dyDescent="0.2">
      <c r="A3923" s="1495" t="s">
        <v>1460</v>
      </c>
      <c r="B3923" s="1483"/>
      <c r="C3923" s="1450" t="s">
        <v>83</v>
      </c>
      <c r="D3923" s="1451"/>
      <c r="E3923" s="1452"/>
      <c r="F3923" s="190"/>
      <c r="G3923" s="190"/>
      <c r="H3923" s="190"/>
      <c r="I3923" s="190"/>
      <c r="J3923" s="1"/>
      <c r="K3923" s="1"/>
      <c r="L3923" s="1"/>
      <c r="M3923" s="1"/>
      <c r="N3923" s="1"/>
      <c r="O3923" s="7" t="s">
        <v>238</v>
      </c>
      <c r="P3923" s="1536">
        <f>MINUTE(Z3921)</f>
        <v>12</v>
      </c>
      <c r="Q3923" s="1537"/>
      <c r="R3923" s="1"/>
      <c r="S3923" s="7" t="s">
        <v>139</v>
      </c>
      <c r="T3923" s="1690">
        <v>5.8333333333333327E-2</v>
      </c>
      <c r="U3923" s="1466"/>
      <c r="V3923" s="610">
        <f>V3924-V3922</f>
        <v>0.69791666666666663</v>
      </c>
      <c r="W3923" s="610">
        <f>W3924-W3922</f>
        <v>0.69791666666666663</v>
      </c>
      <c r="Z3923" s="104"/>
    </row>
    <row r="3924" spans="1:27" s="751" customFormat="1" ht="9" customHeight="1" thickBot="1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610">
        <v>0.9375</v>
      </c>
      <c r="W3924" s="610">
        <v>0.9375</v>
      </c>
      <c r="Z3924" s="104"/>
    </row>
    <row r="3925" spans="1:27" s="751" customFormat="1" ht="20.100000000000001" customHeight="1" x14ac:dyDescent="0.15">
      <c r="A3925" s="1499" t="s">
        <v>1461</v>
      </c>
      <c r="B3925" s="1494">
        <v>1</v>
      </c>
      <c r="C3925" s="1494"/>
      <c r="D3925" s="1494">
        <v>2</v>
      </c>
      <c r="E3925" s="1494"/>
      <c r="F3925" s="1494">
        <v>3</v>
      </c>
      <c r="G3925" s="1494"/>
      <c r="H3925" s="1494">
        <v>4</v>
      </c>
      <c r="I3925" s="1494"/>
      <c r="J3925" s="1494">
        <v>5</v>
      </c>
      <c r="K3925" s="1494"/>
      <c r="L3925" s="1494">
        <v>6</v>
      </c>
      <c r="M3925" s="1494"/>
      <c r="N3925" s="1494">
        <v>7</v>
      </c>
      <c r="O3925" s="1494"/>
      <c r="P3925" s="1494">
        <v>8</v>
      </c>
      <c r="Q3925" s="1494"/>
      <c r="R3925" s="1494">
        <v>9</v>
      </c>
      <c r="S3925" s="1494"/>
      <c r="T3925" s="1494">
        <v>10</v>
      </c>
      <c r="U3925" s="1514"/>
      <c r="V3925" s="610"/>
      <c r="W3925" s="610"/>
      <c r="Z3925" s="104"/>
    </row>
    <row r="3926" spans="1:27" s="751" customFormat="1" ht="20.100000000000001" customHeight="1" x14ac:dyDescent="0.15">
      <c r="A3926" s="1500"/>
      <c r="B3926" s="9" t="s">
        <v>75</v>
      </c>
      <c r="C3926" s="9" t="s">
        <v>84</v>
      </c>
      <c r="D3926" s="9" t="s">
        <v>75</v>
      </c>
      <c r="E3926" s="9" t="s">
        <v>84</v>
      </c>
      <c r="F3926" s="9" t="s">
        <v>75</v>
      </c>
      <c r="G3926" s="9" t="s">
        <v>84</v>
      </c>
      <c r="H3926" s="9" t="s">
        <v>75</v>
      </c>
      <c r="I3926" s="9" t="s">
        <v>84</v>
      </c>
      <c r="J3926" s="9" t="s">
        <v>75</v>
      </c>
      <c r="K3926" s="9" t="s">
        <v>84</v>
      </c>
      <c r="L3926" s="9" t="s">
        <v>75</v>
      </c>
      <c r="M3926" s="9"/>
      <c r="N3926" s="9"/>
      <c r="O3926" s="9"/>
      <c r="P3926" s="9"/>
      <c r="Q3926" s="9"/>
      <c r="R3926" s="9"/>
      <c r="S3926" s="9"/>
      <c r="T3926" s="9"/>
      <c r="U3926" s="116"/>
      <c r="V3926" s="409"/>
      <c r="W3926" s="409"/>
      <c r="Z3926" s="104"/>
    </row>
    <row r="3927" spans="1:27" s="414" customFormat="1" ht="24.75" customHeight="1" x14ac:dyDescent="0.15">
      <c r="A3927" s="8">
        <v>1</v>
      </c>
      <c r="B3927" s="709"/>
      <c r="C3927" s="39" t="s">
        <v>355</v>
      </c>
      <c r="D3927" s="709">
        <v>0.31180555555555423</v>
      </c>
      <c r="E3927" s="709">
        <v>0.3784722222222236</v>
      </c>
      <c r="F3927" s="709">
        <v>0.4750000000001649</v>
      </c>
      <c r="G3927" s="709">
        <v>0.53958333333334096</v>
      </c>
      <c r="H3927" s="709"/>
      <c r="I3927" s="709"/>
      <c r="J3927" s="709"/>
      <c r="K3927" s="709"/>
      <c r="L3927" s="709"/>
      <c r="M3927" s="40"/>
      <c r="N3927" s="411"/>
      <c r="O3927" s="411"/>
      <c r="P3927" s="40"/>
      <c r="Q3927" s="40"/>
      <c r="R3927" s="68"/>
      <c r="S3927" s="69"/>
      <c r="T3927" s="4"/>
      <c r="U3927" s="118"/>
      <c r="V3927" s="412">
        <f>COUNTA(B3927:U3953)</f>
        <v>165</v>
      </c>
      <c r="W3927" s="413">
        <f>V3927/18/2</f>
        <v>4.583333333333333</v>
      </c>
      <c r="Z3927" s="104"/>
    </row>
    <row r="3928" spans="1:27" s="751" customFormat="1" ht="24.75" customHeight="1" x14ac:dyDescent="0.15">
      <c r="A3928" s="8">
        <v>2</v>
      </c>
      <c r="B3928" s="709"/>
      <c r="C3928" s="709">
        <v>0.23958333333333334</v>
      </c>
      <c r="D3928" s="709">
        <v>0.3201388888888872</v>
      </c>
      <c r="E3928" s="709">
        <v>0.38750000000000134</v>
      </c>
      <c r="F3928" s="709">
        <v>0.48333333333353867</v>
      </c>
      <c r="G3928" s="709">
        <v>0.54791666666667593</v>
      </c>
      <c r="H3928" s="709">
        <v>0.63402777777854846</v>
      </c>
      <c r="I3928" s="709">
        <v>0.69791666666668706</v>
      </c>
      <c r="J3928" s="709">
        <v>0.80416666666743675</v>
      </c>
      <c r="K3928" s="709">
        <v>0.86458333333335313</v>
      </c>
      <c r="L3928" s="709"/>
      <c r="M3928" s="40"/>
      <c r="N3928" s="411"/>
      <c r="O3928" s="411"/>
      <c r="P3928" s="415"/>
      <c r="Q3928" s="415"/>
      <c r="R3928" s="68"/>
      <c r="S3928" s="69"/>
      <c r="T3928" s="4"/>
      <c r="U3928" s="118"/>
      <c r="V3928" s="416">
        <f>COUNTA(B3927:B3953,D3927:D3953,F3927:F3953,H3927:H3953,J3927:J3953,L3927:L3953,N3927:N3953,P3927:P3953,R3927:R3953,T3927:T3953)</f>
        <v>82</v>
      </c>
      <c r="W3928" s="416">
        <f>COUNTA(C3927:C3953,E3927:E3953,G3927:G3953,I3927:I3953,K3927:K3953,M3927:M3953,O3927:O3953,Q3927:Q3953,S3927:S3953,U3927:U3953)</f>
        <v>83</v>
      </c>
      <c r="Y3928" s="1">
        <f>(V3928+W3928)/2</f>
        <v>82.5</v>
      </c>
      <c r="Z3928" s="104"/>
      <c r="AA3928" s="104" t="s">
        <v>356</v>
      </c>
    </row>
    <row r="3929" spans="1:27" s="751" customFormat="1" ht="24.75" customHeight="1" x14ac:dyDescent="0.15">
      <c r="A3929" s="57" t="s">
        <v>327</v>
      </c>
      <c r="B3929" s="709"/>
      <c r="C3929" s="709">
        <v>0.24861111111111112</v>
      </c>
      <c r="D3929" s="709">
        <v>0.32847222222222022</v>
      </c>
      <c r="E3929" s="709">
        <v>0.39652777777777909</v>
      </c>
      <c r="F3929" s="709">
        <v>0.49166666666691244</v>
      </c>
      <c r="G3929" s="709">
        <v>0.5562500000000109</v>
      </c>
      <c r="H3929" s="709">
        <v>0.64375000000077065</v>
      </c>
      <c r="I3929" s="709">
        <v>0.70833333333335369</v>
      </c>
      <c r="J3929" s="709">
        <v>0.81250000000077005</v>
      </c>
      <c r="K3929" s="709">
        <v>0.87152777777779755</v>
      </c>
      <c r="L3929" s="709"/>
      <c r="M3929" s="40"/>
      <c r="N3929" s="411"/>
      <c r="O3929" s="411"/>
      <c r="P3929" s="417"/>
      <c r="Q3929" s="417"/>
      <c r="R3929" s="68"/>
      <c r="S3929" s="69"/>
      <c r="T3929" s="4"/>
      <c r="U3929" s="118"/>
      <c r="V3929" s="409"/>
      <c r="W3929" s="409"/>
      <c r="Y3929" s="1" t="s">
        <v>145</v>
      </c>
      <c r="Z3929" s="104"/>
      <c r="AA3929" s="104" t="s">
        <v>356</v>
      </c>
    </row>
    <row r="3930" spans="1:27" s="751" customFormat="1" ht="24.75" customHeight="1" x14ac:dyDescent="0.15">
      <c r="A3930" s="8">
        <v>4</v>
      </c>
      <c r="B3930" s="709"/>
      <c r="C3930" s="709">
        <v>0.25763888888888897</v>
      </c>
      <c r="D3930" s="709">
        <v>0.33749999999999902</v>
      </c>
      <c r="E3930" s="709">
        <v>0.40555555555555606</v>
      </c>
      <c r="F3930" s="709">
        <v>0.50000000000028622</v>
      </c>
      <c r="G3930" s="709">
        <v>0.56458333333334587</v>
      </c>
      <c r="H3930" s="709">
        <v>0.65347222222299284</v>
      </c>
      <c r="I3930" s="709">
        <v>0.71875000000002032</v>
      </c>
      <c r="J3930" s="709">
        <v>0.82083333333410335</v>
      </c>
      <c r="K3930" s="709">
        <v>0.87916666666668641</v>
      </c>
      <c r="L3930" s="709"/>
      <c r="M3930" s="40"/>
      <c r="N3930" s="411"/>
      <c r="O3930" s="411"/>
      <c r="P3930" s="40"/>
      <c r="Q3930" s="418"/>
      <c r="R3930" s="68"/>
      <c r="S3930" s="69"/>
      <c r="T3930" s="4"/>
      <c r="U3930" s="118"/>
      <c r="V3930" s="419">
        <f t="shared" ref="V3930:V3936" si="56">J3939-J3938</f>
        <v>8.3333333333333037E-3</v>
      </c>
      <c r="W3930" s="419">
        <f>K3931-K3930</f>
        <v>8.3333333333333037E-3</v>
      </c>
      <c r="Z3930" s="104"/>
      <c r="AA3930" s="104" t="s">
        <v>1462</v>
      </c>
    </row>
    <row r="3931" spans="1:27" s="751" customFormat="1" ht="24.75" customHeight="1" x14ac:dyDescent="0.15">
      <c r="A3931" s="8">
        <v>5</v>
      </c>
      <c r="B3931" s="709"/>
      <c r="C3931" s="709">
        <v>0.26597222222222233</v>
      </c>
      <c r="D3931" s="709">
        <v>0.34652777777777821</v>
      </c>
      <c r="E3931" s="709">
        <v>0.41458333333333408</v>
      </c>
      <c r="F3931" s="709">
        <v>0.50833333333365993</v>
      </c>
      <c r="G3931" s="709">
        <v>0.57291666666668084</v>
      </c>
      <c r="H3931" s="709">
        <v>0.66319444444521503</v>
      </c>
      <c r="I3931" s="709">
        <v>0.72916666666668695</v>
      </c>
      <c r="J3931" s="709">
        <v>0.82916666666743666</v>
      </c>
      <c r="K3931" s="709">
        <v>0.88750000000001972</v>
      </c>
      <c r="L3931" s="709"/>
      <c r="M3931" s="40"/>
      <c r="N3931" s="411"/>
      <c r="O3931" s="411"/>
      <c r="P3931" s="40"/>
      <c r="Q3931" s="418"/>
      <c r="R3931" s="68"/>
      <c r="S3931" s="69"/>
      <c r="T3931" s="4"/>
      <c r="U3931" s="118"/>
      <c r="V3931" s="419">
        <f t="shared" si="56"/>
        <v>8.3333333333333037E-3</v>
      </c>
      <c r="W3931" s="419">
        <f>K3932-K3931</f>
        <v>8.3333333333333037E-3</v>
      </c>
      <c r="Z3931" s="104"/>
      <c r="AA3931" s="104" t="s">
        <v>1463</v>
      </c>
    </row>
    <row r="3932" spans="1:27" s="751" customFormat="1" ht="24.75" customHeight="1" x14ac:dyDescent="0.15">
      <c r="A3932" s="57" t="s">
        <v>1464</v>
      </c>
      <c r="B3932" s="746"/>
      <c r="C3932" s="922">
        <v>0.27361111111111119</v>
      </c>
      <c r="D3932" s="709">
        <v>0.35555555555555624</v>
      </c>
      <c r="E3932" s="709">
        <v>0.4229166666666675</v>
      </c>
      <c r="F3932" s="709">
        <v>0.51666666666703365</v>
      </c>
      <c r="G3932" s="709">
        <v>0.58125000000001581</v>
      </c>
      <c r="H3932" s="709">
        <v>0.67361111111188166</v>
      </c>
      <c r="I3932" s="709">
        <v>0.73958333333335358</v>
      </c>
      <c r="J3932" s="709">
        <v>0.83750000000076996</v>
      </c>
      <c r="K3932" s="709">
        <v>0.89583333333335302</v>
      </c>
      <c r="L3932" s="709"/>
      <c r="M3932" s="40"/>
      <c r="N3932" s="411"/>
      <c r="O3932" s="411"/>
      <c r="P3932" s="40"/>
      <c r="Q3932" s="418"/>
      <c r="R3932" s="68"/>
      <c r="S3932" s="69"/>
      <c r="T3932" s="4"/>
      <c r="U3932" s="118"/>
      <c r="V3932" s="419">
        <f t="shared" si="56"/>
        <v>8.3333333333333037E-3</v>
      </c>
      <c r="W3932" s="419">
        <f>K3933-K3932</f>
        <v>8.3333333333333037E-3</v>
      </c>
      <c r="Z3932" s="104"/>
      <c r="AA3932" s="104" t="s">
        <v>356</v>
      </c>
    </row>
    <row r="3933" spans="1:27" s="751" customFormat="1" ht="24.75" customHeight="1" x14ac:dyDescent="0.15">
      <c r="A3933" s="8">
        <v>7</v>
      </c>
      <c r="B3933" s="709"/>
      <c r="C3933" s="922">
        <v>0.27916666666666717</v>
      </c>
      <c r="D3933" s="709">
        <v>0.36458333333333426</v>
      </c>
      <c r="E3933" s="709">
        <v>0.43125000000000091</v>
      </c>
      <c r="F3933" s="709">
        <v>0.52500000000040736</v>
      </c>
      <c r="G3933" s="709">
        <v>0.58958333333335078</v>
      </c>
      <c r="H3933" s="709">
        <v>0.68402777777854828</v>
      </c>
      <c r="I3933" s="709">
        <v>0.75000000000002021</v>
      </c>
      <c r="J3933" s="709">
        <v>0.84583333333410327</v>
      </c>
      <c r="K3933" s="709">
        <v>0.90416666666668633</v>
      </c>
      <c r="L3933" s="709"/>
      <c r="M3933" s="40"/>
      <c r="N3933" s="411"/>
      <c r="O3933" s="420"/>
      <c r="P3933" s="40"/>
      <c r="Q3933" s="418"/>
      <c r="R3933" s="68"/>
      <c r="S3933" s="69"/>
      <c r="T3933" s="4"/>
      <c r="U3933" s="118"/>
      <c r="V3933" s="419">
        <f t="shared" si="56"/>
        <v>8.3333333333333037E-3</v>
      </c>
      <c r="W3933" s="419">
        <f>K3934-K3933</f>
        <v>8.3333333333333037E-3</v>
      </c>
      <c r="Z3933" s="104"/>
      <c r="AA3933" s="104" t="s">
        <v>356</v>
      </c>
    </row>
    <row r="3934" spans="1:27" s="751" customFormat="1" ht="24.75" customHeight="1" x14ac:dyDescent="0.15">
      <c r="A3934" s="8">
        <v>8</v>
      </c>
      <c r="B3934" s="709"/>
      <c r="C3934" s="922">
        <v>0.28472222222222315</v>
      </c>
      <c r="D3934" s="709">
        <v>0.37361111111111228</v>
      </c>
      <c r="E3934" s="709">
        <v>0.43958333333333433</v>
      </c>
      <c r="F3934" s="709">
        <v>0.53333333333378108</v>
      </c>
      <c r="G3934" s="709">
        <v>0.59791666666668575</v>
      </c>
      <c r="H3934" s="709">
        <v>0.69444444444521491</v>
      </c>
      <c r="I3934" s="709">
        <v>0.76041666666668684</v>
      </c>
      <c r="J3934" s="709">
        <v>0.85416666666743657</v>
      </c>
      <c r="K3934" s="709">
        <v>0.91250000000001963</v>
      </c>
      <c r="L3934" s="709"/>
      <c r="M3934" s="40"/>
      <c r="N3934" s="411"/>
      <c r="O3934" s="420"/>
      <c r="P3934" s="40"/>
      <c r="Q3934" s="418"/>
      <c r="R3934" s="68"/>
      <c r="S3934" s="69"/>
      <c r="T3934" s="4"/>
      <c r="U3934" s="118"/>
      <c r="V3934" s="419">
        <f t="shared" si="56"/>
        <v>8.3333333333333037E-3</v>
      </c>
      <c r="W3934" s="419">
        <f>K3935-K3934</f>
        <v>8.3333333333333037E-3</v>
      </c>
      <c r="Z3934" s="104"/>
      <c r="AA3934" s="104" t="s">
        <v>356</v>
      </c>
    </row>
    <row r="3935" spans="1:27" s="751" customFormat="1" ht="24.75" customHeight="1" x14ac:dyDescent="0.15">
      <c r="A3935" s="57" t="s">
        <v>1465</v>
      </c>
      <c r="B3935" s="709"/>
      <c r="C3935" s="922">
        <v>0.29027777777777919</v>
      </c>
      <c r="D3935" s="709">
        <v>0.38263888888889031</v>
      </c>
      <c r="E3935" s="709">
        <v>0.44791666666666774</v>
      </c>
      <c r="F3935" s="709">
        <v>0.54166666666715479</v>
      </c>
      <c r="G3935" s="709">
        <v>0.60625000000002072</v>
      </c>
      <c r="H3935" s="709">
        <v>0.70486111111188154</v>
      </c>
      <c r="I3935" s="709">
        <v>0.77083333333335347</v>
      </c>
      <c r="J3935" s="709">
        <v>0.86250000000076987</v>
      </c>
      <c r="K3935" s="709">
        <v>0.92083333333335293</v>
      </c>
      <c r="L3935" s="709"/>
      <c r="M3935" s="40"/>
      <c r="N3935" s="410"/>
      <c r="O3935" s="410"/>
      <c r="P3935" s="40"/>
      <c r="Q3935" s="418"/>
      <c r="R3935" s="68"/>
      <c r="S3935" s="69"/>
      <c r="T3935" s="4"/>
      <c r="U3935" s="118"/>
      <c r="V3935" s="419">
        <f t="shared" si="56"/>
        <v>8.3333333333333037E-3</v>
      </c>
      <c r="W3935" s="419">
        <f>K3937-K3935</f>
        <v>8.3333333333333037E-3</v>
      </c>
      <c r="Z3935" s="104"/>
      <c r="AA3935" s="104" t="s">
        <v>356</v>
      </c>
    </row>
    <row r="3936" spans="1:27" s="751" customFormat="1" ht="24.75" customHeight="1" x14ac:dyDescent="0.15">
      <c r="A3936" s="8">
        <v>10</v>
      </c>
      <c r="B3936" s="746" t="s">
        <v>1466</v>
      </c>
      <c r="C3936" s="922">
        <v>0.29652777777777917</v>
      </c>
      <c r="D3936" s="709">
        <v>0.39166666666666833</v>
      </c>
      <c r="E3936" s="709">
        <v>0.45625000000000115</v>
      </c>
      <c r="F3936" s="709">
        <v>0.55000000000052851</v>
      </c>
      <c r="G3936" s="709"/>
      <c r="H3936" s="709"/>
      <c r="I3936" s="709"/>
      <c r="J3936" s="709"/>
      <c r="K3936" s="709"/>
      <c r="L3936" s="3"/>
      <c r="M3936" s="40"/>
      <c r="N3936" s="40"/>
      <c r="O3936" s="40"/>
      <c r="P3936" s="40"/>
      <c r="Q3936" s="40"/>
      <c r="R3936" s="68"/>
      <c r="S3936" s="69"/>
      <c r="T3936" s="4"/>
      <c r="U3936" s="118"/>
      <c r="V3936" s="419">
        <f t="shared" si="56"/>
        <v>8.3333333333333037E-3</v>
      </c>
      <c r="W3936" s="419">
        <f>K3938-K3937</f>
        <v>8.3333333333333037E-3</v>
      </c>
      <c r="Z3936" s="104"/>
      <c r="AA3936" s="104"/>
    </row>
    <row r="3937" spans="1:27" s="751" customFormat="1" ht="24.75" customHeight="1" x14ac:dyDescent="0.15">
      <c r="A3937" s="8">
        <v>11</v>
      </c>
      <c r="B3937" s="709">
        <v>0.23958333333333334</v>
      </c>
      <c r="C3937" s="922">
        <v>0.30277777777777914</v>
      </c>
      <c r="D3937" s="709">
        <v>0.40000000000000169</v>
      </c>
      <c r="E3937" s="709">
        <v>0.46458333333333457</v>
      </c>
      <c r="F3937" s="709">
        <v>0.55833333333390223</v>
      </c>
      <c r="G3937" s="709">
        <v>0.61527777777779846</v>
      </c>
      <c r="H3937" s="709">
        <v>0.71527777777854817</v>
      </c>
      <c r="I3937" s="709">
        <v>0.7812500000000201</v>
      </c>
      <c r="J3937" s="709">
        <v>0.87083333333410318</v>
      </c>
      <c r="K3937" s="709">
        <v>0.92916666666668624</v>
      </c>
      <c r="L3937" s="3"/>
      <c r="M3937" s="40"/>
      <c r="N3937" s="40"/>
      <c r="O3937" s="40"/>
      <c r="P3937" s="40"/>
      <c r="Q3937" s="40"/>
      <c r="R3937" s="68"/>
      <c r="S3937" s="69"/>
      <c r="T3937" s="4"/>
      <c r="U3937" s="118"/>
      <c r="V3937" s="419"/>
      <c r="W3937" s="419"/>
      <c r="AA3937" s="104" t="s">
        <v>356</v>
      </c>
    </row>
    <row r="3938" spans="1:27" s="751" customFormat="1" ht="24.75" customHeight="1" x14ac:dyDescent="0.15">
      <c r="A3938" s="57" t="s">
        <v>1467</v>
      </c>
      <c r="B3938" s="709">
        <v>0.24791666666666667</v>
      </c>
      <c r="C3938" s="922">
        <v>0.30902777777777912</v>
      </c>
      <c r="D3938" s="709">
        <v>0.40833333333333505</v>
      </c>
      <c r="E3938" s="709">
        <v>0.47291666666666798</v>
      </c>
      <c r="F3938" s="709">
        <v>0.56666666666727594</v>
      </c>
      <c r="G3938" s="709">
        <v>0.62430555555557621</v>
      </c>
      <c r="H3938" s="709">
        <v>0.7256944444452148</v>
      </c>
      <c r="I3938" s="709">
        <v>0.79166666666668672</v>
      </c>
      <c r="J3938" s="709">
        <v>0.87916666666743648</v>
      </c>
      <c r="K3938" s="709">
        <v>0.93750000000001954</v>
      </c>
      <c r="L3938" s="3"/>
      <c r="M3938" s="40"/>
      <c r="N3938" s="40"/>
      <c r="O3938" s="40"/>
      <c r="P3938" s="40"/>
      <c r="Q3938" s="40"/>
      <c r="R3938" s="68"/>
      <c r="S3938" s="69"/>
      <c r="T3938" s="4"/>
      <c r="U3938" s="118"/>
      <c r="V3938" s="419"/>
      <c r="W3938" s="419"/>
      <c r="AA3938" s="104" t="s">
        <v>356</v>
      </c>
    </row>
    <row r="3939" spans="1:27" s="751" customFormat="1" ht="24.75" customHeight="1" x14ac:dyDescent="0.15">
      <c r="A3939" s="8">
        <v>13</v>
      </c>
      <c r="B3939" s="709">
        <v>0.25555555555555554</v>
      </c>
      <c r="C3939" s="922">
        <v>0.3152777777777791</v>
      </c>
      <c r="D3939" s="709">
        <v>0.41666666666666841</v>
      </c>
      <c r="E3939" s="709">
        <v>0.4812500000000014</v>
      </c>
      <c r="F3939" s="709">
        <v>0.57500000000064966</v>
      </c>
      <c r="G3939" s="709">
        <v>0.63333333333335395</v>
      </c>
      <c r="H3939" s="709">
        <v>0.73611111111188143</v>
      </c>
      <c r="I3939" s="709">
        <v>0.80208333333335335</v>
      </c>
      <c r="J3939" s="709">
        <v>0.88750000000076978</v>
      </c>
      <c r="K3939" s="709"/>
      <c r="L3939" s="3"/>
      <c r="M3939" s="40"/>
      <c r="N3939" s="40"/>
      <c r="O3939" s="40"/>
      <c r="P3939" s="40"/>
      <c r="Q3939" s="40"/>
      <c r="R3939" s="68"/>
      <c r="S3939" s="69"/>
      <c r="T3939" s="4"/>
      <c r="U3939" s="118"/>
      <c r="V3939" s="419"/>
      <c r="W3939" s="419"/>
      <c r="AA3939" s="104"/>
    </row>
    <row r="3940" spans="1:27" s="751" customFormat="1" ht="24.75" customHeight="1" x14ac:dyDescent="0.15">
      <c r="A3940" s="8">
        <v>14</v>
      </c>
      <c r="B3940" s="709">
        <v>0.2631944444444444</v>
      </c>
      <c r="C3940" s="709">
        <v>0.32291666666666796</v>
      </c>
      <c r="D3940" s="709">
        <v>0.42500000000000177</v>
      </c>
      <c r="E3940" s="709">
        <v>0.48958333333333481</v>
      </c>
      <c r="F3940" s="709">
        <v>0.58333333333402337</v>
      </c>
      <c r="G3940" s="709">
        <v>0.6423611111111317</v>
      </c>
      <c r="H3940" s="709">
        <v>0.74652777777854806</v>
      </c>
      <c r="I3940" s="709">
        <v>0.81250000000001998</v>
      </c>
      <c r="J3940" s="709">
        <v>0.89583333333410309</v>
      </c>
      <c r="K3940" s="709"/>
      <c r="L3940" s="3"/>
      <c r="M3940" s="40"/>
      <c r="N3940" s="40"/>
      <c r="O3940" s="40"/>
      <c r="P3940" s="40"/>
      <c r="Q3940" s="40"/>
      <c r="R3940" s="68"/>
      <c r="S3940" s="69"/>
      <c r="T3940" s="4"/>
      <c r="U3940" s="118"/>
      <c r="V3940" s="409"/>
      <c r="W3940" s="419"/>
      <c r="AA3940" s="104"/>
    </row>
    <row r="3941" spans="1:27" s="751" customFormat="1" ht="24.75" customHeight="1" x14ac:dyDescent="0.15">
      <c r="A3941" s="57" t="s">
        <v>357</v>
      </c>
      <c r="B3941" s="709">
        <v>0.27083333333333326</v>
      </c>
      <c r="C3941" s="709">
        <v>0.33125000000000132</v>
      </c>
      <c r="D3941" s="709">
        <v>0.43333333333333512</v>
      </c>
      <c r="E3941" s="709">
        <v>0.49791666666666823</v>
      </c>
      <c r="F3941" s="709">
        <v>0.59166666666739709</v>
      </c>
      <c r="G3941" s="709">
        <v>0.65138888888890945</v>
      </c>
      <c r="H3941" s="709">
        <v>0.75694444444521469</v>
      </c>
      <c r="I3941" s="709">
        <v>0.82152777777779773</v>
      </c>
      <c r="J3941" s="709">
        <v>0.90416666666743639</v>
      </c>
      <c r="K3941" s="709"/>
      <c r="L3941" s="3"/>
      <c r="M3941" s="40"/>
      <c r="N3941" s="40"/>
      <c r="O3941" s="40"/>
      <c r="P3941" s="40"/>
      <c r="Q3941" s="40"/>
      <c r="R3941" s="68"/>
      <c r="S3941" s="69"/>
      <c r="T3941" s="4"/>
      <c r="U3941" s="118"/>
      <c r="V3941" s="409"/>
      <c r="W3941" s="419"/>
      <c r="AA3941" s="104"/>
    </row>
    <row r="3942" spans="1:27" s="751" customFormat="1" ht="24.75" customHeight="1" x14ac:dyDescent="0.15">
      <c r="A3942" s="8">
        <v>16</v>
      </c>
      <c r="B3942" s="709">
        <v>0.27847222222222229</v>
      </c>
      <c r="C3942" s="709">
        <v>0.34027777777777912</v>
      </c>
      <c r="D3942" s="709">
        <v>0.44166666666666848</v>
      </c>
      <c r="E3942" s="709">
        <v>0.50625000000000164</v>
      </c>
      <c r="F3942" s="709">
        <v>0.60000000000077081</v>
      </c>
      <c r="G3942" s="709">
        <v>0.66041666666668719</v>
      </c>
      <c r="H3942" s="709">
        <v>0.76666666666743688</v>
      </c>
      <c r="I3942" s="709">
        <v>0.83055555555557548</v>
      </c>
      <c r="J3942" s="709">
        <v>0.9125000000007697</v>
      </c>
      <c r="K3942" s="709"/>
      <c r="L3942" s="3"/>
      <c r="M3942" s="40"/>
      <c r="N3942" s="40"/>
      <c r="O3942" s="40"/>
      <c r="P3942" s="40"/>
      <c r="Q3942" s="40"/>
      <c r="R3942" s="68"/>
      <c r="S3942" s="69"/>
      <c r="T3942" s="4"/>
      <c r="U3942" s="118"/>
      <c r="V3942" s="409"/>
      <c r="W3942" s="409"/>
      <c r="AA3942" s="104"/>
    </row>
    <row r="3943" spans="1:27" s="751" customFormat="1" ht="24.75" customHeight="1" x14ac:dyDescent="0.15">
      <c r="A3943" s="8">
        <v>17</v>
      </c>
      <c r="B3943" s="709">
        <v>0.28680555555555526</v>
      </c>
      <c r="C3943" s="709">
        <v>0.35000000000000137</v>
      </c>
      <c r="D3943" s="709">
        <v>0.4500000000000427</v>
      </c>
      <c r="E3943" s="709">
        <v>0.51458333333333495</v>
      </c>
      <c r="F3943" s="709">
        <v>0.60833333333410411</v>
      </c>
      <c r="G3943" s="709">
        <v>0.66944444444446494</v>
      </c>
      <c r="H3943" s="709">
        <v>0.77638888888965907</v>
      </c>
      <c r="I3943" s="709">
        <v>0.83958333333335322</v>
      </c>
      <c r="J3943" s="709">
        <v>0.920833333334103</v>
      </c>
      <c r="K3943" s="709"/>
      <c r="L3943" s="3"/>
      <c r="M3943" s="40"/>
      <c r="N3943" s="40"/>
      <c r="O3943" s="40"/>
      <c r="P3943" s="40"/>
      <c r="Q3943" s="40"/>
      <c r="R3943" s="68"/>
      <c r="S3943" s="69"/>
      <c r="T3943" s="4"/>
      <c r="U3943" s="118"/>
      <c r="V3943" s="409"/>
      <c r="W3943" s="409"/>
      <c r="AA3943" s="104"/>
    </row>
    <row r="3944" spans="1:27" s="751" customFormat="1" ht="24.75" customHeight="1" x14ac:dyDescent="0.15">
      <c r="A3944" s="57" t="s">
        <v>1468</v>
      </c>
      <c r="B3944" s="709">
        <v>0.29513888888888823</v>
      </c>
      <c r="C3944" s="709">
        <v>0.35972222222222361</v>
      </c>
      <c r="D3944" s="709">
        <v>0.45833333333341691</v>
      </c>
      <c r="E3944" s="709">
        <v>0.52291666666667014</v>
      </c>
      <c r="F3944" s="709">
        <v>0.61666666666743741</v>
      </c>
      <c r="G3944" s="709">
        <v>0.67847222222224268</v>
      </c>
      <c r="H3944" s="709">
        <v>0.78611111111188126</v>
      </c>
      <c r="I3944" s="709">
        <v>0.84861111111113097</v>
      </c>
      <c r="J3944" s="709">
        <v>0.9291666666674363</v>
      </c>
      <c r="K3944" s="709"/>
      <c r="L3944" s="3"/>
      <c r="M3944" s="40"/>
      <c r="N3944" s="40"/>
      <c r="O3944" s="40"/>
      <c r="P3944" s="40"/>
      <c r="Q3944" s="40"/>
      <c r="R3944" s="68"/>
      <c r="S3944" s="69"/>
      <c r="T3944" s="4"/>
      <c r="U3944" s="118"/>
      <c r="V3944" s="409"/>
      <c r="W3944" s="409"/>
      <c r="AA3944" s="104"/>
    </row>
    <row r="3945" spans="1:27" s="751" customFormat="1" ht="24.75" customHeight="1" x14ac:dyDescent="0.15">
      <c r="A3945" s="8">
        <v>19</v>
      </c>
      <c r="B3945" s="709">
        <v>0.3034722222222212</v>
      </c>
      <c r="C3945" s="709">
        <v>0.36944444444444585</v>
      </c>
      <c r="D3945" s="709">
        <v>0.46666666666679113</v>
      </c>
      <c r="E3945" s="709">
        <v>0.53125000000000488</v>
      </c>
      <c r="F3945" s="709">
        <v>0.62500000000077072</v>
      </c>
      <c r="G3945" s="709">
        <v>0.68750000000002043</v>
      </c>
      <c r="H3945" s="709">
        <v>0.79583333333410344</v>
      </c>
      <c r="I3945" s="709">
        <v>0.85763888888890871</v>
      </c>
      <c r="J3945" s="709">
        <v>0.93750000000076961</v>
      </c>
      <c r="K3945" s="709"/>
      <c r="L3945" s="3"/>
      <c r="M3945" s="40"/>
      <c r="N3945" s="40"/>
      <c r="O3945" s="40"/>
      <c r="P3945" s="40"/>
      <c r="Q3945" s="40"/>
      <c r="R3945" s="10"/>
      <c r="S3945" s="69"/>
      <c r="T3945" s="4"/>
      <c r="U3945" s="118"/>
      <c r="V3945" s="409"/>
      <c r="W3945" s="409"/>
      <c r="AA3945" s="104"/>
    </row>
    <row r="3946" spans="1:27" s="751" customFormat="1" ht="24.75" customHeight="1" x14ac:dyDescent="0.15">
      <c r="A3946" s="8">
        <v>20</v>
      </c>
      <c r="B3946" s="14"/>
      <c r="C3946" s="418"/>
      <c r="D3946" s="14"/>
      <c r="E3946" s="418"/>
      <c r="F3946" s="14"/>
      <c r="G3946" s="418"/>
      <c r="H3946" s="14"/>
      <c r="I3946" s="418"/>
      <c r="J3946" s="14"/>
      <c r="K3946" s="418"/>
      <c r="L3946" s="14"/>
      <c r="M3946" s="418"/>
      <c r="N3946" s="3"/>
      <c r="O3946" s="3"/>
      <c r="P3946" s="3"/>
      <c r="Q3946" s="3"/>
      <c r="R3946" s="9"/>
      <c r="S3946" s="4"/>
      <c r="T3946" s="4"/>
      <c r="U3946" s="118"/>
      <c r="V3946" s="409"/>
      <c r="W3946" s="409"/>
      <c r="Z3946" s="640"/>
    </row>
    <row r="3947" spans="1:27" s="751" customFormat="1" ht="24.75" customHeight="1" x14ac:dyDescent="0.15">
      <c r="A3947" s="8">
        <v>21</v>
      </c>
      <c r="B3947" s="14"/>
      <c r="C3947" s="418"/>
      <c r="D3947" s="418"/>
      <c r="E3947" s="418"/>
      <c r="F3947" s="418"/>
      <c r="G3947" s="418"/>
      <c r="H3947" s="418"/>
      <c r="I3947" s="418"/>
      <c r="J3947" s="418"/>
      <c r="K3947" s="418"/>
      <c r="L3947" s="418"/>
      <c r="M3947" s="418"/>
      <c r="N3947" s="4"/>
      <c r="O3947" s="4"/>
      <c r="P3947" s="4"/>
      <c r="Q3947" s="4"/>
      <c r="R3947" s="4"/>
      <c r="S3947" s="4"/>
      <c r="T3947" s="4"/>
      <c r="U3947" s="118"/>
      <c r="V3947" s="409"/>
      <c r="W3947" s="409"/>
      <c r="Z3947" s="104"/>
    </row>
    <row r="3948" spans="1:27" s="751" customFormat="1" ht="24.75" customHeight="1" x14ac:dyDescent="0.15">
      <c r="A3948" s="8">
        <v>22</v>
      </c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118"/>
      <c r="V3948" s="409"/>
      <c r="W3948" s="409"/>
      <c r="Z3948" s="104"/>
    </row>
    <row r="3949" spans="1:27" s="751" customFormat="1" ht="24.75" customHeight="1" x14ac:dyDescent="0.15">
      <c r="A3949" s="8">
        <v>23</v>
      </c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118"/>
      <c r="V3949" s="409"/>
      <c r="W3949" s="409"/>
      <c r="Z3949" s="104"/>
    </row>
    <row r="3950" spans="1:27" s="751" customFormat="1" ht="24.75" customHeight="1" x14ac:dyDescent="0.15">
      <c r="A3950" s="8">
        <v>24</v>
      </c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118"/>
      <c r="V3950" s="409"/>
      <c r="W3950" s="409"/>
      <c r="Z3950" s="104"/>
    </row>
    <row r="3951" spans="1:27" s="751" customFormat="1" ht="24.75" customHeight="1" x14ac:dyDescent="0.15">
      <c r="A3951" s="8">
        <v>25</v>
      </c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118"/>
      <c r="V3951" s="409"/>
      <c r="W3951" s="409"/>
      <c r="Z3951" s="104"/>
    </row>
    <row r="3952" spans="1:27" s="751" customFormat="1" ht="24.75" customHeight="1" x14ac:dyDescent="0.15">
      <c r="A3952" s="8">
        <v>26</v>
      </c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118"/>
      <c r="V3952" s="409"/>
      <c r="W3952" s="409"/>
      <c r="Z3952" s="104"/>
    </row>
    <row r="3953" spans="1:27" s="751" customFormat="1" ht="24.75" customHeight="1" x14ac:dyDescent="0.15">
      <c r="A3953" s="8">
        <v>27</v>
      </c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118"/>
      <c r="V3953" s="409"/>
      <c r="W3953" s="409"/>
      <c r="Z3953" s="104"/>
    </row>
    <row r="3954" spans="1:27" s="751" customFormat="1" ht="24.75" customHeight="1" x14ac:dyDescent="0.15">
      <c r="A3954" s="8">
        <v>28</v>
      </c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14"/>
      <c r="U3954" s="20"/>
      <c r="V3954" s="409"/>
      <c r="W3954" s="409"/>
      <c r="Z3954" s="104"/>
    </row>
    <row r="3955" spans="1:27" s="751" customFormat="1" ht="24.75" customHeight="1" x14ac:dyDescent="0.15">
      <c r="A3955" s="8">
        <v>29</v>
      </c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14"/>
      <c r="U3955" s="20"/>
      <c r="V3955" s="409"/>
      <c r="W3955" s="409"/>
      <c r="Z3955" s="104"/>
    </row>
    <row r="3956" spans="1:27" s="751" customFormat="1" ht="24.75" customHeight="1" x14ac:dyDescent="0.15">
      <c r="A3956" s="44">
        <v>30</v>
      </c>
      <c r="B3956" s="45"/>
      <c r="C3956" s="45"/>
      <c r="D3956" s="45"/>
      <c r="E3956" s="45"/>
      <c r="F3956" s="45"/>
      <c r="G3956" s="45"/>
      <c r="H3956" s="45"/>
      <c r="I3956" s="45"/>
      <c r="J3956" s="45"/>
      <c r="K3956" s="45"/>
      <c r="L3956" s="45"/>
      <c r="M3956" s="45"/>
      <c r="N3956" s="45"/>
      <c r="O3956" s="45"/>
      <c r="P3956" s="45"/>
      <c r="Q3956" s="45"/>
      <c r="R3956" s="45"/>
      <c r="S3956" s="45"/>
      <c r="T3956" s="46"/>
      <c r="U3956" s="47"/>
      <c r="V3956" s="409"/>
      <c r="W3956" s="409"/>
      <c r="Z3956" s="104"/>
    </row>
    <row r="3957" spans="1:27" s="751" customFormat="1" ht="24.75" customHeight="1" x14ac:dyDescent="0.15">
      <c r="A3957" s="44">
        <v>31</v>
      </c>
      <c r="B3957" s="45"/>
      <c r="C3957" s="45"/>
      <c r="D3957" s="45"/>
      <c r="E3957" s="45"/>
      <c r="F3957" s="45"/>
      <c r="G3957" s="45"/>
      <c r="H3957" s="45"/>
      <c r="I3957" s="45"/>
      <c r="J3957" s="45"/>
      <c r="K3957" s="45"/>
      <c r="L3957" s="45"/>
      <c r="M3957" s="45"/>
      <c r="N3957" s="45"/>
      <c r="O3957" s="45"/>
      <c r="P3957" s="45"/>
      <c r="Q3957" s="45"/>
      <c r="R3957" s="45"/>
      <c r="S3957" s="45"/>
      <c r="T3957" s="46"/>
      <c r="U3957" s="47"/>
      <c r="V3957" s="409"/>
      <c r="W3957" s="409"/>
      <c r="Z3957" s="104"/>
    </row>
    <row r="3958" spans="1:27" s="751" customFormat="1" ht="24.75" customHeight="1" x14ac:dyDescent="0.15">
      <c r="A3958" s="44">
        <v>32</v>
      </c>
      <c r="B3958" s="45"/>
      <c r="C3958" s="45"/>
      <c r="D3958" s="45"/>
      <c r="E3958" s="45"/>
      <c r="F3958" s="45"/>
      <c r="G3958" s="45"/>
      <c r="H3958" s="45"/>
      <c r="I3958" s="45"/>
      <c r="J3958" s="45"/>
      <c r="K3958" s="45"/>
      <c r="L3958" s="45"/>
      <c r="M3958" s="45"/>
      <c r="N3958" s="45"/>
      <c r="O3958" s="45"/>
      <c r="P3958" s="45"/>
      <c r="Q3958" s="45"/>
      <c r="R3958" s="45"/>
      <c r="S3958" s="45"/>
      <c r="T3958" s="46"/>
      <c r="U3958" s="47"/>
      <c r="V3958" s="409"/>
      <c r="W3958" s="409"/>
      <c r="Z3958" s="104"/>
    </row>
    <row r="3959" spans="1:27" s="751" customFormat="1" ht="24.75" customHeight="1" thickBot="1" x14ac:dyDescent="0.2">
      <c r="A3959" s="521">
        <v>33</v>
      </c>
      <c r="B3959" s="12"/>
      <c r="C3959" s="12"/>
      <c r="D3959" s="12"/>
      <c r="E3959" s="12"/>
      <c r="F3959" s="12"/>
      <c r="G3959" s="12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31"/>
      <c r="U3959" s="32"/>
      <c r="V3959" s="409"/>
      <c r="W3959" s="409"/>
      <c r="Z3959" s="104"/>
    </row>
    <row r="3960" spans="1:27" s="751" customFormat="1" ht="20.100000000000001" customHeight="1" thickBot="1" x14ac:dyDescent="0.2">
      <c r="A3960" s="1522" t="s">
        <v>4</v>
      </c>
      <c r="B3960" s="1523"/>
      <c r="C3960" s="1561" t="s">
        <v>1436</v>
      </c>
      <c r="D3960" s="1562"/>
      <c r="E3960" s="1562"/>
      <c r="F3960" s="1563"/>
      <c r="G3960" s="13"/>
      <c r="H3960" s="13"/>
      <c r="I3960" s="13"/>
      <c r="J3960" s="13"/>
      <c r="K3960" s="13"/>
      <c r="L3960" s="13"/>
      <c r="M3960" s="13"/>
      <c r="N3960" s="13"/>
      <c r="O3960" s="13"/>
      <c r="P3960" s="13"/>
      <c r="Q3960" s="13"/>
      <c r="R3960" s="13"/>
      <c r="S3960" s="13"/>
      <c r="T3960" s="467"/>
      <c r="U3960" s="467"/>
      <c r="V3960" s="409"/>
      <c r="W3960" s="409"/>
      <c r="Z3960" s="104"/>
    </row>
    <row r="3961" spans="1:27" s="751" customFormat="1" ht="31.5" customHeight="1" thickBot="1" x14ac:dyDescent="0.2">
      <c r="A3961" s="1476" t="s">
        <v>352</v>
      </c>
      <c r="B3961" s="1477"/>
      <c r="C3961" s="1477"/>
      <c r="D3961" s="1477"/>
      <c r="E3961" s="1478"/>
      <c r="F3961" s="602" t="s">
        <v>1766</v>
      </c>
      <c r="G3961" s="1"/>
      <c r="H3961" s="1479" t="s">
        <v>177</v>
      </c>
      <c r="I3961" s="1480"/>
      <c r="J3961" s="1480"/>
      <c r="K3961" s="5" t="s">
        <v>135</v>
      </c>
      <c r="L3961" s="1457" t="s">
        <v>1469</v>
      </c>
      <c r="M3961" s="1457"/>
      <c r="N3961" s="1458"/>
      <c r="O3961" s="1"/>
      <c r="P3961" s="6"/>
      <c r="Q3961" s="6"/>
      <c r="R3961" s="6"/>
      <c r="S3961" s="1"/>
      <c r="T3961" s="1524" t="s">
        <v>1470</v>
      </c>
      <c r="U3961" s="1525"/>
      <c r="V3961" s="610">
        <f>V3963/V3968</f>
        <v>1.1829096045197739E-2</v>
      </c>
      <c r="W3961" s="610">
        <f>W3963/W3968</f>
        <v>1.1631944444444443E-2</v>
      </c>
      <c r="X3961" s="678">
        <f>AVERAGE(V3961,W3961)</f>
        <v>1.1730520244821092E-2</v>
      </c>
      <c r="Y3961" s="637" t="s">
        <v>136</v>
      </c>
      <c r="Z3961" s="679">
        <f>ROUND(X3961*1440,0)/1440</f>
        <v>1.1805555555555555E-2</v>
      </c>
    </row>
    <row r="3962" spans="1:27" s="751" customFormat="1" ht="9" customHeight="1" thickBot="1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610">
        <v>0.23958333333333334</v>
      </c>
      <c r="W3962" s="610">
        <v>0.23958333333333334</v>
      </c>
      <c r="Z3962" s="104"/>
    </row>
    <row r="3963" spans="1:27" s="751" customFormat="1" ht="20.100000000000001" customHeight="1" thickBot="1" x14ac:dyDescent="0.2">
      <c r="A3963" s="1495" t="s">
        <v>137</v>
      </c>
      <c r="B3963" s="1483"/>
      <c r="C3963" s="1450" t="s">
        <v>83</v>
      </c>
      <c r="D3963" s="1451"/>
      <c r="E3963" s="1452"/>
      <c r="F3963" s="190"/>
      <c r="G3963" s="190"/>
      <c r="H3963" s="190"/>
      <c r="I3963" s="190"/>
      <c r="J3963" s="1"/>
      <c r="K3963" s="1"/>
      <c r="L3963" s="1"/>
      <c r="M3963" s="1"/>
      <c r="N3963" s="1"/>
      <c r="O3963" s="7" t="s">
        <v>1471</v>
      </c>
      <c r="P3963" s="1536">
        <f>MINUTE(Z3961)</f>
        <v>17</v>
      </c>
      <c r="Q3963" s="1537"/>
      <c r="R3963" s="1"/>
      <c r="S3963" s="7" t="s">
        <v>1472</v>
      </c>
      <c r="T3963" s="1690">
        <v>5.8333333333333327E-2</v>
      </c>
      <c r="U3963" s="1466"/>
      <c r="V3963" s="610">
        <f>V3964-V3962</f>
        <v>0.69791666666666663</v>
      </c>
      <c r="W3963" s="610">
        <f>W3964-W3962</f>
        <v>0.69791666666666663</v>
      </c>
      <c r="Z3963" s="104"/>
    </row>
    <row r="3964" spans="1:27" s="751" customFormat="1" ht="9" customHeight="1" thickBot="1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610">
        <v>0.9375</v>
      </c>
      <c r="W3964" s="610">
        <v>0.9375</v>
      </c>
      <c r="Z3964" s="104"/>
    </row>
    <row r="3965" spans="1:27" s="751" customFormat="1" ht="20.100000000000001" customHeight="1" x14ac:dyDescent="0.15">
      <c r="A3965" s="1499" t="s">
        <v>140</v>
      </c>
      <c r="B3965" s="1494">
        <v>1</v>
      </c>
      <c r="C3965" s="1494"/>
      <c r="D3965" s="1494">
        <v>2</v>
      </c>
      <c r="E3965" s="1494"/>
      <c r="F3965" s="1494">
        <v>3</v>
      </c>
      <c r="G3965" s="1494"/>
      <c r="H3965" s="1494">
        <v>4</v>
      </c>
      <c r="I3965" s="1494"/>
      <c r="J3965" s="1494">
        <v>5</v>
      </c>
      <c r="K3965" s="1494"/>
      <c r="L3965" s="1494">
        <v>6</v>
      </c>
      <c r="M3965" s="1494"/>
      <c r="N3965" s="1494">
        <v>7</v>
      </c>
      <c r="O3965" s="1494"/>
      <c r="P3965" s="1494">
        <v>8</v>
      </c>
      <c r="Q3965" s="1494"/>
      <c r="R3965" s="1494">
        <v>9</v>
      </c>
      <c r="S3965" s="1494"/>
      <c r="T3965" s="1494">
        <v>10</v>
      </c>
      <c r="U3965" s="1514"/>
      <c r="V3965" s="610"/>
      <c r="W3965" s="610"/>
      <c r="Z3965" s="104"/>
    </row>
    <row r="3966" spans="1:27" s="751" customFormat="1" ht="20.100000000000001" customHeight="1" x14ac:dyDescent="0.15">
      <c r="A3966" s="1500"/>
      <c r="B3966" s="9" t="s">
        <v>75</v>
      </c>
      <c r="C3966" s="9" t="s">
        <v>84</v>
      </c>
      <c r="D3966" s="9" t="s">
        <v>75</v>
      </c>
      <c r="E3966" s="9" t="s">
        <v>84</v>
      </c>
      <c r="F3966" s="9" t="s">
        <v>75</v>
      </c>
      <c r="G3966" s="9" t="s">
        <v>84</v>
      </c>
      <c r="H3966" s="9" t="s">
        <v>75</v>
      </c>
      <c r="I3966" s="9" t="s">
        <v>84</v>
      </c>
      <c r="J3966" s="9" t="s">
        <v>75</v>
      </c>
      <c r="K3966" s="9" t="s">
        <v>84</v>
      </c>
      <c r="L3966" s="9" t="s">
        <v>75</v>
      </c>
      <c r="M3966" s="9"/>
      <c r="N3966" s="9"/>
      <c r="O3966" s="9"/>
      <c r="P3966" s="9"/>
      <c r="Q3966" s="9"/>
      <c r="R3966" s="9"/>
      <c r="S3966" s="9"/>
      <c r="T3966" s="9"/>
      <c r="U3966" s="116"/>
      <c r="V3966" s="534"/>
      <c r="W3966" s="534"/>
      <c r="Z3966" s="104"/>
    </row>
    <row r="3967" spans="1:27" s="751" customFormat="1" ht="24.75" customHeight="1" x14ac:dyDescent="0.15">
      <c r="A3967" s="8">
        <v>1</v>
      </c>
      <c r="B3967" s="1027"/>
      <c r="C3967" s="39" t="s">
        <v>1473</v>
      </c>
      <c r="D3967" s="1027">
        <v>0.31458333333333116</v>
      </c>
      <c r="E3967" s="1027">
        <v>0.37708333333333127</v>
      </c>
      <c r="F3967" s="1027">
        <v>0.47083333333332245</v>
      </c>
      <c r="G3967" s="1027">
        <v>0.53541666666664955</v>
      </c>
      <c r="H3967" s="1027">
        <v>0.62499999999998868</v>
      </c>
      <c r="I3967" s="1027">
        <v>0.68541666666663614</v>
      </c>
      <c r="J3967" s="1027">
        <v>0.7874999999999881</v>
      </c>
      <c r="K3967" s="1027">
        <v>0.85486111111107999</v>
      </c>
      <c r="L3967" s="1027"/>
      <c r="M3967" s="411"/>
      <c r="N3967" s="411"/>
      <c r="O3967" s="411"/>
      <c r="P3967" s="40"/>
      <c r="Q3967" s="40"/>
      <c r="R3967" s="68"/>
      <c r="S3967" s="69"/>
      <c r="T3967" s="4"/>
      <c r="U3967" s="118"/>
      <c r="V3967" s="111">
        <f>COUNTA(B3967:U3993)</f>
        <v>119</v>
      </c>
      <c r="W3967" s="112">
        <f>V3967/13/2</f>
        <v>4.5769230769230766</v>
      </c>
      <c r="Z3967" s="104"/>
      <c r="AA3967" s="104" t="s">
        <v>356</v>
      </c>
    </row>
    <row r="3968" spans="1:27" s="751" customFormat="1" ht="24.75" customHeight="1" x14ac:dyDescent="0.15">
      <c r="A3968" s="57" t="s">
        <v>320</v>
      </c>
      <c r="B3968" s="813"/>
      <c r="C3968" s="1027">
        <v>0.23958333333333334</v>
      </c>
      <c r="D3968" s="1027">
        <v>0.32708333333332895</v>
      </c>
      <c r="E3968" s="1027">
        <v>0.38958333333332906</v>
      </c>
      <c r="F3968" s="1027">
        <v>0.48263888888887801</v>
      </c>
      <c r="G3968" s="1027">
        <v>0.54722222222220562</v>
      </c>
      <c r="H3968" s="1027">
        <v>0.63749999999998863</v>
      </c>
      <c r="I3968" s="1027">
        <v>0.69861111111108054</v>
      </c>
      <c r="J3968" s="1027">
        <v>0.79999999999998805</v>
      </c>
      <c r="K3968" s="1027">
        <v>0.8666666666666355</v>
      </c>
      <c r="L3968" s="1027"/>
      <c r="M3968" s="411"/>
      <c r="N3968" s="411"/>
      <c r="O3968" s="411"/>
      <c r="P3968" s="415"/>
      <c r="Q3968" s="415"/>
      <c r="R3968" s="68"/>
      <c r="S3968" s="69"/>
      <c r="T3968" s="4"/>
      <c r="U3968" s="118"/>
      <c r="V3968" s="114">
        <f>COUNTA(B3967:B3993,D3967:D3993,F3967:F3993,H3967:H3993,J3967:J3993,L3967:L3993,N3967:N3993,P3967:P3993,R3967:R3993,T3967:T3993)</f>
        <v>59</v>
      </c>
      <c r="W3968" s="114">
        <f>COUNTA(C3967:C3993,E3967:E3993,G3967:G3993,I3967:I3993,K3967:K3993,M3967:M3993,O3967:O3993,Q3967:Q3993,S3967:S3993,U3967:U3993)</f>
        <v>60</v>
      </c>
      <c r="Y3968" s="1">
        <f>(V3968+W3968)/2</f>
        <v>59.5</v>
      </c>
      <c r="Z3968" s="104"/>
      <c r="AA3968" s="104" t="s">
        <v>356</v>
      </c>
    </row>
    <row r="3969" spans="1:27" s="751" customFormat="1" ht="24.75" customHeight="1" x14ac:dyDescent="0.15">
      <c r="A3969" s="57">
        <v>3</v>
      </c>
      <c r="B3969" s="813"/>
      <c r="C3969" s="1027">
        <v>0.25069444444444444</v>
      </c>
      <c r="D3969" s="1027">
        <v>0.33958333333332674</v>
      </c>
      <c r="E3969" s="1027">
        <v>0.40208333333332685</v>
      </c>
      <c r="F3969" s="1027">
        <v>0.49444444444443358</v>
      </c>
      <c r="G3969" s="1027">
        <v>0.55902777777776169</v>
      </c>
      <c r="H3969" s="1027">
        <v>0.64999999999998859</v>
      </c>
      <c r="I3969" s="1027">
        <v>0.71180555555552494</v>
      </c>
      <c r="J3969" s="1027">
        <v>0.81249999999998801</v>
      </c>
      <c r="K3969" s="1027">
        <v>0.87847222222219101</v>
      </c>
      <c r="L3969" s="1027"/>
      <c r="M3969" s="411"/>
      <c r="N3969" s="411"/>
      <c r="O3969" s="411"/>
      <c r="P3969" s="417"/>
      <c r="Q3969" s="417"/>
      <c r="R3969" s="68"/>
      <c r="S3969" s="69"/>
      <c r="T3969" s="4"/>
      <c r="U3969" s="118"/>
      <c r="V3969" s="534"/>
      <c r="W3969" s="534"/>
      <c r="Y3969" s="1" t="s">
        <v>1474</v>
      </c>
      <c r="Z3969" s="104"/>
      <c r="AA3969" s="104" t="s">
        <v>356</v>
      </c>
    </row>
    <row r="3970" spans="1:27" s="751" customFormat="1" ht="24.75" customHeight="1" x14ac:dyDescent="0.15">
      <c r="A3970" s="8">
        <v>4</v>
      </c>
      <c r="B3970" s="1027"/>
      <c r="C3970" s="1027">
        <v>0.26180555555555557</v>
      </c>
      <c r="D3970" s="1027">
        <v>0.35208333333332453</v>
      </c>
      <c r="E3970" s="1027">
        <v>0.41458333333332464</v>
      </c>
      <c r="F3970" s="1027">
        <v>0.5062499999999891</v>
      </c>
      <c r="G3970" s="1027">
        <v>0.57083333333331776</v>
      </c>
      <c r="H3970" s="1027">
        <v>0.66249999999998854</v>
      </c>
      <c r="I3970" s="1027">
        <v>0.72499999999996934</v>
      </c>
      <c r="J3970" s="1027">
        <v>0.82499999999998797</v>
      </c>
      <c r="K3970" s="1027">
        <v>0.89027777777774653</v>
      </c>
      <c r="L3970" s="1027"/>
      <c r="M3970" s="411"/>
      <c r="N3970" s="411"/>
      <c r="O3970" s="411"/>
      <c r="P3970" s="40"/>
      <c r="Q3970" s="418"/>
      <c r="R3970" s="68"/>
      <c r="S3970" s="69"/>
      <c r="T3970" s="4"/>
      <c r="U3970" s="118"/>
      <c r="V3970" s="115">
        <f>J3975-J3974</f>
        <v>1.2499999999999956E-2</v>
      </c>
      <c r="W3970" s="115">
        <f>K3970-K3969</f>
        <v>1.1805555555555514E-2</v>
      </c>
      <c r="Z3970" s="104"/>
      <c r="AA3970" s="104" t="s">
        <v>1475</v>
      </c>
    </row>
    <row r="3971" spans="1:27" s="751" customFormat="1" ht="24.75" customHeight="1" x14ac:dyDescent="0.15">
      <c r="A3971" s="57" t="s">
        <v>232</v>
      </c>
      <c r="B3971" s="1027"/>
      <c r="C3971" s="1027">
        <v>0.2729166666666667</v>
      </c>
      <c r="D3971" s="1027">
        <v>0.36458333333332232</v>
      </c>
      <c r="E3971" s="1027">
        <v>0.42708333333332243</v>
      </c>
      <c r="F3971" s="1027">
        <v>0.51805555555554461</v>
      </c>
      <c r="G3971" s="1027">
        <v>0.58263888888887383</v>
      </c>
      <c r="H3971" s="1027">
        <v>0.6749999999999885</v>
      </c>
      <c r="I3971" s="1027">
        <v>0.73819444444441373</v>
      </c>
      <c r="J3971" s="1027">
        <v>0.83749999999998792</v>
      </c>
      <c r="K3971" s="1027">
        <v>0.90208333333330204</v>
      </c>
      <c r="L3971" s="4"/>
      <c r="M3971" s="411"/>
      <c r="N3971" s="411"/>
      <c r="O3971" s="411"/>
      <c r="P3971" s="40"/>
      <c r="Q3971" s="418"/>
      <c r="R3971" s="68"/>
      <c r="S3971" s="69"/>
      <c r="T3971" s="4"/>
      <c r="U3971" s="118"/>
      <c r="V3971" s="115">
        <f>J3976-J3975</f>
        <v>1.2499999999999956E-2</v>
      </c>
      <c r="W3971" s="115">
        <f>K3971-K3970</f>
        <v>1.1805555555555514E-2</v>
      </c>
      <c r="Z3971" s="104"/>
      <c r="AA3971" s="104" t="s">
        <v>356</v>
      </c>
    </row>
    <row r="3972" spans="1:27" s="751" customFormat="1" ht="24.75" customHeight="1" x14ac:dyDescent="0.15">
      <c r="A3972" s="8">
        <v>6</v>
      </c>
      <c r="B3972" s="39"/>
      <c r="C3972" s="1027">
        <v>0.28402777777777782</v>
      </c>
      <c r="D3972" s="1027">
        <v>0.37638888888887789</v>
      </c>
      <c r="E3972" s="1027">
        <v>0.43958333333332023</v>
      </c>
      <c r="F3972" s="1027">
        <v>0.52986111111110012</v>
      </c>
      <c r="G3972" s="1027">
        <v>0.5944444444444299</v>
      </c>
      <c r="H3972" s="1027">
        <v>0.68749999999998845</v>
      </c>
      <c r="I3972" s="1027">
        <v>0.75138888888885813</v>
      </c>
      <c r="J3972" s="1027">
        <v>0.84999999999998788</v>
      </c>
      <c r="K3972" s="1027">
        <v>0.91388888888885755</v>
      </c>
      <c r="L3972" s="709"/>
      <c r="M3972" s="411"/>
      <c r="N3972" s="421"/>
      <c r="O3972" s="411"/>
      <c r="P3972" s="40"/>
      <c r="Q3972" s="418"/>
      <c r="R3972" s="68"/>
      <c r="S3972" s="69"/>
      <c r="T3972" s="4"/>
      <c r="U3972" s="118"/>
      <c r="V3972" s="115">
        <f>J3977-J3976</f>
        <v>1.2499999999999956E-2</v>
      </c>
      <c r="W3972" s="115">
        <f>K3972-K3971</f>
        <v>1.1805555555555514E-2</v>
      </c>
      <c r="Z3972" s="104"/>
      <c r="AA3972" s="104" t="s">
        <v>1462</v>
      </c>
    </row>
    <row r="3973" spans="1:27" s="751" customFormat="1" ht="24.75" customHeight="1" x14ac:dyDescent="0.15">
      <c r="A3973" s="57">
        <v>7</v>
      </c>
      <c r="B3973" s="746" t="s">
        <v>1476</v>
      </c>
      <c r="C3973" s="1027">
        <v>0.29513888888888895</v>
      </c>
      <c r="D3973" s="1027">
        <v>0.38819444444443346</v>
      </c>
      <c r="E3973" s="1027">
        <v>0.45208333333331802</v>
      </c>
      <c r="F3973" s="1027">
        <v>0.54166666666665564</v>
      </c>
      <c r="G3973" s="1027">
        <v>0.60555555555554086</v>
      </c>
      <c r="H3973" s="1027">
        <v>0.69999999999998841</v>
      </c>
      <c r="I3973" s="1027">
        <v>0.76458333333330253</v>
      </c>
      <c r="J3973" s="1027">
        <v>0.86249999999998783</v>
      </c>
      <c r="K3973" s="1027">
        <v>0.92569444444441307</v>
      </c>
      <c r="L3973" s="4"/>
      <c r="M3973" s="411"/>
      <c r="N3973" s="421"/>
      <c r="O3973" s="420"/>
      <c r="P3973" s="40"/>
      <c r="Q3973" s="418"/>
      <c r="R3973" s="68"/>
      <c r="S3973" s="69"/>
      <c r="T3973" s="4"/>
      <c r="U3973" s="118"/>
      <c r="V3973" s="115">
        <f>J3978-J3977</f>
        <v>1.2499999999999956E-2</v>
      </c>
      <c r="W3973" s="115">
        <f>K3973-K3972</f>
        <v>1.1805555555555514E-2</v>
      </c>
      <c r="Z3973" s="104"/>
      <c r="AA3973" s="104" t="s">
        <v>356</v>
      </c>
    </row>
    <row r="3974" spans="1:27" s="751" customFormat="1" ht="24.75" customHeight="1" x14ac:dyDescent="0.15">
      <c r="A3974" s="8">
        <v>8</v>
      </c>
      <c r="B3974" s="1027">
        <v>0.23958333333333334</v>
      </c>
      <c r="C3974" s="1027">
        <v>0.30625000000000008</v>
      </c>
      <c r="D3974" s="1027">
        <v>0.39999999999998903</v>
      </c>
      <c r="E3974" s="1027">
        <v>0.46458333333331581</v>
      </c>
      <c r="F3974" s="1027">
        <v>0.55347222222221115</v>
      </c>
      <c r="G3974" s="1027">
        <v>0.61666666666665182</v>
      </c>
      <c r="H3974" s="1027">
        <v>0.71249999999998836</v>
      </c>
      <c r="I3974" s="1027">
        <v>0.77777777777774693</v>
      </c>
      <c r="J3974" s="1027">
        <v>0.87499999999998779</v>
      </c>
      <c r="K3974" s="1027">
        <v>0.93749999999996858</v>
      </c>
      <c r="L3974" s="786"/>
      <c r="M3974" s="411"/>
      <c r="N3974" s="421"/>
      <c r="O3974" s="411"/>
      <c r="P3974" s="40"/>
      <c r="Q3974" s="418"/>
      <c r="R3974" s="68"/>
      <c r="S3974" s="69"/>
      <c r="T3974" s="4"/>
      <c r="U3974" s="118"/>
      <c r="V3974" s="115">
        <f>J3979-J3978</f>
        <v>1.2499999999999956E-2</v>
      </c>
      <c r="W3974" s="115">
        <f>K3974-K3973</f>
        <v>1.1805555555555514E-2</v>
      </c>
      <c r="AA3974" s="104" t="s">
        <v>1462</v>
      </c>
    </row>
    <row r="3975" spans="1:27" s="751" customFormat="1" ht="24.75" customHeight="1" x14ac:dyDescent="0.15">
      <c r="A3975" s="57" t="s">
        <v>1465</v>
      </c>
      <c r="B3975" s="709">
        <v>0.25208333333333333</v>
      </c>
      <c r="C3975" s="1027">
        <v>0.3173611111111112</v>
      </c>
      <c r="D3975" s="1027">
        <v>0.4118055555555446</v>
      </c>
      <c r="E3975" s="1027">
        <v>0.47638888888887138</v>
      </c>
      <c r="F3975" s="1027">
        <v>0.56527777777776667</v>
      </c>
      <c r="G3975" s="1027">
        <v>0.62777777777775967</v>
      </c>
      <c r="H3975" s="1027">
        <v>0.72499999999998832</v>
      </c>
      <c r="I3975" s="1027">
        <v>0.79097222222219132</v>
      </c>
      <c r="J3975" s="1027">
        <v>0.88749999999998774</v>
      </c>
      <c r="K3975" s="1027"/>
      <c r="L3975" s="709"/>
      <c r="M3975" s="410"/>
      <c r="N3975" s="421"/>
      <c r="O3975" s="410"/>
      <c r="P3975" s="40"/>
      <c r="Q3975" s="418"/>
      <c r="R3975" s="68"/>
      <c r="S3975" s="69"/>
      <c r="T3975" s="4"/>
      <c r="U3975" s="118"/>
      <c r="V3975" s="115"/>
      <c r="W3975" s="115"/>
      <c r="AA3975" s="104"/>
    </row>
    <row r="3976" spans="1:27" s="751" customFormat="1" ht="24.75" customHeight="1" x14ac:dyDescent="0.15">
      <c r="A3976" s="8">
        <v>10</v>
      </c>
      <c r="B3976" s="1027">
        <v>0.26458333333333334</v>
      </c>
      <c r="C3976" s="1027">
        <v>0.32916666666666677</v>
      </c>
      <c r="D3976" s="1027">
        <v>0.42361111111110017</v>
      </c>
      <c r="E3976" s="1027">
        <v>0.48819444444442694</v>
      </c>
      <c r="F3976" s="1027">
        <v>0.57708333333332218</v>
      </c>
      <c r="G3976" s="1027">
        <v>0.63888888888886786</v>
      </c>
      <c r="H3976" s="1027">
        <v>0.73749999999998828</v>
      </c>
      <c r="I3976" s="1027">
        <v>0.80416666666663572</v>
      </c>
      <c r="J3976" s="1027">
        <v>0.8999999999999877</v>
      </c>
      <c r="K3976" s="1027"/>
      <c r="L3976" s="123"/>
      <c r="M3976" s="123"/>
      <c r="N3976" s="421"/>
      <c r="O3976" s="40"/>
      <c r="P3976" s="40"/>
      <c r="Q3976" s="418"/>
      <c r="R3976" s="68"/>
      <c r="S3976" s="69"/>
      <c r="T3976" s="4"/>
      <c r="U3976" s="118"/>
      <c r="V3976" s="115"/>
      <c r="W3976" s="115"/>
      <c r="AA3976" s="104"/>
    </row>
    <row r="3977" spans="1:27" s="751" customFormat="1" ht="24.75" customHeight="1" x14ac:dyDescent="0.15">
      <c r="A3977" s="57">
        <v>11</v>
      </c>
      <c r="B3977" s="1027">
        <v>0.27708333333333335</v>
      </c>
      <c r="C3977" s="1027">
        <v>0.34097222222222234</v>
      </c>
      <c r="D3977" s="1027">
        <v>0.43541666666665574</v>
      </c>
      <c r="E3977" s="1027">
        <v>0.49999999999998251</v>
      </c>
      <c r="F3977" s="1027">
        <v>0.58888888888887769</v>
      </c>
      <c r="G3977" s="1027">
        <v>0.64999999999997582</v>
      </c>
      <c r="H3977" s="1027">
        <v>0.74999999999998823</v>
      </c>
      <c r="I3977" s="1027">
        <v>0.81736111111108012</v>
      </c>
      <c r="J3977" s="1027">
        <v>0.91249999999998765</v>
      </c>
      <c r="K3977" s="1027"/>
      <c r="L3977" s="3"/>
      <c r="M3977" s="40"/>
      <c r="N3977" s="421"/>
      <c r="O3977" s="421"/>
      <c r="P3977" s="40"/>
      <c r="Q3977" s="418"/>
      <c r="R3977" s="68"/>
      <c r="S3977" s="69"/>
      <c r="T3977" s="4"/>
      <c r="U3977" s="118"/>
      <c r="V3977" s="115"/>
      <c r="W3977" s="115"/>
      <c r="AA3977" s="104"/>
    </row>
    <row r="3978" spans="1:27" s="751" customFormat="1" ht="24.75" customHeight="1" x14ac:dyDescent="0.15">
      <c r="A3978" s="57" t="s">
        <v>350</v>
      </c>
      <c r="B3978" s="1027">
        <v>0.28958333333333336</v>
      </c>
      <c r="C3978" s="1027">
        <v>0.35277777777777791</v>
      </c>
      <c r="D3978" s="1027">
        <v>0.44722222222221131</v>
      </c>
      <c r="E3978" s="1027">
        <v>0.51180555555553808</v>
      </c>
      <c r="F3978" s="1027">
        <v>0.60069444444443321</v>
      </c>
      <c r="G3978" s="1027">
        <v>0.66111111111108378</v>
      </c>
      <c r="H3978" s="1027">
        <v>0.76249999999998819</v>
      </c>
      <c r="I3978" s="1027">
        <v>0.83055555555552452</v>
      </c>
      <c r="J3978" s="1027">
        <v>0.92499999999998761</v>
      </c>
      <c r="K3978" s="1027"/>
      <c r="L3978" s="813"/>
      <c r="M3978" s="418"/>
      <c r="N3978" s="421"/>
      <c r="O3978" s="421"/>
      <c r="P3978" s="40"/>
      <c r="Q3978" s="418"/>
      <c r="R3978" s="68"/>
      <c r="S3978" s="69"/>
      <c r="T3978" s="4"/>
      <c r="U3978" s="118"/>
      <c r="V3978" s="115"/>
      <c r="W3978" s="115"/>
      <c r="AA3978" s="104"/>
    </row>
    <row r="3979" spans="1:27" s="751" customFormat="1" ht="24.75" customHeight="1" x14ac:dyDescent="0.15">
      <c r="A3979" s="8">
        <v>13</v>
      </c>
      <c r="B3979" s="1027">
        <v>0.30208333333333337</v>
      </c>
      <c r="C3979" s="1027">
        <v>0.36458333333333348</v>
      </c>
      <c r="D3979" s="1027">
        <v>0.45902777777776688</v>
      </c>
      <c r="E3979" s="1027">
        <v>0.5236111111110936</v>
      </c>
      <c r="F3979" s="1027">
        <v>0.61249999999998872</v>
      </c>
      <c r="G3979" s="1027">
        <v>0.67222222222219175</v>
      </c>
      <c r="H3979" s="1027">
        <v>0.77499999999998814</v>
      </c>
      <c r="I3979" s="1027">
        <v>0.84305555555552447</v>
      </c>
      <c r="J3979" s="1027">
        <v>0.93749999999998757</v>
      </c>
      <c r="K3979" s="1027"/>
      <c r="L3979" s="4"/>
      <c r="M3979" s="418"/>
      <c r="N3979" s="421"/>
      <c r="O3979" s="421"/>
      <c r="P3979" s="40"/>
      <c r="Q3979" s="418"/>
      <c r="R3979" s="68"/>
      <c r="S3979" s="69"/>
      <c r="T3979" s="4"/>
      <c r="U3979" s="118"/>
      <c r="V3979" s="115"/>
      <c r="W3979" s="115"/>
      <c r="AA3979" s="104"/>
    </row>
    <row r="3980" spans="1:27" s="751" customFormat="1" ht="24.75" customHeight="1" x14ac:dyDescent="0.15">
      <c r="A3980" s="8">
        <v>14</v>
      </c>
      <c r="B3980" s="1027"/>
      <c r="C3980" s="1027"/>
      <c r="D3980" s="1027"/>
      <c r="E3980" s="1027"/>
      <c r="F3980" s="1027"/>
      <c r="G3980" s="1027"/>
      <c r="H3980" s="1027"/>
      <c r="I3980" s="1027"/>
      <c r="J3980" s="1027"/>
      <c r="K3980" s="1027"/>
      <c r="L3980" s="813"/>
      <c r="M3980" s="418"/>
      <c r="N3980" s="40"/>
      <c r="O3980" s="40"/>
      <c r="P3980" s="40"/>
      <c r="Q3980" s="40"/>
      <c r="R3980" s="68"/>
      <c r="S3980" s="69"/>
      <c r="T3980" s="4"/>
      <c r="U3980" s="118"/>
      <c r="V3980" s="115"/>
      <c r="W3980" s="534"/>
      <c r="AA3980" s="104"/>
    </row>
    <row r="3981" spans="1:27" s="751" customFormat="1" ht="24.75" customHeight="1" x14ac:dyDescent="0.15">
      <c r="A3981" s="57">
        <v>15</v>
      </c>
      <c r="B3981" s="421"/>
      <c r="C3981" s="421"/>
      <c r="D3981" s="421"/>
      <c r="E3981" s="421"/>
      <c r="F3981" s="421"/>
      <c r="G3981" s="421"/>
      <c r="H3981" s="421"/>
      <c r="I3981" s="421"/>
      <c r="J3981" s="421"/>
      <c r="K3981" s="421"/>
      <c r="L3981" s="14"/>
      <c r="M3981" s="418"/>
      <c r="N3981" s="40"/>
      <c r="O3981" s="40"/>
      <c r="P3981" s="40"/>
      <c r="Q3981" s="40"/>
      <c r="R3981" s="68"/>
      <c r="S3981" s="69"/>
      <c r="T3981" s="4"/>
      <c r="U3981" s="118"/>
      <c r="V3981" s="534"/>
      <c r="W3981" s="534"/>
      <c r="AA3981" s="104"/>
    </row>
    <row r="3982" spans="1:27" s="751" customFormat="1" ht="24.75" customHeight="1" x14ac:dyDescent="0.15">
      <c r="A3982" s="8">
        <v>16</v>
      </c>
      <c r="B3982" s="14"/>
      <c r="C3982" s="418"/>
      <c r="D3982" s="14"/>
      <c r="E3982" s="418"/>
      <c r="F3982" s="14"/>
      <c r="G3982" s="418"/>
      <c r="H3982" s="14"/>
      <c r="I3982" s="418"/>
      <c r="J3982" s="14"/>
      <c r="K3982" s="418"/>
      <c r="L3982" s="14"/>
      <c r="M3982" s="418"/>
      <c r="N3982" s="40"/>
      <c r="O3982" s="40"/>
      <c r="P3982" s="40"/>
      <c r="Q3982" s="40"/>
      <c r="R3982" s="68"/>
      <c r="S3982" s="69"/>
      <c r="T3982" s="4"/>
      <c r="U3982" s="118"/>
      <c r="V3982" s="534"/>
      <c r="W3982" s="534"/>
      <c r="Z3982" s="104"/>
    </row>
    <row r="3983" spans="1:27" s="751" customFormat="1" ht="24.75" customHeight="1" x14ac:dyDescent="0.15">
      <c r="A3983" s="8">
        <v>17</v>
      </c>
      <c r="B3983" s="14"/>
      <c r="C3983" s="418"/>
      <c r="D3983" s="14"/>
      <c r="E3983" s="418"/>
      <c r="F3983" s="14"/>
      <c r="G3983" s="418"/>
      <c r="H3983" s="14"/>
      <c r="I3983" s="418"/>
      <c r="J3983" s="14"/>
      <c r="K3983" s="418"/>
      <c r="L3983" s="14"/>
      <c r="M3983" s="418"/>
      <c r="N3983" s="40"/>
      <c r="O3983" s="40"/>
      <c r="P3983" s="40"/>
      <c r="Q3983" s="40"/>
      <c r="R3983" s="68"/>
      <c r="S3983" s="69"/>
      <c r="T3983" s="4"/>
      <c r="U3983" s="118"/>
      <c r="V3983" s="534"/>
      <c r="W3983" s="534"/>
      <c r="Z3983" s="104"/>
    </row>
    <row r="3984" spans="1:27" s="751" customFormat="1" ht="24.75" customHeight="1" x14ac:dyDescent="0.15">
      <c r="A3984" s="8">
        <v>18</v>
      </c>
      <c r="B3984" s="14"/>
      <c r="C3984" s="418"/>
      <c r="D3984" s="14"/>
      <c r="E3984" s="418"/>
      <c r="F3984" s="14"/>
      <c r="G3984" s="418"/>
      <c r="H3984" s="14"/>
      <c r="I3984" s="418"/>
      <c r="J3984" s="14"/>
      <c r="K3984" s="418"/>
      <c r="L3984" s="14"/>
      <c r="M3984" s="418"/>
      <c r="N3984" s="40"/>
      <c r="O3984" s="40"/>
      <c r="P3984" s="40"/>
      <c r="Q3984" s="40"/>
      <c r="R3984" s="68"/>
      <c r="S3984" s="69"/>
      <c r="T3984" s="4"/>
      <c r="U3984" s="118"/>
      <c r="V3984" s="534"/>
      <c r="W3984" s="534"/>
      <c r="Z3984" s="104"/>
    </row>
    <row r="3985" spans="1:26" s="751" customFormat="1" ht="24.75" customHeight="1" x14ac:dyDescent="0.15">
      <c r="A3985" s="8">
        <v>19</v>
      </c>
      <c r="B3985" s="418"/>
      <c r="C3985" s="418"/>
      <c r="D3985" s="14"/>
      <c r="E3985" s="418"/>
      <c r="F3985" s="14"/>
      <c r="G3985" s="418"/>
      <c r="H3985" s="14"/>
      <c r="I3985" s="418"/>
      <c r="J3985" s="14"/>
      <c r="K3985" s="418"/>
      <c r="L3985" s="14"/>
      <c r="M3985" s="418"/>
      <c r="N3985" s="40"/>
      <c r="O3985" s="40"/>
      <c r="P3985" s="40"/>
      <c r="Q3985" s="40"/>
      <c r="R3985" s="10"/>
      <c r="S3985" s="69"/>
      <c r="T3985" s="4"/>
      <c r="U3985" s="118"/>
      <c r="V3985" s="534"/>
      <c r="W3985" s="534"/>
      <c r="Z3985" s="104"/>
    </row>
    <row r="3986" spans="1:26" s="751" customFormat="1" ht="24.75" customHeight="1" x14ac:dyDescent="0.15">
      <c r="A3986" s="8">
        <v>20</v>
      </c>
      <c r="B3986" s="14"/>
      <c r="C3986" s="418"/>
      <c r="D3986" s="14"/>
      <c r="E3986" s="418"/>
      <c r="F3986" s="14"/>
      <c r="G3986" s="418"/>
      <c r="H3986" s="14"/>
      <c r="I3986" s="418"/>
      <c r="J3986" s="14"/>
      <c r="K3986" s="418"/>
      <c r="L3986" s="14"/>
      <c r="M3986" s="418"/>
      <c r="N3986" s="3"/>
      <c r="O3986" s="3"/>
      <c r="P3986" s="3"/>
      <c r="Q3986" s="3"/>
      <c r="R3986" s="9"/>
      <c r="S3986" s="4"/>
      <c r="T3986" s="4"/>
      <c r="U3986" s="118"/>
      <c r="V3986" s="534"/>
      <c r="W3986" s="534"/>
      <c r="Z3986" s="104"/>
    </row>
    <row r="3987" spans="1:26" s="751" customFormat="1" ht="24.75" customHeight="1" x14ac:dyDescent="0.15">
      <c r="A3987" s="8">
        <v>21</v>
      </c>
      <c r="B3987" s="14"/>
      <c r="C3987" s="418"/>
      <c r="D3987" s="418"/>
      <c r="E3987" s="418"/>
      <c r="F3987" s="418"/>
      <c r="G3987" s="418"/>
      <c r="H3987" s="418"/>
      <c r="I3987" s="418"/>
      <c r="J3987" s="418"/>
      <c r="K3987" s="418"/>
      <c r="L3987" s="418"/>
      <c r="M3987" s="418"/>
      <c r="N3987" s="4"/>
      <c r="O3987" s="4"/>
      <c r="P3987" s="4"/>
      <c r="Q3987" s="4"/>
      <c r="R3987" s="4"/>
      <c r="S3987" s="4"/>
      <c r="T3987" s="4"/>
      <c r="U3987" s="118"/>
      <c r="V3987" s="534"/>
      <c r="W3987" s="534"/>
      <c r="Z3987" s="104"/>
    </row>
    <row r="3988" spans="1:26" s="751" customFormat="1" ht="24.75" customHeight="1" x14ac:dyDescent="0.15">
      <c r="A3988" s="8">
        <v>22</v>
      </c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118"/>
      <c r="V3988" s="534"/>
      <c r="W3988" s="534"/>
      <c r="Z3988" s="104"/>
    </row>
    <row r="3989" spans="1:26" s="751" customFormat="1" ht="24.75" customHeight="1" x14ac:dyDescent="0.15">
      <c r="A3989" s="8">
        <v>23</v>
      </c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118"/>
      <c r="V3989" s="534"/>
      <c r="W3989" s="534"/>
      <c r="Z3989" s="104"/>
    </row>
    <row r="3990" spans="1:26" s="751" customFormat="1" ht="24.75" customHeight="1" x14ac:dyDescent="0.15">
      <c r="A3990" s="8">
        <v>24</v>
      </c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118"/>
      <c r="V3990" s="534"/>
      <c r="W3990" s="534"/>
      <c r="Z3990" s="104"/>
    </row>
    <row r="3991" spans="1:26" s="751" customFormat="1" ht="24.75" customHeight="1" x14ac:dyDescent="0.15">
      <c r="A3991" s="8">
        <v>25</v>
      </c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118"/>
      <c r="V3991" s="534"/>
      <c r="W3991" s="534"/>
      <c r="Z3991" s="104"/>
    </row>
    <row r="3992" spans="1:26" s="751" customFormat="1" ht="24.75" customHeight="1" x14ac:dyDescent="0.15">
      <c r="A3992" s="8">
        <v>26</v>
      </c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118"/>
      <c r="V3992" s="534"/>
      <c r="W3992" s="534"/>
      <c r="Z3992" s="104"/>
    </row>
    <row r="3993" spans="1:26" s="751" customFormat="1" ht="24.75" customHeight="1" x14ac:dyDescent="0.15">
      <c r="A3993" s="8">
        <v>27</v>
      </c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118"/>
      <c r="V3993" s="534"/>
      <c r="W3993" s="534"/>
      <c r="Z3993" s="104"/>
    </row>
    <row r="3994" spans="1:26" s="751" customFormat="1" ht="24.75" customHeight="1" x14ac:dyDescent="0.15">
      <c r="A3994" s="8">
        <v>28</v>
      </c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14"/>
      <c r="U3994" s="20"/>
      <c r="V3994" s="534"/>
      <c r="W3994" s="534"/>
      <c r="Z3994" s="104"/>
    </row>
    <row r="3995" spans="1:26" s="751" customFormat="1" ht="24.75" customHeight="1" x14ac:dyDescent="0.15">
      <c r="A3995" s="8">
        <v>29</v>
      </c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14"/>
      <c r="U3995" s="20"/>
      <c r="V3995" s="534"/>
      <c r="W3995" s="534"/>
      <c r="Z3995" s="104"/>
    </row>
    <row r="3996" spans="1:26" s="751" customFormat="1" ht="24.75" customHeight="1" x14ac:dyDescent="0.15">
      <c r="A3996" s="44">
        <v>30</v>
      </c>
      <c r="B3996" s="45"/>
      <c r="C3996" s="45"/>
      <c r="D3996" s="45"/>
      <c r="E3996" s="45"/>
      <c r="F3996" s="45"/>
      <c r="G3996" s="45"/>
      <c r="H3996" s="45"/>
      <c r="I3996" s="45"/>
      <c r="J3996" s="45"/>
      <c r="K3996" s="45"/>
      <c r="L3996" s="45"/>
      <c r="M3996" s="45"/>
      <c r="N3996" s="45"/>
      <c r="O3996" s="45"/>
      <c r="P3996" s="45"/>
      <c r="Q3996" s="45"/>
      <c r="R3996" s="45"/>
      <c r="S3996" s="45"/>
      <c r="T3996" s="46"/>
      <c r="U3996" s="47"/>
      <c r="V3996" s="534"/>
      <c r="W3996" s="534"/>
      <c r="Z3996" s="104"/>
    </row>
    <row r="3997" spans="1:26" s="751" customFormat="1" ht="24.75" customHeight="1" x14ac:dyDescent="0.15">
      <c r="A3997" s="44">
        <v>31</v>
      </c>
      <c r="B3997" s="45"/>
      <c r="C3997" s="45"/>
      <c r="D3997" s="45"/>
      <c r="E3997" s="45"/>
      <c r="F3997" s="45"/>
      <c r="G3997" s="45"/>
      <c r="H3997" s="45"/>
      <c r="I3997" s="45"/>
      <c r="J3997" s="45"/>
      <c r="K3997" s="45"/>
      <c r="L3997" s="45"/>
      <c r="M3997" s="45"/>
      <c r="N3997" s="45"/>
      <c r="O3997" s="45"/>
      <c r="P3997" s="45"/>
      <c r="Q3997" s="45"/>
      <c r="R3997" s="45"/>
      <c r="S3997" s="45"/>
      <c r="T3997" s="46"/>
      <c r="U3997" s="47"/>
      <c r="V3997" s="534"/>
      <c r="W3997" s="534"/>
      <c r="Z3997" s="104"/>
    </row>
    <row r="3998" spans="1:26" s="751" customFormat="1" ht="24.75" customHeight="1" x14ac:dyDescent="0.15">
      <c r="A3998" s="44">
        <v>32</v>
      </c>
      <c r="B3998" s="45"/>
      <c r="C3998" s="45"/>
      <c r="D3998" s="45"/>
      <c r="E3998" s="45"/>
      <c r="F3998" s="45"/>
      <c r="G3998" s="45"/>
      <c r="H3998" s="45"/>
      <c r="I3998" s="45"/>
      <c r="J3998" s="45"/>
      <c r="K3998" s="45"/>
      <c r="L3998" s="45"/>
      <c r="M3998" s="45"/>
      <c r="N3998" s="45"/>
      <c r="O3998" s="45"/>
      <c r="P3998" s="45"/>
      <c r="Q3998" s="45"/>
      <c r="R3998" s="45"/>
      <c r="S3998" s="45"/>
      <c r="T3998" s="46"/>
      <c r="U3998" s="47"/>
      <c r="V3998" s="534"/>
      <c r="W3998" s="534"/>
      <c r="Z3998" s="104"/>
    </row>
    <row r="3999" spans="1:26" s="751" customFormat="1" ht="24.75" customHeight="1" thickBot="1" x14ac:dyDescent="0.2">
      <c r="A3999" s="521">
        <v>33</v>
      </c>
      <c r="B3999" s="12"/>
      <c r="C3999" s="12"/>
      <c r="D3999" s="12"/>
      <c r="E3999" s="12"/>
      <c r="F3999" s="12"/>
      <c r="G3999" s="12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31"/>
      <c r="U3999" s="32"/>
      <c r="V3999" s="534"/>
      <c r="W3999" s="534"/>
      <c r="Z3999" s="104"/>
    </row>
    <row r="4000" spans="1:26" s="751" customFormat="1" ht="20.100000000000001" customHeight="1" thickBot="1" x14ac:dyDescent="0.2">
      <c r="A4000" s="1522" t="s">
        <v>1477</v>
      </c>
      <c r="B4000" s="1523"/>
      <c r="C4000" s="1561" t="s">
        <v>1478</v>
      </c>
      <c r="D4000" s="1562"/>
      <c r="E4000" s="1562"/>
      <c r="F4000" s="1563"/>
      <c r="G4000" s="13"/>
      <c r="H4000" s="13"/>
      <c r="I4000" s="13"/>
      <c r="J4000" s="13"/>
      <c r="K4000" s="13"/>
      <c r="L4000" s="13"/>
      <c r="M4000" s="13"/>
      <c r="N4000" s="13"/>
      <c r="O4000" s="13"/>
      <c r="P4000" s="13"/>
      <c r="Q4000" s="13"/>
      <c r="R4000" s="13"/>
      <c r="S4000" s="13"/>
      <c r="T4000" s="467"/>
      <c r="U4000" s="467"/>
      <c r="V4000" s="534"/>
      <c r="W4000" s="534"/>
      <c r="Z4000" s="104"/>
    </row>
    <row r="4001" spans="1:26" ht="38.25" customHeight="1" thickBot="1" x14ac:dyDescent="0.2">
      <c r="A4001" s="1476" t="s">
        <v>1270</v>
      </c>
      <c r="B4001" s="1477"/>
      <c r="C4001" s="1477"/>
      <c r="D4001" s="1477"/>
      <c r="E4001" s="1478"/>
      <c r="F4001" s="602" t="s">
        <v>1766</v>
      </c>
      <c r="H4001" s="1479" t="s">
        <v>1249</v>
      </c>
      <c r="I4001" s="1480"/>
      <c r="J4001" s="1480"/>
      <c r="K4001" s="5" t="s">
        <v>1151</v>
      </c>
      <c r="L4001" s="1457" t="s">
        <v>1271</v>
      </c>
      <c r="M4001" s="1457"/>
      <c r="N4001" s="1458"/>
      <c r="P4001" s="6"/>
      <c r="Q4001" s="6"/>
      <c r="R4001" s="6"/>
      <c r="T4001" s="1648" t="s">
        <v>116</v>
      </c>
      <c r="U4001" s="1649"/>
      <c r="V4001" s="379">
        <f>V4003/V4008</f>
        <v>1.1078042328042327E-2</v>
      </c>
      <c r="W4001" s="379">
        <f>W4003/W4008</f>
        <v>1.1368727598566305E-2</v>
      </c>
      <c r="X4001" s="379">
        <f>AVERAGE(V4001,W4001)</f>
        <v>1.1223384963304316E-2</v>
      </c>
      <c r="Y4001" s="380" t="s">
        <v>1094</v>
      </c>
      <c r="Z4001" s="381">
        <f>ROUND(X4001*1440,0)/1440</f>
        <v>1.1111111111111112E-2</v>
      </c>
    </row>
    <row r="4002" spans="1:26" ht="12.75" thickBot="1" x14ac:dyDescent="0.2">
      <c r="T4002" s="534"/>
      <c r="U4002" s="534"/>
      <c r="V4002" s="379">
        <f>B4014</f>
        <v>0.23611111111111113</v>
      </c>
      <c r="W4002" s="379">
        <v>0.23611111111111113</v>
      </c>
      <c r="Z4002" s="13"/>
    </row>
    <row r="4003" spans="1:26" ht="23.45" customHeight="1" thickBot="1" x14ac:dyDescent="0.2">
      <c r="A4003" s="1495" t="s">
        <v>137</v>
      </c>
      <c r="B4003" s="1483"/>
      <c r="C4003" s="1483" t="s">
        <v>52</v>
      </c>
      <c r="D4003" s="1483"/>
      <c r="E4003" s="1484"/>
      <c r="F4003" s="1453" t="s">
        <v>1272</v>
      </c>
      <c r="G4003" s="1454"/>
      <c r="H4003" s="1454"/>
      <c r="I4003" s="1454"/>
      <c r="J4003" s="1454"/>
      <c r="O4003" s="7" t="s">
        <v>238</v>
      </c>
      <c r="P4003" s="1536">
        <f>MINUTE(Z4001)</f>
        <v>16</v>
      </c>
      <c r="Q4003" s="1537"/>
      <c r="S4003" s="7" t="s">
        <v>1273</v>
      </c>
      <c r="T4003" s="1727">
        <v>5.7638888888888885E-2</v>
      </c>
      <c r="U4003" s="1519"/>
      <c r="V4003" s="379">
        <f>V4004-V4002</f>
        <v>0.69791666666666663</v>
      </c>
      <c r="W4003" s="379">
        <f>W4004-W4002</f>
        <v>0.70486111111111083</v>
      </c>
      <c r="Z4003" s="13"/>
    </row>
    <row r="4004" spans="1:26" ht="12.75" thickBot="1" x14ac:dyDescent="0.2">
      <c r="T4004" s="534"/>
      <c r="U4004" s="534"/>
      <c r="V4004" s="379">
        <f>L4012</f>
        <v>0.93402777777777779</v>
      </c>
      <c r="W4004" s="379">
        <f>K4018</f>
        <v>0.94097222222222199</v>
      </c>
      <c r="Z4004" s="13"/>
    </row>
    <row r="4005" spans="1:26" ht="23.45" customHeight="1" x14ac:dyDescent="0.15">
      <c r="A4005" s="1499" t="s">
        <v>140</v>
      </c>
      <c r="B4005" s="1494">
        <v>1</v>
      </c>
      <c r="C4005" s="1494"/>
      <c r="D4005" s="1494">
        <v>2</v>
      </c>
      <c r="E4005" s="1494"/>
      <c r="F4005" s="1494">
        <v>3</v>
      </c>
      <c r="G4005" s="1494"/>
      <c r="H4005" s="1494">
        <v>4</v>
      </c>
      <c r="I4005" s="1494"/>
      <c r="J4005" s="1494">
        <v>5</v>
      </c>
      <c r="K4005" s="1494"/>
      <c r="L4005" s="1494">
        <v>6</v>
      </c>
      <c r="M4005" s="1494"/>
      <c r="N4005" s="1494">
        <v>7</v>
      </c>
      <c r="O4005" s="1494"/>
      <c r="P4005" s="1494">
        <v>8</v>
      </c>
      <c r="Q4005" s="1494"/>
      <c r="R4005" s="1494">
        <v>9</v>
      </c>
      <c r="S4005" s="1494"/>
      <c r="T4005" s="1501">
        <v>10</v>
      </c>
      <c r="U4005" s="1502"/>
      <c r="Z4005" s="13"/>
    </row>
    <row r="4006" spans="1:26" ht="23.45" customHeight="1" x14ac:dyDescent="0.15">
      <c r="A4006" s="1500"/>
      <c r="B4006" s="87" t="s">
        <v>150</v>
      </c>
      <c r="C4006" s="87" t="s">
        <v>679</v>
      </c>
      <c r="D4006" s="87" t="s">
        <v>150</v>
      </c>
      <c r="E4006" s="87" t="s">
        <v>679</v>
      </c>
      <c r="F4006" s="87" t="s">
        <v>150</v>
      </c>
      <c r="G4006" s="87" t="s">
        <v>679</v>
      </c>
      <c r="H4006" s="87" t="s">
        <v>150</v>
      </c>
      <c r="I4006" s="87" t="s">
        <v>679</v>
      </c>
      <c r="J4006" s="87" t="s">
        <v>150</v>
      </c>
      <c r="K4006" s="87" t="s">
        <v>679</v>
      </c>
      <c r="L4006" s="87" t="s">
        <v>150</v>
      </c>
      <c r="M4006" s="87" t="s">
        <v>679</v>
      </c>
      <c r="N4006" s="87" t="s">
        <v>150</v>
      </c>
      <c r="O4006" s="9"/>
      <c r="P4006" s="9"/>
      <c r="Q4006" s="9"/>
      <c r="R4006" s="9"/>
      <c r="S4006" s="9"/>
      <c r="T4006" s="10"/>
      <c r="U4006" s="16"/>
      <c r="V4006" s="1" t="s">
        <v>680</v>
      </c>
      <c r="W4006" s="382" t="s">
        <v>142</v>
      </c>
      <c r="Z4006" s="13"/>
    </row>
    <row r="4007" spans="1:26" ht="23.45" customHeight="1" x14ac:dyDescent="0.15">
      <c r="A4007" s="643" t="s">
        <v>681</v>
      </c>
      <c r="B4007" s="644"/>
      <c r="C4007" s="644">
        <v>0.26041666666666669</v>
      </c>
      <c r="D4007" s="645">
        <v>0.30902777777777779</v>
      </c>
      <c r="E4007" s="644">
        <v>0.37847222222222221</v>
      </c>
      <c r="F4007" s="645">
        <v>0.42708333333333331</v>
      </c>
      <c r="G4007" s="644">
        <v>0.49722222222222223</v>
      </c>
      <c r="H4007" s="645">
        <v>0.5493055555555556</v>
      </c>
      <c r="I4007" s="644">
        <v>0.61527777777777781</v>
      </c>
      <c r="J4007" s="645">
        <v>0.66388888888888886</v>
      </c>
      <c r="K4007" s="644">
        <v>0.73541666666666672</v>
      </c>
      <c r="L4007" s="645">
        <v>0.79097222222222219</v>
      </c>
      <c r="M4007" s="644">
        <v>0.84305555555555556</v>
      </c>
      <c r="N4007" s="645">
        <v>0.8965277777777777</v>
      </c>
      <c r="O4007" s="644"/>
      <c r="P4007" s="644"/>
      <c r="Q4007" s="644"/>
      <c r="R4007" s="646"/>
      <c r="S4007" s="647"/>
      <c r="T4007" s="648"/>
      <c r="U4007" s="649"/>
      <c r="V4007" s="383">
        <f>COUNTA(B4007:U4039)</f>
        <v>125</v>
      </c>
      <c r="W4007" s="389">
        <f>V4007/12/2</f>
        <v>5.208333333333333</v>
      </c>
      <c r="Y4007" s="641">
        <f>(V4008+W4008)/2</f>
        <v>62.5</v>
      </c>
      <c r="Z4007" s="385"/>
    </row>
    <row r="4008" spans="1:26" ht="23.45" customHeight="1" x14ac:dyDescent="0.15">
      <c r="A4008" s="643" t="s">
        <v>682</v>
      </c>
      <c r="B4008" s="644"/>
      <c r="C4008" s="650">
        <v>0.26805555555555555</v>
      </c>
      <c r="D4008" s="644">
        <v>0.31666666666666665</v>
      </c>
      <c r="E4008" s="644">
        <v>0.38750000000000001</v>
      </c>
      <c r="F4008" s="644">
        <v>0.43611111111111112</v>
      </c>
      <c r="G4008" s="644">
        <v>0.50555555555555554</v>
      </c>
      <c r="H4008" s="644">
        <v>0.55763888888888891</v>
      </c>
      <c r="I4008" s="644">
        <v>0.62361111111111112</v>
      </c>
      <c r="J4008" s="644">
        <v>0.67222222222222228</v>
      </c>
      <c r="K4008" s="644">
        <v>0.74305555555555558</v>
      </c>
      <c r="L4008" s="644">
        <v>0.79861111111111116</v>
      </c>
      <c r="M4008" s="644">
        <v>0.85069444444444442</v>
      </c>
      <c r="N4008" s="644">
        <v>0.90625</v>
      </c>
      <c r="O4008" s="644"/>
      <c r="P4008" s="644"/>
      <c r="Q4008" s="644"/>
      <c r="R4008" s="646"/>
      <c r="S4008" s="647"/>
      <c r="T4008" s="648"/>
      <c r="U4008" s="649"/>
      <c r="V4008" s="386">
        <f>COUNTA(B4007:B4039,D4007:D4039,F4007:F4039,H4007:H4039,J4007:J4039,L4007:L4039,N4007:N4039,P4007:P4039,R4007:R4039,T4007:T4039)</f>
        <v>63</v>
      </c>
      <c r="W4008" s="386">
        <f>COUNTA(C4007:C4039,E4007:E4039,G4007:G4039,I4007:I4039,K4007:K4039,M4007:M4039,O4007:O4039,Q4007:Q4039,S4007:S4039,U4007:U4039)</f>
        <v>62</v>
      </c>
      <c r="Y4008" s="1" t="s">
        <v>145</v>
      </c>
      <c r="Z4008" s="385"/>
    </row>
    <row r="4009" spans="1:26" ht="23.45" customHeight="1" x14ac:dyDescent="0.15">
      <c r="A4009" s="643" t="s">
        <v>683</v>
      </c>
      <c r="B4009" s="651"/>
      <c r="C4009" s="644">
        <v>0.27638888888888891</v>
      </c>
      <c r="D4009" s="754">
        <v>0.32500000000000001</v>
      </c>
      <c r="E4009" s="754">
        <v>0.39583333333333331</v>
      </c>
      <c r="F4009" s="754">
        <v>0.44444444444444442</v>
      </c>
      <c r="G4009" s="754">
        <v>0.51388888888888884</v>
      </c>
      <c r="H4009" s="754">
        <v>0.56597222222222221</v>
      </c>
      <c r="I4009" s="754">
        <v>0.63194444444444442</v>
      </c>
      <c r="J4009" s="754">
        <v>0.68055555555555558</v>
      </c>
      <c r="K4009" s="754">
        <v>0.75208333333333333</v>
      </c>
      <c r="L4009" s="754">
        <v>0.80763888888888891</v>
      </c>
      <c r="M4009" s="754">
        <v>0.85833333333333328</v>
      </c>
      <c r="N4009" s="644">
        <v>0.9159722222222223</v>
      </c>
      <c r="O4009" s="644"/>
      <c r="P4009" s="644"/>
      <c r="Q4009" s="644"/>
      <c r="R4009" s="646"/>
      <c r="S4009" s="647"/>
      <c r="T4009" s="648"/>
      <c r="U4009" s="649"/>
      <c r="V4009" s="1" t="s">
        <v>141</v>
      </c>
      <c r="W4009" s="382" t="s">
        <v>142</v>
      </c>
      <c r="Z4009" s="385"/>
    </row>
    <row r="4010" spans="1:26" ht="36.75" customHeight="1" x14ac:dyDescent="0.15">
      <c r="A4010" s="728">
        <v>4</v>
      </c>
      <c r="B4010" s="92"/>
      <c r="C4010" s="755" t="s">
        <v>684</v>
      </c>
      <c r="D4010" s="92">
        <v>0.29166666666666669</v>
      </c>
      <c r="E4010" s="3">
        <v>0.35763888888888895</v>
      </c>
      <c r="F4010" s="92">
        <v>0.4548611111111111</v>
      </c>
      <c r="G4010" s="3">
        <v>0.52083333333333326</v>
      </c>
      <c r="H4010" s="92">
        <v>0.59930555555555542</v>
      </c>
      <c r="I4010" s="3">
        <v>0.6680555555555554</v>
      </c>
      <c r="J4010" s="202">
        <v>0.75069444444444444</v>
      </c>
      <c r="K4010" s="3">
        <v>0.81736111111111087</v>
      </c>
      <c r="L4010" s="92">
        <v>0.92013888888888884</v>
      </c>
      <c r="M4010" s="3"/>
      <c r="N4010" s="3"/>
      <c r="O4010" s="3"/>
      <c r="P4010" s="3"/>
      <c r="Q4010" s="3"/>
      <c r="R4010" s="68"/>
      <c r="S4010" s="69"/>
      <c r="T4010" s="14"/>
      <c r="U4010" s="20"/>
      <c r="V4010" s="383">
        <f>COUNTA(B4010:U4039)</f>
        <v>89</v>
      </c>
      <c r="W4010" s="389">
        <f>V4010/9/2</f>
        <v>4.9444444444444446</v>
      </c>
      <c r="Z4010" s="385"/>
    </row>
    <row r="4011" spans="1:26" ht="36" customHeight="1" x14ac:dyDescent="0.15">
      <c r="A4011" s="728">
        <v>5</v>
      </c>
      <c r="B4011" s="92"/>
      <c r="C4011" s="755" t="s">
        <v>685</v>
      </c>
      <c r="D4011" s="92">
        <v>0.30555555555555558</v>
      </c>
      <c r="E4011" s="3">
        <v>0.37152777777777779</v>
      </c>
      <c r="F4011" s="92">
        <v>0.46875</v>
      </c>
      <c r="G4011" s="3">
        <v>0.5347222222222221</v>
      </c>
      <c r="H4011" s="92">
        <v>0.61319444444444426</v>
      </c>
      <c r="I4011" s="3">
        <v>0.68333333333333313</v>
      </c>
      <c r="J4011" s="202">
        <v>0.76527777777777772</v>
      </c>
      <c r="K4011" s="3">
        <v>0.82847222222222194</v>
      </c>
      <c r="L4011" s="92">
        <v>0.92708333333333337</v>
      </c>
      <c r="M4011" s="3"/>
      <c r="N4011" s="3"/>
      <c r="O4011" s="3"/>
      <c r="P4011" s="3"/>
      <c r="Q4011" s="3"/>
      <c r="R4011" s="68"/>
      <c r="S4011" s="69"/>
      <c r="T4011" s="14"/>
      <c r="U4011" s="20"/>
      <c r="V4011" s="386">
        <f>COUNTA(B4010:B4039,D4010:D4039,F4010:F4039,H4010:H4039,J4010:J4039,L4010:L4039,N4010:N4039,P4010:P4039,R4010:R4039,T4010:T4039)</f>
        <v>45</v>
      </c>
      <c r="W4011" s="386">
        <f>COUNTA(C4010:C4039,E4010:E4039,G4010:G4039,I4010:I4039,K4010:K4039,M4010:M4039,O4010:O4039,Q4010:Q4039,S4010:S4039,U4010:U4039)</f>
        <v>44</v>
      </c>
      <c r="Y4011" s="1">
        <f>(V4011+W4011)/2</f>
        <v>44.5</v>
      </c>
      <c r="Z4011" s="385"/>
    </row>
    <row r="4012" spans="1:26" ht="29.25" customHeight="1" x14ac:dyDescent="0.15">
      <c r="A4012" s="728">
        <v>6</v>
      </c>
      <c r="B4012" s="92"/>
      <c r="C4012" s="3"/>
      <c r="D4012" s="92">
        <v>0.33333333333333331</v>
      </c>
      <c r="E4012" s="3">
        <v>0.40277777777777779</v>
      </c>
      <c r="F4012" s="92">
        <v>0.4826388888888889</v>
      </c>
      <c r="G4012" s="3">
        <v>0.54861111111111094</v>
      </c>
      <c r="H4012" s="92">
        <v>0.6270833333333331</v>
      </c>
      <c r="I4012" s="3">
        <v>0.69861111111111085</v>
      </c>
      <c r="J4012" s="92">
        <v>0.77986111111111101</v>
      </c>
      <c r="K4012" s="3">
        <v>0.8666666666666667</v>
      </c>
      <c r="L4012" s="92">
        <v>0.93402777777777779</v>
      </c>
      <c r="M4012" s="3"/>
      <c r="N4012" s="3"/>
      <c r="O4012" s="3"/>
      <c r="P4012" s="3"/>
      <c r="Q4012" s="3"/>
      <c r="R4012" s="68"/>
      <c r="S4012" s="69"/>
      <c r="T4012" s="14"/>
      <c r="U4012" s="20"/>
      <c r="V4012" s="1" t="s">
        <v>1274</v>
      </c>
      <c r="W4012" s="1" t="s">
        <v>144</v>
      </c>
      <c r="Y4012" s="1" t="s">
        <v>1275</v>
      </c>
      <c r="Z4012" s="385"/>
    </row>
    <row r="4013" spans="1:26" ht="33.75" customHeight="1" x14ac:dyDescent="0.15">
      <c r="A4013" s="728">
        <v>7</v>
      </c>
      <c r="B4013" s="39" t="s">
        <v>1276</v>
      </c>
      <c r="C4013" s="43">
        <v>0.28472222222222221</v>
      </c>
      <c r="D4013" s="92">
        <v>0.34722222222222221</v>
      </c>
      <c r="E4013" s="3">
        <v>0.41666666666666669</v>
      </c>
      <c r="F4013" s="92">
        <v>0.49652777777777779</v>
      </c>
      <c r="G4013" s="3">
        <v>0.56249999999999978</v>
      </c>
      <c r="H4013" s="92">
        <v>0.64305555555555538</v>
      </c>
      <c r="I4013" s="3">
        <v>0.71249999999999969</v>
      </c>
      <c r="J4013" s="92">
        <v>0.81874999999999998</v>
      </c>
      <c r="K4013" s="3">
        <v>0.87847222222222221</v>
      </c>
      <c r="L4013" s="92"/>
      <c r="M4013" s="3"/>
      <c r="N4013" s="3"/>
      <c r="O4013" s="3"/>
      <c r="P4013" s="3"/>
      <c r="Q4013" s="3"/>
      <c r="R4013" s="68"/>
      <c r="S4013" s="69"/>
      <c r="T4013" s="14"/>
      <c r="U4013" s="20"/>
      <c r="V4013" s="388">
        <f t="shared" ref="V4013:W4015" si="57">J4016-J4015</f>
        <v>1.388888888888884E-2</v>
      </c>
      <c r="W4013" s="388">
        <f t="shared" si="57"/>
        <v>1.2499999999999956E-2</v>
      </c>
      <c r="Z4013" s="385"/>
    </row>
    <row r="4014" spans="1:26" ht="23.45" customHeight="1" x14ac:dyDescent="0.15">
      <c r="A4014" s="728">
        <v>8</v>
      </c>
      <c r="B4014" s="92">
        <v>0.23611111111111113</v>
      </c>
      <c r="C4014" s="43">
        <v>0.2951388888888889</v>
      </c>
      <c r="D4014" s="92">
        <v>0.3611111111111111</v>
      </c>
      <c r="E4014" s="3">
        <v>0.43055555555555558</v>
      </c>
      <c r="F4014" s="92">
        <v>0.51041666666666663</v>
      </c>
      <c r="G4014" s="3">
        <v>0.57638888888888862</v>
      </c>
      <c r="H4014" s="92">
        <v>0.65902777777777766</v>
      </c>
      <c r="I4014" s="3">
        <v>0.75694444444444442</v>
      </c>
      <c r="J4014" s="92">
        <v>0.83333333333333326</v>
      </c>
      <c r="K4014" s="3">
        <v>0.89097222222222217</v>
      </c>
      <c r="L4014" s="92"/>
      <c r="M4014" s="3"/>
      <c r="N4014" s="3"/>
      <c r="O4014" s="3"/>
      <c r="P4014" s="3"/>
      <c r="Q4014" s="3"/>
      <c r="R4014" s="68"/>
      <c r="S4014" s="69"/>
      <c r="T4014" s="14"/>
      <c r="U4014" s="20"/>
      <c r="V4014" s="388">
        <f t="shared" si="57"/>
        <v>1.388888888888884E-2</v>
      </c>
      <c r="W4014" s="388">
        <f t="shared" si="57"/>
        <v>1.2499999999999956E-2</v>
      </c>
      <c r="Z4014" s="385"/>
    </row>
    <row r="4015" spans="1:26" ht="23.45" customHeight="1" x14ac:dyDescent="0.15">
      <c r="A4015" s="728">
        <v>9</v>
      </c>
      <c r="B4015" s="92">
        <v>0.24791666666666667</v>
      </c>
      <c r="C4015" s="43">
        <v>0.30694444444444446</v>
      </c>
      <c r="D4015" s="92">
        <v>0.375</v>
      </c>
      <c r="E4015" s="3">
        <v>0.44444444444444448</v>
      </c>
      <c r="F4015" s="92">
        <v>0.52430555555555547</v>
      </c>
      <c r="G4015" s="3">
        <v>0.59027777777777746</v>
      </c>
      <c r="H4015" s="92">
        <v>0.6875</v>
      </c>
      <c r="I4015" s="3">
        <v>0.76874999999999993</v>
      </c>
      <c r="J4015" s="92">
        <v>0.8472222222222221</v>
      </c>
      <c r="K4015" s="3">
        <v>0.90347222222222212</v>
      </c>
      <c r="L4015" s="92"/>
      <c r="M4015" s="3"/>
      <c r="N4015" s="3"/>
      <c r="O4015" s="3"/>
      <c r="P4015" s="3"/>
      <c r="Q4015" s="3"/>
      <c r="R4015" s="68"/>
      <c r="S4015" s="69"/>
      <c r="T4015" s="14"/>
      <c r="U4015" s="20"/>
      <c r="V4015" s="388">
        <f t="shared" si="57"/>
        <v>1.388888888888884E-2</v>
      </c>
      <c r="W4015" s="388">
        <f t="shared" si="57"/>
        <v>1.2499999999999956E-2</v>
      </c>
      <c r="Z4015" s="13"/>
    </row>
    <row r="4016" spans="1:26" ht="23.45" customHeight="1" x14ac:dyDescent="0.15">
      <c r="A4016" s="728">
        <v>10</v>
      </c>
      <c r="B4016" s="92">
        <v>0.25972222222222224</v>
      </c>
      <c r="C4016" s="43">
        <v>0.31875000000000003</v>
      </c>
      <c r="D4016" s="92">
        <v>0.3888888888888889</v>
      </c>
      <c r="E4016" s="3">
        <v>0.45833333333333337</v>
      </c>
      <c r="F4016" s="92">
        <v>0.53819444444444431</v>
      </c>
      <c r="G4016" s="3">
        <v>0.6041666666666663</v>
      </c>
      <c r="H4016" s="92">
        <v>0.70416666666666672</v>
      </c>
      <c r="I4016" s="3">
        <v>0.78055555555555545</v>
      </c>
      <c r="J4016" s="92">
        <v>0.86111111111111094</v>
      </c>
      <c r="K4016" s="3">
        <v>0.91597222222222208</v>
      </c>
      <c r="L4016" s="92"/>
      <c r="M4016" s="3"/>
      <c r="N4016" s="3"/>
      <c r="O4016" s="3"/>
      <c r="P4016" s="3"/>
      <c r="Q4016" s="3"/>
      <c r="R4016" s="68"/>
      <c r="S4016" s="69"/>
      <c r="T4016" s="14"/>
      <c r="U4016" s="20"/>
      <c r="V4016" s="388"/>
      <c r="Z4016" s="13"/>
    </row>
    <row r="4017" spans="1:26" ht="23.45" customHeight="1" x14ac:dyDescent="0.15">
      <c r="A4017" s="728">
        <v>11</v>
      </c>
      <c r="B4017" s="92">
        <v>0.27152777777777781</v>
      </c>
      <c r="C4017" s="3">
        <v>0.3305555555555556</v>
      </c>
      <c r="D4017" s="92">
        <v>0.40277777777777779</v>
      </c>
      <c r="E4017" s="3">
        <v>0.47222222222222227</v>
      </c>
      <c r="F4017" s="92">
        <v>0.57291666666666663</v>
      </c>
      <c r="G4017" s="3">
        <v>0.63888888888888884</v>
      </c>
      <c r="H4017" s="92">
        <v>0.72083333333333344</v>
      </c>
      <c r="I4017" s="3">
        <v>0.79236111111111096</v>
      </c>
      <c r="J4017" s="92">
        <v>0.87499999999999978</v>
      </c>
      <c r="K4017" s="3">
        <v>0.92847222222222203</v>
      </c>
      <c r="L4017" s="92"/>
      <c r="M4017" s="3"/>
      <c r="N4017" s="3"/>
      <c r="O4017" s="3"/>
      <c r="P4017" s="3"/>
      <c r="Q4017" s="3"/>
      <c r="R4017" s="68"/>
      <c r="S4017" s="69"/>
      <c r="T4017" s="14"/>
      <c r="U4017" s="20"/>
      <c r="Z4017" s="13"/>
    </row>
    <row r="4018" spans="1:26" ht="23.45" customHeight="1" x14ac:dyDescent="0.15">
      <c r="A4018" s="728">
        <v>12</v>
      </c>
      <c r="B4018" s="92">
        <v>0.28333333333333338</v>
      </c>
      <c r="C4018" s="3">
        <v>0.34236111111111117</v>
      </c>
      <c r="D4018" s="92">
        <v>0.41666666666666669</v>
      </c>
      <c r="E4018" s="3">
        <v>0.48611111111111116</v>
      </c>
      <c r="F4018" s="92">
        <v>0.58541666666666659</v>
      </c>
      <c r="G4018" s="3">
        <v>0.65277777777777768</v>
      </c>
      <c r="H4018" s="92">
        <v>0.73611111111111116</v>
      </c>
      <c r="I4018" s="3">
        <v>0.80416666666666647</v>
      </c>
      <c r="J4018" s="92">
        <v>0.88888888888888862</v>
      </c>
      <c r="K4018" s="3">
        <v>0.94097222222222199</v>
      </c>
      <c r="L4018" s="92"/>
      <c r="M4018" s="3"/>
      <c r="N4018" s="3"/>
      <c r="O4018" s="3"/>
      <c r="P4018" s="3"/>
      <c r="Q4018" s="3"/>
      <c r="R4018" s="68"/>
      <c r="S4018" s="69"/>
      <c r="T4018" s="14"/>
      <c r="U4018" s="20"/>
      <c r="Z4018" s="13"/>
    </row>
    <row r="4019" spans="1:26" ht="23.45" customHeight="1" x14ac:dyDescent="0.15">
      <c r="A4019" s="728">
        <v>13</v>
      </c>
      <c r="B4019" s="92"/>
      <c r="C4019" s="3"/>
      <c r="D4019" s="92"/>
      <c r="E4019" s="3"/>
      <c r="F4019" s="92"/>
      <c r="G4019" s="3"/>
      <c r="H4019" s="92"/>
      <c r="I4019" s="3"/>
      <c r="J4019" s="92"/>
      <c r="K4019" s="3"/>
      <c r="L4019" s="92"/>
      <c r="M4019" s="3"/>
      <c r="N4019" s="3"/>
      <c r="O4019" s="3"/>
      <c r="P4019" s="3"/>
      <c r="Q4019" s="3"/>
      <c r="R4019" s="68"/>
      <c r="S4019" s="69"/>
      <c r="T4019" s="14"/>
      <c r="U4019" s="20"/>
      <c r="Z4019" s="13"/>
    </row>
    <row r="4020" spans="1:26" ht="23.45" customHeight="1" x14ac:dyDescent="0.15">
      <c r="A4020" s="728">
        <v>14</v>
      </c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68"/>
      <c r="S4020" s="69"/>
      <c r="T4020" s="14"/>
      <c r="U4020" s="20"/>
      <c r="Z4020" s="13"/>
    </row>
    <row r="4021" spans="1:26" ht="23.45" customHeight="1" x14ac:dyDescent="0.15">
      <c r="A4021" s="728">
        <v>15</v>
      </c>
      <c r="B4021" s="3"/>
      <c r="C4021" s="3"/>
      <c r="D4021" s="3"/>
      <c r="E4021" s="3"/>
      <c r="F4021" s="49"/>
      <c r="G4021" s="3"/>
      <c r="H4021" s="50"/>
      <c r="I4021" s="3"/>
      <c r="J4021" s="3"/>
      <c r="K4021" s="3"/>
      <c r="L4021" s="3"/>
      <c r="M4021" s="3"/>
      <c r="N4021" s="3"/>
      <c r="O4021" s="3"/>
      <c r="P4021" s="3"/>
      <c r="Q4021" s="3"/>
      <c r="R4021" s="68"/>
      <c r="S4021" s="69"/>
      <c r="T4021" s="14"/>
      <c r="U4021" s="20"/>
      <c r="Z4021" s="13"/>
    </row>
    <row r="4022" spans="1:26" ht="23.45" customHeight="1" x14ac:dyDescent="0.15">
      <c r="A4022" s="728">
        <v>16</v>
      </c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40"/>
      <c r="O4022" s="40"/>
      <c r="P4022" s="40"/>
      <c r="Q4022" s="40"/>
      <c r="R4022" s="68"/>
      <c r="S4022" s="69"/>
      <c r="T4022" s="14"/>
      <c r="U4022" s="20"/>
      <c r="Z4022" s="13"/>
    </row>
    <row r="4023" spans="1:26" ht="23.45" customHeight="1" x14ac:dyDescent="0.15">
      <c r="A4023" s="728">
        <v>17</v>
      </c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40"/>
      <c r="O4023" s="40"/>
      <c r="P4023" s="40"/>
      <c r="Q4023" s="40"/>
      <c r="R4023" s="68"/>
      <c r="S4023" s="69"/>
      <c r="T4023" s="14"/>
      <c r="U4023" s="20"/>
      <c r="Z4023" s="13"/>
    </row>
    <row r="4024" spans="1:26" ht="23.45" customHeight="1" x14ac:dyDescent="0.15">
      <c r="A4024" s="728">
        <v>18</v>
      </c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40"/>
      <c r="O4024" s="40"/>
      <c r="P4024" s="40"/>
      <c r="Q4024" s="40"/>
      <c r="R4024" s="68"/>
      <c r="S4024" s="69"/>
      <c r="T4024" s="14"/>
      <c r="U4024" s="20"/>
      <c r="Z4024" s="13"/>
    </row>
    <row r="4025" spans="1:26" ht="23.45" customHeight="1" x14ac:dyDescent="0.15">
      <c r="A4025" s="8">
        <v>19</v>
      </c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40"/>
      <c r="O4025" s="40"/>
      <c r="P4025" s="40"/>
      <c r="Q4025" s="40"/>
      <c r="R4025" s="10"/>
      <c r="S4025" s="69"/>
      <c r="T4025" s="14"/>
      <c r="U4025" s="20"/>
      <c r="Z4025" s="13"/>
    </row>
    <row r="4026" spans="1:26" ht="23.45" customHeight="1" x14ac:dyDescent="0.15">
      <c r="A4026" s="8">
        <v>20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9"/>
      <c r="S4026" s="4"/>
      <c r="T4026" s="14"/>
      <c r="U4026" s="20"/>
      <c r="Z4026" s="13"/>
    </row>
    <row r="4027" spans="1:26" ht="23.45" customHeight="1" x14ac:dyDescent="0.15">
      <c r="A4027" s="8">
        <v>21</v>
      </c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14"/>
      <c r="U4027" s="20"/>
      <c r="Z4027" s="13"/>
    </row>
    <row r="4028" spans="1:26" ht="23.45" customHeight="1" x14ac:dyDescent="0.15">
      <c r="A4028" s="8">
        <v>22</v>
      </c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14"/>
      <c r="U4028" s="20"/>
      <c r="Z4028" s="13"/>
    </row>
    <row r="4029" spans="1:26" ht="23.45" customHeight="1" x14ac:dyDescent="0.15">
      <c r="A4029" s="8">
        <v>23</v>
      </c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14"/>
      <c r="U4029" s="20"/>
      <c r="Z4029" s="13"/>
    </row>
    <row r="4030" spans="1:26" ht="25.5" customHeight="1" x14ac:dyDescent="0.15">
      <c r="A4030" s="8">
        <v>24</v>
      </c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14"/>
      <c r="U4030" s="20"/>
      <c r="Z4030" s="13"/>
    </row>
    <row r="4031" spans="1:26" ht="23.45" customHeight="1" x14ac:dyDescent="0.15">
      <c r="A4031" s="8">
        <v>25</v>
      </c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14"/>
      <c r="U4031" s="20"/>
      <c r="Z4031" s="13"/>
    </row>
    <row r="4032" spans="1:26" ht="23.45" customHeight="1" x14ac:dyDescent="0.15">
      <c r="A4032" s="8">
        <v>26</v>
      </c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14"/>
      <c r="U4032" s="20"/>
      <c r="Z4032" s="13"/>
    </row>
    <row r="4033" spans="1:26" ht="23.45" customHeight="1" x14ac:dyDescent="0.15">
      <c r="A4033" s="8">
        <v>27</v>
      </c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14"/>
      <c r="U4033" s="20"/>
      <c r="Z4033" s="13"/>
    </row>
    <row r="4034" spans="1:26" ht="23.45" customHeight="1" x14ac:dyDescent="0.15">
      <c r="A4034" s="8">
        <v>28</v>
      </c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14"/>
      <c r="U4034" s="20"/>
      <c r="Z4034" s="13"/>
    </row>
    <row r="4035" spans="1:26" ht="23.45" customHeight="1" x14ac:dyDescent="0.15">
      <c r="A4035" s="8">
        <v>29</v>
      </c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14"/>
      <c r="U4035" s="20"/>
      <c r="Z4035" s="13"/>
    </row>
    <row r="4036" spans="1:26" ht="23.45" customHeight="1" x14ac:dyDescent="0.15">
      <c r="A4036" s="8">
        <v>30</v>
      </c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14"/>
      <c r="U4036" s="20"/>
      <c r="Z4036" s="13"/>
    </row>
    <row r="4037" spans="1:26" ht="23.45" customHeight="1" x14ac:dyDescent="0.15">
      <c r="A4037" s="8">
        <v>31</v>
      </c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14"/>
      <c r="U4037" s="20"/>
      <c r="Z4037" s="13"/>
    </row>
    <row r="4038" spans="1:26" ht="23.45" customHeight="1" x14ac:dyDescent="0.15">
      <c r="A4038" s="8">
        <v>32</v>
      </c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14"/>
      <c r="U4038" s="20"/>
      <c r="Z4038" s="13"/>
    </row>
    <row r="4039" spans="1:26" ht="23.45" customHeight="1" thickBot="1" x14ac:dyDescent="0.2">
      <c r="A4039" s="11">
        <v>33</v>
      </c>
      <c r="B4039" s="12"/>
      <c r="C4039" s="12"/>
      <c r="D4039" s="12"/>
      <c r="E4039" s="12"/>
      <c r="F4039" s="12"/>
      <c r="G4039" s="12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31"/>
      <c r="U4039" s="32"/>
      <c r="Z4039" s="13"/>
    </row>
    <row r="4040" spans="1:26" ht="23.45" customHeight="1" thickBot="1" x14ac:dyDescent="0.2">
      <c r="A4040" s="1522" t="s">
        <v>1178</v>
      </c>
      <c r="B4040" s="1523"/>
      <c r="C4040" s="1448" t="s">
        <v>1053</v>
      </c>
      <c r="D4040" s="1448"/>
      <c r="E4040" s="1448"/>
      <c r="F4040" s="1449"/>
      <c r="G4040" s="13"/>
      <c r="H4040" s="13"/>
      <c r="I4040" s="13"/>
      <c r="J4040" s="13"/>
      <c r="K4040" s="13"/>
      <c r="L4040" s="13"/>
      <c r="M4040" s="13"/>
      <c r="N4040" s="13"/>
      <c r="O4040" s="13"/>
      <c r="P4040" s="13"/>
      <c r="Q4040" s="13"/>
      <c r="R4040" s="13"/>
      <c r="S4040" s="13"/>
      <c r="T4040" s="467"/>
      <c r="U4040" s="467"/>
      <c r="Z4040" s="13"/>
    </row>
    <row r="4041" spans="1:26" s="1425" customFormat="1" ht="31.5" customHeight="1" thickBot="1" x14ac:dyDescent="0.2">
      <c r="A4041" s="1476" t="s">
        <v>2140</v>
      </c>
      <c r="B4041" s="1477"/>
      <c r="C4041" s="1477"/>
      <c r="D4041" s="1477"/>
      <c r="E4041" s="1478"/>
      <c r="F4041" s="1411" t="s">
        <v>1766</v>
      </c>
      <c r="G4041" s="1366"/>
      <c r="H4041" s="1479" t="s">
        <v>2141</v>
      </c>
      <c r="I4041" s="1480"/>
      <c r="J4041" s="1480"/>
      <c r="K4041" s="1370" t="s">
        <v>2142</v>
      </c>
      <c r="L4041" s="1457" t="s">
        <v>2143</v>
      </c>
      <c r="M4041" s="1457"/>
      <c r="N4041" s="1458"/>
      <c r="O4041" s="1366"/>
      <c r="P4041" s="6"/>
      <c r="Q4041" s="6"/>
      <c r="R4041" s="6"/>
      <c r="S4041" s="1366"/>
      <c r="T4041" s="1648" t="s">
        <v>2144</v>
      </c>
      <c r="U4041" s="1649"/>
      <c r="V4041" s="1422">
        <f>V4043/V4048</f>
        <v>1.5740740740740743E-2</v>
      </c>
      <c r="W4041" s="1422">
        <f>W4043/W4048</f>
        <v>1.5740740740740743E-2</v>
      </c>
      <c r="X4041" s="1422">
        <f>AVERAGE(V4041,W4041)</f>
        <v>1.5740740740740743E-2</v>
      </c>
      <c r="Y4041" s="637" t="s">
        <v>2145</v>
      </c>
      <c r="Z4041" s="679">
        <f>ROUND(X4041*1440,0)/1440</f>
        <v>1.5972222222222221E-2</v>
      </c>
    </row>
    <row r="4042" spans="1:26" s="1425" customFormat="1" ht="12.75" thickBot="1" x14ac:dyDescent="0.2">
      <c r="A4042" s="1366"/>
      <c r="B4042" s="1366"/>
      <c r="C4042" s="1366"/>
      <c r="D4042" s="1366"/>
      <c r="E4042" s="1366"/>
      <c r="F4042" s="1366"/>
      <c r="G4042" s="1366"/>
      <c r="H4042" s="1366"/>
      <c r="I4042" s="1366"/>
      <c r="J4042" s="1366"/>
      <c r="K4042" s="1366"/>
      <c r="L4042" s="1366"/>
      <c r="M4042" s="1366"/>
      <c r="N4042" s="1366"/>
      <c r="O4042" s="1366"/>
      <c r="P4042" s="1366"/>
      <c r="Q4042" s="1366"/>
      <c r="R4042" s="1366"/>
      <c r="S4042" s="1366"/>
      <c r="T4042" s="1366"/>
      <c r="U4042" s="1366"/>
      <c r="V4042" s="1422">
        <f>B4051</f>
        <v>0.23263888888888887</v>
      </c>
      <c r="W4042" s="1422">
        <f>C4047</f>
        <v>0.23611111111111113</v>
      </c>
      <c r="Z4042" s="1393"/>
    </row>
    <row r="4043" spans="1:26" s="1425" customFormat="1" ht="20.100000000000001" customHeight="1" thickBot="1" x14ac:dyDescent="0.2">
      <c r="A4043" s="1481" t="s">
        <v>12</v>
      </c>
      <c r="B4043" s="1482"/>
      <c r="C4043" s="1450" t="s">
        <v>2146</v>
      </c>
      <c r="D4043" s="1451"/>
      <c r="E4043" s="1452"/>
      <c r="F4043" s="1453"/>
      <c r="G4043" s="1454"/>
      <c r="H4043" s="1454"/>
      <c r="I4043" s="1454"/>
      <c r="J4043" s="1454"/>
      <c r="K4043" s="1366"/>
      <c r="L4043" s="1366"/>
      <c r="M4043" s="1366"/>
      <c r="N4043" s="1463" t="s">
        <v>2147</v>
      </c>
      <c r="O4043" s="1464"/>
      <c r="P4043" s="1465">
        <v>23</v>
      </c>
      <c r="Q4043" s="1466"/>
      <c r="R4043" s="1366"/>
      <c r="S4043" s="1371" t="s">
        <v>14</v>
      </c>
      <c r="T4043" s="1555">
        <v>5.486111111111111E-2</v>
      </c>
      <c r="U4043" s="1556"/>
      <c r="V4043" s="1422">
        <f>V4044-V4042</f>
        <v>0.70833333333333337</v>
      </c>
      <c r="W4043" s="1422">
        <f>W4044-W4042</f>
        <v>0.70833333333333337</v>
      </c>
      <c r="Z4043" s="1393"/>
    </row>
    <row r="4044" spans="1:26" s="1425" customFormat="1" ht="12.75" thickBot="1" x14ac:dyDescent="0.2">
      <c r="A4044" s="1366"/>
      <c r="B4044" s="1366"/>
      <c r="C4044" s="1366"/>
      <c r="D4044" s="1366"/>
      <c r="E4044" s="1366"/>
      <c r="F4044" s="1366"/>
      <c r="G4044" s="1366"/>
      <c r="H4044" s="1366"/>
      <c r="I4044" s="1366"/>
      <c r="J4044" s="1366"/>
      <c r="K4044" s="1366"/>
      <c r="L4044" s="1366"/>
      <c r="M4044" s="1366"/>
      <c r="N4044" s="1366"/>
      <c r="O4044" s="1366"/>
      <c r="P4044" s="1366"/>
      <c r="Q4044" s="1366"/>
      <c r="R4044" s="1366"/>
      <c r="S4044" s="1366"/>
      <c r="T4044" s="1366"/>
      <c r="U4044" s="1366"/>
      <c r="V4044" s="1422">
        <f>L4050</f>
        <v>0.94097222222222221</v>
      </c>
      <c r="W4044" s="1422">
        <f>K4055</f>
        <v>0.94444444444444453</v>
      </c>
      <c r="Z4044" s="1393"/>
    </row>
    <row r="4045" spans="1:26" s="1425" customFormat="1" ht="24.75" customHeight="1" x14ac:dyDescent="0.15">
      <c r="A4045" s="1572" t="s">
        <v>15</v>
      </c>
      <c r="B4045" s="1461">
        <v>1</v>
      </c>
      <c r="C4045" s="1540"/>
      <c r="D4045" s="1461">
        <v>2</v>
      </c>
      <c r="E4045" s="1540"/>
      <c r="F4045" s="1461">
        <v>3</v>
      </c>
      <c r="G4045" s="1540"/>
      <c r="H4045" s="1461">
        <v>4</v>
      </c>
      <c r="I4045" s="1540"/>
      <c r="J4045" s="1461">
        <v>5</v>
      </c>
      <c r="K4045" s="1540"/>
      <c r="L4045" s="1461">
        <v>6</v>
      </c>
      <c r="M4045" s="1540"/>
      <c r="N4045" s="1461">
        <v>7</v>
      </c>
      <c r="O4045" s="1540"/>
      <c r="P4045" s="1461">
        <v>8</v>
      </c>
      <c r="Q4045" s="1540"/>
      <c r="R4045" s="1461">
        <v>9</v>
      </c>
      <c r="S4045" s="1540"/>
      <c r="T4045" s="1461">
        <v>10</v>
      </c>
      <c r="U4045" s="1462"/>
      <c r="Z4045" s="1393"/>
    </row>
    <row r="4046" spans="1:26" s="1425" customFormat="1" ht="24.75" customHeight="1" x14ac:dyDescent="0.15">
      <c r="A4046" s="1573"/>
      <c r="B4046" s="1372" t="s">
        <v>2148</v>
      </c>
      <c r="C4046" s="1372" t="s">
        <v>2149</v>
      </c>
      <c r="D4046" s="1372" t="s">
        <v>2148</v>
      </c>
      <c r="E4046" s="1372" t="s">
        <v>672</v>
      </c>
      <c r="F4046" s="1372" t="s">
        <v>2148</v>
      </c>
      <c r="G4046" s="1372" t="s">
        <v>2149</v>
      </c>
      <c r="H4046" s="1372" t="s">
        <v>671</v>
      </c>
      <c r="I4046" s="1372" t="s">
        <v>2149</v>
      </c>
      <c r="J4046" s="1372" t="s">
        <v>671</v>
      </c>
      <c r="K4046" s="1372" t="s">
        <v>2149</v>
      </c>
      <c r="L4046" s="1372" t="s">
        <v>2148</v>
      </c>
      <c r="M4046" s="1372" t="s">
        <v>672</v>
      </c>
      <c r="N4046" s="1372"/>
      <c r="O4046" s="1372"/>
      <c r="P4046" s="1372"/>
      <c r="Q4046" s="1372"/>
      <c r="R4046" s="1372"/>
      <c r="S4046" s="1372"/>
      <c r="T4046" s="1372"/>
      <c r="U4046" s="1394"/>
      <c r="Z4046" s="1393"/>
    </row>
    <row r="4047" spans="1:26" s="1425" customFormat="1" ht="24.75" customHeight="1" x14ac:dyDescent="0.15">
      <c r="A4047" s="880">
        <v>1</v>
      </c>
      <c r="B4047" s="1346"/>
      <c r="C4047" s="1345">
        <v>0.23611111111111113</v>
      </c>
      <c r="D4047" s="1368">
        <v>0.30902777777777801</v>
      </c>
      <c r="E4047" s="1368">
        <v>0.36875000000000002</v>
      </c>
      <c r="F4047" s="1368">
        <v>0.46388888888889002</v>
      </c>
      <c r="G4047" s="1345">
        <v>0.52361111111111303</v>
      </c>
      <c r="H4047" s="1368">
        <v>0.61527777777779702</v>
      </c>
      <c r="I4047" s="1368">
        <v>0.67569444444445703</v>
      </c>
      <c r="J4047" s="1368">
        <v>0.75694444444429798</v>
      </c>
      <c r="K4047" s="1345">
        <v>0.82013888888881603</v>
      </c>
      <c r="L4047" s="1368">
        <v>0.89583333333263504</v>
      </c>
      <c r="M4047" s="1368"/>
      <c r="N4047" s="1346"/>
      <c r="O4047" s="789"/>
      <c r="P4047" s="1368"/>
      <c r="Q4047" s="1368"/>
      <c r="R4047" s="275"/>
      <c r="S4047" s="195"/>
      <c r="T4047" s="1369"/>
      <c r="U4047" s="1395"/>
      <c r="V4047" s="682">
        <f>COUNTA(B4047:U4079)</f>
        <v>90</v>
      </c>
      <c r="W4047" s="683">
        <f>V4047/15/2</f>
        <v>3</v>
      </c>
      <c r="Z4047" s="697"/>
    </row>
    <row r="4048" spans="1:26" s="1425" customFormat="1" ht="24.75" customHeight="1" x14ac:dyDescent="0.15">
      <c r="A4048" s="57" t="s">
        <v>2150</v>
      </c>
      <c r="B4048" s="1346"/>
      <c r="C4048" s="1368">
        <v>0.25069444444444444</v>
      </c>
      <c r="D4048" s="1368">
        <v>0.32569444444444445</v>
      </c>
      <c r="E4048" s="1345">
        <v>0.38611111111111113</v>
      </c>
      <c r="F4048" s="1368">
        <v>0.48125000000000101</v>
      </c>
      <c r="G4048" s="1368">
        <v>0.54097222222222396</v>
      </c>
      <c r="H4048" s="1368">
        <v>0.63194444444446696</v>
      </c>
      <c r="I4048" s="1345">
        <v>0.69236111111112597</v>
      </c>
      <c r="J4048" s="1368">
        <v>0.77222222222204695</v>
      </c>
      <c r="K4048" s="1368">
        <v>0.83541666666657</v>
      </c>
      <c r="L4048" s="1368">
        <v>0.91111111111017995</v>
      </c>
      <c r="M4048" s="1345"/>
      <c r="N4048" s="1346"/>
      <c r="O4048" s="790"/>
      <c r="P4048" s="1368"/>
      <c r="Q4048" s="1368"/>
      <c r="R4048" s="275"/>
      <c r="S4048" s="195"/>
      <c r="T4048" s="1369"/>
      <c r="U4048" s="1395"/>
      <c r="V4048" s="1423">
        <f>COUNTA(B4047:B4079,D4047:D4079,F4047:F4079,H4047:H4079,J4047:J4079,L4047:L4079,N4047:N4079,P4047:P4079,R4047:R4079,T4047:T4079)</f>
        <v>45</v>
      </c>
      <c r="W4048" s="1423">
        <f>COUNTA(C4047:C4079,E4047:E4079,G4047:G4079,I4047:I4079,K4047:K4079,M4047:M4079,O4047:O4079,Q4047:Q4079,S4047:S4079,U4047:U4079)</f>
        <v>45</v>
      </c>
      <c r="Y4048" s="1425">
        <f>(V4048+W4048)/2</f>
        <v>45</v>
      </c>
      <c r="Z4048" s="697"/>
    </row>
    <row r="4049" spans="1:26" s="1425" customFormat="1" ht="24.75" customHeight="1" x14ac:dyDescent="0.15">
      <c r="A4049" s="880">
        <v>3</v>
      </c>
      <c r="B4049" s="1346"/>
      <c r="C4049" s="1345">
        <v>0.265277777777778</v>
      </c>
      <c r="D4049" s="1368">
        <v>0.34236111111111101</v>
      </c>
      <c r="E4049" s="1368">
        <v>0.40277777777777773</v>
      </c>
      <c r="F4049" s="1368">
        <v>0.498611111111112</v>
      </c>
      <c r="G4049" s="1345">
        <v>0.55833333333333501</v>
      </c>
      <c r="H4049" s="1368">
        <v>0.64861111111113701</v>
      </c>
      <c r="I4049" s="1368">
        <v>0.70902777777779502</v>
      </c>
      <c r="J4049" s="1368">
        <v>0.78749999999979603</v>
      </c>
      <c r="K4049" s="1345">
        <v>0.85069444444432396</v>
      </c>
      <c r="L4049" s="1368">
        <v>0.92638888888772497</v>
      </c>
      <c r="M4049" s="1368"/>
      <c r="N4049" s="1346"/>
      <c r="O4049" s="789"/>
      <c r="P4049" s="1368"/>
      <c r="Q4049" s="1368"/>
      <c r="R4049" s="275"/>
      <c r="S4049" s="195"/>
      <c r="T4049" s="1369"/>
      <c r="U4049" s="1395"/>
      <c r="Y4049" s="1425" t="s">
        <v>145</v>
      </c>
      <c r="Z4049" s="697"/>
    </row>
    <row r="4050" spans="1:26" s="1425" customFormat="1" ht="24.75" customHeight="1" x14ac:dyDescent="0.15">
      <c r="A4050" s="1447">
        <v>4</v>
      </c>
      <c r="B4050" s="1346"/>
      <c r="C4050" s="43">
        <v>0.27986111111111101</v>
      </c>
      <c r="D4050" s="1368">
        <v>0.35972222222222222</v>
      </c>
      <c r="E4050" s="1345">
        <v>0.41944444444444401</v>
      </c>
      <c r="F4050" s="1368">
        <v>0.51527777777777783</v>
      </c>
      <c r="G4050" s="1368">
        <v>0.57569444444444595</v>
      </c>
      <c r="H4050" s="1368">
        <v>0.66527777777780694</v>
      </c>
      <c r="I4050" s="1345">
        <v>0.72569444444446396</v>
      </c>
      <c r="J4050" s="1368">
        <v>0.802777777777545</v>
      </c>
      <c r="K4050" s="1368">
        <v>0.86597222222207804</v>
      </c>
      <c r="L4050" s="1368">
        <v>0.94097222222222221</v>
      </c>
      <c r="M4050" s="1345"/>
      <c r="N4050" s="1346"/>
      <c r="O4050" s="790"/>
      <c r="P4050" s="1368"/>
      <c r="Q4050" s="1368"/>
      <c r="R4050" s="275"/>
      <c r="S4050" s="195"/>
      <c r="T4050" s="1369"/>
      <c r="U4050" s="1395"/>
      <c r="V4050" s="1425" t="s">
        <v>27</v>
      </c>
      <c r="W4050" s="1425" t="s">
        <v>28</v>
      </c>
      <c r="Z4050" s="697"/>
    </row>
    <row r="4051" spans="1:26" s="1425" customFormat="1" ht="24.75" customHeight="1" x14ac:dyDescent="0.15">
      <c r="A4051" s="879" t="s">
        <v>2151</v>
      </c>
      <c r="B4051" s="1368">
        <v>0.23263888888888887</v>
      </c>
      <c r="C4051" s="906">
        <v>0.29375000000000001</v>
      </c>
      <c r="D4051" s="1368">
        <v>0.37708333333333299</v>
      </c>
      <c r="E4051" s="1368">
        <v>0.4368055555555555</v>
      </c>
      <c r="F4051" s="1368">
        <v>0.531944444444444</v>
      </c>
      <c r="G4051" s="1345">
        <v>0.59236111111111112</v>
      </c>
      <c r="H4051" s="1368">
        <v>0.68055555555555547</v>
      </c>
      <c r="I4051" s="1368">
        <v>0.74236111111113301</v>
      </c>
      <c r="J4051" s="1368">
        <v>0.81874999999999998</v>
      </c>
      <c r="K4051" s="1345">
        <v>0.881249999999832</v>
      </c>
      <c r="L4051" s="1368"/>
      <c r="M4051" s="1368"/>
      <c r="N4051" s="1346"/>
      <c r="O4051" s="790"/>
      <c r="P4051" s="1368"/>
      <c r="Q4051" s="1368"/>
      <c r="R4051" s="275"/>
      <c r="S4051" s="195"/>
      <c r="T4051" s="1369"/>
      <c r="U4051" s="1395"/>
      <c r="V4051" s="1417">
        <f>K4052-K4051</f>
        <v>1.5972222222390253E-2</v>
      </c>
      <c r="W4051" s="1417">
        <f>K4052-K4051</f>
        <v>1.5972222222390253E-2</v>
      </c>
      <c r="Z4051" s="697"/>
    </row>
    <row r="4052" spans="1:26" s="1425" customFormat="1" ht="24.75" customHeight="1" x14ac:dyDescent="0.15">
      <c r="A4052" s="1447">
        <v>6</v>
      </c>
      <c r="B4052" s="1368">
        <v>0.24791666666666667</v>
      </c>
      <c r="C4052" s="43">
        <v>0.30763888888888902</v>
      </c>
      <c r="D4052" s="1368">
        <v>0.39444444444444499</v>
      </c>
      <c r="E4052" s="1345">
        <v>0.454166666666667</v>
      </c>
      <c r="F4052" s="1368">
        <v>0.54861111111110905</v>
      </c>
      <c r="G4052" s="1368">
        <v>0.60902777777778005</v>
      </c>
      <c r="H4052" s="1368">
        <v>0.69583333333330399</v>
      </c>
      <c r="I4052" s="1345">
        <v>0.75902777777780195</v>
      </c>
      <c r="J4052" s="1368">
        <v>0.83472222222245496</v>
      </c>
      <c r="K4052" s="1368">
        <v>0.89722222222222225</v>
      </c>
      <c r="L4052" s="1368"/>
      <c r="M4052" s="1346"/>
      <c r="N4052" s="1346"/>
      <c r="O4052" s="790"/>
      <c r="P4052" s="1368"/>
      <c r="Q4052" s="1368"/>
      <c r="R4052" s="275"/>
      <c r="S4052" s="195"/>
      <c r="T4052" s="1369"/>
      <c r="U4052" s="1395"/>
      <c r="V4052" s="1417">
        <f>K4053-K4052</f>
        <v>1.5972222222390697E-2</v>
      </c>
      <c r="W4052" s="1417">
        <f>K4053-K4052</f>
        <v>1.5972222222390697E-2</v>
      </c>
      <c r="Z4052" s="697"/>
    </row>
    <row r="4053" spans="1:26" s="1425" customFormat="1" ht="24.75" customHeight="1" x14ac:dyDescent="0.15">
      <c r="A4053" s="880">
        <v>7</v>
      </c>
      <c r="B4053" s="1368">
        <v>0.26319444444444401</v>
      </c>
      <c r="C4053" s="906">
        <v>0.32152777777777802</v>
      </c>
      <c r="D4053" s="1368">
        <v>0.41180555555555598</v>
      </c>
      <c r="E4053" s="1368">
        <v>0.47152777777777799</v>
      </c>
      <c r="F4053" s="1368">
        <v>0.56527777777777499</v>
      </c>
      <c r="G4053" s="1345">
        <v>0.62569444444444899</v>
      </c>
      <c r="H4053" s="1368">
        <v>0.71111111111105296</v>
      </c>
      <c r="I4053" s="1368">
        <v>0.77430555555555547</v>
      </c>
      <c r="J4053" s="1368">
        <v>0.85</v>
      </c>
      <c r="K4053" s="1345">
        <v>0.91319444444461295</v>
      </c>
      <c r="L4053" s="1368"/>
      <c r="M4053" s="1346"/>
      <c r="N4053" s="1346"/>
      <c r="O4053" s="790"/>
      <c r="P4053" s="1368"/>
      <c r="Q4053" s="1368"/>
      <c r="R4053" s="275"/>
      <c r="S4053" s="195"/>
      <c r="T4053" s="1369"/>
      <c r="U4053" s="1395"/>
      <c r="V4053" s="1417">
        <f>K4054-K4053</f>
        <v>1.5972222222390031E-2</v>
      </c>
      <c r="W4053" s="1417">
        <f>K4054-K4053</f>
        <v>1.5972222222390031E-2</v>
      </c>
      <c r="Z4053" s="697"/>
    </row>
    <row r="4054" spans="1:26" s="1425" customFormat="1" ht="24.75" customHeight="1" x14ac:dyDescent="0.15">
      <c r="A4054" s="1447">
        <v>8</v>
      </c>
      <c r="B4054" s="1368">
        <v>0.27847222222222201</v>
      </c>
      <c r="C4054" s="43">
        <v>0.33611111111111108</v>
      </c>
      <c r="D4054" s="1368">
        <v>0.42916666666666697</v>
      </c>
      <c r="E4054" s="1345">
        <v>0.48888888888888998</v>
      </c>
      <c r="F4054" s="1368">
        <v>0.58194444444444104</v>
      </c>
      <c r="G4054" s="1368">
        <v>0.64236111111111904</v>
      </c>
      <c r="H4054" s="1368">
        <v>0.72638888888880104</v>
      </c>
      <c r="I4054" s="1345">
        <v>0.78958333333330899</v>
      </c>
      <c r="J4054" s="1368">
        <v>0.865277777777545</v>
      </c>
      <c r="K4054" s="1368">
        <v>0.92916666666700298</v>
      </c>
      <c r="L4054" s="1368"/>
      <c r="M4054" s="1346"/>
      <c r="N4054" s="1346"/>
      <c r="O4054" s="790"/>
      <c r="P4054" s="1368"/>
      <c r="Q4054" s="1368"/>
      <c r="R4054" s="275"/>
      <c r="S4054" s="195"/>
      <c r="T4054" s="1369"/>
      <c r="U4054" s="1395"/>
      <c r="V4054" s="1417">
        <f>K4055-K4054</f>
        <v>1.5277777777441548E-2</v>
      </c>
      <c r="W4054" s="1417">
        <f>K4055-K4054</f>
        <v>1.5277777777441548E-2</v>
      </c>
      <c r="Z4054" s="697"/>
    </row>
    <row r="4055" spans="1:26" s="1425" customFormat="1" ht="24.75" customHeight="1" x14ac:dyDescent="0.15">
      <c r="A4055" s="879" t="s">
        <v>2152</v>
      </c>
      <c r="B4055" s="1368">
        <v>0.29375000000000001</v>
      </c>
      <c r="C4055" s="1345">
        <v>0.3520833333333333</v>
      </c>
      <c r="D4055" s="1368">
        <v>0.44652777777777802</v>
      </c>
      <c r="E4055" s="1368">
        <v>0.50625000000000198</v>
      </c>
      <c r="F4055" s="1368">
        <v>0.59861111111110699</v>
      </c>
      <c r="G4055" s="1345">
        <v>0.65902777777778798</v>
      </c>
      <c r="H4055" s="1368">
        <v>0.74166666666655001</v>
      </c>
      <c r="I4055" s="1368">
        <v>0.80486111111106295</v>
      </c>
      <c r="J4055" s="1368">
        <v>0.88055555555509002</v>
      </c>
      <c r="K4055" s="1345">
        <v>0.94444444444444453</v>
      </c>
      <c r="L4055" s="1368"/>
      <c r="M4055" s="1346"/>
      <c r="N4055" s="1346"/>
      <c r="O4055" s="790"/>
      <c r="P4055" s="1368"/>
      <c r="Q4055" s="1368"/>
      <c r="R4055" s="275"/>
      <c r="S4055" s="195"/>
      <c r="T4055" s="1369"/>
      <c r="U4055" s="1395"/>
      <c r="V4055" s="1417"/>
      <c r="W4055" s="1417"/>
      <c r="Z4055" s="697"/>
    </row>
    <row r="4056" spans="1:26" s="1425" customFormat="1" ht="24.75" customHeight="1" x14ac:dyDescent="0.15">
      <c r="A4056" s="879">
        <v>10</v>
      </c>
      <c r="B4056" s="1368"/>
      <c r="C4056" s="1368"/>
      <c r="D4056" s="1368"/>
      <c r="E4056" s="1345"/>
      <c r="F4056" s="1368"/>
      <c r="G4056" s="1368"/>
      <c r="H4056" s="1368"/>
      <c r="I4056" s="1345"/>
      <c r="J4056" s="1368"/>
      <c r="K4056" s="1368"/>
      <c r="L4056" s="77"/>
      <c r="M4056" s="1368"/>
      <c r="N4056" s="1368"/>
      <c r="O4056" s="790"/>
      <c r="P4056" s="1368"/>
      <c r="Q4056" s="1368"/>
      <c r="R4056" s="275"/>
      <c r="S4056" s="195"/>
      <c r="T4056" s="1369"/>
      <c r="U4056" s="1395"/>
      <c r="V4056" s="1417"/>
      <c r="W4056" s="1417"/>
      <c r="Z4056" s="697"/>
    </row>
    <row r="4057" spans="1:26" s="1425" customFormat="1" ht="24.75" customHeight="1" x14ac:dyDescent="0.15">
      <c r="A4057" s="1447">
        <v>11</v>
      </c>
      <c r="B4057" s="1368"/>
      <c r="C4057" s="1368"/>
      <c r="D4057" s="1368"/>
      <c r="E4057" s="1368"/>
      <c r="F4057" s="1368"/>
      <c r="G4057" s="1368"/>
      <c r="H4057" s="1368"/>
      <c r="I4057" s="1368"/>
      <c r="J4057" s="1368"/>
      <c r="K4057" s="1368"/>
      <c r="L4057" s="1368"/>
      <c r="M4057" s="1368"/>
      <c r="N4057" s="1368"/>
      <c r="O4057" s="1368"/>
      <c r="P4057" s="1368"/>
      <c r="Q4057" s="1368"/>
      <c r="R4057" s="275"/>
      <c r="S4057" s="195"/>
      <c r="T4057" s="1369"/>
      <c r="U4057" s="1395"/>
      <c r="V4057" s="1417"/>
      <c r="W4057" s="1417"/>
      <c r="Z4057" s="697"/>
    </row>
    <row r="4058" spans="1:26" s="1425" customFormat="1" ht="24.75" customHeight="1" x14ac:dyDescent="0.15">
      <c r="A4058" s="1447">
        <v>12</v>
      </c>
      <c r="B4058" s="1368"/>
      <c r="C4058" s="1368"/>
      <c r="D4058" s="1368"/>
      <c r="E4058" s="1368"/>
      <c r="F4058" s="1368"/>
      <c r="G4058" s="1368"/>
      <c r="H4058" s="1368"/>
      <c r="I4058" s="1368"/>
      <c r="J4058" s="1368"/>
      <c r="K4058" s="1368"/>
      <c r="L4058" s="1368"/>
      <c r="M4058" s="1368"/>
      <c r="N4058" s="1368"/>
      <c r="O4058" s="1368"/>
      <c r="P4058" s="1368"/>
      <c r="Q4058" s="1368"/>
      <c r="R4058" s="275"/>
      <c r="S4058" s="195"/>
      <c r="T4058" s="1369"/>
      <c r="U4058" s="1395"/>
      <c r="V4058" s="1417"/>
      <c r="W4058" s="1417"/>
      <c r="Z4058" s="697"/>
    </row>
    <row r="4059" spans="1:26" s="1425" customFormat="1" ht="24.75" customHeight="1" x14ac:dyDescent="0.15">
      <c r="A4059" s="1447">
        <v>13</v>
      </c>
      <c r="B4059" s="1368"/>
      <c r="C4059" s="1368"/>
      <c r="D4059" s="1368"/>
      <c r="E4059" s="1368"/>
      <c r="F4059" s="1368"/>
      <c r="G4059" s="1368"/>
      <c r="H4059" s="1368"/>
      <c r="I4059" s="1368"/>
      <c r="J4059" s="1368"/>
      <c r="K4059" s="1368"/>
      <c r="L4059" s="1368"/>
      <c r="M4059" s="1368"/>
      <c r="N4059" s="1368"/>
      <c r="O4059" s="1368"/>
      <c r="P4059" s="1368"/>
      <c r="Q4059" s="1368"/>
      <c r="R4059" s="275"/>
      <c r="S4059" s="195"/>
      <c r="T4059" s="1369"/>
      <c r="U4059" s="1395"/>
      <c r="V4059" s="1417"/>
      <c r="Z4059" s="697"/>
    </row>
    <row r="4060" spans="1:26" s="1425" customFormat="1" ht="24.75" customHeight="1" x14ac:dyDescent="0.15">
      <c r="A4060" s="1447">
        <v>14</v>
      </c>
      <c r="B4060" s="1368"/>
      <c r="C4060" s="1368"/>
      <c r="D4060" s="1368"/>
      <c r="E4060" s="1368"/>
      <c r="F4060" s="1368"/>
      <c r="G4060" s="1368"/>
      <c r="H4060" s="1368"/>
      <c r="I4060" s="1368"/>
      <c r="J4060" s="1368"/>
      <c r="K4060" s="1368"/>
      <c r="L4060" s="1368"/>
      <c r="M4060" s="1368"/>
      <c r="N4060" s="1368"/>
      <c r="O4060" s="1368"/>
      <c r="P4060" s="1368"/>
      <c r="Q4060" s="1368"/>
      <c r="R4060" s="275"/>
      <c r="S4060" s="195"/>
      <c r="T4060" s="1369"/>
      <c r="U4060" s="1395"/>
      <c r="V4060" s="1417"/>
      <c r="Z4060" s="697"/>
    </row>
    <row r="4061" spans="1:26" s="1425" customFormat="1" ht="24.75" customHeight="1" x14ac:dyDescent="0.15">
      <c r="A4061" s="1447">
        <v>15</v>
      </c>
      <c r="B4061" s="1368"/>
      <c r="C4061" s="1368"/>
      <c r="D4061" s="1368"/>
      <c r="E4061" s="1368"/>
      <c r="F4061" s="1368"/>
      <c r="G4061" s="1368"/>
      <c r="H4061" s="1368"/>
      <c r="I4061" s="1368"/>
      <c r="J4061" s="1368"/>
      <c r="K4061" s="1368"/>
      <c r="L4061" s="1368"/>
      <c r="M4061" s="1368"/>
      <c r="N4061" s="1368"/>
      <c r="O4061" s="1368"/>
      <c r="P4061" s="1368"/>
      <c r="Q4061" s="1368"/>
      <c r="R4061" s="275"/>
      <c r="S4061" s="195"/>
      <c r="T4061" s="1369"/>
      <c r="U4061" s="1395"/>
      <c r="Z4061" s="697"/>
    </row>
    <row r="4062" spans="1:26" s="1425" customFormat="1" ht="24.75" customHeight="1" x14ac:dyDescent="0.15">
      <c r="A4062" s="1447">
        <v>16</v>
      </c>
      <c r="B4062" s="1368"/>
      <c r="C4062" s="1368"/>
      <c r="D4062" s="1368"/>
      <c r="E4062" s="1368"/>
      <c r="F4062" s="1368"/>
      <c r="G4062" s="1368"/>
      <c r="H4062" s="1368"/>
      <c r="I4062" s="1368"/>
      <c r="J4062" s="1368"/>
      <c r="K4062" s="1368"/>
      <c r="L4062" s="1368"/>
      <c r="M4062" s="1368"/>
      <c r="N4062" s="1368"/>
      <c r="O4062" s="1368"/>
      <c r="P4062" s="1368"/>
      <c r="Q4062" s="1368"/>
      <c r="R4062" s="275"/>
      <c r="S4062" s="195"/>
      <c r="T4062" s="1369"/>
      <c r="U4062" s="1395"/>
      <c r="Z4062" s="697"/>
    </row>
    <row r="4063" spans="1:26" s="1425" customFormat="1" ht="24.75" customHeight="1" x14ac:dyDescent="0.15">
      <c r="A4063" s="1447">
        <v>17</v>
      </c>
      <c r="B4063" s="1368"/>
      <c r="C4063" s="1368"/>
      <c r="D4063" s="1368"/>
      <c r="E4063" s="1368"/>
      <c r="F4063" s="1368"/>
      <c r="G4063" s="1368"/>
      <c r="H4063" s="1368"/>
      <c r="I4063" s="1368"/>
      <c r="J4063" s="1368"/>
      <c r="K4063" s="1368"/>
      <c r="L4063" s="1368"/>
      <c r="M4063" s="1368"/>
      <c r="N4063" s="1368"/>
      <c r="O4063" s="1368"/>
      <c r="P4063" s="1368"/>
      <c r="Q4063" s="1368"/>
      <c r="R4063" s="275"/>
      <c r="S4063" s="195"/>
      <c r="T4063" s="1369"/>
      <c r="U4063" s="1395"/>
      <c r="Z4063" s="1393"/>
    </row>
    <row r="4064" spans="1:26" s="1425" customFormat="1" ht="24.75" customHeight="1" x14ac:dyDescent="0.15">
      <c r="A4064" s="1447">
        <v>18</v>
      </c>
      <c r="B4064" s="1368"/>
      <c r="C4064" s="1368"/>
      <c r="D4064" s="1368"/>
      <c r="E4064" s="1368"/>
      <c r="F4064" s="1368"/>
      <c r="G4064" s="1368"/>
      <c r="H4064" s="1368"/>
      <c r="I4064" s="1368"/>
      <c r="J4064" s="1368"/>
      <c r="K4064" s="1368"/>
      <c r="L4064" s="1368"/>
      <c r="M4064" s="1368"/>
      <c r="N4064" s="1368"/>
      <c r="O4064" s="1368"/>
      <c r="P4064" s="1368"/>
      <c r="Q4064" s="1368"/>
      <c r="R4064" s="275"/>
      <c r="S4064" s="195"/>
      <c r="T4064" s="1369"/>
      <c r="U4064" s="1395"/>
      <c r="Z4064" s="1393"/>
    </row>
    <row r="4065" spans="1:26" s="1425" customFormat="1" ht="24.75" customHeight="1" x14ac:dyDescent="0.15">
      <c r="A4065" s="1447">
        <v>19</v>
      </c>
      <c r="B4065" s="1368"/>
      <c r="C4065" s="1368"/>
      <c r="D4065" s="1368"/>
      <c r="E4065" s="1368"/>
      <c r="F4065" s="1368"/>
      <c r="G4065" s="1368"/>
      <c r="H4065" s="1368"/>
      <c r="I4065" s="1368"/>
      <c r="J4065" s="1368"/>
      <c r="K4065" s="1368"/>
      <c r="L4065" s="1368"/>
      <c r="M4065" s="1368"/>
      <c r="N4065" s="1368"/>
      <c r="O4065" s="1368"/>
      <c r="P4065" s="1368"/>
      <c r="Q4065" s="1368"/>
      <c r="R4065" s="1372"/>
      <c r="S4065" s="195"/>
      <c r="T4065" s="1369"/>
      <c r="U4065" s="1395"/>
      <c r="Z4065" s="1393"/>
    </row>
    <row r="4066" spans="1:26" s="1425" customFormat="1" ht="24.75" customHeight="1" x14ac:dyDescent="0.15">
      <c r="A4066" s="1447">
        <v>20</v>
      </c>
      <c r="B4066" s="1368"/>
      <c r="C4066" s="1368"/>
      <c r="D4066" s="1368"/>
      <c r="E4066" s="1368"/>
      <c r="F4066" s="1368"/>
      <c r="G4066" s="1368"/>
      <c r="H4066" s="1368"/>
      <c r="I4066" s="1368"/>
      <c r="J4066" s="1368"/>
      <c r="K4066" s="1368"/>
      <c r="L4066" s="1368"/>
      <c r="M4066" s="1368"/>
      <c r="N4066" s="1368"/>
      <c r="O4066" s="1368"/>
      <c r="P4066" s="1368"/>
      <c r="Q4066" s="1368"/>
      <c r="R4066" s="1372"/>
      <c r="S4066" s="1369"/>
      <c r="T4066" s="1369"/>
      <c r="U4066" s="1395"/>
      <c r="Z4066" s="1393"/>
    </row>
    <row r="4067" spans="1:26" s="1425" customFormat="1" ht="24.75" customHeight="1" x14ac:dyDescent="0.15">
      <c r="A4067" s="1447">
        <v>21</v>
      </c>
      <c r="B4067" s="1369"/>
      <c r="C4067" s="1369"/>
      <c r="D4067" s="1369"/>
      <c r="E4067" s="1369"/>
      <c r="F4067" s="1369"/>
      <c r="G4067" s="1369"/>
      <c r="H4067" s="1369"/>
      <c r="I4067" s="1369"/>
      <c r="J4067" s="1369"/>
      <c r="K4067" s="1369"/>
      <c r="L4067" s="1369"/>
      <c r="M4067" s="1369"/>
      <c r="N4067" s="1369"/>
      <c r="O4067" s="1369"/>
      <c r="P4067" s="1369"/>
      <c r="Q4067" s="1369"/>
      <c r="R4067" s="1369"/>
      <c r="S4067" s="1369"/>
      <c r="T4067" s="1369"/>
      <c r="U4067" s="1395"/>
      <c r="Z4067" s="1393"/>
    </row>
    <row r="4068" spans="1:26" s="1425" customFormat="1" ht="24.75" customHeight="1" x14ac:dyDescent="0.15">
      <c r="A4068" s="1447">
        <v>22</v>
      </c>
      <c r="B4068" s="1369"/>
      <c r="C4068" s="1369"/>
      <c r="D4068" s="1369"/>
      <c r="E4068" s="1369"/>
      <c r="F4068" s="1369"/>
      <c r="G4068" s="1369"/>
      <c r="H4068" s="1369"/>
      <c r="I4068" s="1369"/>
      <c r="J4068" s="1369"/>
      <c r="K4068" s="1369"/>
      <c r="L4068" s="1369"/>
      <c r="M4068" s="1369"/>
      <c r="N4068" s="1369"/>
      <c r="O4068" s="1369"/>
      <c r="P4068" s="1369"/>
      <c r="Q4068" s="1369"/>
      <c r="R4068" s="1369"/>
      <c r="S4068" s="1369"/>
      <c r="T4068" s="1369"/>
      <c r="U4068" s="1395"/>
      <c r="Z4068" s="1393"/>
    </row>
    <row r="4069" spans="1:26" s="1425" customFormat="1" ht="24.75" customHeight="1" x14ac:dyDescent="0.15">
      <c r="A4069" s="1447">
        <v>23</v>
      </c>
      <c r="B4069" s="1369"/>
      <c r="C4069" s="1369"/>
      <c r="D4069" s="1369"/>
      <c r="E4069" s="1369"/>
      <c r="F4069" s="1369"/>
      <c r="G4069" s="1369"/>
      <c r="H4069" s="1369"/>
      <c r="I4069" s="1369"/>
      <c r="J4069" s="1369"/>
      <c r="K4069" s="1369"/>
      <c r="L4069" s="1369"/>
      <c r="M4069" s="1369"/>
      <c r="N4069" s="1369"/>
      <c r="O4069" s="1369"/>
      <c r="P4069" s="1369"/>
      <c r="Q4069" s="1369"/>
      <c r="R4069" s="1369"/>
      <c r="S4069" s="1369"/>
      <c r="T4069" s="1369"/>
      <c r="U4069" s="1395"/>
      <c r="Z4069" s="1393"/>
    </row>
    <row r="4070" spans="1:26" s="1425" customFormat="1" ht="24.75" customHeight="1" x14ac:dyDescent="0.15">
      <c r="A4070" s="1447">
        <v>24</v>
      </c>
      <c r="B4070" s="1369"/>
      <c r="C4070" s="1369"/>
      <c r="D4070" s="1369"/>
      <c r="E4070" s="1369"/>
      <c r="F4070" s="1369"/>
      <c r="G4070" s="1369"/>
      <c r="H4070" s="1369"/>
      <c r="I4070" s="1369"/>
      <c r="J4070" s="1369"/>
      <c r="K4070" s="1369"/>
      <c r="L4070" s="1369"/>
      <c r="M4070" s="1369"/>
      <c r="N4070" s="1369"/>
      <c r="O4070" s="1369"/>
      <c r="P4070" s="1369"/>
      <c r="Q4070" s="1369"/>
      <c r="R4070" s="1369"/>
      <c r="S4070" s="1369"/>
      <c r="T4070" s="1369"/>
      <c r="U4070" s="1395"/>
      <c r="Z4070" s="1393"/>
    </row>
    <row r="4071" spans="1:26" s="1425" customFormat="1" ht="24.75" customHeight="1" x14ac:dyDescent="0.15">
      <c r="A4071" s="1447">
        <v>25</v>
      </c>
      <c r="B4071" s="1369"/>
      <c r="C4071" s="1369"/>
      <c r="D4071" s="1369"/>
      <c r="E4071" s="1369"/>
      <c r="F4071" s="1369"/>
      <c r="G4071" s="1369"/>
      <c r="H4071" s="1369"/>
      <c r="I4071" s="1369"/>
      <c r="J4071" s="1369"/>
      <c r="K4071" s="1369"/>
      <c r="L4071" s="1369"/>
      <c r="M4071" s="1369"/>
      <c r="N4071" s="1369"/>
      <c r="O4071" s="1369"/>
      <c r="P4071" s="1369"/>
      <c r="Q4071" s="1369"/>
      <c r="R4071" s="1369"/>
      <c r="S4071" s="1369"/>
      <c r="T4071" s="1369"/>
      <c r="U4071" s="1395"/>
      <c r="Z4071" s="1393"/>
    </row>
    <row r="4072" spans="1:26" s="1425" customFormat="1" ht="24.75" customHeight="1" x14ac:dyDescent="0.15">
      <c r="A4072" s="1447">
        <v>26</v>
      </c>
      <c r="B4072" s="1369"/>
      <c r="C4072" s="1369"/>
      <c r="D4072" s="1369"/>
      <c r="E4072" s="1369"/>
      <c r="F4072" s="1369"/>
      <c r="G4072" s="1369"/>
      <c r="H4072" s="1369"/>
      <c r="I4072" s="1369"/>
      <c r="J4072" s="1369"/>
      <c r="K4072" s="1369"/>
      <c r="L4072" s="1369"/>
      <c r="M4072" s="1369"/>
      <c r="N4072" s="1369"/>
      <c r="O4072" s="1369"/>
      <c r="P4072" s="1369"/>
      <c r="Q4072" s="1369"/>
      <c r="R4072" s="1369"/>
      <c r="S4072" s="1369"/>
      <c r="T4072" s="1369"/>
      <c r="U4072" s="1395"/>
      <c r="Z4072" s="1393"/>
    </row>
    <row r="4073" spans="1:26" s="1425" customFormat="1" ht="24.75" customHeight="1" x14ac:dyDescent="0.15">
      <c r="A4073" s="1447">
        <v>27</v>
      </c>
      <c r="B4073" s="1369"/>
      <c r="C4073" s="1369"/>
      <c r="D4073" s="1369"/>
      <c r="E4073" s="1369"/>
      <c r="F4073" s="1369"/>
      <c r="G4073" s="1369"/>
      <c r="H4073" s="1369"/>
      <c r="I4073" s="1369"/>
      <c r="J4073" s="1369"/>
      <c r="K4073" s="1369"/>
      <c r="L4073" s="1369"/>
      <c r="M4073" s="1369"/>
      <c r="N4073" s="1369"/>
      <c r="O4073" s="1369"/>
      <c r="P4073" s="1369"/>
      <c r="Q4073" s="1369"/>
      <c r="R4073" s="1369"/>
      <c r="S4073" s="1369"/>
      <c r="T4073" s="1369"/>
      <c r="U4073" s="1395"/>
      <c r="Z4073" s="1393"/>
    </row>
    <row r="4074" spans="1:26" s="1425" customFormat="1" ht="24.75" customHeight="1" x14ac:dyDescent="0.15">
      <c r="A4074" s="1447">
        <v>28</v>
      </c>
      <c r="B4074" s="1369"/>
      <c r="C4074" s="1369"/>
      <c r="D4074" s="1369"/>
      <c r="E4074" s="1369"/>
      <c r="F4074" s="1369"/>
      <c r="G4074" s="1369"/>
      <c r="H4074" s="1369"/>
      <c r="I4074" s="1369"/>
      <c r="J4074" s="1369"/>
      <c r="K4074" s="1369"/>
      <c r="L4074" s="1369"/>
      <c r="M4074" s="1369"/>
      <c r="N4074" s="1369"/>
      <c r="O4074" s="1369"/>
      <c r="P4074" s="1369"/>
      <c r="Q4074" s="1369"/>
      <c r="R4074" s="1369"/>
      <c r="S4074" s="1369"/>
      <c r="T4074" s="1369"/>
      <c r="U4074" s="1395"/>
      <c r="Z4074" s="1393"/>
    </row>
    <row r="4075" spans="1:26" s="1425" customFormat="1" ht="24.75" customHeight="1" x14ac:dyDescent="0.15">
      <c r="A4075" s="1447">
        <v>29</v>
      </c>
      <c r="B4075" s="1369"/>
      <c r="C4075" s="1369"/>
      <c r="D4075" s="1369"/>
      <c r="E4075" s="1369"/>
      <c r="F4075" s="1369"/>
      <c r="G4075" s="1369"/>
      <c r="H4075" s="1369"/>
      <c r="I4075" s="1369"/>
      <c r="J4075" s="1369"/>
      <c r="K4075" s="1369"/>
      <c r="L4075" s="1369"/>
      <c r="M4075" s="1369"/>
      <c r="N4075" s="1369"/>
      <c r="O4075" s="1369"/>
      <c r="P4075" s="1369"/>
      <c r="Q4075" s="1369"/>
      <c r="R4075" s="1369"/>
      <c r="S4075" s="1369"/>
      <c r="T4075" s="1369"/>
      <c r="U4075" s="1395"/>
      <c r="Z4075" s="1393"/>
    </row>
    <row r="4076" spans="1:26" s="1425" customFormat="1" ht="24.75" customHeight="1" x14ac:dyDescent="0.15">
      <c r="A4076" s="779">
        <v>30</v>
      </c>
      <c r="B4076" s="1387"/>
      <c r="C4076" s="1387"/>
      <c r="D4076" s="1387"/>
      <c r="E4076" s="1387"/>
      <c r="F4076" s="1387"/>
      <c r="G4076" s="1387"/>
      <c r="H4076" s="1387"/>
      <c r="I4076" s="1387"/>
      <c r="J4076" s="1387"/>
      <c r="K4076" s="1387"/>
      <c r="L4076" s="1387"/>
      <c r="M4076" s="1387"/>
      <c r="N4076" s="1387"/>
      <c r="O4076" s="1387"/>
      <c r="P4076" s="1387"/>
      <c r="Q4076" s="1387"/>
      <c r="R4076" s="1387"/>
      <c r="S4076" s="1387"/>
      <c r="T4076" s="1387"/>
      <c r="U4076" s="1396"/>
      <c r="Z4076" s="1393"/>
    </row>
    <row r="4077" spans="1:26" s="1425" customFormat="1" ht="24.75" customHeight="1" x14ac:dyDescent="0.15">
      <c r="A4077" s="779">
        <v>31</v>
      </c>
      <c r="B4077" s="1387"/>
      <c r="C4077" s="1387"/>
      <c r="D4077" s="1387"/>
      <c r="E4077" s="1387"/>
      <c r="F4077" s="1387"/>
      <c r="G4077" s="1387"/>
      <c r="H4077" s="1387"/>
      <c r="I4077" s="1387"/>
      <c r="J4077" s="1387"/>
      <c r="K4077" s="1387"/>
      <c r="L4077" s="1387"/>
      <c r="M4077" s="1387"/>
      <c r="N4077" s="1387"/>
      <c r="O4077" s="1387"/>
      <c r="P4077" s="1387"/>
      <c r="Q4077" s="1387"/>
      <c r="R4077" s="1387"/>
      <c r="S4077" s="1387"/>
      <c r="T4077" s="1387"/>
      <c r="U4077" s="1396"/>
      <c r="Z4077" s="1393"/>
    </row>
    <row r="4078" spans="1:26" s="1425" customFormat="1" ht="24.75" customHeight="1" x14ac:dyDescent="0.15">
      <c r="A4078" s="779">
        <v>32</v>
      </c>
      <c r="B4078" s="1387"/>
      <c r="C4078" s="1387"/>
      <c r="D4078" s="1387"/>
      <c r="E4078" s="1387"/>
      <c r="F4078" s="1387"/>
      <c r="G4078" s="1387"/>
      <c r="H4078" s="1387"/>
      <c r="I4078" s="1387"/>
      <c r="J4078" s="1387"/>
      <c r="K4078" s="1387"/>
      <c r="L4078" s="1387"/>
      <c r="M4078" s="1387"/>
      <c r="N4078" s="1387"/>
      <c r="O4078" s="1387"/>
      <c r="P4078" s="1387"/>
      <c r="Q4078" s="1387"/>
      <c r="R4078" s="1387"/>
      <c r="S4078" s="1387"/>
      <c r="T4078" s="1387"/>
      <c r="U4078" s="1396"/>
      <c r="Z4078" s="1393"/>
    </row>
    <row r="4079" spans="1:26" s="1425" customFormat="1" ht="24.75" customHeight="1" thickBot="1" x14ac:dyDescent="0.2">
      <c r="A4079" s="779">
        <v>33</v>
      </c>
      <c r="B4079" s="1374"/>
      <c r="C4079" s="1374"/>
      <c r="D4079" s="1374"/>
      <c r="E4079" s="1374"/>
      <c r="F4079" s="1374"/>
      <c r="G4079" s="1374"/>
      <c r="H4079" s="1374"/>
      <c r="I4079" s="1374"/>
      <c r="J4079" s="1374"/>
      <c r="K4079" s="1374"/>
      <c r="L4079" s="1374"/>
      <c r="M4079" s="1374"/>
      <c r="N4079" s="1374"/>
      <c r="O4079" s="1374"/>
      <c r="P4079" s="1374"/>
      <c r="Q4079" s="1374"/>
      <c r="R4079" s="1374"/>
      <c r="S4079" s="1374"/>
      <c r="T4079" s="1374"/>
      <c r="U4079" s="120"/>
      <c r="Z4079" s="1393"/>
    </row>
    <row r="4080" spans="1:26" s="1425" customFormat="1" ht="24.75" customHeight="1" thickBot="1" x14ac:dyDescent="0.2">
      <c r="A4080" s="1469" t="s">
        <v>2153</v>
      </c>
      <c r="B4080" s="1470"/>
      <c r="C4080" s="1802" t="s">
        <v>2154</v>
      </c>
      <c r="D4080" s="1802"/>
      <c r="E4080" s="1802"/>
      <c r="F4080" s="1803"/>
      <c r="G4080" s="1375"/>
      <c r="H4080" s="1375"/>
      <c r="I4080" s="1375"/>
      <c r="J4080" s="1375"/>
      <c r="K4080" s="1375"/>
      <c r="L4080" s="1375"/>
      <c r="M4080" s="1375"/>
      <c r="N4080" s="1375"/>
      <c r="O4080" s="1375"/>
      <c r="P4080" s="1375"/>
      <c r="Q4080" s="1375"/>
      <c r="R4080" s="1375"/>
      <c r="S4080" s="1375"/>
      <c r="T4080" s="1375"/>
      <c r="U4080" s="1375"/>
      <c r="Z4080" s="1393"/>
    </row>
    <row r="4081" spans="1:26" s="751" customFormat="1" ht="31.5" customHeight="1" thickBot="1" x14ac:dyDescent="0.2">
      <c r="A4081" s="1476" t="s">
        <v>793</v>
      </c>
      <c r="B4081" s="1477"/>
      <c r="C4081" s="1477"/>
      <c r="D4081" s="1477"/>
      <c r="E4081" s="1478"/>
      <c r="F4081" s="602" t="s">
        <v>1766</v>
      </c>
      <c r="G4081" s="1"/>
      <c r="H4081" s="1479" t="s">
        <v>794</v>
      </c>
      <c r="I4081" s="1480"/>
      <c r="J4081" s="1480"/>
      <c r="K4081" s="5" t="s">
        <v>780</v>
      </c>
      <c r="L4081" s="1457" t="s">
        <v>795</v>
      </c>
      <c r="M4081" s="1457"/>
      <c r="N4081" s="1458"/>
      <c r="O4081" s="1"/>
      <c r="P4081" s="6"/>
      <c r="Q4081" s="6"/>
      <c r="R4081" s="6"/>
      <c r="S4081" s="1"/>
      <c r="T4081" s="1648" t="s">
        <v>762</v>
      </c>
      <c r="U4081" s="1649"/>
      <c r="V4081" s="678">
        <f>V4083/V4088</f>
        <v>1.7708333333333333E-2</v>
      </c>
      <c r="W4081" s="678">
        <f>W4083/W4088</f>
        <v>1.7708333333333444E-2</v>
      </c>
      <c r="X4081" s="678">
        <f>AVERAGE(V4081,W4081)</f>
        <v>1.7708333333333388E-2</v>
      </c>
      <c r="Y4081" s="637" t="s">
        <v>763</v>
      </c>
      <c r="Z4081" s="679">
        <f>ROUND(X4081*1440,0)/1440</f>
        <v>1.8055555555555554E-2</v>
      </c>
    </row>
    <row r="4082" spans="1:26" s="751" customFormat="1" ht="12.75" thickBot="1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678">
        <f>B4090</f>
        <v>0.23263888888888887</v>
      </c>
      <c r="W4082" s="678">
        <f>C4087</f>
        <v>0.23611111111111113</v>
      </c>
      <c r="Z4082" s="104"/>
    </row>
    <row r="4083" spans="1:26" s="751" customFormat="1" ht="20.100000000000001" customHeight="1" thickBot="1" x14ac:dyDescent="0.2">
      <c r="A4083" s="1481" t="s">
        <v>12</v>
      </c>
      <c r="B4083" s="1482"/>
      <c r="C4083" s="1450" t="s">
        <v>791</v>
      </c>
      <c r="D4083" s="1451"/>
      <c r="E4083" s="1452"/>
      <c r="F4083" s="1453"/>
      <c r="G4083" s="1454"/>
      <c r="H4083" s="1454"/>
      <c r="I4083" s="1454"/>
      <c r="J4083" s="1454"/>
      <c r="K4083" s="1"/>
      <c r="L4083" s="1"/>
      <c r="M4083" s="1"/>
      <c r="N4083" s="1463" t="s">
        <v>758</v>
      </c>
      <c r="O4083" s="1464"/>
      <c r="P4083" s="1463">
        <v>26</v>
      </c>
      <c r="Q4083" s="1464"/>
      <c r="R4083" s="1"/>
      <c r="S4083" s="7" t="s">
        <v>14</v>
      </c>
      <c r="T4083" s="1555">
        <v>5.486111111111111E-2</v>
      </c>
      <c r="U4083" s="1556"/>
      <c r="V4083" s="678">
        <f>V4084-V4082</f>
        <v>0.70833333333333337</v>
      </c>
      <c r="W4083" s="678">
        <f>W4084-W4082</f>
        <v>0.70833333333333781</v>
      </c>
      <c r="Z4083" s="104"/>
    </row>
    <row r="4084" spans="1:26" s="751" customFormat="1" ht="12.75" thickBot="1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678">
        <f>L4089</f>
        <v>0.94097222222222221</v>
      </c>
      <c r="W4084" s="678">
        <f>K4094</f>
        <v>0.94444444444444897</v>
      </c>
      <c r="Z4084" s="104"/>
    </row>
    <row r="4085" spans="1:26" s="751" customFormat="1" ht="24.75" customHeight="1" x14ac:dyDescent="0.15">
      <c r="A4085" s="1572" t="s">
        <v>15</v>
      </c>
      <c r="B4085" s="1461">
        <v>1</v>
      </c>
      <c r="C4085" s="1540"/>
      <c r="D4085" s="1461">
        <v>2</v>
      </c>
      <c r="E4085" s="1540"/>
      <c r="F4085" s="1461">
        <v>3</v>
      </c>
      <c r="G4085" s="1540"/>
      <c r="H4085" s="1461">
        <v>4</v>
      </c>
      <c r="I4085" s="1540"/>
      <c r="J4085" s="1461">
        <v>5</v>
      </c>
      <c r="K4085" s="1540"/>
      <c r="L4085" s="1461">
        <v>6</v>
      </c>
      <c r="M4085" s="1540"/>
      <c r="N4085" s="1461">
        <v>7</v>
      </c>
      <c r="O4085" s="1540"/>
      <c r="P4085" s="1461">
        <v>8</v>
      </c>
      <c r="Q4085" s="1540"/>
      <c r="R4085" s="1461">
        <v>9</v>
      </c>
      <c r="S4085" s="1540"/>
      <c r="T4085" s="1461">
        <v>10</v>
      </c>
      <c r="U4085" s="1462"/>
      <c r="Z4085" s="104"/>
    </row>
    <row r="4086" spans="1:26" s="751" customFormat="1" ht="24.75" customHeight="1" x14ac:dyDescent="0.15">
      <c r="A4086" s="1573"/>
      <c r="B4086" s="9" t="s">
        <v>671</v>
      </c>
      <c r="C4086" s="9" t="s">
        <v>672</v>
      </c>
      <c r="D4086" s="9" t="s">
        <v>671</v>
      </c>
      <c r="E4086" s="9" t="s">
        <v>672</v>
      </c>
      <c r="F4086" s="9" t="s">
        <v>671</v>
      </c>
      <c r="G4086" s="9" t="s">
        <v>672</v>
      </c>
      <c r="H4086" s="9" t="s">
        <v>671</v>
      </c>
      <c r="I4086" s="9" t="s">
        <v>672</v>
      </c>
      <c r="J4086" s="9" t="s">
        <v>671</v>
      </c>
      <c r="K4086" s="9" t="s">
        <v>672</v>
      </c>
      <c r="L4086" s="9" t="s">
        <v>792</v>
      </c>
      <c r="M4086" s="9" t="s">
        <v>672</v>
      </c>
      <c r="N4086" s="9"/>
      <c r="O4086" s="9"/>
      <c r="P4086" s="9"/>
      <c r="Q4086" s="9"/>
      <c r="R4086" s="9"/>
      <c r="S4086" s="9"/>
      <c r="T4086" s="9"/>
      <c r="U4086" s="116"/>
      <c r="Z4086" s="104"/>
    </row>
    <row r="4087" spans="1:26" s="751" customFormat="1" ht="24.75" customHeight="1" x14ac:dyDescent="0.15">
      <c r="A4087" s="880">
        <v>1</v>
      </c>
      <c r="B4087" s="87"/>
      <c r="C4087" s="3">
        <v>0.23611111111111113</v>
      </c>
      <c r="D4087" s="3">
        <v>0.32013888888888892</v>
      </c>
      <c r="E4087" s="3">
        <v>0.38194444444444497</v>
      </c>
      <c r="F4087" s="3">
        <v>0.47916666666666702</v>
      </c>
      <c r="G4087" s="3">
        <v>0.54097222222222197</v>
      </c>
      <c r="H4087" s="3">
        <v>0.625</v>
      </c>
      <c r="I4087" s="3">
        <v>0.6875</v>
      </c>
      <c r="J4087" s="3">
        <v>0.76388888888888795</v>
      </c>
      <c r="K4087" s="3">
        <v>0.82638888888888795</v>
      </c>
      <c r="L4087" s="3">
        <v>0.90486111111111101</v>
      </c>
      <c r="M4087" s="3"/>
      <c r="N4087" s="3"/>
      <c r="O4087" s="789"/>
      <c r="P4087" s="3"/>
      <c r="Q4087" s="3"/>
      <c r="R4087" s="275"/>
      <c r="S4087" s="195"/>
      <c r="T4087" s="4"/>
      <c r="U4087" s="118"/>
      <c r="V4087" s="682">
        <f>COUNTA(B4087:U4119)</f>
        <v>80</v>
      </c>
      <c r="W4087" s="683">
        <f>V4087/15/2</f>
        <v>2.6666666666666665</v>
      </c>
      <c r="Z4087" s="697"/>
    </row>
    <row r="4088" spans="1:26" s="751" customFormat="1" ht="24.75" customHeight="1" x14ac:dyDescent="0.15">
      <c r="A4088" s="8">
        <v>2</v>
      </c>
      <c r="B4088" s="100"/>
      <c r="C4088" s="3">
        <v>0.25416666666666665</v>
      </c>
      <c r="D4088" s="3">
        <v>0.33888888888888885</v>
      </c>
      <c r="E4088" s="3">
        <v>0.40069444444444502</v>
      </c>
      <c r="F4088" s="3">
        <v>0.49861111111111112</v>
      </c>
      <c r="G4088" s="3">
        <v>0.56111111111111101</v>
      </c>
      <c r="H4088" s="3">
        <v>0.64236111111111105</v>
      </c>
      <c r="I4088" s="3">
        <v>0.70486111111111105</v>
      </c>
      <c r="J4088" s="3">
        <v>0.781249999999999</v>
      </c>
      <c r="K4088" s="3">
        <v>0.843749999999999</v>
      </c>
      <c r="L4088" s="3">
        <v>0.92291666666666661</v>
      </c>
      <c r="M4088" s="3"/>
      <c r="N4088" s="3"/>
      <c r="O4088" s="790"/>
      <c r="P4088" s="3"/>
      <c r="Q4088" s="3"/>
      <c r="R4088" s="275"/>
      <c r="S4088" s="195"/>
      <c r="T4088" s="4"/>
      <c r="U4088" s="118"/>
      <c r="V4088" s="685">
        <f>COUNTA(B4087:B4119,D4087:D4119,F4087:F4119,H4087:H4119,J4087:J4119,L4087:L4119,N4087:N4119,P4087:P4119,R4087:R4119,T4087:T4119)</f>
        <v>40</v>
      </c>
      <c r="W4088" s="685">
        <f>COUNTA(C4087:C4119,E4087:E4119,G4087:G4119,I4087:I4119,K4087:K4119,M4087:M4119,O4087:O4119,Q4087:Q4119,S4087:S4119,U4087:U4119)</f>
        <v>40</v>
      </c>
      <c r="Y4088" s="751">
        <f>(V4088+W4088)/2</f>
        <v>40</v>
      </c>
      <c r="Z4088" s="697"/>
    </row>
    <row r="4089" spans="1:26" s="751" customFormat="1" ht="24.75" customHeight="1" x14ac:dyDescent="0.15">
      <c r="A4089" s="880">
        <v>3</v>
      </c>
      <c r="B4089" s="87"/>
      <c r="C4089" s="3">
        <v>0.27222222222222198</v>
      </c>
      <c r="D4089" s="3">
        <v>0.35833333333333334</v>
      </c>
      <c r="E4089" s="3">
        <v>0.4201388888888889</v>
      </c>
      <c r="F4089" s="3">
        <v>0.51805555555555505</v>
      </c>
      <c r="G4089" s="3">
        <v>0.5805555555555556</v>
      </c>
      <c r="H4089" s="3">
        <v>0.65972222222222199</v>
      </c>
      <c r="I4089" s="3">
        <v>0.72222222222222199</v>
      </c>
      <c r="J4089" s="3">
        <v>0.79861111111111005</v>
      </c>
      <c r="K4089" s="3">
        <v>0.86111111111111005</v>
      </c>
      <c r="L4089" s="3">
        <v>0.94097222222222221</v>
      </c>
      <c r="M4089" s="3"/>
      <c r="N4089" s="3"/>
      <c r="O4089" s="789"/>
      <c r="P4089" s="3"/>
      <c r="Q4089" s="3"/>
      <c r="R4089" s="275"/>
      <c r="S4089" s="195"/>
      <c r="T4089" s="4"/>
      <c r="U4089" s="118"/>
      <c r="Y4089" s="751" t="s">
        <v>754</v>
      </c>
      <c r="Z4089" s="697"/>
    </row>
    <row r="4090" spans="1:26" s="751" customFormat="1" ht="24.75" customHeight="1" x14ac:dyDescent="0.15">
      <c r="A4090" s="57" t="s">
        <v>796</v>
      </c>
      <c r="B4090" s="3">
        <v>0.23263888888888887</v>
      </c>
      <c r="C4090" s="3">
        <v>0.29027777777777802</v>
      </c>
      <c r="D4090" s="3">
        <v>0.37847222222222227</v>
      </c>
      <c r="E4090" s="3">
        <v>0.44027777777777777</v>
      </c>
      <c r="F4090" s="3">
        <v>0.53749999999999898</v>
      </c>
      <c r="G4090" s="3">
        <v>0.6</v>
      </c>
      <c r="H4090" s="3">
        <v>0.67708333333333304</v>
      </c>
      <c r="I4090" s="3">
        <v>0.73958333333333304</v>
      </c>
      <c r="J4090" s="3">
        <v>0.81597222222222099</v>
      </c>
      <c r="K4090" s="3">
        <v>0.87777777777777777</v>
      </c>
      <c r="L4090" s="3"/>
      <c r="M4090" s="3"/>
      <c r="N4090" s="3"/>
      <c r="O4090" s="790"/>
      <c r="P4090" s="3"/>
      <c r="Q4090" s="3"/>
      <c r="R4090" s="275"/>
      <c r="S4090" s="195"/>
      <c r="T4090" s="4"/>
      <c r="U4090" s="118"/>
      <c r="V4090" s="751" t="s">
        <v>27</v>
      </c>
      <c r="W4090" s="751" t="s">
        <v>28</v>
      </c>
      <c r="Z4090" s="697"/>
    </row>
    <row r="4091" spans="1:26" s="751" customFormat="1" ht="24.75" customHeight="1" x14ac:dyDescent="0.15">
      <c r="A4091" s="880">
        <v>5</v>
      </c>
      <c r="B4091" s="3">
        <v>0.25</v>
      </c>
      <c r="C4091" s="3">
        <v>0.30833333333333302</v>
      </c>
      <c r="D4091" s="3">
        <v>0.39861111111111103</v>
      </c>
      <c r="E4091" s="3">
        <v>0.46041666666666697</v>
      </c>
      <c r="F4091" s="3">
        <v>0.55555555555555558</v>
      </c>
      <c r="G4091" s="3">
        <v>0.61805555555555558</v>
      </c>
      <c r="H4091" s="3">
        <v>0.69444444444444398</v>
      </c>
      <c r="I4091" s="3">
        <v>0.75694444444444398</v>
      </c>
      <c r="J4091" s="3">
        <v>0.83333333333333204</v>
      </c>
      <c r="K4091" s="3">
        <v>0.89444444444444504</v>
      </c>
      <c r="L4091" s="3"/>
      <c r="M4091" s="3"/>
      <c r="N4091" s="3"/>
      <c r="O4091" s="790"/>
      <c r="P4091" s="3"/>
      <c r="Q4091" s="3"/>
      <c r="R4091" s="275"/>
      <c r="S4091" s="195"/>
      <c r="T4091" s="4"/>
      <c r="U4091" s="118"/>
      <c r="V4091" s="638">
        <f>K4091-K4090</f>
        <v>1.6666666666667274E-2</v>
      </c>
      <c r="W4091" s="638">
        <f>L4087-J4094</f>
        <v>1.8055555555556047E-2</v>
      </c>
      <c r="Z4091" s="697"/>
    </row>
    <row r="4092" spans="1:26" s="751" customFormat="1" ht="24.75" customHeight="1" x14ac:dyDescent="0.15">
      <c r="A4092" s="8">
        <v>6</v>
      </c>
      <c r="B4092" s="3">
        <v>0.26736111111111099</v>
      </c>
      <c r="C4092" s="3">
        <v>0.32638888888888901</v>
      </c>
      <c r="D4092" s="3">
        <v>0.41875000000000001</v>
      </c>
      <c r="E4092" s="3">
        <v>0.48055555555555601</v>
      </c>
      <c r="F4092" s="3">
        <v>0.57291666666666663</v>
      </c>
      <c r="G4092" s="3">
        <v>0.63541666666666663</v>
      </c>
      <c r="H4092" s="3">
        <v>0.71180555555555503</v>
      </c>
      <c r="I4092" s="3">
        <v>0.77430555555555503</v>
      </c>
      <c r="J4092" s="3">
        <v>0.85069444444444298</v>
      </c>
      <c r="K4092" s="3">
        <v>0.91111111111111298</v>
      </c>
      <c r="L4092" s="3"/>
      <c r="M4092" s="3"/>
      <c r="N4092" s="3"/>
      <c r="O4092" s="790"/>
      <c r="P4092" s="3"/>
      <c r="Q4092" s="3"/>
      <c r="R4092" s="275"/>
      <c r="S4092" s="195"/>
      <c r="T4092" s="4"/>
      <c r="U4092" s="118"/>
      <c r="V4092" s="638">
        <f>K4092-K4091</f>
        <v>1.666666666666794E-2</v>
      </c>
      <c r="W4092" s="638">
        <f>L4088-L4087</f>
        <v>1.8055555555555602E-2</v>
      </c>
      <c r="Z4092" s="697"/>
    </row>
    <row r="4093" spans="1:26" s="751" customFormat="1" ht="24.75" customHeight="1" x14ac:dyDescent="0.15">
      <c r="A4093" s="880">
        <v>7</v>
      </c>
      <c r="B4093" s="3">
        <v>0.28472222222222199</v>
      </c>
      <c r="C4093" s="3">
        <v>0.344444444444444</v>
      </c>
      <c r="D4093" s="3">
        <v>0.43888888888888899</v>
      </c>
      <c r="E4093" s="3">
        <v>0.500694444444444</v>
      </c>
      <c r="F4093" s="3">
        <v>0.59027777777777801</v>
      </c>
      <c r="G4093" s="3">
        <v>0.65277777777777801</v>
      </c>
      <c r="H4093" s="3">
        <v>0.72916666666666596</v>
      </c>
      <c r="I4093" s="3">
        <v>0.79166666666666596</v>
      </c>
      <c r="J4093" s="3">
        <v>0.86874999999999902</v>
      </c>
      <c r="K4093" s="3">
        <v>0.92777777777778103</v>
      </c>
      <c r="L4093" s="3"/>
      <c r="M4093" s="3"/>
      <c r="N4093" s="3"/>
      <c r="O4093" s="790"/>
      <c r="P4093" s="3"/>
      <c r="Q4093" s="3"/>
      <c r="R4093" s="275"/>
      <c r="S4093" s="195"/>
      <c r="T4093" s="4"/>
      <c r="U4093" s="118"/>
      <c r="V4093" s="638">
        <f>K4093-K4092</f>
        <v>1.6666666666668051E-2</v>
      </c>
      <c r="W4093" s="638">
        <f>L4089-L4088</f>
        <v>1.8055555555555602E-2</v>
      </c>
      <c r="Z4093" s="697"/>
    </row>
    <row r="4094" spans="1:26" s="751" customFormat="1" ht="24.75" customHeight="1" x14ac:dyDescent="0.15">
      <c r="A4094" s="57" t="s">
        <v>797</v>
      </c>
      <c r="B4094" s="3">
        <v>0.30208333333333298</v>
      </c>
      <c r="C4094" s="3">
        <v>0.36319444444444443</v>
      </c>
      <c r="D4094" s="3">
        <v>0.45902777777777798</v>
      </c>
      <c r="E4094" s="3">
        <v>0.52083333333333304</v>
      </c>
      <c r="F4094" s="3">
        <v>0.60763888888888895</v>
      </c>
      <c r="G4094" s="3">
        <v>0.67013888888888895</v>
      </c>
      <c r="H4094" s="3">
        <v>0.74652777777777701</v>
      </c>
      <c r="I4094" s="3">
        <v>0.80902777777777701</v>
      </c>
      <c r="J4094" s="3">
        <v>0.88680555555555496</v>
      </c>
      <c r="K4094" s="3">
        <v>0.94444444444444897</v>
      </c>
      <c r="L4094" s="3"/>
      <c r="M4094" s="3"/>
      <c r="N4094" s="3"/>
      <c r="O4094" s="790"/>
      <c r="P4094" s="3"/>
      <c r="Q4094" s="3"/>
      <c r="R4094" s="275"/>
      <c r="S4094" s="195"/>
      <c r="T4094" s="4"/>
      <c r="U4094" s="118"/>
      <c r="V4094" s="638">
        <f>K4094-K4093</f>
        <v>1.666666666666794E-2</v>
      </c>
      <c r="W4094" s="638"/>
      <c r="Z4094" s="697"/>
    </row>
    <row r="4095" spans="1:26" s="751" customFormat="1" ht="24.75" customHeight="1" x14ac:dyDescent="0.15">
      <c r="A4095" s="880">
        <v>9</v>
      </c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790"/>
      <c r="P4095" s="3"/>
      <c r="Q4095" s="3"/>
      <c r="R4095" s="275"/>
      <c r="S4095" s="195"/>
      <c r="T4095" s="4"/>
      <c r="U4095" s="118"/>
      <c r="V4095" s="638"/>
      <c r="W4095" s="638"/>
      <c r="Z4095" s="697"/>
    </row>
    <row r="4096" spans="1:26" s="751" customFormat="1" ht="24.75" customHeight="1" x14ac:dyDescent="0.15">
      <c r="A4096" s="879">
        <v>10</v>
      </c>
      <c r="B4096" s="3"/>
      <c r="C4096" s="3"/>
      <c r="D4096" s="3"/>
      <c r="E4096" s="39"/>
      <c r="F4096" s="3"/>
      <c r="G4096" s="3"/>
      <c r="H4096" s="3"/>
      <c r="I4096" s="39"/>
      <c r="J4096" s="3"/>
      <c r="K4096" s="3"/>
      <c r="L4096" s="77"/>
      <c r="M4096" s="3"/>
      <c r="N4096" s="3"/>
      <c r="O4096" s="790"/>
      <c r="P4096" s="3"/>
      <c r="Q4096" s="3"/>
      <c r="R4096" s="275"/>
      <c r="S4096" s="195"/>
      <c r="T4096" s="4"/>
      <c r="U4096" s="118"/>
      <c r="V4096" s="638"/>
      <c r="W4096" s="638"/>
      <c r="Z4096" s="697"/>
    </row>
    <row r="4097" spans="1:26" s="751" customFormat="1" ht="24.75" customHeight="1" x14ac:dyDescent="0.15">
      <c r="A4097" s="8">
        <v>11</v>
      </c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275"/>
      <c r="S4097" s="195"/>
      <c r="T4097" s="4"/>
      <c r="U4097" s="118"/>
      <c r="V4097" s="638"/>
      <c r="W4097" s="638"/>
      <c r="Z4097" s="697"/>
    </row>
    <row r="4098" spans="1:26" s="751" customFormat="1" ht="24.75" customHeight="1" x14ac:dyDescent="0.15">
      <c r="A4098" s="8">
        <v>12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275"/>
      <c r="S4098" s="195"/>
      <c r="T4098" s="4"/>
      <c r="U4098" s="118"/>
      <c r="V4098" s="638"/>
      <c r="W4098" s="638"/>
      <c r="Z4098" s="697"/>
    </row>
    <row r="4099" spans="1:26" s="751" customFormat="1" ht="24.75" customHeight="1" x14ac:dyDescent="0.15">
      <c r="A4099" s="8">
        <v>13</v>
      </c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275"/>
      <c r="S4099" s="195"/>
      <c r="T4099" s="4"/>
      <c r="U4099" s="118"/>
      <c r="V4099" s="638"/>
      <c r="Z4099" s="697"/>
    </row>
    <row r="4100" spans="1:26" s="751" customFormat="1" ht="24.75" customHeight="1" x14ac:dyDescent="0.15">
      <c r="A4100" s="8">
        <v>14</v>
      </c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275"/>
      <c r="S4100" s="195"/>
      <c r="T4100" s="4"/>
      <c r="U4100" s="118"/>
      <c r="V4100" s="638"/>
      <c r="Z4100" s="697"/>
    </row>
    <row r="4101" spans="1:26" s="751" customFormat="1" ht="24.75" customHeight="1" x14ac:dyDescent="0.15">
      <c r="A4101" s="8">
        <v>15</v>
      </c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275"/>
      <c r="S4101" s="195"/>
      <c r="T4101" s="4"/>
      <c r="U4101" s="118"/>
      <c r="Z4101" s="697"/>
    </row>
    <row r="4102" spans="1:26" s="751" customFormat="1" ht="24.75" customHeight="1" x14ac:dyDescent="0.15">
      <c r="A4102" s="8">
        <v>16</v>
      </c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275"/>
      <c r="S4102" s="195"/>
      <c r="T4102" s="4"/>
      <c r="U4102" s="118"/>
      <c r="Z4102" s="697"/>
    </row>
    <row r="4103" spans="1:26" s="751" customFormat="1" ht="24.75" customHeight="1" x14ac:dyDescent="0.15">
      <c r="A4103" s="8">
        <v>17</v>
      </c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275"/>
      <c r="S4103" s="195"/>
      <c r="T4103" s="4"/>
      <c r="U4103" s="118"/>
      <c r="Z4103" s="104"/>
    </row>
    <row r="4104" spans="1:26" s="751" customFormat="1" ht="24.75" customHeight="1" x14ac:dyDescent="0.15">
      <c r="A4104" s="8">
        <v>18</v>
      </c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275"/>
      <c r="S4104" s="195"/>
      <c r="T4104" s="4"/>
      <c r="U4104" s="118"/>
      <c r="Z4104" s="104"/>
    </row>
    <row r="4105" spans="1:26" s="751" customFormat="1" ht="24.75" customHeight="1" x14ac:dyDescent="0.15">
      <c r="A4105" s="8">
        <v>19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9"/>
      <c r="S4105" s="195"/>
      <c r="T4105" s="4"/>
      <c r="U4105" s="118"/>
      <c r="Z4105" s="104"/>
    </row>
    <row r="4106" spans="1:26" s="751" customFormat="1" ht="24.75" customHeight="1" x14ac:dyDescent="0.15">
      <c r="A4106" s="8">
        <v>20</v>
      </c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9"/>
      <c r="S4106" s="4"/>
      <c r="T4106" s="4"/>
      <c r="U4106" s="118"/>
      <c r="Z4106" s="104"/>
    </row>
    <row r="4107" spans="1:26" s="751" customFormat="1" ht="24.75" customHeight="1" x14ac:dyDescent="0.15">
      <c r="A4107" s="8">
        <v>21</v>
      </c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118"/>
      <c r="Z4107" s="104"/>
    </row>
    <row r="4108" spans="1:26" s="751" customFormat="1" ht="24.75" customHeight="1" x14ac:dyDescent="0.15">
      <c r="A4108" s="8">
        <v>22</v>
      </c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118"/>
      <c r="Z4108" s="104"/>
    </row>
    <row r="4109" spans="1:26" s="751" customFormat="1" ht="24.75" customHeight="1" x14ac:dyDescent="0.15">
      <c r="A4109" s="8">
        <v>23</v>
      </c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118"/>
      <c r="Z4109" s="104"/>
    </row>
    <row r="4110" spans="1:26" s="751" customFormat="1" ht="24.75" customHeight="1" x14ac:dyDescent="0.15">
      <c r="A4110" s="8">
        <v>24</v>
      </c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118"/>
      <c r="Z4110" s="104"/>
    </row>
    <row r="4111" spans="1:26" s="751" customFormat="1" ht="24.75" customHeight="1" x14ac:dyDescent="0.15">
      <c r="A4111" s="8">
        <v>25</v>
      </c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118"/>
      <c r="Z4111" s="104"/>
    </row>
    <row r="4112" spans="1:26" s="751" customFormat="1" ht="24.75" customHeight="1" x14ac:dyDescent="0.15">
      <c r="A4112" s="8">
        <v>26</v>
      </c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118"/>
      <c r="Z4112" s="104"/>
    </row>
    <row r="4113" spans="1:28" s="751" customFormat="1" ht="24.75" customHeight="1" x14ac:dyDescent="0.15">
      <c r="A4113" s="8">
        <v>27</v>
      </c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118"/>
      <c r="Z4113" s="104"/>
    </row>
    <row r="4114" spans="1:28" s="751" customFormat="1" ht="24.75" customHeight="1" x14ac:dyDescent="0.15">
      <c r="A4114" s="8">
        <v>28</v>
      </c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118"/>
      <c r="Z4114" s="104"/>
    </row>
    <row r="4115" spans="1:28" s="751" customFormat="1" ht="24.75" customHeight="1" x14ac:dyDescent="0.15">
      <c r="A4115" s="8">
        <v>29</v>
      </c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118"/>
      <c r="Z4115" s="104"/>
    </row>
    <row r="4116" spans="1:28" s="751" customFormat="1" ht="24.75" customHeight="1" x14ac:dyDescent="0.15">
      <c r="A4116" s="779">
        <v>30</v>
      </c>
      <c r="B4116" s="45"/>
      <c r="C4116" s="45"/>
      <c r="D4116" s="45"/>
      <c r="E4116" s="45"/>
      <c r="F4116" s="45"/>
      <c r="G4116" s="45"/>
      <c r="H4116" s="45"/>
      <c r="I4116" s="45"/>
      <c r="J4116" s="45"/>
      <c r="K4116" s="45"/>
      <c r="L4116" s="45"/>
      <c r="M4116" s="45"/>
      <c r="N4116" s="45"/>
      <c r="O4116" s="45"/>
      <c r="P4116" s="45"/>
      <c r="Q4116" s="45"/>
      <c r="R4116" s="45"/>
      <c r="S4116" s="45"/>
      <c r="T4116" s="45"/>
      <c r="U4116" s="119"/>
      <c r="Z4116" s="104"/>
    </row>
    <row r="4117" spans="1:28" s="751" customFormat="1" ht="24.75" customHeight="1" x14ac:dyDescent="0.15">
      <c r="A4117" s="779">
        <v>31</v>
      </c>
      <c r="B4117" s="45"/>
      <c r="C4117" s="45"/>
      <c r="D4117" s="45"/>
      <c r="E4117" s="45"/>
      <c r="F4117" s="45"/>
      <c r="G4117" s="45"/>
      <c r="H4117" s="45"/>
      <c r="I4117" s="45"/>
      <c r="J4117" s="45"/>
      <c r="K4117" s="45"/>
      <c r="L4117" s="45"/>
      <c r="M4117" s="45"/>
      <c r="N4117" s="45"/>
      <c r="O4117" s="45"/>
      <c r="P4117" s="45"/>
      <c r="Q4117" s="45"/>
      <c r="R4117" s="45"/>
      <c r="S4117" s="45"/>
      <c r="T4117" s="45"/>
      <c r="U4117" s="119"/>
      <c r="Z4117" s="104"/>
    </row>
    <row r="4118" spans="1:28" s="751" customFormat="1" ht="24.75" customHeight="1" x14ac:dyDescent="0.15">
      <c r="A4118" s="779">
        <v>32</v>
      </c>
      <c r="B4118" s="45"/>
      <c r="C4118" s="45"/>
      <c r="D4118" s="45"/>
      <c r="E4118" s="45"/>
      <c r="F4118" s="45"/>
      <c r="G4118" s="45"/>
      <c r="H4118" s="45"/>
      <c r="I4118" s="45"/>
      <c r="J4118" s="45"/>
      <c r="K4118" s="45"/>
      <c r="L4118" s="45"/>
      <c r="M4118" s="45"/>
      <c r="N4118" s="45"/>
      <c r="O4118" s="45"/>
      <c r="P4118" s="45"/>
      <c r="Q4118" s="45"/>
      <c r="R4118" s="45"/>
      <c r="S4118" s="45"/>
      <c r="T4118" s="45"/>
      <c r="U4118" s="119"/>
      <c r="Z4118" s="104"/>
    </row>
    <row r="4119" spans="1:28" s="751" customFormat="1" ht="24.75" customHeight="1" thickBot="1" x14ac:dyDescent="0.2">
      <c r="A4119" s="779">
        <v>33</v>
      </c>
      <c r="B4119" s="12"/>
      <c r="C4119" s="12"/>
      <c r="D4119" s="12"/>
      <c r="E4119" s="12"/>
      <c r="F4119" s="12"/>
      <c r="G4119" s="12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0"/>
      <c r="Z4119" s="104"/>
    </row>
    <row r="4120" spans="1:28" s="751" customFormat="1" ht="24.75" customHeight="1" thickBot="1" x14ac:dyDescent="0.2">
      <c r="A4120" s="1469" t="s">
        <v>4</v>
      </c>
      <c r="B4120" s="1470"/>
      <c r="C4120" s="1802" t="s">
        <v>798</v>
      </c>
      <c r="D4120" s="1802"/>
      <c r="E4120" s="1802"/>
      <c r="F4120" s="1803"/>
      <c r="G4120" s="13"/>
      <c r="H4120" s="13"/>
      <c r="I4120" s="13"/>
      <c r="J4120" s="13"/>
      <c r="K4120" s="13"/>
      <c r="L4120" s="13"/>
      <c r="M4120" s="13"/>
      <c r="N4120" s="13"/>
      <c r="O4120" s="13"/>
      <c r="P4120" s="13"/>
      <c r="Q4120" s="13"/>
      <c r="R4120" s="13"/>
      <c r="S4120" s="13"/>
      <c r="T4120" s="13"/>
      <c r="U4120" s="13"/>
      <c r="Z4120" s="104"/>
    </row>
    <row r="4121" spans="1:28" s="751" customFormat="1" ht="33" customHeight="1" thickBot="1" x14ac:dyDescent="0.2">
      <c r="A4121" s="1476" t="s">
        <v>1277</v>
      </c>
      <c r="B4121" s="1477"/>
      <c r="C4121" s="1477"/>
      <c r="D4121" s="1477"/>
      <c r="E4121" s="1478"/>
      <c r="F4121" s="602" t="s">
        <v>1766</v>
      </c>
      <c r="G4121" s="1"/>
      <c r="H4121" s="1479" t="s">
        <v>1278</v>
      </c>
      <c r="I4121" s="1480"/>
      <c r="J4121" s="1480"/>
      <c r="K4121" s="5" t="s">
        <v>1020</v>
      </c>
      <c r="L4121" s="1457" t="s">
        <v>1279</v>
      </c>
      <c r="M4121" s="1457"/>
      <c r="N4121" s="1458"/>
      <c r="O4121" s="1"/>
      <c r="P4121" s="6"/>
      <c r="Q4121" s="6"/>
      <c r="R4121" s="6"/>
      <c r="S4121" s="1"/>
      <c r="T4121" s="1467" t="s">
        <v>1134</v>
      </c>
      <c r="U4121" s="1468"/>
      <c r="V4121" s="34">
        <f>V4123/V4128</f>
        <v>1.3752723311546762E-2</v>
      </c>
      <c r="W4121" s="34">
        <f>W4123/W4128</f>
        <v>1.375272331154684E-2</v>
      </c>
      <c r="X4121" s="678">
        <f>AVERAGE(V4121,W4121)</f>
        <v>1.37527233115468E-2</v>
      </c>
      <c r="Y4121" s="637" t="s">
        <v>1003</v>
      </c>
      <c r="Z4121" s="679">
        <f>ROUND(X4121*1440,0)/1440</f>
        <v>1.3888888888888888E-2</v>
      </c>
      <c r="AA4121" s="679"/>
      <c r="AB4121" s="679"/>
    </row>
    <row r="4122" spans="1:28" s="751" customFormat="1" ht="12.75" thickBot="1" x14ac:dyDescent="0.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534"/>
      <c r="U4122" s="534"/>
      <c r="V4122" s="34">
        <f>B4131</f>
        <v>0.23611111111111113</v>
      </c>
      <c r="W4122" s="34">
        <f>C4127</f>
        <v>0.23611111111111113</v>
      </c>
      <c r="Z4122" s="104"/>
      <c r="AA4122" s="104"/>
      <c r="AB4122" s="104"/>
    </row>
    <row r="4123" spans="1:28" s="751" customFormat="1" ht="18" customHeight="1" thickBot="1" x14ac:dyDescent="0.2">
      <c r="A4123" s="1495" t="s">
        <v>1033</v>
      </c>
      <c r="B4123" s="1483"/>
      <c r="C4123" s="1483" t="s">
        <v>1280</v>
      </c>
      <c r="D4123" s="1483"/>
      <c r="E4123" s="1484"/>
      <c r="F4123" s="1453"/>
      <c r="G4123" s="1454"/>
      <c r="H4123" s="1454"/>
      <c r="I4123" s="1454"/>
      <c r="J4123" s="1454"/>
      <c r="K4123" s="1"/>
      <c r="L4123" s="1"/>
      <c r="M4123" s="1"/>
      <c r="N4123" s="1463" t="s">
        <v>1022</v>
      </c>
      <c r="O4123" s="1464"/>
      <c r="P4123" s="1503">
        <f>Z4121</f>
        <v>1.3888888888888888E-2</v>
      </c>
      <c r="Q4123" s="1504"/>
      <c r="R4123" s="1"/>
      <c r="S4123" s="7" t="s">
        <v>1007</v>
      </c>
      <c r="T4123" s="1526">
        <v>5.5555555555555552E-2</v>
      </c>
      <c r="U4123" s="1527"/>
      <c r="V4123" s="34">
        <f>V4124-V4122</f>
        <v>0.70138888888888484</v>
      </c>
      <c r="W4123" s="34">
        <f>W4124-W4122</f>
        <v>0.70138888888888884</v>
      </c>
      <c r="Z4123" s="104"/>
      <c r="AA4123" s="104"/>
      <c r="AB4123" s="104"/>
    </row>
    <row r="4124" spans="1:28" s="751" customFormat="1" ht="12.75" thickBot="1" x14ac:dyDescent="0.2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534"/>
      <c r="U4124" s="534"/>
      <c r="V4124" s="34">
        <f>L4131</f>
        <v>0.937499999999996</v>
      </c>
      <c r="W4124" s="34">
        <f>M4127</f>
        <v>0.9375</v>
      </c>
      <c r="Z4124" s="104"/>
      <c r="AA4124" s="104"/>
      <c r="AB4124" s="104"/>
    </row>
    <row r="4125" spans="1:28" s="751" customFormat="1" ht="15.75" customHeight="1" x14ac:dyDescent="0.15">
      <c r="A4125" s="1499" t="s">
        <v>1008</v>
      </c>
      <c r="B4125" s="1494">
        <v>1</v>
      </c>
      <c r="C4125" s="1494"/>
      <c r="D4125" s="1494">
        <v>2</v>
      </c>
      <c r="E4125" s="1494"/>
      <c r="F4125" s="1494">
        <v>3</v>
      </c>
      <c r="G4125" s="1494"/>
      <c r="H4125" s="1494">
        <v>4</v>
      </c>
      <c r="I4125" s="1494"/>
      <c r="J4125" s="1494">
        <v>5</v>
      </c>
      <c r="K4125" s="1494"/>
      <c r="L4125" s="1494">
        <v>6</v>
      </c>
      <c r="M4125" s="1494"/>
      <c r="N4125" s="1494">
        <v>7</v>
      </c>
      <c r="O4125" s="1494"/>
      <c r="P4125" s="1494">
        <v>8</v>
      </c>
      <c r="Q4125" s="1494"/>
      <c r="R4125" s="1494">
        <v>9</v>
      </c>
      <c r="S4125" s="1494"/>
      <c r="T4125" s="1501">
        <v>10</v>
      </c>
      <c r="U4125" s="1502"/>
      <c r="V4125" s="534"/>
      <c r="W4125" s="534"/>
      <c r="Z4125" s="104"/>
      <c r="AA4125" s="104"/>
      <c r="AB4125" s="104"/>
    </row>
    <row r="4126" spans="1:28" s="751" customFormat="1" ht="15.75" customHeight="1" x14ac:dyDescent="0.15">
      <c r="A4126" s="1500"/>
      <c r="B4126" s="179" t="s">
        <v>1281</v>
      </c>
      <c r="C4126" s="179" t="s">
        <v>1279</v>
      </c>
      <c r="D4126" s="179" t="s">
        <v>1281</v>
      </c>
      <c r="E4126" s="179" t="s">
        <v>1279</v>
      </c>
      <c r="F4126" s="179" t="s">
        <v>1281</v>
      </c>
      <c r="G4126" s="179" t="s">
        <v>1279</v>
      </c>
      <c r="H4126" s="9" t="s">
        <v>1281</v>
      </c>
      <c r="I4126" s="9" t="s">
        <v>1279</v>
      </c>
      <c r="J4126" s="9" t="s">
        <v>1281</v>
      </c>
      <c r="K4126" s="9" t="s">
        <v>1279</v>
      </c>
      <c r="L4126" s="9" t="s">
        <v>1281</v>
      </c>
      <c r="M4126" s="9" t="s">
        <v>1279</v>
      </c>
      <c r="N4126" s="9" t="s">
        <v>1281</v>
      </c>
      <c r="O4126" s="9"/>
      <c r="P4126" s="9"/>
      <c r="Q4126" s="9"/>
      <c r="R4126" s="9"/>
      <c r="S4126" s="9"/>
      <c r="T4126" s="10"/>
      <c r="U4126" s="16"/>
      <c r="V4126" s="534"/>
      <c r="W4126" s="534"/>
      <c r="Z4126" s="104"/>
      <c r="AA4126" s="104"/>
      <c r="AB4126" s="104"/>
    </row>
    <row r="4127" spans="1:28" s="751" customFormat="1" ht="24" customHeight="1" x14ac:dyDescent="0.15">
      <c r="A4127" s="998">
        <v>1</v>
      </c>
      <c r="B4127" s="522"/>
      <c r="C4127" s="523">
        <v>0.23611111111111113</v>
      </c>
      <c r="D4127" s="999">
        <v>0.311805555555555</v>
      </c>
      <c r="E4127" s="523">
        <v>0.37013888888888902</v>
      </c>
      <c r="F4127" s="828">
        <v>0.44930555555555501</v>
      </c>
      <c r="G4127" s="523">
        <v>0.50694444444444398</v>
      </c>
      <c r="H4127" s="828">
        <v>0.60000000000000897</v>
      </c>
      <c r="I4127" s="523">
        <v>0.657638888888879</v>
      </c>
      <c r="J4127" s="1000">
        <v>0.73611111111111116</v>
      </c>
      <c r="K4127" s="523">
        <v>0.80486111111111114</v>
      </c>
      <c r="L4127" s="828">
        <v>0.88263888888888886</v>
      </c>
      <c r="M4127" s="528">
        <v>0.9375</v>
      </c>
      <c r="N4127" s="525"/>
      <c r="O4127" s="3"/>
      <c r="P4127" s="3"/>
      <c r="Q4127" s="40"/>
      <c r="R4127" s="14"/>
      <c r="S4127" s="69"/>
      <c r="T4127" s="14"/>
      <c r="U4127" s="20"/>
      <c r="V4127" s="334">
        <f>COUNTA(B4127:U4159)</f>
        <v>102</v>
      </c>
      <c r="W4127" s="22">
        <f>V4127/9.5/2</f>
        <v>5.3684210526315788</v>
      </c>
      <c r="AA4127" s="104"/>
      <c r="AB4127" s="104"/>
    </row>
    <row r="4128" spans="1:28" s="751" customFormat="1" ht="24" customHeight="1" x14ac:dyDescent="0.15">
      <c r="A4128" s="998">
        <v>2</v>
      </c>
      <c r="B4128" s="827"/>
      <c r="C4128" s="525">
        <v>0.25</v>
      </c>
      <c r="D4128" s="999">
        <v>0.32291666666666702</v>
      </c>
      <c r="E4128" s="525">
        <v>0.38263888888888897</v>
      </c>
      <c r="F4128" s="828">
        <v>0.46388888888888802</v>
      </c>
      <c r="G4128" s="525">
        <v>0.52152777777777803</v>
      </c>
      <c r="H4128" s="828">
        <v>0.61527777777778803</v>
      </c>
      <c r="I4128" s="525">
        <v>0.67291666666665495</v>
      </c>
      <c r="J4128" s="828">
        <v>0.75138888888888899</v>
      </c>
      <c r="K4128" s="525">
        <v>0.81874999999999998</v>
      </c>
      <c r="L4128" s="828">
        <v>0.89583333333333204</v>
      </c>
      <c r="M4128" s="828"/>
      <c r="N4128" s="524"/>
      <c r="O4128" s="3"/>
      <c r="P4128" s="3"/>
      <c r="Q4128" s="40"/>
      <c r="R4128" s="14"/>
      <c r="S4128" s="69"/>
      <c r="T4128" s="14"/>
      <c r="U4128" s="20"/>
      <c r="V4128" s="335">
        <f>COUNTA(B4127:B4159,D4127:D4159,F4127:F4159,H4127:H4159,J4127:J4159,L4127:L4159,N4127:N4159,P4127:P4159,R4127:R4159,T4127:T4159)</f>
        <v>51</v>
      </c>
      <c r="W4128" s="23">
        <f>COUNTA(C4127:C4159,E4127:E4159,G4127:G4159,I4127:I4159,K4127:K4159,M4127:M4159,O4127:O4159,Q4127:Q4159,S4127:S4159,U4127:U4159)</f>
        <v>51</v>
      </c>
      <c r="Y4128" s="751">
        <f>(V4128+W4128)/2</f>
        <v>51</v>
      </c>
      <c r="AA4128" s="104" t="s">
        <v>1282</v>
      </c>
      <c r="AB4128" s="697"/>
    </row>
    <row r="4129" spans="1:28" s="751" customFormat="1" ht="24" customHeight="1" x14ac:dyDescent="0.15">
      <c r="A4129" s="998">
        <v>3</v>
      </c>
      <c r="B4129" s="525"/>
      <c r="C4129" s="523">
        <v>0.26180555555555557</v>
      </c>
      <c r="D4129" s="999">
        <v>0.33402777777777898</v>
      </c>
      <c r="E4129" s="523">
        <v>0.39513888888888898</v>
      </c>
      <c r="F4129" s="828">
        <v>0.47847222222222102</v>
      </c>
      <c r="G4129" s="523">
        <v>0.53611111111111198</v>
      </c>
      <c r="H4129" s="828">
        <v>0.63055555555556697</v>
      </c>
      <c r="I4129" s="523">
        <v>0.68819444444443101</v>
      </c>
      <c r="J4129" s="828">
        <v>0.76666666666666661</v>
      </c>
      <c r="K4129" s="523">
        <v>0.83194444444444438</v>
      </c>
      <c r="L4129" s="828">
        <v>0.90972222222221999</v>
      </c>
      <c r="M4129" s="902"/>
      <c r="N4129" s="525"/>
      <c r="O4129" s="3"/>
      <c r="P4129" s="3"/>
      <c r="Q4129" s="40"/>
      <c r="R4129" s="14"/>
      <c r="S4129" s="1001"/>
      <c r="T4129" s="14"/>
      <c r="U4129" s="20"/>
      <c r="V4129" s="534"/>
      <c r="W4129" s="534"/>
      <c r="Y4129" s="104" t="s">
        <v>1028</v>
      </c>
      <c r="AA4129" s="104" t="s">
        <v>1282</v>
      </c>
      <c r="AB4129" s="697"/>
    </row>
    <row r="4130" spans="1:28" s="751" customFormat="1" ht="24" customHeight="1" x14ac:dyDescent="0.15">
      <c r="A4130" s="998">
        <v>4</v>
      </c>
      <c r="B4130" s="828"/>
      <c r="C4130" s="525">
        <v>0.27361111111111108</v>
      </c>
      <c r="D4130" s="828">
        <v>0.34722222222222227</v>
      </c>
      <c r="E4130" s="525">
        <v>0.40833333333333338</v>
      </c>
      <c r="F4130" s="828">
        <v>0.49305555555555403</v>
      </c>
      <c r="G4130" s="525">
        <v>0.55069444444444604</v>
      </c>
      <c r="H4130" s="828">
        <v>0.64583333333334603</v>
      </c>
      <c r="I4130" s="525">
        <v>0.70416666666666661</v>
      </c>
      <c r="J4130" s="828">
        <v>0.781944444444444</v>
      </c>
      <c r="K4130" s="525">
        <v>0.84513888888888899</v>
      </c>
      <c r="L4130" s="828">
        <v>0.92361111111110805</v>
      </c>
      <c r="M4130" s="828"/>
      <c r="N4130" s="526"/>
      <c r="O4130" s="3"/>
      <c r="P4130" s="3"/>
      <c r="Q4130" s="40"/>
      <c r="R4130" s="14"/>
      <c r="S4130" s="69"/>
      <c r="T4130" s="14"/>
      <c r="U4130" s="20"/>
      <c r="V4130" s="461" t="s">
        <v>27</v>
      </c>
      <c r="W4130" s="461" t="s">
        <v>28</v>
      </c>
      <c r="Y4130" s="104"/>
      <c r="AA4130" s="104" t="s">
        <v>1282</v>
      </c>
      <c r="AB4130" s="697"/>
    </row>
    <row r="4131" spans="1:28" s="751" customFormat="1" ht="24" customHeight="1" x14ac:dyDescent="0.15">
      <c r="A4131" s="998">
        <v>5</v>
      </c>
      <c r="B4131" s="828">
        <v>0.23611111111111113</v>
      </c>
      <c r="C4131" s="523">
        <v>0.28541666666666698</v>
      </c>
      <c r="D4131" s="828">
        <v>0.36180555555555555</v>
      </c>
      <c r="E4131" s="523">
        <v>0.42152777777777778</v>
      </c>
      <c r="F4131" s="828">
        <v>0.5083333333333333</v>
      </c>
      <c r="G4131" s="523">
        <v>0.56597222222222221</v>
      </c>
      <c r="H4131" s="828">
        <v>0.66111111111112497</v>
      </c>
      <c r="I4131" s="523">
        <v>0.72013888888890198</v>
      </c>
      <c r="J4131" s="828">
        <v>0.79791666666666661</v>
      </c>
      <c r="K4131" s="523">
        <v>0.85833333333333295</v>
      </c>
      <c r="L4131" s="828">
        <v>0.937499999999996</v>
      </c>
      <c r="M4131" s="902"/>
      <c r="N4131" s="1002"/>
      <c r="O4131" s="3"/>
      <c r="P4131" s="3"/>
      <c r="Q4131" s="40"/>
      <c r="R4131" s="14"/>
      <c r="S4131" s="69"/>
      <c r="T4131" s="14"/>
      <c r="U4131" s="20"/>
      <c r="V4131" s="519">
        <f>K4133-K4132</f>
        <v>1.3194444444443953E-2</v>
      </c>
      <c r="W4131" s="519">
        <f>L4128-L4127</f>
        <v>1.3194444444443176E-2</v>
      </c>
      <c r="Y4131" s="104"/>
      <c r="AA4131" s="104" t="s">
        <v>1282</v>
      </c>
      <c r="AB4131" s="697"/>
    </row>
    <row r="4132" spans="1:28" s="751" customFormat="1" ht="24" customHeight="1" x14ac:dyDescent="0.15">
      <c r="A4132" s="998">
        <v>6</v>
      </c>
      <c r="B4132" s="828">
        <v>0.25</v>
      </c>
      <c r="C4132" s="525">
        <v>0.30069444444444443</v>
      </c>
      <c r="D4132" s="828">
        <v>0.37638888888888899</v>
      </c>
      <c r="E4132" s="525">
        <v>0.43541666666666662</v>
      </c>
      <c r="F4132" s="828">
        <v>0.52361111111111303</v>
      </c>
      <c r="G4132" s="525">
        <v>0.58124999999999805</v>
      </c>
      <c r="H4132" s="828">
        <v>0.67638888888890403</v>
      </c>
      <c r="I4132" s="525">
        <v>0.73611111111113803</v>
      </c>
      <c r="J4132" s="828">
        <v>0.81388888888888899</v>
      </c>
      <c r="K4132" s="525">
        <v>0.87152777777777801</v>
      </c>
      <c r="L4132" s="525"/>
      <c r="M4132" s="525"/>
      <c r="N4132" s="1002"/>
      <c r="O4132" s="3"/>
      <c r="P4132" s="3"/>
      <c r="Q4132" s="40"/>
      <c r="R4132" s="14"/>
      <c r="S4132" s="69"/>
      <c r="T4132" s="14"/>
      <c r="U4132" s="20"/>
      <c r="V4132" s="519">
        <f>K4134-K4133</f>
        <v>1.3194444444444065E-2</v>
      </c>
      <c r="W4132" s="519">
        <f>L4129-L4128</f>
        <v>1.3888888888887951E-2</v>
      </c>
      <c r="Y4132" s="104"/>
      <c r="AA4132" s="697"/>
      <c r="AB4132" s="697"/>
    </row>
    <row r="4133" spans="1:28" s="751" customFormat="1" ht="24" customHeight="1" x14ac:dyDescent="0.15">
      <c r="A4133" s="998">
        <v>7</v>
      </c>
      <c r="B4133" s="828">
        <v>0.26458333333333334</v>
      </c>
      <c r="C4133" s="523">
        <v>0.31597222222222199</v>
      </c>
      <c r="D4133" s="828">
        <v>0.390972222222222</v>
      </c>
      <c r="E4133" s="523">
        <v>0.44930555555555557</v>
      </c>
      <c r="F4133" s="828">
        <v>0.53888888888889197</v>
      </c>
      <c r="G4133" s="523">
        <v>0.59652777777777499</v>
      </c>
      <c r="H4133" s="1000">
        <v>0.69166666666668297</v>
      </c>
      <c r="I4133" s="523">
        <v>0.75138888888888899</v>
      </c>
      <c r="J4133" s="828">
        <v>0.82986111111111105</v>
      </c>
      <c r="K4133" s="523">
        <v>0.88472222222222197</v>
      </c>
      <c r="L4133" s="525"/>
      <c r="M4133" s="525"/>
      <c r="N4133" s="1002"/>
      <c r="O4133" s="3"/>
      <c r="P4133" s="3"/>
      <c r="Q4133" s="40"/>
      <c r="R4133" s="14"/>
      <c r="S4133" s="69"/>
      <c r="T4133" s="14"/>
      <c r="U4133" s="20"/>
      <c r="V4133" s="519">
        <f>K4135-K4134</f>
        <v>1.3194444444444953E-2</v>
      </c>
      <c r="W4133" s="519">
        <f>L4130-L4129</f>
        <v>1.3888888888888062E-2</v>
      </c>
      <c r="AA4133" s="700"/>
      <c r="AB4133" s="697"/>
    </row>
    <row r="4134" spans="1:28" s="751" customFormat="1" ht="24" customHeight="1" x14ac:dyDescent="0.15">
      <c r="A4134" s="998">
        <v>8</v>
      </c>
      <c r="B4134" s="828">
        <v>0.27916666666666667</v>
      </c>
      <c r="C4134" s="525">
        <v>0.33124999999999899</v>
      </c>
      <c r="D4134" s="828">
        <v>0.405555555555555</v>
      </c>
      <c r="E4134" s="525">
        <v>0.46319444444444446</v>
      </c>
      <c r="F4134" s="828">
        <v>0.55416666666667103</v>
      </c>
      <c r="G4134" s="525">
        <v>0.61180555555555105</v>
      </c>
      <c r="H4134" s="1000">
        <v>0.70277777777777783</v>
      </c>
      <c r="I4134" s="525">
        <v>0.76527777777777783</v>
      </c>
      <c r="J4134" s="828">
        <v>0.84513888888888899</v>
      </c>
      <c r="K4134" s="525">
        <v>0.89791666666666603</v>
      </c>
      <c r="L4134" s="525"/>
      <c r="M4134" s="528"/>
      <c r="N4134" s="1002"/>
      <c r="O4134" s="3"/>
      <c r="P4134" s="3"/>
      <c r="Q4134" s="40"/>
      <c r="R4134" s="14"/>
      <c r="S4134" s="69"/>
      <c r="T4134" s="14"/>
      <c r="U4134" s="20"/>
      <c r="V4134" s="519">
        <f>K4136-K4135</f>
        <v>1.3194444444444065E-2</v>
      </c>
      <c r="W4134" s="519">
        <f>L4131-L4130</f>
        <v>1.3888888888887951E-2</v>
      </c>
      <c r="AA4134" s="700"/>
      <c r="AB4134" s="697"/>
    </row>
    <row r="4135" spans="1:28" s="751" customFormat="1" ht="24" customHeight="1" x14ac:dyDescent="0.15">
      <c r="A4135" s="998">
        <v>9</v>
      </c>
      <c r="B4135" s="999">
        <v>0.28958333333333336</v>
      </c>
      <c r="C4135" s="523">
        <v>0.34513888888888888</v>
      </c>
      <c r="D4135" s="828">
        <v>0.42013888888888901</v>
      </c>
      <c r="E4135" s="523">
        <v>0.4777777777777778</v>
      </c>
      <c r="F4135" s="828">
        <v>0.56944444444444997</v>
      </c>
      <c r="G4135" s="523">
        <v>0.627083333333327</v>
      </c>
      <c r="H4135" s="1000">
        <v>0.71388888888887303</v>
      </c>
      <c r="I4135" s="523">
        <v>0.77847222222222223</v>
      </c>
      <c r="J4135" s="828">
        <v>0.85763888888888884</v>
      </c>
      <c r="K4135" s="523">
        <v>0.91111111111111098</v>
      </c>
      <c r="L4135" s="528"/>
      <c r="M4135" s="523"/>
      <c r="N4135" s="1002"/>
      <c r="O4135" s="3"/>
      <c r="P4135" s="3"/>
      <c r="Q4135" s="40"/>
      <c r="R4135" s="14"/>
      <c r="S4135" s="69"/>
      <c r="T4135" s="14"/>
      <c r="U4135" s="20"/>
      <c r="V4135" s="519"/>
      <c r="W4135" s="519"/>
      <c r="AA4135" s="700"/>
      <c r="AB4135" s="104"/>
    </row>
    <row r="4136" spans="1:28" s="751" customFormat="1" ht="24" customHeight="1" x14ac:dyDescent="0.15">
      <c r="A4136" s="998">
        <v>10</v>
      </c>
      <c r="B4136" s="999">
        <v>0.30069444444444443</v>
      </c>
      <c r="C4136" s="525">
        <v>0.3576388888888889</v>
      </c>
      <c r="D4136" s="828">
        <v>0.43472222222222201</v>
      </c>
      <c r="E4136" s="525">
        <v>0.49236111111111103</v>
      </c>
      <c r="F4136" s="828">
        <v>0.58472222222223003</v>
      </c>
      <c r="G4136" s="525">
        <v>0.64236111111110294</v>
      </c>
      <c r="H4136" s="1000">
        <v>0.724999999999968</v>
      </c>
      <c r="I4136" s="525">
        <v>0.7909722222222223</v>
      </c>
      <c r="J4136" s="828">
        <v>0.87013888888888891</v>
      </c>
      <c r="K4136" s="525">
        <v>0.92430555555555505</v>
      </c>
      <c r="L4136" s="528"/>
      <c r="M4136" s="528"/>
      <c r="N4136" s="1002"/>
      <c r="O4136" s="3"/>
      <c r="P4136" s="3"/>
      <c r="Q4136" s="40"/>
      <c r="R4136" s="14"/>
      <c r="S4136" s="69"/>
      <c r="T4136" s="14"/>
      <c r="U4136" s="20"/>
      <c r="V4136" s="519"/>
      <c r="W4136" s="519"/>
      <c r="AA4136" s="700"/>
      <c r="AB4136" s="104"/>
    </row>
    <row r="4137" spans="1:28" s="751" customFormat="1" ht="24" customHeight="1" x14ac:dyDescent="0.15">
      <c r="A4137" s="520">
        <v>11</v>
      </c>
      <c r="B4137" s="3"/>
      <c r="C4137" s="3"/>
      <c r="D4137" s="40"/>
      <c r="E4137" s="3"/>
      <c r="F4137" s="49"/>
      <c r="G4137" s="3"/>
      <c r="H4137" s="3"/>
      <c r="I4137" s="3"/>
      <c r="J4137" s="3"/>
      <c r="K4137" s="3"/>
      <c r="L4137" s="3"/>
      <c r="M4137" s="3"/>
      <c r="N4137" s="40"/>
      <c r="O4137" s="3"/>
      <c r="P4137" s="3"/>
      <c r="Q4137" s="3"/>
      <c r="R4137" s="68"/>
      <c r="S4137" s="69"/>
      <c r="T4137" s="14"/>
      <c r="U4137" s="20"/>
      <c r="V4137" s="534"/>
      <c r="W4137" s="101"/>
      <c r="Z4137" s="697"/>
      <c r="AA4137" s="697"/>
      <c r="AB4137" s="697"/>
    </row>
    <row r="4138" spans="1:28" s="751" customFormat="1" ht="24" customHeight="1" x14ac:dyDescent="0.15">
      <c r="A4138" s="520">
        <v>12</v>
      </c>
      <c r="B4138" s="3"/>
      <c r="C4138" s="3"/>
      <c r="D4138" s="40"/>
      <c r="E4138" s="3"/>
      <c r="F4138" s="49"/>
      <c r="G4138" s="3"/>
      <c r="H4138" s="3"/>
      <c r="I4138" s="3"/>
      <c r="J4138" s="3"/>
      <c r="K4138" s="3"/>
      <c r="L4138" s="3"/>
      <c r="M4138" s="3"/>
      <c r="N4138" s="40"/>
      <c r="O4138" s="3"/>
      <c r="P4138" s="3"/>
      <c r="Q4138" s="3"/>
      <c r="R4138" s="68"/>
      <c r="S4138" s="69"/>
      <c r="T4138" s="14"/>
      <c r="U4138" s="20"/>
      <c r="V4138" s="534"/>
      <c r="W4138" s="534"/>
      <c r="Z4138" s="697"/>
      <c r="AA4138" s="697"/>
      <c r="AB4138" s="697"/>
    </row>
    <row r="4139" spans="1:28" s="751" customFormat="1" ht="24" customHeight="1" x14ac:dyDescent="0.15">
      <c r="A4139" s="520">
        <v>13</v>
      </c>
      <c r="B4139" s="3"/>
      <c r="C4139" s="3"/>
      <c r="D4139" s="40"/>
      <c r="E4139" s="3"/>
      <c r="F4139" s="49"/>
      <c r="G4139" s="3"/>
      <c r="H4139" s="3"/>
      <c r="I4139" s="3"/>
      <c r="J4139" s="3"/>
      <c r="K4139" s="3"/>
      <c r="L4139" s="3"/>
      <c r="M4139" s="3"/>
      <c r="N4139" s="40"/>
      <c r="O4139" s="3"/>
      <c r="P4139" s="3"/>
      <c r="Q4139" s="3"/>
      <c r="R4139" s="68"/>
      <c r="S4139" s="69"/>
      <c r="T4139" s="14"/>
      <c r="U4139" s="20"/>
      <c r="V4139" s="534"/>
      <c r="W4139" s="534"/>
      <c r="Z4139" s="697"/>
      <c r="AA4139" s="697"/>
      <c r="AB4139" s="697"/>
    </row>
    <row r="4140" spans="1:28" s="751" customFormat="1" ht="24" customHeight="1" x14ac:dyDescent="0.15">
      <c r="A4140" s="520">
        <v>14</v>
      </c>
      <c r="B4140" s="518"/>
      <c r="C4140" s="518"/>
      <c r="D4140" s="518"/>
      <c r="E4140" s="518"/>
      <c r="F4140" s="518"/>
      <c r="G4140" s="518"/>
      <c r="H4140" s="518"/>
      <c r="I4140" s="518"/>
      <c r="J4140" s="518"/>
      <c r="K4140" s="518"/>
      <c r="L4140" s="518"/>
      <c r="M4140" s="518"/>
      <c r="N4140" s="518"/>
      <c r="O4140" s="3"/>
      <c r="P4140" s="3"/>
      <c r="Q4140" s="3"/>
      <c r="R4140" s="68"/>
      <c r="S4140" s="69"/>
      <c r="T4140" s="14"/>
      <c r="U4140" s="20"/>
      <c r="V4140" s="534"/>
      <c r="W4140" s="534"/>
      <c r="Z4140" s="697"/>
      <c r="AA4140" s="697"/>
      <c r="AB4140" s="697"/>
    </row>
    <row r="4141" spans="1:28" s="751" customFormat="1" ht="24" customHeight="1" x14ac:dyDescent="0.15">
      <c r="A4141" s="520">
        <v>15</v>
      </c>
      <c r="B4141" s="518"/>
      <c r="C4141" s="518"/>
      <c r="D4141" s="518"/>
      <c r="E4141" s="518"/>
      <c r="F4141" s="518"/>
      <c r="G4141" s="518"/>
      <c r="H4141" s="518"/>
      <c r="I4141" s="518"/>
      <c r="J4141" s="518"/>
      <c r="K4141" s="518"/>
      <c r="L4141" s="518"/>
      <c r="M4141" s="518"/>
      <c r="N4141" s="518"/>
      <c r="O4141" s="3"/>
      <c r="P4141" s="3"/>
      <c r="Q4141" s="3"/>
      <c r="R4141" s="68"/>
      <c r="S4141" s="69"/>
      <c r="T4141" s="14"/>
      <c r="U4141" s="20"/>
      <c r="V4141" s="534"/>
      <c r="W4141" s="534"/>
      <c r="Z4141" s="697"/>
      <c r="AA4141" s="697"/>
      <c r="AB4141" s="697"/>
    </row>
    <row r="4142" spans="1:28" s="751" customFormat="1" ht="24" customHeight="1" x14ac:dyDescent="0.15">
      <c r="A4142" s="728">
        <v>16</v>
      </c>
      <c r="B4142" s="518"/>
      <c r="C4142" s="518"/>
      <c r="D4142" s="518"/>
      <c r="E4142" s="518"/>
      <c r="F4142" s="518"/>
      <c r="G4142" s="518"/>
      <c r="H4142" s="518"/>
      <c r="I4142" s="518"/>
      <c r="J4142" s="518"/>
      <c r="K4142" s="518"/>
      <c r="L4142" s="518"/>
      <c r="M4142" s="518"/>
      <c r="N4142" s="518"/>
      <c r="O4142" s="40"/>
      <c r="P4142" s="40"/>
      <c r="Q4142" s="40"/>
      <c r="R4142" s="68"/>
      <c r="S4142" s="69"/>
      <c r="T4142" s="14"/>
      <c r="U4142" s="20"/>
      <c r="V4142" s="534"/>
      <c r="W4142" s="534"/>
      <c r="Z4142" s="697"/>
      <c r="AA4142" s="697"/>
      <c r="AB4142" s="697"/>
    </row>
    <row r="4143" spans="1:28" s="751" customFormat="1" ht="24" customHeight="1" x14ac:dyDescent="0.15">
      <c r="A4143" s="728">
        <v>17</v>
      </c>
      <c r="B4143" s="518"/>
      <c r="C4143" s="518"/>
      <c r="D4143" s="518"/>
      <c r="E4143" s="518"/>
      <c r="F4143" s="518"/>
      <c r="G4143" s="518"/>
      <c r="H4143" s="518"/>
      <c r="I4143" s="518"/>
      <c r="J4143" s="518"/>
      <c r="K4143" s="518"/>
      <c r="L4143" s="518"/>
      <c r="M4143" s="518"/>
      <c r="N4143" s="40"/>
      <c r="O4143" s="40"/>
      <c r="P4143" s="40"/>
      <c r="Q4143" s="40"/>
      <c r="R4143" s="68"/>
      <c r="S4143" s="69"/>
      <c r="T4143" s="14"/>
      <c r="U4143" s="20"/>
      <c r="V4143" s="534"/>
      <c r="W4143" s="534"/>
      <c r="Z4143" s="104"/>
      <c r="AA4143" s="104"/>
      <c r="AB4143" s="104"/>
    </row>
    <row r="4144" spans="1:28" s="751" customFormat="1" ht="24" customHeight="1" x14ac:dyDescent="0.15">
      <c r="A4144" s="728">
        <v>18</v>
      </c>
      <c r="B4144" s="518"/>
      <c r="C4144" s="518"/>
      <c r="D4144" s="518"/>
      <c r="E4144" s="518"/>
      <c r="F4144" s="518"/>
      <c r="G4144" s="518"/>
      <c r="H4144" s="518"/>
      <c r="I4144" s="518"/>
      <c r="J4144" s="518"/>
      <c r="K4144" s="518"/>
      <c r="L4144" s="518"/>
      <c r="M4144" s="518"/>
      <c r="N4144" s="40"/>
      <c r="O4144" s="40"/>
      <c r="P4144" s="40"/>
      <c r="Q4144" s="40"/>
      <c r="R4144" s="68"/>
      <c r="S4144" s="69"/>
      <c r="T4144" s="14"/>
      <c r="U4144" s="20"/>
      <c r="V4144" s="534"/>
      <c r="W4144" s="534"/>
      <c r="Z4144" s="104"/>
      <c r="AA4144" s="104"/>
      <c r="AB4144" s="104"/>
    </row>
    <row r="4145" spans="1:28" s="751" customFormat="1" ht="24" customHeight="1" x14ac:dyDescent="0.15">
      <c r="A4145" s="8">
        <v>19</v>
      </c>
      <c r="B4145" s="518"/>
      <c r="C4145" s="518"/>
      <c r="D4145" s="518"/>
      <c r="E4145" s="518"/>
      <c r="F4145" s="518"/>
      <c r="G4145" s="518"/>
      <c r="H4145" s="518"/>
      <c r="I4145" s="518"/>
      <c r="J4145" s="518"/>
      <c r="K4145" s="518"/>
      <c r="L4145" s="518"/>
      <c r="M4145" s="518"/>
      <c r="N4145" s="40"/>
      <c r="O4145" s="40"/>
      <c r="P4145" s="40"/>
      <c r="Q4145" s="40"/>
      <c r="R4145" s="10"/>
      <c r="S4145" s="69"/>
      <c r="T4145" s="14"/>
      <c r="U4145" s="20"/>
      <c r="V4145" s="534"/>
      <c r="W4145" s="534"/>
      <c r="Z4145" s="104"/>
      <c r="AA4145" s="104"/>
      <c r="AB4145" s="104"/>
    </row>
    <row r="4146" spans="1:28" s="751" customFormat="1" ht="24" customHeight="1" x14ac:dyDescent="0.15">
      <c r="A4146" s="8">
        <v>20</v>
      </c>
      <c r="B4146" s="518"/>
      <c r="C4146" s="518"/>
      <c r="D4146" s="518"/>
      <c r="E4146" s="518"/>
      <c r="F4146" s="518"/>
      <c r="G4146" s="518"/>
      <c r="H4146" s="518"/>
      <c r="I4146" s="518"/>
      <c r="J4146" s="518"/>
      <c r="K4146" s="518"/>
      <c r="L4146" s="518"/>
      <c r="M4146" s="518"/>
      <c r="N4146" s="3"/>
      <c r="O4146" s="3"/>
      <c r="P4146" s="3"/>
      <c r="Q4146" s="3"/>
      <c r="R4146" s="9"/>
      <c r="S4146" s="4"/>
      <c r="T4146" s="14"/>
      <c r="U4146" s="20"/>
      <c r="V4146" s="534"/>
      <c r="W4146" s="534"/>
      <c r="Z4146" s="104"/>
      <c r="AA4146" s="104"/>
      <c r="AB4146" s="104"/>
    </row>
    <row r="4147" spans="1:28" s="751" customFormat="1" ht="24" customHeight="1" x14ac:dyDescent="0.15">
      <c r="A4147" s="8">
        <v>21</v>
      </c>
      <c r="B4147" s="518"/>
      <c r="C4147" s="518"/>
      <c r="D4147" s="518"/>
      <c r="E4147" s="518"/>
      <c r="F4147" s="518"/>
      <c r="G4147" s="518"/>
      <c r="H4147" s="518"/>
      <c r="I4147" s="518"/>
      <c r="J4147" s="518"/>
      <c r="K4147" s="518"/>
      <c r="L4147" s="518"/>
      <c r="M4147" s="518"/>
      <c r="N4147" s="4"/>
      <c r="O4147" s="4"/>
      <c r="P4147" s="4"/>
      <c r="Q4147" s="4"/>
      <c r="R4147" s="4"/>
      <c r="S4147" s="4"/>
      <c r="T4147" s="14"/>
      <c r="U4147" s="20"/>
      <c r="V4147" s="534"/>
      <c r="W4147" s="534"/>
      <c r="Z4147" s="104"/>
      <c r="AA4147" s="104"/>
      <c r="AB4147" s="104"/>
    </row>
    <row r="4148" spans="1:28" s="751" customFormat="1" ht="24" customHeight="1" x14ac:dyDescent="0.15">
      <c r="A4148" s="8">
        <v>22</v>
      </c>
      <c r="B4148" s="518"/>
      <c r="C4148" s="518"/>
      <c r="D4148" s="518"/>
      <c r="E4148" s="518"/>
      <c r="F4148" s="518"/>
      <c r="G4148" s="518"/>
      <c r="H4148" s="518"/>
      <c r="I4148" s="518"/>
      <c r="J4148" s="518"/>
      <c r="K4148" s="518"/>
      <c r="L4148" s="518"/>
      <c r="M4148" s="518"/>
      <c r="N4148" s="4"/>
      <c r="O4148" s="4"/>
      <c r="P4148" s="4"/>
      <c r="Q4148" s="4"/>
      <c r="R4148" s="4"/>
      <c r="S4148" s="4"/>
      <c r="T4148" s="14"/>
      <c r="U4148" s="20"/>
      <c r="V4148" s="534"/>
      <c r="W4148" s="534"/>
      <c r="Z4148" s="104"/>
      <c r="AA4148" s="104"/>
      <c r="AB4148" s="104"/>
    </row>
    <row r="4149" spans="1:28" s="751" customFormat="1" ht="24" customHeight="1" x14ac:dyDescent="0.15">
      <c r="A4149" s="8">
        <v>23</v>
      </c>
      <c r="B4149" s="518"/>
      <c r="C4149" s="518"/>
      <c r="D4149" s="518"/>
      <c r="E4149" s="518"/>
      <c r="F4149" s="518"/>
      <c r="G4149" s="518"/>
      <c r="H4149" s="518"/>
      <c r="I4149" s="518"/>
      <c r="J4149" s="518"/>
      <c r="K4149" s="518"/>
      <c r="L4149" s="518"/>
      <c r="M4149" s="518"/>
      <c r="N4149" s="4"/>
      <c r="O4149" s="4"/>
      <c r="P4149" s="4"/>
      <c r="Q4149" s="4"/>
      <c r="R4149" s="4"/>
      <c r="S4149" s="4"/>
      <c r="T4149" s="14"/>
      <c r="U4149" s="20"/>
      <c r="V4149" s="534"/>
      <c r="W4149" s="534"/>
      <c r="Z4149" s="104"/>
      <c r="AA4149" s="104"/>
      <c r="AB4149" s="104"/>
    </row>
    <row r="4150" spans="1:28" s="751" customFormat="1" ht="24" customHeight="1" x14ac:dyDescent="0.15">
      <c r="A4150" s="8">
        <v>24</v>
      </c>
      <c r="B4150" s="518"/>
      <c r="C4150" s="518"/>
      <c r="D4150" s="518"/>
      <c r="E4150" s="518"/>
      <c r="F4150" s="518"/>
      <c r="G4150" s="518"/>
      <c r="H4150" s="518"/>
      <c r="I4150" s="518"/>
      <c r="J4150" s="518"/>
      <c r="K4150" s="518"/>
      <c r="L4150" s="518"/>
      <c r="M4150" s="518"/>
      <c r="N4150" s="4"/>
      <c r="O4150" s="4"/>
      <c r="P4150" s="4"/>
      <c r="Q4150" s="4"/>
      <c r="R4150" s="4"/>
      <c r="S4150" s="4"/>
      <c r="T4150" s="14"/>
      <c r="U4150" s="20"/>
      <c r="V4150" s="534"/>
      <c r="W4150" s="534"/>
      <c r="Z4150" s="104"/>
      <c r="AA4150" s="104"/>
      <c r="AB4150" s="104"/>
    </row>
    <row r="4151" spans="1:28" s="751" customFormat="1" ht="24" customHeight="1" x14ac:dyDescent="0.15">
      <c r="A4151" s="8">
        <v>25</v>
      </c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14"/>
      <c r="U4151" s="20"/>
      <c r="V4151" s="534"/>
      <c r="W4151" s="534"/>
      <c r="Z4151" s="104"/>
      <c r="AA4151" s="104"/>
      <c r="AB4151" s="104"/>
    </row>
    <row r="4152" spans="1:28" s="751" customFormat="1" ht="24" customHeight="1" x14ac:dyDescent="0.15">
      <c r="A4152" s="8">
        <v>26</v>
      </c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14"/>
      <c r="U4152" s="20"/>
      <c r="V4152" s="534"/>
      <c r="W4152" s="534"/>
      <c r="Z4152" s="104"/>
      <c r="AA4152" s="104"/>
      <c r="AB4152" s="104"/>
    </row>
    <row r="4153" spans="1:28" s="751" customFormat="1" ht="24" customHeight="1" x14ac:dyDescent="0.15">
      <c r="A4153" s="8">
        <v>27</v>
      </c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14"/>
      <c r="U4153" s="20"/>
      <c r="V4153" s="534"/>
      <c r="W4153" s="534"/>
      <c r="Z4153" s="104"/>
      <c r="AA4153" s="104"/>
      <c r="AB4153" s="104"/>
    </row>
    <row r="4154" spans="1:28" s="751" customFormat="1" ht="24" customHeight="1" x14ac:dyDescent="0.15">
      <c r="A4154" s="8">
        <v>28</v>
      </c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14"/>
      <c r="U4154" s="20"/>
      <c r="V4154" s="534"/>
      <c r="W4154" s="534"/>
      <c r="Z4154" s="104"/>
      <c r="AA4154" s="104"/>
      <c r="AB4154" s="104"/>
    </row>
    <row r="4155" spans="1:28" s="751" customFormat="1" ht="24" customHeight="1" x14ac:dyDescent="0.15">
      <c r="A4155" s="8">
        <v>29</v>
      </c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14"/>
      <c r="U4155" s="20"/>
      <c r="V4155" s="534"/>
      <c r="W4155" s="534"/>
      <c r="Z4155" s="104"/>
      <c r="AA4155" s="104"/>
      <c r="AB4155" s="104"/>
    </row>
    <row r="4156" spans="1:28" s="751" customFormat="1" ht="24" customHeight="1" x14ac:dyDescent="0.15">
      <c r="A4156" s="44">
        <v>30</v>
      </c>
      <c r="B4156" s="45"/>
      <c r="C4156" s="45"/>
      <c r="D4156" s="45"/>
      <c r="E4156" s="45"/>
      <c r="F4156" s="45"/>
      <c r="G4156" s="45"/>
      <c r="H4156" s="45"/>
      <c r="I4156" s="45"/>
      <c r="J4156" s="45"/>
      <c r="K4156" s="45"/>
      <c r="L4156" s="45"/>
      <c r="M4156" s="45"/>
      <c r="N4156" s="45"/>
      <c r="O4156" s="45"/>
      <c r="P4156" s="45"/>
      <c r="Q4156" s="45"/>
      <c r="R4156" s="45"/>
      <c r="S4156" s="45"/>
      <c r="T4156" s="46"/>
      <c r="U4156" s="47"/>
      <c r="V4156" s="534"/>
      <c r="W4156" s="534"/>
      <c r="Z4156" s="104"/>
      <c r="AA4156" s="104"/>
      <c r="AB4156" s="104"/>
    </row>
    <row r="4157" spans="1:28" s="751" customFormat="1" ht="24" customHeight="1" x14ac:dyDescent="0.15">
      <c r="A4157" s="44">
        <v>31</v>
      </c>
      <c r="B4157" s="45"/>
      <c r="C4157" s="45"/>
      <c r="D4157" s="45"/>
      <c r="E4157" s="45"/>
      <c r="F4157" s="45"/>
      <c r="G4157" s="45"/>
      <c r="H4157" s="45"/>
      <c r="I4157" s="45"/>
      <c r="J4157" s="45"/>
      <c r="K4157" s="45"/>
      <c r="L4157" s="45"/>
      <c r="M4157" s="45"/>
      <c r="N4157" s="45"/>
      <c r="O4157" s="45"/>
      <c r="P4157" s="45"/>
      <c r="Q4157" s="45"/>
      <c r="R4157" s="45"/>
      <c r="S4157" s="45"/>
      <c r="T4157" s="46"/>
      <c r="U4157" s="47"/>
      <c r="V4157" s="534"/>
      <c r="W4157" s="534"/>
      <c r="Z4157" s="104"/>
      <c r="AA4157" s="104"/>
      <c r="AB4157" s="104"/>
    </row>
    <row r="4158" spans="1:28" s="751" customFormat="1" ht="24" customHeight="1" x14ac:dyDescent="0.15">
      <c r="A4158" s="44">
        <v>32</v>
      </c>
      <c r="B4158" s="45"/>
      <c r="C4158" s="45"/>
      <c r="D4158" s="45"/>
      <c r="E4158" s="45"/>
      <c r="F4158" s="45"/>
      <c r="G4158" s="45"/>
      <c r="H4158" s="45"/>
      <c r="I4158" s="45"/>
      <c r="J4158" s="45"/>
      <c r="K4158" s="45"/>
      <c r="L4158" s="45"/>
      <c r="M4158" s="45"/>
      <c r="N4158" s="45"/>
      <c r="O4158" s="45"/>
      <c r="P4158" s="45"/>
      <c r="Q4158" s="45"/>
      <c r="R4158" s="45"/>
      <c r="S4158" s="45"/>
      <c r="T4158" s="46"/>
      <c r="U4158" s="47"/>
      <c r="V4158" s="534"/>
      <c r="W4158" s="534"/>
      <c r="Z4158" s="104"/>
      <c r="AA4158" s="104"/>
      <c r="AB4158" s="104"/>
    </row>
    <row r="4159" spans="1:28" s="751" customFormat="1" ht="24" customHeight="1" thickBot="1" x14ac:dyDescent="0.2">
      <c r="A4159" s="521">
        <v>33</v>
      </c>
      <c r="B4159" s="12"/>
      <c r="C4159" s="12"/>
      <c r="D4159" s="12"/>
      <c r="E4159" s="12"/>
      <c r="F4159" s="12"/>
      <c r="G4159" s="12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31"/>
      <c r="U4159" s="32"/>
      <c r="V4159" s="534"/>
      <c r="W4159" s="534"/>
      <c r="Z4159" s="104"/>
      <c r="AA4159" s="104"/>
      <c r="AB4159" s="104"/>
    </row>
    <row r="4160" spans="1:28" s="751" customFormat="1" ht="17.25" customHeight="1" thickBot="1" x14ac:dyDescent="0.2">
      <c r="A4160" s="1469" t="s">
        <v>1017</v>
      </c>
      <c r="B4160" s="1470"/>
      <c r="C4160" s="1574" t="s">
        <v>1019</v>
      </c>
      <c r="D4160" s="1574"/>
      <c r="E4160" s="1574"/>
      <c r="F4160" s="1575"/>
      <c r="G4160" s="13"/>
      <c r="H4160" s="13"/>
      <c r="I4160" s="13"/>
      <c r="J4160" s="13"/>
      <c r="K4160" s="13"/>
      <c r="L4160" s="13"/>
      <c r="M4160" s="13"/>
      <c r="N4160" s="13"/>
      <c r="O4160" s="13"/>
      <c r="P4160" s="13"/>
      <c r="Q4160" s="13"/>
      <c r="R4160" s="13"/>
      <c r="S4160" s="13"/>
      <c r="T4160" s="467"/>
      <c r="U4160" s="467"/>
      <c r="V4160" s="534"/>
      <c r="W4160" s="534"/>
      <c r="Z4160" s="104"/>
      <c r="AA4160" s="104"/>
      <c r="AB4160" s="104"/>
    </row>
    <row r="4161" spans="1:28" s="751" customFormat="1" ht="31.5" customHeight="1" thickBot="1" x14ac:dyDescent="0.2">
      <c r="A4161" s="1476" t="s">
        <v>1277</v>
      </c>
      <c r="B4161" s="1477"/>
      <c r="C4161" s="1477"/>
      <c r="D4161" s="1477"/>
      <c r="E4161" s="1478"/>
      <c r="F4161" s="602" t="s">
        <v>1766</v>
      </c>
      <c r="G4161" s="1"/>
      <c r="H4161" s="1479" t="s">
        <v>1278</v>
      </c>
      <c r="I4161" s="1480"/>
      <c r="J4161" s="1480"/>
      <c r="K4161" s="5" t="s">
        <v>1020</v>
      </c>
      <c r="L4161" s="1457" t="s">
        <v>1279</v>
      </c>
      <c r="M4161" s="1457"/>
      <c r="N4161" s="1458"/>
      <c r="O4161" s="1"/>
      <c r="P4161" s="6"/>
      <c r="Q4161" s="6"/>
      <c r="R4161" s="6"/>
      <c r="S4161" s="1"/>
      <c r="T4161" s="1467" t="s">
        <v>1070</v>
      </c>
      <c r="U4161" s="1468"/>
      <c r="V4161" s="34">
        <f>V4163/V4168</f>
        <v>1.7534722222222295E-2</v>
      </c>
      <c r="W4161" s="34">
        <f>W4163/W4168</f>
        <v>1.7534722222219145E-2</v>
      </c>
      <c r="X4161" s="678">
        <f>AVERAGE(V4161,W4161)</f>
        <v>1.753472222222072E-2</v>
      </c>
      <c r="Y4161" s="637" t="s">
        <v>1003</v>
      </c>
      <c r="Z4161" s="679">
        <f>ROUND(X4161*1440,0)/1440</f>
        <v>1.7361111111111112E-2</v>
      </c>
      <c r="AA4161" s="679"/>
      <c r="AB4161" s="679"/>
    </row>
    <row r="4162" spans="1:28" s="751" customFormat="1" ht="12.75" thickBot="1" x14ac:dyDescent="0.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534"/>
      <c r="U4162" s="534"/>
      <c r="V4162" s="34">
        <f>B4170</f>
        <v>0.23611111111111113</v>
      </c>
      <c r="W4162" s="34">
        <f>C4167</f>
        <v>0.23611111111111113</v>
      </c>
      <c r="Z4162" s="104"/>
      <c r="AA4162" s="104"/>
      <c r="AB4162" s="104"/>
    </row>
    <row r="4163" spans="1:28" s="751" customFormat="1" ht="19.5" customHeight="1" thickBot="1" x14ac:dyDescent="0.2">
      <c r="A4163" s="1495" t="s">
        <v>1087</v>
      </c>
      <c r="B4163" s="1483"/>
      <c r="C4163" s="1551" t="s">
        <v>107</v>
      </c>
      <c r="D4163" s="1551"/>
      <c r="E4163" s="1552"/>
      <c r="F4163" s="1453"/>
      <c r="G4163" s="1454"/>
      <c r="H4163" s="1454"/>
      <c r="I4163" s="1454"/>
      <c r="J4163" s="1454"/>
      <c r="K4163" s="1"/>
      <c r="L4163" s="1"/>
      <c r="M4163" s="1"/>
      <c r="N4163" s="1463" t="s">
        <v>1022</v>
      </c>
      <c r="O4163" s="1464"/>
      <c r="P4163" s="1503">
        <f>Z4161</f>
        <v>1.7361111111111112E-2</v>
      </c>
      <c r="Q4163" s="1504"/>
      <c r="R4163" s="1"/>
      <c r="S4163" s="7" t="s">
        <v>1007</v>
      </c>
      <c r="T4163" s="1526">
        <v>5.5555555555555552E-2</v>
      </c>
      <c r="U4163" s="1527"/>
      <c r="V4163" s="34">
        <f>V4164-V4162</f>
        <v>0.70138888888889184</v>
      </c>
      <c r="W4163" s="34">
        <f>W4164-W4162</f>
        <v>0.70138888888876583</v>
      </c>
      <c r="Z4163" s="104"/>
      <c r="AA4163" s="104"/>
      <c r="AB4163" s="104"/>
    </row>
    <row r="4164" spans="1:28" s="751" customFormat="1" ht="12.75" thickBot="1" x14ac:dyDescent="0.2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534"/>
      <c r="U4164" s="534"/>
      <c r="V4164" s="34">
        <f>K4174</f>
        <v>0.937500000000003</v>
      </c>
      <c r="W4164" s="34">
        <f>L4169</f>
        <v>0.93749999999987699</v>
      </c>
      <c r="Z4164" s="104"/>
      <c r="AA4164" s="104"/>
      <c r="AB4164" s="104"/>
    </row>
    <row r="4165" spans="1:28" s="751" customFormat="1" ht="24.75" customHeight="1" x14ac:dyDescent="0.15">
      <c r="A4165" s="1499" t="s">
        <v>1008</v>
      </c>
      <c r="B4165" s="1494">
        <v>1</v>
      </c>
      <c r="C4165" s="1494"/>
      <c r="D4165" s="1494">
        <v>2</v>
      </c>
      <c r="E4165" s="1494"/>
      <c r="F4165" s="1494">
        <v>3</v>
      </c>
      <c r="G4165" s="1494"/>
      <c r="H4165" s="1494">
        <v>4</v>
      </c>
      <c r="I4165" s="1494"/>
      <c r="J4165" s="1494">
        <v>5</v>
      </c>
      <c r="K4165" s="1494"/>
      <c r="L4165" s="1494">
        <v>6</v>
      </c>
      <c r="M4165" s="1494"/>
      <c r="N4165" s="1494">
        <v>7</v>
      </c>
      <c r="O4165" s="1494"/>
      <c r="P4165" s="1494">
        <v>8</v>
      </c>
      <c r="Q4165" s="1494"/>
      <c r="R4165" s="1494">
        <v>9</v>
      </c>
      <c r="S4165" s="1494"/>
      <c r="T4165" s="1501">
        <v>10</v>
      </c>
      <c r="U4165" s="1502"/>
      <c r="V4165" s="534"/>
      <c r="W4165" s="534"/>
      <c r="Z4165" s="104"/>
      <c r="AA4165" s="104"/>
      <c r="AB4165" s="104"/>
    </row>
    <row r="4166" spans="1:28" s="751" customFormat="1" ht="24.75" customHeight="1" x14ac:dyDescent="0.15">
      <c r="A4166" s="1500"/>
      <c r="B4166" s="9" t="s">
        <v>1281</v>
      </c>
      <c r="C4166" s="9" t="s">
        <v>1283</v>
      </c>
      <c r="D4166" s="9" t="s">
        <v>1281</v>
      </c>
      <c r="E4166" s="9" t="s">
        <v>1279</v>
      </c>
      <c r="F4166" s="9" t="s">
        <v>1281</v>
      </c>
      <c r="G4166" s="9" t="s">
        <v>1279</v>
      </c>
      <c r="H4166" s="9" t="s">
        <v>1281</v>
      </c>
      <c r="I4166" s="9" t="s">
        <v>1279</v>
      </c>
      <c r="J4166" s="9" t="s">
        <v>1281</v>
      </c>
      <c r="K4166" s="9" t="s">
        <v>1279</v>
      </c>
      <c r="L4166" s="9" t="s">
        <v>1281</v>
      </c>
      <c r="M4166" s="9" t="s">
        <v>1279</v>
      </c>
      <c r="N4166" s="9" t="s">
        <v>1281</v>
      </c>
      <c r="O4166" s="9"/>
      <c r="P4166" s="9"/>
      <c r="Q4166" s="9"/>
      <c r="R4166" s="9"/>
      <c r="S4166" s="9"/>
      <c r="T4166" s="10"/>
      <c r="U4166" s="16"/>
      <c r="V4166" s="534"/>
      <c r="W4166" s="534"/>
      <c r="Z4166" s="104"/>
      <c r="AA4166" s="104"/>
      <c r="AB4166" s="104"/>
    </row>
    <row r="4167" spans="1:28" s="751" customFormat="1" ht="24.75" customHeight="1" x14ac:dyDescent="0.15">
      <c r="A4167" s="998">
        <v>1</v>
      </c>
      <c r="B4167" s="522"/>
      <c r="C4167" s="523">
        <v>0.23611111111111113</v>
      </c>
      <c r="D4167" s="828">
        <v>0.30555555555555552</v>
      </c>
      <c r="E4167" s="523">
        <v>0.36249999999999999</v>
      </c>
      <c r="F4167" s="828">
        <v>0.45555555555555499</v>
      </c>
      <c r="G4167" s="523">
        <v>0.51249999999999996</v>
      </c>
      <c r="H4167" s="828">
        <v>0.60555555555556295</v>
      </c>
      <c r="I4167" s="523">
        <v>0.66249999999999998</v>
      </c>
      <c r="J4167" s="828">
        <v>0.75555555555557097</v>
      </c>
      <c r="K4167" s="523">
        <v>0.81111111111111101</v>
      </c>
      <c r="L4167" s="828">
        <v>0.90138888888880098</v>
      </c>
      <c r="M4167" s="902"/>
      <c r="N4167" s="525"/>
      <c r="O4167" s="3"/>
      <c r="P4167" s="3"/>
      <c r="Q4167" s="3"/>
      <c r="R4167" s="68"/>
      <c r="S4167" s="69"/>
      <c r="T4167" s="14"/>
      <c r="U4167" s="20"/>
      <c r="V4167" s="21">
        <f>COUNTA(B4167:U4199)</f>
        <v>80</v>
      </c>
      <c r="W4167" s="22">
        <f>V4167/9/2</f>
        <v>4.4444444444444446</v>
      </c>
      <c r="AA4167" s="104" t="s">
        <v>1282</v>
      </c>
      <c r="AB4167" s="104"/>
    </row>
    <row r="4168" spans="1:28" s="751" customFormat="1" ht="24.75" customHeight="1" x14ac:dyDescent="0.15">
      <c r="A4168" s="998">
        <v>2</v>
      </c>
      <c r="B4168" s="827"/>
      <c r="C4168" s="525">
        <v>0.25138888888888888</v>
      </c>
      <c r="D4168" s="828">
        <v>0.32430555555555557</v>
      </c>
      <c r="E4168" s="525">
        <v>0.38125000000000003</v>
      </c>
      <c r="F4168" s="828">
        <v>0.47430555555555598</v>
      </c>
      <c r="G4168" s="525">
        <v>0.53125</v>
      </c>
      <c r="H4168" s="828">
        <v>0.624305555555564</v>
      </c>
      <c r="I4168" s="525">
        <v>0.68125000000000002</v>
      </c>
      <c r="J4168" s="828">
        <v>0.77430555555557201</v>
      </c>
      <c r="K4168" s="525">
        <v>0.82916666666666705</v>
      </c>
      <c r="L4168" s="828">
        <v>0.91944444444433904</v>
      </c>
      <c r="M4168" s="828"/>
      <c r="N4168" s="525"/>
      <c r="O4168" s="3"/>
      <c r="P4168" s="3"/>
      <c r="Q4168" s="3"/>
      <c r="R4168" s="68"/>
      <c r="S4168" s="69"/>
      <c r="T4168" s="14"/>
      <c r="U4168" s="20"/>
      <c r="V4168" s="23">
        <f>COUNTA(B4167:B4199,D4167:D4199,F4167:F4199,H4167:H4199,J4167:J4199,L4167:L4199,N4167:N4199,P4167:P4199,R4167:R4199,T4167:T4199)</f>
        <v>40</v>
      </c>
      <c r="W4168" s="23">
        <f>COUNTA(C4167:C4199,E4167:E4199,G4167:G4199,I4167:I4199,K4167:K4199,M4167:M4199,O4167:O4199,Q4167:Q4199,S4167:S4199,U4167:U4199)</f>
        <v>40</v>
      </c>
      <c r="Y4168" s="751">
        <f>(V4168+W4168)/2</f>
        <v>40</v>
      </c>
      <c r="AA4168" s="104" t="s">
        <v>1284</v>
      </c>
      <c r="AB4168" s="104"/>
    </row>
    <row r="4169" spans="1:28" s="751" customFormat="1" ht="24.75" customHeight="1" x14ac:dyDescent="0.15">
      <c r="A4169" s="998">
        <v>3</v>
      </c>
      <c r="B4169" s="525"/>
      <c r="C4169" s="523">
        <v>0.26666666666666666</v>
      </c>
      <c r="D4169" s="828">
        <v>0.343055555555556</v>
      </c>
      <c r="E4169" s="523">
        <v>0.4</v>
      </c>
      <c r="F4169" s="828">
        <v>0.49305555555555702</v>
      </c>
      <c r="G4169" s="523">
        <v>0.55000000000000004</v>
      </c>
      <c r="H4169" s="828">
        <v>0.64305555555556504</v>
      </c>
      <c r="I4169" s="523">
        <v>0.7</v>
      </c>
      <c r="J4169" s="828">
        <v>0.79305555555557306</v>
      </c>
      <c r="K4169" s="523">
        <v>0.84722222222222299</v>
      </c>
      <c r="L4169" s="828">
        <v>0.93749999999987699</v>
      </c>
      <c r="M4169" s="902"/>
      <c r="N4169" s="528"/>
      <c r="O4169" s="3"/>
      <c r="P4169" s="3"/>
      <c r="Q4169" s="3"/>
      <c r="R4169" s="68"/>
      <c r="S4169" s="69"/>
      <c r="T4169" s="14"/>
      <c r="U4169" s="20"/>
      <c r="V4169" s="534"/>
      <c r="W4169" s="534"/>
      <c r="Y4169" s="104" t="s">
        <v>1028</v>
      </c>
      <c r="AA4169" s="104" t="s">
        <v>1282</v>
      </c>
      <c r="AB4169" s="697"/>
    </row>
    <row r="4170" spans="1:28" s="751" customFormat="1" ht="24.75" customHeight="1" x14ac:dyDescent="0.15">
      <c r="A4170" s="998">
        <v>4</v>
      </c>
      <c r="B4170" s="828">
        <v>0.23611111111111113</v>
      </c>
      <c r="C4170" s="525">
        <v>0.28194444444444444</v>
      </c>
      <c r="D4170" s="828">
        <v>0.36180555555555599</v>
      </c>
      <c r="E4170" s="525">
        <v>0.41875000000000001</v>
      </c>
      <c r="F4170" s="828">
        <v>0.51180555555555796</v>
      </c>
      <c r="G4170" s="525">
        <v>0.56874999999999998</v>
      </c>
      <c r="H4170" s="828">
        <v>0.66180555555556597</v>
      </c>
      <c r="I4170" s="525">
        <v>0.71875</v>
      </c>
      <c r="J4170" s="828">
        <v>0.81111111111111101</v>
      </c>
      <c r="K4170" s="525">
        <v>0.86527777777777903</v>
      </c>
      <c r="L4170" s="828"/>
      <c r="M4170" s="828"/>
      <c r="N4170" s="529"/>
      <c r="O4170" s="3"/>
      <c r="P4170" s="3"/>
      <c r="Q4170" s="3"/>
      <c r="R4170" s="68"/>
      <c r="S4170" s="69"/>
      <c r="T4170" s="14"/>
      <c r="U4170" s="20"/>
      <c r="V4170" s="461" t="s">
        <v>27</v>
      </c>
      <c r="W4170" s="461" t="s">
        <v>28</v>
      </c>
      <c r="Y4170" s="104"/>
      <c r="AB4170" s="697"/>
    </row>
    <row r="4171" spans="1:28" s="751" customFormat="1" ht="24.75" customHeight="1" x14ac:dyDescent="0.15">
      <c r="A4171" s="998">
        <v>5</v>
      </c>
      <c r="B4171" s="828">
        <v>0.24652777777777779</v>
      </c>
      <c r="C4171" s="523">
        <v>0.29652777777777778</v>
      </c>
      <c r="D4171" s="828">
        <v>0.38055555555555598</v>
      </c>
      <c r="E4171" s="523">
        <v>0.4375</v>
      </c>
      <c r="F4171" s="828">
        <v>0.530555555555559</v>
      </c>
      <c r="G4171" s="523">
        <v>0.58750000000000002</v>
      </c>
      <c r="H4171" s="828">
        <v>0.68055555555556702</v>
      </c>
      <c r="I4171" s="523">
        <v>0.73750000000000004</v>
      </c>
      <c r="J4171" s="828">
        <v>0.82916666666664895</v>
      </c>
      <c r="K4171" s="523">
        <v>0.88333333333333497</v>
      </c>
      <c r="L4171" s="828"/>
      <c r="M4171" s="902"/>
      <c r="N4171" s="734"/>
      <c r="O4171" s="3"/>
      <c r="P4171" s="3"/>
      <c r="Q4171" s="3"/>
      <c r="R4171" s="68"/>
      <c r="S4171" s="69"/>
      <c r="T4171" s="14"/>
      <c r="U4171" s="20"/>
      <c r="V4171" s="519">
        <f>K4172-K4171</f>
        <v>1.8055555555556047E-2</v>
      </c>
      <c r="W4171" s="519">
        <f>L4167-J4174</f>
        <v>1.805555555553795E-2</v>
      </c>
      <c r="Y4171" s="104"/>
      <c r="AA4171" s="697"/>
      <c r="AB4171" s="697"/>
    </row>
    <row r="4172" spans="1:28" s="751" customFormat="1" ht="24.75" customHeight="1" x14ac:dyDescent="0.15">
      <c r="A4172" s="998">
        <v>6</v>
      </c>
      <c r="B4172" s="828">
        <v>0.25694444444444448</v>
      </c>
      <c r="C4172" s="525">
        <v>0.31180555555555556</v>
      </c>
      <c r="D4172" s="828">
        <v>0.39930555555555602</v>
      </c>
      <c r="E4172" s="525">
        <v>0.45624999999999999</v>
      </c>
      <c r="F4172" s="828">
        <v>0.54930555555556004</v>
      </c>
      <c r="G4172" s="525">
        <v>0.60624999999999996</v>
      </c>
      <c r="H4172" s="828">
        <v>0.69930555555556795</v>
      </c>
      <c r="I4172" s="525">
        <v>0.75624999999999998</v>
      </c>
      <c r="J4172" s="828">
        <v>0.84722222222218702</v>
      </c>
      <c r="K4172" s="525">
        <v>0.90138888888889102</v>
      </c>
      <c r="L4172" s="525"/>
      <c r="M4172" s="525"/>
      <c r="N4172" s="734"/>
      <c r="O4172" s="3"/>
      <c r="P4172" s="3"/>
      <c r="Q4172" s="3"/>
      <c r="R4172" s="68"/>
      <c r="S4172" s="69"/>
      <c r="T4172" s="14"/>
      <c r="U4172" s="20"/>
      <c r="V4172" s="519">
        <f>K4173-K4172</f>
        <v>1.8055555555555935E-2</v>
      </c>
      <c r="W4172" s="519">
        <f>L4168-L4167</f>
        <v>1.8055555555538061E-2</v>
      </c>
      <c r="Y4172" s="104"/>
      <c r="AA4172" s="697"/>
      <c r="AB4172" s="697"/>
    </row>
    <row r="4173" spans="1:28" s="751" customFormat="1" ht="24.75" customHeight="1" x14ac:dyDescent="0.15">
      <c r="A4173" s="998">
        <v>7</v>
      </c>
      <c r="B4173" s="828">
        <v>0.27013888888888887</v>
      </c>
      <c r="C4173" s="523">
        <v>0.327083333333333</v>
      </c>
      <c r="D4173" s="828">
        <v>0.41805555555555601</v>
      </c>
      <c r="E4173" s="523">
        <v>0.47499999999999998</v>
      </c>
      <c r="F4173" s="828">
        <v>0.56805555555556098</v>
      </c>
      <c r="G4173" s="523">
        <v>0.625</v>
      </c>
      <c r="H4173" s="828">
        <v>0.71805555555556899</v>
      </c>
      <c r="I4173" s="523">
        <v>0.77500000000000002</v>
      </c>
      <c r="J4173" s="828">
        <v>0.86527777777772497</v>
      </c>
      <c r="K4173" s="523">
        <v>0.91944444444444695</v>
      </c>
      <c r="L4173" s="525"/>
      <c r="M4173" s="525"/>
      <c r="N4173" s="734"/>
      <c r="O4173" s="3"/>
      <c r="P4173" s="3"/>
      <c r="Q4173" s="3"/>
      <c r="R4173" s="68"/>
      <c r="S4173" s="69"/>
      <c r="T4173" s="14"/>
      <c r="U4173" s="20"/>
      <c r="V4173" s="519">
        <f>K4174-K4173</f>
        <v>1.8055555555556047E-2</v>
      </c>
      <c r="W4173" s="519">
        <f>L4169-L4168</f>
        <v>1.805555555553795E-2</v>
      </c>
      <c r="AA4173" s="104"/>
      <c r="AB4173" s="697"/>
    </row>
    <row r="4174" spans="1:28" s="751" customFormat="1" ht="24.75" customHeight="1" x14ac:dyDescent="0.15">
      <c r="A4174" s="998">
        <v>8</v>
      </c>
      <c r="B4174" s="828">
        <v>0.28750000000000003</v>
      </c>
      <c r="C4174" s="525">
        <v>0.3444444444444445</v>
      </c>
      <c r="D4174" s="828">
        <v>0.436805555555556</v>
      </c>
      <c r="E4174" s="525">
        <v>0.49375000000000002</v>
      </c>
      <c r="F4174" s="828">
        <v>0.58680555555556202</v>
      </c>
      <c r="G4174" s="525">
        <v>0.64375000000000004</v>
      </c>
      <c r="H4174" s="828">
        <v>0.73680555555557004</v>
      </c>
      <c r="I4174" s="525">
        <v>0.79305555555555562</v>
      </c>
      <c r="J4174" s="828">
        <v>0.88333333333326303</v>
      </c>
      <c r="K4174" s="525">
        <v>0.937500000000003</v>
      </c>
      <c r="L4174" s="525"/>
      <c r="M4174" s="528"/>
      <c r="N4174" s="734"/>
      <c r="O4174" s="3"/>
      <c r="P4174" s="3"/>
      <c r="Q4174" s="3"/>
      <c r="R4174" s="68"/>
      <c r="S4174" s="69"/>
      <c r="T4174" s="14"/>
      <c r="U4174" s="20"/>
      <c r="V4174" s="519"/>
      <c r="W4174" s="519"/>
      <c r="AA4174" s="104"/>
      <c r="AB4174" s="104"/>
    </row>
    <row r="4175" spans="1:28" s="751" customFormat="1" ht="24.75" customHeight="1" x14ac:dyDescent="0.15">
      <c r="A4175" s="998">
        <v>9</v>
      </c>
      <c r="B4175" s="525"/>
      <c r="C4175" s="523"/>
      <c r="D4175" s="525"/>
      <c r="E4175" s="525"/>
      <c r="F4175" s="525"/>
      <c r="G4175" s="523"/>
      <c r="H4175" s="525"/>
      <c r="I4175" s="525"/>
      <c r="J4175" s="525"/>
      <c r="K4175" s="523"/>
      <c r="L4175" s="525"/>
      <c r="M4175" s="525"/>
      <c r="N4175" s="734"/>
      <c r="O4175" s="3"/>
      <c r="P4175" s="3"/>
      <c r="Q4175" s="3"/>
      <c r="R4175" s="68"/>
      <c r="S4175" s="69"/>
      <c r="T4175" s="14"/>
      <c r="U4175" s="20"/>
      <c r="V4175" s="519"/>
      <c r="W4175" s="519"/>
      <c r="AA4175" s="104"/>
      <c r="AB4175" s="104"/>
    </row>
    <row r="4176" spans="1:28" s="751" customFormat="1" ht="21.95" customHeight="1" x14ac:dyDescent="0.15">
      <c r="A4176" s="998">
        <v>10</v>
      </c>
      <c r="B4176" s="530"/>
      <c r="C4176" s="525"/>
      <c r="D4176" s="525"/>
      <c r="E4176" s="525"/>
      <c r="F4176" s="525"/>
      <c r="G4176" s="525"/>
      <c r="H4176" s="524"/>
      <c r="I4176" s="523"/>
      <c r="J4176" s="525"/>
      <c r="K4176" s="525"/>
      <c r="L4176" s="524"/>
      <c r="M4176" s="529"/>
      <c r="N4176" s="734"/>
      <c r="O4176" s="3"/>
      <c r="P4176" s="3"/>
      <c r="Q4176" s="40"/>
      <c r="R4176" s="14"/>
      <c r="S4176" s="69"/>
      <c r="T4176" s="14"/>
      <c r="U4176" s="20"/>
      <c r="V4176" s="101"/>
      <c r="W4176" s="101"/>
    </row>
    <row r="4177" spans="1:28" s="751" customFormat="1" ht="21.95" customHeight="1" x14ac:dyDescent="0.15">
      <c r="A4177" s="520">
        <v>11</v>
      </c>
      <c r="B4177" s="3"/>
      <c r="C4177" s="3"/>
      <c r="D4177" s="40"/>
      <c r="E4177" s="3"/>
      <c r="F4177" s="49"/>
      <c r="G4177" s="3"/>
      <c r="H4177" s="3"/>
      <c r="I4177" s="3"/>
      <c r="J4177" s="3"/>
      <c r="K4177" s="3"/>
      <c r="L4177" s="3"/>
      <c r="M4177" s="3"/>
      <c r="N4177" s="40"/>
      <c r="O4177" s="3"/>
      <c r="P4177" s="3"/>
      <c r="Q4177" s="3"/>
      <c r="R4177" s="68"/>
      <c r="S4177" s="69"/>
      <c r="T4177" s="14"/>
      <c r="U4177" s="20"/>
      <c r="V4177" s="534"/>
      <c r="W4177" s="101"/>
      <c r="Z4177" s="697"/>
      <c r="AA4177" s="697"/>
      <c r="AB4177" s="697"/>
    </row>
    <row r="4178" spans="1:28" s="751" customFormat="1" ht="21.95" customHeight="1" x14ac:dyDescent="0.15">
      <c r="A4178" s="527">
        <v>12</v>
      </c>
      <c r="B4178" s="3"/>
      <c r="C4178" s="3"/>
      <c r="D4178" s="40"/>
      <c r="E4178" s="3"/>
      <c r="F4178" s="49"/>
      <c r="G4178" s="3"/>
      <c r="H4178" s="3"/>
      <c r="I4178" s="3"/>
      <c r="J4178" s="3"/>
      <c r="K4178" s="3"/>
      <c r="L4178" s="3"/>
      <c r="M4178" s="3"/>
      <c r="N4178" s="40"/>
      <c r="O4178" s="3"/>
      <c r="P4178" s="3"/>
      <c r="Q4178" s="3"/>
      <c r="R4178" s="68"/>
      <c r="S4178" s="69"/>
      <c r="T4178" s="14"/>
      <c r="U4178" s="20"/>
      <c r="V4178" s="534"/>
      <c r="W4178" s="534"/>
      <c r="Z4178" s="697"/>
      <c r="AA4178" s="697"/>
      <c r="AB4178" s="697"/>
    </row>
    <row r="4179" spans="1:28" s="751" customFormat="1" ht="21.95" customHeight="1" x14ac:dyDescent="0.15">
      <c r="A4179" s="527">
        <v>13</v>
      </c>
      <c r="B4179" s="3"/>
      <c r="C4179" s="3"/>
      <c r="D4179" s="40"/>
      <c r="E4179" s="3"/>
      <c r="F4179" s="49"/>
      <c r="G4179" s="3"/>
      <c r="H4179" s="3"/>
      <c r="I4179" s="3"/>
      <c r="J4179" s="3"/>
      <c r="K4179" s="3"/>
      <c r="L4179" s="3"/>
      <c r="M4179" s="3"/>
      <c r="N4179" s="40"/>
      <c r="O4179" s="3"/>
      <c r="P4179" s="3"/>
      <c r="Q4179" s="3"/>
      <c r="R4179" s="68"/>
      <c r="S4179" s="69"/>
      <c r="T4179" s="14"/>
      <c r="U4179" s="20"/>
      <c r="V4179" s="534"/>
      <c r="W4179" s="534"/>
      <c r="Z4179" s="697"/>
      <c r="AA4179" s="697"/>
      <c r="AB4179" s="697"/>
    </row>
    <row r="4180" spans="1:28" s="751" customFormat="1" ht="21.95" customHeight="1" x14ac:dyDescent="0.15">
      <c r="A4180" s="527">
        <v>14</v>
      </c>
      <c r="B4180" s="518"/>
      <c r="C4180" s="518"/>
      <c r="D4180" s="518"/>
      <c r="E4180" s="518"/>
      <c r="F4180" s="518"/>
      <c r="G4180" s="518"/>
      <c r="H4180" s="518"/>
      <c r="I4180" s="518"/>
      <c r="J4180" s="518"/>
      <c r="K4180" s="518"/>
      <c r="L4180" s="518"/>
      <c r="M4180" s="518"/>
      <c r="N4180" s="40"/>
      <c r="O4180" s="3"/>
      <c r="P4180" s="3"/>
      <c r="Q4180" s="3"/>
      <c r="R4180" s="68"/>
      <c r="S4180" s="69"/>
      <c r="T4180" s="14"/>
      <c r="U4180" s="20"/>
      <c r="V4180" s="534"/>
      <c r="W4180" s="534"/>
      <c r="Z4180" s="697"/>
      <c r="AA4180" s="697"/>
      <c r="AB4180" s="697"/>
    </row>
    <row r="4181" spans="1:28" s="751" customFormat="1" ht="21.95" customHeight="1" x14ac:dyDescent="0.15">
      <c r="A4181" s="527">
        <v>15</v>
      </c>
      <c r="B4181" s="518"/>
      <c r="C4181" s="518"/>
      <c r="D4181" s="518"/>
      <c r="E4181" s="518"/>
      <c r="F4181" s="518"/>
      <c r="G4181" s="518"/>
      <c r="H4181" s="518"/>
      <c r="I4181" s="518"/>
      <c r="J4181" s="518"/>
      <c r="K4181" s="518"/>
      <c r="L4181" s="518"/>
      <c r="M4181" s="518"/>
      <c r="N4181" s="40"/>
      <c r="O4181" s="3"/>
      <c r="P4181" s="3"/>
      <c r="Q4181" s="3"/>
      <c r="R4181" s="68"/>
      <c r="S4181" s="69"/>
      <c r="T4181" s="14"/>
      <c r="U4181" s="20"/>
      <c r="V4181" s="534"/>
      <c r="W4181" s="534"/>
      <c r="Z4181" s="697"/>
      <c r="AA4181" s="697"/>
      <c r="AB4181" s="697"/>
    </row>
    <row r="4182" spans="1:28" s="751" customFormat="1" ht="21.95" customHeight="1" x14ac:dyDescent="0.15">
      <c r="A4182" s="527">
        <v>16</v>
      </c>
      <c r="B4182" s="518"/>
      <c r="C4182" s="518"/>
      <c r="D4182" s="518"/>
      <c r="E4182" s="518"/>
      <c r="F4182" s="518"/>
      <c r="G4182" s="518"/>
      <c r="H4182" s="518"/>
      <c r="I4182" s="518"/>
      <c r="J4182" s="518"/>
      <c r="K4182" s="518"/>
      <c r="L4182" s="518"/>
      <c r="M4182" s="518"/>
      <c r="N4182" s="40"/>
      <c r="O4182" s="40"/>
      <c r="P4182" s="40"/>
      <c r="Q4182" s="40"/>
      <c r="R4182" s="68"/>
      <c r="S4182" s="69"/>
      <c r="T4182" s="14"/>
      <c r="U4182" s="20"/>
      <c r="V4182" s="534"/>
      <c r="W4182" s="534"/>
      <c r="Z4182" s="697"/>
      <c r="AA4182" s="697"/>
      <c r="AB4182" s="697"/>
    </row>
    <row r="4183" spans="1:28" s="751" customFormat="1" ht="21.95" customHeight="1" x14ac:dyDescent="0.15">
      <c r="A4183" s="527">
        <v>17</v>
      </c>
      <c r="B4183" s="518"/>
      <c r="C4183" s="518"/>
      <c r="D4183" s="518"/>
      <c r="E4183" s="518"/>
      <c r="F4183" s="518"/>
      <c r="G4183" s="518"/>
      <c r="H4183" s="518"/>
      <c r="I4183" s="518"/>
      <c r="J4183" s="518"/>
      <c r="K4183" s="518"/>
      <c r="L4183" s="518"/>
      <c r="M4183" s="518"/>
      <c r="N4183" s="40"/>
      <c r="O4183" s="40"/>
      <c r="P4183" s="40"/>
      <c r="Q4183" s="40"/>
      <c r="R4183" s="68"/>
      <c r="S4183" s="69"/>
      <c r="T4183" s="14"/>
      <c r="U4183" s="20"/>
      <c r="V4183" s="534"/>
      <c r="W4183" s="534"/>
      <c r="Z4183" s="104"/>
      <c r="AA4183" s="104"/>
      <c r="AB4183" s="104"/>
    </row>
    <row r="4184" spans="1:28" s="751" customFormat="1" ht="21.95" customHeight="1" x14ac:dyDescent="0.15">
      <c r="A4184" s="527">
        <v>18</v>
      </c>
      <c r="B4184" s="518"/>
      <c r="C4184" s="518"/>
      <c r="D4184" s="518"/>
      <c r="E4184" s="518"/>
      <c r="F4184" s="518"/>
      <c r="G4184" s="518"/>
      <c r="H4184" s="518"/>
      <c r="I4184" s="518"/>
      <c r="J4184" s="518"/>
      <c r="K4184" s="518"/>
      <c r="L4184" s="518"/>
      <c r="M4184" s="518"/>
      <c r="N4184" s="40"/>
      <c r="O4184" s="40"/>
      <c r="P4184" s="40"/>
      <c r="Q4184" s="40"/>
      <c r="R4184" s="68"/>
      <c r="S4184" s="69"/>
      <c r="T4184" s="14"/>
      <c r="U4184" s="20"/>
      <c r="V4184" s="534"/>
      <c r="W4184" s="534"/>
      <c r="Z4184" s="104"/>
      <c r="AA4184" s="104"/>
      <c r="AB4184" s="104"/>
    </row>
    <row r="4185" spans="1:28" s="751" customFormat="1" ht="21.95" customHeight="1" x14ac:dyDescent="0.15">
      <c r="A4185" s="527">
        <v>19</v>
      </c>
      <c r="B4185" s="518"/>
      <c r="C4185" s="518"/>
      <c r="D4185" s="518"/>
      <c r="E4185" s="518"/>
      <c r="F4185" s="518"/>
      <c r="G4185" s="518"/>
      <c r="H4185" s="518"/>
      <c r="I4185" s="518"/>
      <c r="J4185" s="518"/>
      <c r="K4185" s="518"/>
      <c r="L4185" s="518"/>
      <c r="M4185" s="518"/>
      <c r="N4185" s="40"/>
      <c r="O4185" s="40"/>
      <c r="P4185" s="40"/>
      <c r="Q4185" s="40"/>
      <c r="R4185" s="10"/>
      <c r="S4185" s="69"/>
      <c r="T4185" s="14"/>
      <c r="U4185" s="20"/>
      <c r="V4185" s="534"/>
      <c r="W4185" s="534"/>
      <c r="Z4185" s="104"/>
      <c r="AA4185" s="104"/>
      <c r="AB4185" s="104"/>
    </row>
    <row r="4186" spans="1:28" s="751" customFormat="1" ht="21.95" customHeight="1" x14ac:dyDescent="0.15">
      <c r="A4186" s="527">
        <v>20</v>
      </c>
      <c r="B4186" s="518"/>
      <c r="C4186" s="518"/>
      <c r="D4186" s="518"/>
      <c r="E4186" s="518"/>
      <c r="F4186" s="518"/>
      <c r="G4186" s="518"/>
      <c r="H4186" s="518"/>
      <c r="I4186" s="518"/>
      <c r="J4186" s="518"/>
      <c r="K4186" s="518"/>
      <c r="L4186" s="518"/>
      <c r="M4186" s="518"/>
      <c r="N4186" s="3"/>
      <c r="O4186" s="3"/>
      <c r="P4186" s="3"/>
      <c r="Q4186" s="3"/>
      <c r="R4186" s="9"/>
      <c r="S4186" s="4"/>
      <c r="T4186" s="14"/>
      <c r="U4186" s="20"/>
      <c r="V4186" s="534"/>
      <c r="W4186" s="534"/>
      <c r="Z4186" s="104"/>
      <c r="AA4186" s="104"/>
      <c r="AB4186" s="104"/>
    </row>
    <row r="4187" spans="1:28" s="751" customFormat="1" ht="21.95" customHeight="1" x14ac:dyDescent="0.15">
      <c r="A4187" s="527">
        <v>21</v>
      </c>
      <c r="B4187" s="518"/>
      <c r="C4187" s="518"/>
      <c r="D4187" s="518"/>
      <c r="E4187" s="518"/>
      <c r="F4187" s="518"/>
      <c r="G4187" s="518"/>
      <c r="H4187" s="518"/>
      <c r="I4187" s="518"/>
      <c r="J4187" s="518"/>
      <c r="K4187" s="518"/>
      <c r="L4187" s="518"/>
      <c r="M4187" s="518"/>
      <c r="N4187" s="4"/>
      <c r="O4187" s="4"/>
      <c r="P4187" s="4"/>
      <c r="Q4187" s="4"/>
      <c r="R4187" s="4"/>
      <c r="S4187" s="4"/>
      <c r="T4187" s="14"/>
      <c r="U4187" s="20"/>
      <c r="V4187" s="534"/>
      <c r="W4187" s="534"/>
      <c r="Z4187" s="104"/>
      <c r="AA4187" s="104"/>
      <c r="AB4187" s="104"/>
    </row>
    <row r="4188" spans="1:28" s="751" customFormat="1" ht="21.95" customHeight="1" x14ac:dyDescent="0.15">
      <c r="A4188" s="527">
        <v>22</v>
      </c>
      <c r="B4188" s="518"/>
      <c r="C4188" s="518"/>
      <c r="D4188" s="518"/>
      <c r="E4188" s="518"/>
      <c r="F4188" s="518"/>
      <c r="G4188" s="518"/>
      <c r="H4188" s="518"/>
      <c r="I4188" s="518"/>
      <c r="J4188" s="518"/>
      <c r="K4188" s="518"/>
      <c r="L4188" s="518"/>
      <c r="M4188" s="518"/>
      <c r="N4188" s="4"/>
      <c r="O4188" s="4"/>
      <c r="P4188" s="4"/>
      <c r="Q4188" s="4"/>
      <c r="R4188" s="4"/>
      <c r="S4188" s="4"/>
      <c r="T4188" s="14"/>
      <c r="U4188" s="20"/>
      <c r="V4188" s="534"/>
      <c r="W4188" s="534"/>
      <c r="Z4188" s="104"/>
      <c r="AA4188" s="104"/>
      <c r="AB4188" s="104"/>
    </row>
    <row r="4189" spans="1:28" s="751" customFormat="1" ht="21.95" customHeight="1" x14ac:dyDescent="0.15">
      <c r="A4189" s="527">
        <v>23</v>
      </c>
      <c r="B4189" s="518"/>
      <c r="C4189" s="518"/>
      <c r="D4189" s="518"/>
      <c r="E4189" s="518"/>
      <c r="F4189" s="518"/>
      <c r="G4189" s="518"/>
      <c r="H4189" s="518"/>
      <c r="I4189" s="518"/>
      <c r="J4189" s="518"/>
      <c r="K4189" s="518"/>
      <c r="L4189" s="518"/>
      <c r="M4189" s="518"/>
      <c r="N4189" s="4"/>
      <c r="O4189" s="4"/>
      <c r="P4189" s="4"/>
      <c r="Q4189" s="4"/>
      <c r="R4189" s="4"/>
      <c r="S4189" s="4"/>
      <c r="T4189" s="14"/>
      <c r="U4189" s="20"/>
      <c r="V4189" s="534"/>
      <c r="W4189" s="534"/>
      <c r="Z4189" s="104"/>
      <c r="AA4189" s="104"/>
      <c r="AB4189" s="104"/>
    </row>
    <row r="4190" spans="1:28" s="751" customFormat="1" ht="21.95" customHeight="1" x14ac:dyDescent="0.15">
      <c r="A4190" s="527">
        <v>24</v>
      </c>
      <c r="B4190" s="518"/>
      <c r="C4190" s="518"/>
      <c r="D4190" s="518"/>
      <c r="E4190" s="518"/>
      <c r="F4190" s="518"/>
      <c r="G4190" s="518"/>
      <c r="H4190" s="518"/>
      <c r="I4190" s="518"/>
      <c r="J4190" s="518"/>
      <c r="K4190" s="518"/>
      <c r="L4190" s="518"/>
      <c r="M4190" s="518"/>
      <c r="N4190" s="4"/>
      <c r="O4190" s="4"/>
      <c r="P4190" s="4"/>
      <c r="Q4190" s="4"/>
      <c r="R4190" s="4"/>
      <c r="S4190" s="4"/>
      <c r="T4190" s="14"/>
      <c r="U4190" s="20"/>
      <c r="V4190" s="534"/>
      <c r="W4190" s="534"/>
      <c r="Z4190" s="104"/>
      <c r="AA4190" s="104"/>
      <c r="AB4190" s="104"/>
    </row>
    <row r="4191" spans="1:28" s="751" customFormat="1" ht="21.95" customHeight="1" x14ac:dyDescent="0.15">
      <c r="A4191" s="527">
        <v>25</v>
      </c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14"/>
      <c r="U4191" s="20"/>
      <c r="V4191" s="534"/>
      <c r="W4191" s="534"/>
      <c r="Z4191" s="104"/>
      <c r="AA4191" s="104"/>
      <c r="AB4191" s="104"/>
    </row>
    <row r="4192" spans="1:28" s="751" customFormat="1" ht="21.95" customHeight="1" x14ac:dyDescent="0.15">
      <c r="A4192" s="527">
        <v>26</v>
      </c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14"/>
      <c r="U4192" s="20"/>
      <c r="V4192" s="534"/>
      <c r="W4192" s="534"/>
      <c r="Z4192" s="104"/>
      <c r="AA4192" s="104"/>
      <c r="AB4192" s="104"/>
    </row>
    <row r="4193" spans="1:29" s="751" customFormat="1" ht="21.95" customHeight="1" x14ac:dyDescent="0.15">
      <c r="A4193" s="527">
        <v>27</v>
      </c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14"/>
      <c r="U4193" s="20"/>
      <c r="V4193" s="534"/>
      <c r="W4193" s="534"/>
      <c r="Z4193" s="104"/>
      <c r="AA4193" s="104"/>
      <c r="AB4193" s="104"/>
    </row>
    <row r="4194" spans="1:29" s="751" customFormat="1" ht="21.95" customHeight="1" x14ac:dyDescent="0.15">
      <c r="A4194" s="527">
        <v>28</v>
      </c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14"/>
      <c r="U4194" s="20"/>
      <c r="V4194" s="534"/>
      <c r="W4194" s="534"/>
      <c r="Z4194" s="104"/>
      <c r="AA4194" s="104"/>
      <c r="AB4194" s="104"/>
    </row>
    <row r="4195" spans="1:29" s="751" customFormat="1" ht="21.95" customHeight="1" x14ac:dyDescent="0.15">
      <c r="A4195" s="527">
        <v>29</v>
      </c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14"/>
      <c r="U4195" s="20"/>
      <c r="V4195" s="534"/>
      <c r="W4195" s="534"/>
      <c r="Z4195" s="104"/>
      <c r="AA4195" s="104"/>
      <c r="AB4195" s="104"/>
    </row>
    <row r="4196" spans="1:29" s="751" customFormat="1" ht="21.95" customHeight="1" x14ac:dyDescent="0.15">
      <c r="A4196" s="527">
        <v>30</v>
      </c>
      <c r="B4196" s="45"/>
      <c r="C4196" s="45"/>
      <c r="D4196" s="45"/>
      <c r="E4196" s="45"/>
      <c r="F4196" s="45"/>
      <c r="G4196" s="45"/>
      <c r="H4196" s="45"/>
      <c r="I4196" s="45"/>
      <c r="J4196" s="45"/>
      <c r="K4196" s="45"/>
      <c r="L4196" s="45"/>
      <c r="M4196" s="45"/>
      <c r="N4196" s="45"/>
      <c r="O4196" s="45"/>
      <c r="P4196" s="45"/>
      <c r="Q4196" s="45"/>
      <c r="R4196" s="45"/>
      <c r="S4196" s="45"/>
      <c r="T4196" s="46"/>
      <c r="U4196" s="47"/>
      <c r="V4196" s="534"/>
      <c r="W4196" s="534"/>
      <c r="Z4196" s="104"/>
      <c r="AA4196" s="104"/>
      <c r="AB4196" s="104"/>
    </row>
    <row r="4197" spans="1:29" s="751" customFormat="1" ht="21.95" customHeight="1" x14ac:dyDescent="0.15">
      <c r="A4197" s="527">
        <v>31</v>
      </c>
      <c r="B4197" s="45"/>
      <c r="C4197" s="45"/>
      <c r="D4197" s="45"/>
      <c r="E4197" s="45"/>
      <c r="F4197" s="45"/>
      <c r="G4197" s="45"/>
      <c r="H4197" s="45"/>
      <c r="I4197" s="45"/>
      <c r="J4197" s="45"/>
      <c r="K4197" s="45"/>
      <c r="L4197" s="45"/>
      <c r="M4197" s="45"/>
      <c r="N4197" s="45"/>
      <c r="O4197" s="45"/>
      <c r="P4197" s="45"/>
      <c r="Q4197" s="45"/>
      <c r="R4197" s="45"/>
      <c r="S4197" s="45"/>
      <c r="T4197" s="46"/>
      <c r="U4197" s="47"/>
      <c r="V4197" s="534"/>
      <c r="W4197" s="534"/>
      <c r="Z4197" s="104"/>
      <c r="AA4197" s="104"/>
      <c r="AB4197" s="104"/>
    </row>
    <row r="4198" spans="1:29" s="751" customFormat="1" ht="21.95" customHeight="1" x14ac:dyDescent="0.15">
      <c r="A4198" s="527">
        <v>32</v>
      </c>
      <c r="B4198" s="45"/>
      <c r="C4198" s="45"/>
      <c r="D4198" s="45"/>
      <c r="E4198" s="45"/>
      <c r="F4198" s="45"/>
      <c r="G4198" s="45"/>
      <c r="H4198" s="45"/>
      <c r="I4198" s="45"/>
      <c r="J4198" s="45"/>
      <c r="K4198" s="45"/>
      <c r="L4198" s="45"/>
      <c r="M4198" s="45"/>
      <c r="N4198" s="45"/>
      <c r="O4198" s="45"/>
      <c r="P4198" s="45"/>
      <c r="Q4198" s="45"/>
      <c r="R4198" s="45"/>
      <c r="S4198" s="45"/>
      <c r="T4198" s="46"/>
      <c r="U4198" s="47"/>
      <c r="V4198" s="534"/>
      <c r="W4198" s="534"/>
      <c r="Z4198" s="104"/>
      <c r="AA4198" s="104"/>
      <c r="AB4198" s="104"/>
    </row>
    <row r="4199" spans="1:29" s="751" customFormat="1" ht="21.95" customHeight="1" thickBot="1" x14ac:dyDescent="0.2">
      <c r="A4199" s="456">
        <v>33</v>
      </c>
      <c r="B4199" s="12"/>
      <c r="C4199" s="12"/>
      <c r="D4199" s="12"/>
      <c r="E4199" s="12"/>
      <c r="F4199" s="12"/>
      <c r="G4199" s="12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31"/>
      <c r="U4199" s="32"/>
      <c r="V4199" s="534"/>
      <c r="W4199" s="534"/>
      <c r="Z4199" s="104"/>
      <c r="AA4199" s="104"/>
      <c r="AB4199" s="104"/>
    </row>
    <row r="4200" spans="1:29" s="751" customFormat="1" ht="18" customHeight="1" thickBot="1" x14ac:dyDescent="0.2">
      <c r="A4200" s="1522" t="s">
        <v>4</v>
      </c>
      <c r="B4200" s="1523"/>
      <c r="C4200" s="1574" t="s">
        <v>1018</v>
      </c>
      <c r="D4200" s="1574"/>
      <c r="E4200" s="1574"/>
      <c r="F4200" s="1575"/>
      <c r="G4200" s="13"/>
      <c r="H4200" s="13"/>
      <c r="I4200" s="13"/>
      <c r="J4200" s="13"/>
      <c r="K4200" s="13"/>
      <c r="L4200" s="13"/>
      <c r="M4200" s="13"/>
      <c r="N4200" s="13"/>
      <c r="O4200" s="13"/>
      <c r="P4200" s="13"/>
      <c r="Q4200" s="13"/>
      <c r="R4200" s="13"/>
      <c r="S4200" s="13"/>
      <c r="T4200" s="467"/>
      <c r="U4200" s="467"/>
      <c r="V4200" s="534"/>
      <c r="W4200" s="534"/>
      <c r="Z4200" s="104"/>
      <c r="AA4200" s="104"/>
      <c r="AB4200" s="104"/>
    </row>
    <row r="4201" spans="1:29" s="751" customFormat="1" ht="36" customHeight="1" thickBot="1" x14ac:dyDescent="0.2">
      <c r="A4201" s="1476" t="s">
        <v>736</v>
      </c>
      <c r="B4201" s="1477"/>
      <c r="C4201" s="1477"/>
      <c r="D4201" s="1477"/>
      <c r="E4201" s="1478"/>
      <c r="F4201" s="602" t="s">
        <v>1766</v>
      </c>
      <c r="G4201" s="1"/>
      <c r="H4201" s="1479" t="s">
        <v>440</v>
      </c>
      <c r="I4201" s="1480"/>
      <c r="J4201" s="1480"/>
      <c r="K4201" s="5" t="s">
        <v>1020</v>
      </c>
      <c r="L4201" s="1457" t="s">
        <v>1279</v>
      </c>
      <c r="M4201" s="1457"/>
      <c r="N4201" s="1458"/>
      <c r="O4201" s="1"/>
      <c r="P4201" s="6"/>
      <c r="Q4201" s="6"/>
      <c r="R4201" s="6"/>
      <c r="S4201" s="1"/>
      <c r="T4201" s="1467" t="s">
        <v>1285</v>
      </c>
      <c r="U4201" s="1468"/>
      <c r="V4201" s="34">
        <f>V4203/V4208</f>
        <v>1.5247584541062757E-2</v>
      </c>
      <c r="W4201" s="34">
        <f>W4203/W4208</f>
        <v>1.5586419753100798E-2</v>
      </c>
      <c r="X4201" s="678">
        <f>AVERAGE(V4201,W4201)</f>
        <v>1.5417002147081776E-2</v>
      </c>
      <c r="Y4201" s="637" t="s">
        <v>1003</v>
      </c>
      <c r="Z4201" s="679">
        <f>ROUND(X4201*1440,0)/1440</f>
        <v>1.5277777777777777E-2</v>
      </c>
      <c r="AA4201" s="679"/>
      <c r="AB4201" s="679"/>
    </row>
    <row r="4202" spans="1:29" s="751" customFormat="1" ht="12.75" thickBot="1" x14ac:dyDescent="0.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534"/>
      <c r="U4202" s="534"/>
      <c r="V4202" s="34">
        <f>B4210</f>
        <v>0.23611111111111113</v>
      </c>
      <c r="W4202" s="34">
        <f>C4207</f>
        <v>0.23611111111111113</v>
      </c>
      <c r="Z4202" s="104"/>
      <c r="AA4202" s="104"/>
      <c r="AB4202" s="104"/>
    </row>
    <row r="4203" spans="1:29" s="751" customFormat="1" ht="20.100000000000001" customHeight="1" thickBot="1" x14ac:dyDescent="0.2">
      <c r="A4203" s="1495" t="s">
        <v>1033</v>
      </c>
      <c r="B4203" s="1483"/>
      <c r="C4203" s="1551" t="s">
        <v>107</v>
      </c>
      <c r="D4203" s="1551"/>
      <c r="E4203" s="1552"/>
      <c r="F4203" s="1453"/>
      <c r="G4203" s="1454"/>
      <c r="H4203" s="1454"/>
      <c r="I4203" s="1454"/>
      <c r="J4203" s="1454"/>
      <c r="K4203" s="1"/>
      <c r="L4203" s="1"/>
      <c r="M4203" s="1"/>
      <c r="N4203" s="1463" t="s">
        <v>1022</v>
      </c>
      <c r="O4203" s="1464"/>
      <c r="P4203" s="1503">
        <f>Z4201</f>
        <v>1.5277777777777777E-2</v>
      </c>
      <c r="Q4203" s="1504"/>
      <c r="R4203" s="1"/>
      <c r="S4203" s="7" t="s">
        <v>1088</v>
      </c>
      <c r="T4203" s="1526">
        <v>5.5555555555555552E-2</v>
      </c>
      <c r="U4203" s="1527"/>
      <c r="V4203" s="34">
        <f>V4204-V4202</f>
        <v>0.70138888888888684</v>
      </c>
      <c r="W4203" s="34">
        <f>W4204-W4202</f>
        <v>0.70138888888953588</v>
      </c>
      <c r="Z4203" s="104"/>
      <c r="AA4203" s="104"/>
      <c r="AB4203" s="104"/>
    </row>
    <row r="4204" spans="1:29" s="751" customFormat="1" ht="12.75" thickBot="1" x14ac:dyDescent="0.2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534"/>
      <c r="U4204" s="534"/>
      <c r="V4204" s="34">
        <f>K4215</f>
        <v>0.937499999999998</v>
      </c>
      <c r="W4204" s="34">
        <f>L4210</f>
        <v>0.93750000000064704</v>
      </c>
      <c r="Z4204" s="104"/>
      <c r="AA4204" s="104"/>
      <c r="AB4204" s="104"/>
    </row>
    <row r="4205" spans="1:29" s="751" customFormat="1" ht="24.75" customHeight="1" x14ac:dyDescent="0.15">
      <c r="A4205" s="1499" t="s">
        <v>1008</v>
      </c>
      <c r="B4205" s="1494">
        <v>1</v>
      </c>
      <c r="C4205" s="1494"/>
      <c r="D4205" s="1494">
        <v>2</v>
      </c>
      <c r="E4205" s="1494"/>
      <c r="F4205" s="1494">
        <v>3</v>
      </c>
      <c r="G4205" s="1494"/>
      <c r="H4205" s="1494">
        <v>4</v>
      </c>
      <c r="I4205" s="1494"/>
      <c r="J4205" s="1494">
        <v>5</v>
      </c>
      <c r="K4205" s="1494"/>
      <c r="L4205" s="1494">
        <v>6</v>
      </c>
      <c r="M4205" s="1494"/>
      <c r="N4205" s="1494">
        <v>7</v>
      </c>
      <c r="O4205" s="1494"/>
      <c r="P4205" s="1494">
        <v>8</v>
      </c>
      <c r="Q4205" s="1494"/>
      <c r="R4205" s="1494">
        <v>9</v>
      </c>
      <c r="S4205" s="1494"/>
      <c r="T4205" s="1501">
        <v>10</v>
      </c>
      <c r="U4205" s="1502"/>
      <c r="V4205" s="534"/>
      <c r="W4205" s="534"/>
      <c r="Z4205" s="104"/>
      <c r="AA4205" s="104"/>
      <c r="AB4205" s="104"/>
      <c r="AC4205" s="700"/>
    </row>
    <row r="4206" spans="1:29" s="751" customFormat="1" ht="24.75" customHeight="1" x14ac:dyDescent="0.15">
      <c r="A4206" s="1500"/>
      <c r="B4206" s="9" t="s">
        <v>1281</v>
      </c>
      <c r="C4206" s="9" t="s">
        <v>1279</v>
      </c>
      <c r="D4206" s="9" t="s">
        <v>1281</v>
      </c>
      <c r="E4206" s="9" t="s">
        <v>1279</v>
      </c>
      <c r="F4206" s="9" t="s">
        <v>1281</v>
      </c>
      <c r="G4206" s="9" t="s">
        <v>1279</v>
      </c>
      <c r="H4206" s="9" t="s">
        <v>1281</v>
      </c>
      <c r="I4206" s="9" t="s">
        <v>1279</v>
      </c>
      <c r="J4206" s="9" t="s">
        <v>1281</v>
      </c>
      <c r="K4206" s="9" t="s">
        <v>1279</v>
      </c>
      <c r="L4206" s="9" t="s">
        <v>1281</v>
      </c>
      <c r="M4206" s="9" t="s">
        <v>1279</v>
      </c>
      <c r="N4206" s="9" t="s">
        <v>1281</v>
      </c>
      <c r="O4206" s="9"/>
      <c r="P4206" s="9"/>
      <c r="Q4206" s="9"/>
      <c r="R4206" s="9"/>
      <c r="S4206" s="9"/>
      <c r="T4206" s="10"/>
      <c r="U4206" s="16"/>
      <c r="V4206" s="534"/>
      <c r="W4206" s="534"/>
      <c r="Z4206" s="104"/>
      <c r="AA4206" s="104"/>
      <c r="AB4206" s="104"/>
      <c r="AC4206" s="700"/>
    </row>
    <row r="4207" spans="1:29" s="751" customFormat="1" ht="24.75" customHeight="1" x14ac:dyDescent="0.15">
      <c r="A4207" s="998">
        <v>1</v>
      </c>
      <c r="B4207" s="522"/>
      <c r="C4207" s="523">
        <v>0.23611111111111113</v>
      </c>
      <c r="D4207" s="828">
        <v>0.31805555555555498</v>
      </c>
      <c r="E4207" s="525">
        <v>0.37847222222222199</v>
      </c>
      <c r="F4207" s="828">
        <v>0.46180555555556202</v>
      </c>
      <c r="G4207" s="523">
        <v>0.52013888888888904</v>
      </c>
      <c r="H4207" s="828">
        <v>0.60555555555556895</v>
      </c>
      <c r="I4207" s="525">
        <v>0.66388888888889497</v>
      </c>
      <c r="J4207" s="828">
        <v>0.74722222222218604</v>
      </c>
      <c r="K4207" s="523">
        <v>0.80625000000000002</v>
      </c>
      <c r="L4207" s="828">
        <v>0.88958333333376505</v>
      </c>
      <c r="M4207" s="902"/>
      <c r="N4207" s="525"/>
      <c r="O4207" s="3"/>
      <c r="P4207" s="3"/>
      <c r="Q4207" s="3"/>
      <c r="R4207" s="68"/>
      <c r="S4207" s="69"/>
      <c r="T4207" s="14"/>
      <c r="U4207" s="20"/>
      <c r="V4207" s="21">
        <f>COUNTA(B4207:U4239)</f>
        <v>91</v>
      </c>
      <c r="W4207" s="22">
        <f>V4207/9/2</f>
        <v>5.0555555555555554</v>
      </c>
      <c r="AA4207" s="104" t="s">
        <v>1282</v>
      </c>
      <c r="AB4207" s="104"/>
      <c r="AC4207" s="700"/>
    </row>
    <row r="4208" spans="1:29" s="751" customFormat="1" ht="24.75" customHeight="1" x14ac:dyDescent="0.15">
      <c r="A4208" s="998">
        <v>2</v>
      </c>
      <c r="B4208" s="827"/>
      <c r="C4208" s="525">
        <v>0.25138888888888888</v>
      </c>
      <c r="D4208" s="828">
        <v>0.33402777777777798</v>
      </c>
      <c r="E4208" s="523">
        <v>0.39444444444444443</v>
      </c>
      <c r="F4208" s="828">
        <v>0.47777777777778502</v>
      </c>
      <c r="G4208" s="525">
        <v>0.53611111111111198</v>
      </c>
      <c r="H4208" s="828">
        <v>0.621527777777792</v>
      </c>
      <c r="I4208" s="523">
        <v>0.67986111111111802</v>
      </c>
      <c r="J4208" s="828">
        <v>0.762499999999946</v>
      </c>
      <c r="K4208" s="525">
        <v>0.8222222222222223</v>
      </c>
      <c r="L4208" s="828">
        <v>0.90555555555605904</v>
      </c>
      <c r="M4208" s="828"/>
      <c r="N4208" s="525"/>
      <c r="O4208" s="3"/>
      <c r="P4208" s="3"/>
      <c r="Q4208" s="3"/>
      <c r="R4208" s="68"/>
      <c r="S4208" s="69"/>
      <c r="T4208" s="14"/>
      <c r="U4208" s="20"/>
      <c r="V4208" s="23">
        <f>COUNTA(B4207:B4239,D4207:D4239,F4207:F4239,H4207:H4239,J4207:J4239,L4207:L4239,N4207:N4239,P4207:P4239,R4207:R4239,T4207:T4239)</f>
        <v>46</v>
      </c>
      <c r="W4208" s="23">
        <f>COUNTA(C4207:C4239,E4207:E4239,G4207:G4239,I4207:I4239,K4207:K4239,M4207:M4239,O4207:O4239,Q4207:Q4239,S4207:S4239,U4207:U4239)</f>
        <v>45</v>
      </c>
      <c r="Y4208" s="751">
        <f>(V4208+W4208)/2</f>
        <v>45.5</v>
      </c>
      <c r="AA4208" s="104" t="s">
        <v>1282</v>
      </c>
      <c r="AB4208" s="104"/>
      <c r="AC4208" s="700"/>
    </row>
    <row r="4209" spans="1:29" s="751" customFormat="1" ht="24.75" customHeight="1" x14ac:dyDescent="0.15">
      <c r="A4209" s="998">
        <v>3</v>
      </c>
      <c r="B4209" s="525"/>
      <c r="C4209" s="523">
        <v>0.26666666666666666</v>
      </c>
      <c r="D4209" s="828">
        <v>0.35000000000000098</v>
      </c>
      <c r="E4209" s="525">
        <v>0.40972222222222227</v>
      </c>
      <c r="F4209" s="828">
        <v>0.49375000000000802</v>
      </c>
      <c r="G4209" s="523">
        <v>0.55208333333333504</v>
      </c>
      <c r="H4209" s="828">
        <v>0.63750000000001505</v>
      </c>
      <c r="I4209" s="525">
        <v>0.6958333333333333</v>
      </c>
      <c r="J4209" s="828">
        <v>0.77777777777770596</v>
      </c>
      <c r="K4209" s="523">
        <v>0.83819444444444502</v>
      </c>
      <c r="L4209" s="828">
        <v>0.92152777777835304</v>
      </c>
      <c r="M4209" s="902"/>
      <c r="N4209" s="528"/>
      <c r="O4209" s="3"/>
      <c r="P4209" s="3"/>
      <c r="Q4209" s="3"/>
      <c r="R4209" s="68"/>
      <c r="S4209" s="69"/>
      <c r="T4209" s="14"/>
      <c r="U4209" s="20"/>
      <c r="V4209" s="534"/>
      <c r="W4209" s="534"/>
      <c r="Y4209" s="104" t="s">
        <v>1028</v>
      </c>
      <c r="AA4209" s="104" t="s">
        <v>1282</v>
      </c>
      <c r="AB4209" s="697"/>
      <c r="AC4209" s="700"/>
    </row>
    <row r="4210" spans="1:29" s="751" customFormat="1" ht="24.75" customHeight="1" x14ac:dyDescent="0.15">
      <c r="A4210" s="998">
        <v>4</v>
      </c>
      <c r="B4210" s="828">
        <v>0.23611111111111113</v>
      </c>
      <c r="C4210" s="525">
        <v>0.281944444444444</v>
      </c>
      <c r="D4210" s="828">
        <v>0.36597222222222398</v>
      </c>
      <c r="E4210" s="523">
        <v>0.42569444444444443</v>
      </c>
      <c r="F4210" s="828">
        <v>0.50972222222223096</v>
      </c>
      <c r="G4210" s="525">
        <v>0.56805555555555798</v>
      </c>
      <c r="H4210" s="828">
        <v>0.653472222222238</v>
      </c>
      <c r="I4210" s="523">
        <v>0.71250000000000002</v>
      </c>
      <c r="J4210" s="828">
        <v>0.79375000000000007</v>
      </c>
      <c r="K4210" s="525">
        <v>0.85416666666666696</v>
      </c>
      <c r="L4210" s="828">
        <v>0.93750000000064704</v>
      </c>
      <c r="M4210" s="828"/>
      <c r="N4210" s="529"/>
      <c r="O4210" s="3"/>
      <c r="P4210" s="3"/>
      <c r="Q4210" s="3"/>
      <c r="R4210" s="68"/>
      <c r="S4210" s="69"/>
      <c r="T4210" s="14"/>
      <c r="U4210" s="20"/>
      <c r="V4210" s="461" t="s">
        <v>27</v>
      </c>
      <c r="W4210" s="461" t="s">
        <v>28</v>
      </c>
      <c r="Y4210" s="104"/>
      <c r="AA4210" s="104" t="s">
        <v>1282</v>
      </c>
      <c r="AB4210" s="697"/>
      <c r="AC4210" s="700"/>
    </row>
    <row r="4211" spans="1:29" s="751" customFormat="1" ht="24.75" customHeight="1" x14ac:dyDescent="0.15">
      <c r="A4211" s="998">
        <v>5</v>
      </c>
      <c r="B4211" s="828">
        <v>0.24583333333333335</v>
      </c>
      <c r="C4211" s="523">
        <v>0.297222222222222</v>
      </c>
      <c r="D4211" s="828">
        <v>0.38194444444444697</v>
      </c>
      <c r="E4211" s="525">
        <v>0.44166666666666698</v>
      </c>
      <c r="F4211" s="828">
        <v>0.52569444444445401</v>
      </c>
      <c r="G4211" s="523">
        <v>0.58402777777778103</v>
      </c>
      <c r="H4211" s="828">
        <v>0.66944444444446105</v>
      </c>
      <c r="I4211" s="525">
        <v>0.72916666666666696</v>
      </c>
      <c r="J4211" s="828">
        <v>0.80972222222229395</v>
      </c>
      <c r="K4211" s="523">
        <v>0.87083333333333324</v>
      </c>
      <c r="L4211" s="828"/>
      <c r="M4211" s="902"/>
      <c r="N4211" s="734"/>
      <c r="O4211" s="3"/>
      <c r="P4211" s="3"/>
      <c r="Q4211" s="3"/>
      <c r="R4211" s="68"/>
      <c r="S4211" s="69"/>
      <c r="T4211" s="14"/>
      <c r="U4211" s="20"/>
      <c r="V4211" s="519">
        <f>K4213-K4212</f>
        <v>1.6666666666666052E-2</v>
      </c>
      <c r="W4211" s="519">
        <f>L4208-L4207</f>
        <v>1.5972222222293997E-2</v>
      </c>
      <c r="Y4211" s="104"/>
      <c r="AA4211" s="104"/>
      <c r="AB4211" s="697"/>
      <c r="AC4211" s="700"/>
    </row>
    <row r="4212" spans="1:29" s="751" customFormat="1" ht="24.75" customHeight="1" x14ac:dyDescent="0.15">
      <c r="A4212" s="998">
        <v>6</v>
      </c>
      <c r="B4212" s="828">
        <v>0.25694444444444448</v>
      </c>
      <c r="C4212" s="525">
        <v>0.3125</v>
      </c>
      <c r="D4212" s="828">
        <v>0.39791666666667003</v>
      </c>
      <c r="E4212" s="523">
        <v>0.45624999999999999</v>
      </c>
      <c r="F4212" s="828">
        <v>0.54166666666667695</v>
      </c>
      <c r="G4212" s="525">
        <v>0.60000000000000397</v>
      </c>
      <c r="H4212" s="828">
        <v>0.68541666666668399</v>
      </c>
      <c r="I4212" s="523">
        <v>0.74583333333333302</v>
      </c>
      <c r="J4212" s="828">
        <v>0.82569444444458795</v>
      </c>
      <c r="K4212" s="525">
        <v>0.88749999999999996</v>
      </c>
      <c r="L4212" s="525"/>
      <c r="M4212" s="525"/>
      <c r="N4212" s="734"/>
      <c r="O4212" s="3"/>
      <c r="P4212" s="3"/>
      <c r="Q4212" s="3"/>
      <c r="R4212" s="68"/>
      <c r="S4212" s="69"/>
      <c r="T4212" s="14"/>
      <c r="U4212" s="20"/>
      <c r="V4212" s="519">
        <f>K4214-K4213</f>
        <v>1.6666666666665941E-2</v>
      </c>
      <c r="W4212" s="519">
        <f>L4209-L4208</f>
        <v>1.5972222222293997E-2</v>
      </c>
      <c r="Y4212" s="104"/>
      <c r="AA4212" s="104"/>
      <c r="AB4212" s="697"/>
      <c r="AC4212" s="700"/>
    </row>
    <row r="4213" spans="1:29" s="751" customFormat="1" ht="24.75" customHeight="1" x14ac:dyDescent="0.15">
      <c r="A4213" s="998">
        <v>7</v>
      </c>
      <c r="B4213" s="828">
        <v>0.27152777777777776</v>
      </c>
      <c r="C4213" s="523">
        <v>0.32847222222222222</v>
      </c>
      <c r="D4213" s="828">
        <v>0.41388888888889303</v>
      </c>
      <c r="E4213" s="525">
        <v>0.47222222222222199</v>
      </c>
      <c r="F4213" s="828">
        <v>0.55763888888890001</v>
      </c>
      <c r="G4213" s="523">
        <v>0.61597222222222703</v>
      </c>
      <c r="H4213" s="828">
        <v>0.70138888888890705</v>
      </c>
      <c r="I4213" s="525">
        <v>0.76180555555555562</v>
      </c>
      <c r="J4213" s="828">
        <v>0.84166666666688195</v>
      </c>
      <c r="K4213" s="523">
        <v>0.90416666666666601</v>
      </c>
      <c r="L4213" s="525"/>
      <c r="M4213" s="525"/>
      <c r="N4213" s="734"/>
      <c r="O4213" s="3"/>
      <c r="P4213" s="3"/>
      <c r="Q4213" s="3"/>
      <c r="R4213" s="68"/>
      <c r="S4213" s="69"/>
      <c r="T4213" s="14"/>
      <c r="U4213" s="20"/>
      <c r="V4213" s="519">
        <f>K4215-K4214</f>
        <v>1.6666666666666052E-2</v>
      </c>
      <c r="W4213" s="519">
        <f>L4210-L4209</f>
        <v>1.5972222222293997E-2</v>
      </c>
      <c r="AA4213" s="104"/>
      <c r="AB4213" s="697"/>
      <c r="AC4213" s="700"/>
    </row>
    <row r="4214" spans="1:29" s="751" customFormat="1" ht="24.75" customHeight="1" x14ac:dyDescent="0.15">
      <c r="A4214" s="998">
        <v>8</v>
      </c>
      <c r="B4214" s="828">
        <v>0.28611111111111115</v>
      </c>
      <c r="C4214" s="525">
        <v>0.34513888888888888</v>
      </c>
      <c r="D4214" s="828">
        <v>0.42986111111111602</v>
      </c>
      <c r="E4214" s="523">
        <v>0.48819444444444443</v>
      </c>
      <c r="F4214" s="828">
        <v>0.57361111111112295</v>
      </c>
      <c r="G4214" s="525">
        <v>0.63194444444444997</v>
      </c>
      <c r="H4214" s="828">
        <v>0.71666666666666667</v>
      </c>
      <c r="I4214" s="523">
        <v>0.77708333333333324</v>
      </c>
      <c r="J4214" s="828">
        <v>0.85763888888917605</v>
      </c>
      <c r="K4214" s="525">
        <v>0.92083333333333195</v>
      </c>
      <c r="L4214" s="525"/>
      <c r="M4214" s="528"/>
      <c r="N4214" s="734"/>
      <c r="O4214" s="3"/>
      <c r="P4214" s="3"/>
      <c r="Q4214" s="3"/>
      <c r="R4214" s="68"/>
      <c r="S4214" s="69"/>
      <c r="T4214" s="14"/>
      <c r="U4214" s="20"/>
      <c r="V4214" s="519"/>
      <c r="W4214" s="519"/>
      <c r="AA4214" s="104"/>
      <c r="AB4214" s="104"/>
      <c r="AC4214" s="700"/>
    </row>
    <row r="4215" spans="1:29" s="751" customFormat="1" ht="24.75" customHeight="1" x14ac:dyDescent="0.15">
      <c r="A4215" s="998">
        <v>9</v>
      </c>
      <c r="B4215" s="828">
        <v>0.30208333333333331</v>
      </c>
      <c r="C4215" s="523">
        <v>0.36180555555555499</v>
      </c>
      <c r="D4215" s="828">
        <v>0.44583333333333902</v>
      </c>
      <c r="E4215" s="525">
        <v>0.50416666666666698</v>
      </c>
      <c r="F4215" s="828">
        <v>0.589583333333346</v>
      </c>
      <c r="G4215" s="523">
        <v>0.64791666666667302</v>
      </c>
      <c r="H4215" s="828">
        <v>0.73194444444442597</v>
      </c>
      <c r="I4215" s="525">
        <v>0.79166666666666663</v>
      </c>
      <c r="J4215" s="828">
        <v>0.87361111111147105</v>
      </c>
      <c r="K4215" s="523">
        <v>0.937499999999998</v>
      </c>
      <c r="L4215" s="525"/>
      <c r="M4215" s="526"/>
      <c r="N4215" s="734"/>
      <c r="O4215" s="3"/>
      <c r="P4215" s="3"/>
      <c r="Q4215" s="3"/>
      <c r="R4215" s="68"/>
      <c r="S4215" s="69"/>
      <c r="T4215" s="14"/>
      <c r="U4215" s="20"/>
      <c r="V4215" s="519"/>
      <c r="W4215" s="519"/>
      <c r="AA4215" s="104"/>
      <c r="AB4215" s="104"/>
      <c r="AC4215" s="700"/>
    </row>
    <row r="4216" spans="1:29" s="751" customFormat="1" ht="24.75" customHeight="1" x14ac:dyDescent="0.15">
      <c r="A4216" s="998">
        <v>10</v>
      </c>
      <c r="B4216" s="530"/>
      <c r="C4216" s="525"/>
      <c r="D4216" s="525"/>
      <c r="E4216" s="525"/>
      <c r="F4216" s="525"/>
      <c r="G4216" s="525"/>
      <c r="H4216" s="524"/>
      <c r="I4216" s="523"/>
      <c r="J4216" s="525"/>
      <c r="K4216" s="525"/>
      <c r="L4216" s="524"/>
      <c r="M4216" s="529"/>
      <c r="N4216" s="734"/>
      <c r="O4216" s="3"/>
      <c r="P4216" s="3"/>
      <c r="Q4216" s="40"/>
      <c r="R4216" s="14"/>
      <c r="S4216" s="69"/>
      <c r="T4216" s="14"/>
      <c r="U4216" s="20"/>
      <c r="V4216" s="101"/>
      <c r="W4216" s="101"/>
      <c r="AC4216" s="700"/>
    </row>
    <row r="4217" spans="1:29" s="751" customFormat="1" ht="24.75" customHeight="1" x14ac:dyDescent="0.15">
      <c r="A4217" s="520">
        <v>11</v>
      </c>
      <c r="B4217" s="3"/>
      <c r="C4217" s="3"/>
      <c r="D4217" s="40"/>
      <c r="E4217" s="3"/>
      <c r="F4217" s="49"/>
      <c r="G4217" s="3"/>
      <c r="H4217" s="3"/>
      <c r="I4217" s="3"/>
      <c r="J4217" s="3"/>
      <c r="K4217" s="3"/>
      <c r="L4217" s="3"/>
      <c r="M4217" s="3"/>
      <c r="N4217" s="40"/>
      <c r="O4217" s="3"/>
      <c r="P4217" s="3"/>
      <c r="Q4217" s="3"/>
      <c r="R4217" s="68"/>
      <c r="S4217" s="69"/>
      <c r="T4217" s="14"/>
      <c r="U4217" s="20"/>
      <c r="V4217" s="534"/>
      <c r="W4217" s="101"/>
      <c r="Z4217" s="697"/>
      <c r="AA4217" s="697"/>
      <c r="AB4217" s="697"/>
      <c r="AC4217" s="700"/>
    </row>
    <row r="4218" spans="1:29" s="751" customFormat="1" ht="24.75" customHeight="1" x14ac:dyDescent="0.15">
      <c r="A4218" s="527">
        <v>12</v>
      </c>
      <c r="B4218" s="3"/>
      <c r="C4218" s="3"/>
      <c r="D4218" s="40"/>
      <c r="E4218" s="3"/>
      <c r="F4218" s="49"/>
      <c r="G4218" s="3"/>
      <c r="H4218" s="3"/>
      <c r="I4218" s="3"/>
      <c r="J4218" s="3"/>
      <c r="K4218" s="3"/>
      <c r="L4218" s="3"/>
      <c r="M4218" s="3"/>
      <c r="N4218" s="40"/>
      <c r="O4218" s="3"/>
      <c r="P4218" s="3"/>
      <c r="Q4218" s="3"/>
      <c r="R4218" s="68"/>
      <c r="S4218" s="69"/>
      <c r="T4218" s="14"/>
      <c r="U4218" s="20"/>
      <c r="V4218" s="534"/>
      <c r="W4218" s="534"/>
      <c r="Z4218" s="697"/>
      <c r="AA4218" s="697"/>
      <c r="AB4218" s="697"/>
      <c r="AC4218" s="700"/>
    </row>
    <row r="4219" spans="1:29" s="751" customFormat="1" ht="24.75" customHeight="1" x14ac:dyDescent="0.15">
      <c r="A4219" s="527">
        <v>13</v>
      </c>
      <c r="B4219" s="3"/>
      <c r="C4219" s="3"/>
      <c r="D4219" s="40"/>
      <c r="E4219" s="3"/>
      <c r="F4219" s="49"/>
      <c r="G4219" s="3"/>
      <c r="H4219" s="3"/>
      <c r="I4219" s="3"/>
      <c r="J4219" s="3"/>
      <c r="K4219" s="3"/>
      <c r="L4219" s="3"/>
      <c r="M4219" s="3"/>
      <c r="N4219" s="40"/>
      <c r="O4219" s="3"/>
      <c r="P4219" s="3"/>
      <c r="Q4219" s="3"/>
      <c r="R4219" s="68"/>
      <c r="S4219" s="69"/>
      <c r="T4219" s="14"/>
      <c r="U4219" s="20"/>
      <c r="V4219" s="534"/>
      <c r="W4219" s="534"/>
      <c r="Z4219" s="697"/>
      <c r="AA4219" s="697"/>
      <c r="AB4219" s="697"/>
      <c r="AC4219" s="700"/>
    </row>
    <row r="4220" spans="1:29" s="751" customFormat="1" ht="24.75" customHeight="1" x14ac:dyDescent="0.15">
      <c r="A4220" s="527">
        <v>14</v>
      </c>
      <c r="B4220" s="518"/>
      <c r="C4220" s="518"/>
      <c r="D4220" s="518"/>
      <c r="E4220" s="518"/>
      <c r="F4220" s="518"/>
      <c r="G4220" s="518"/>
      <c r="H4220" s="518"/>
      <c r="I4220" s="518"/>
      <c r="J4220" s="518"/>
      <c r="K4220" s="518"/>
      <c r="L4220" s="518"/>
      <c r="M4220" s="518"/>
      <c r="N4220" s="40"/>
      <c r="O4220" s="3"/>
      <c r="P4220" s="3"/>
      <c r="Q4220" s="3"/>
      <c r="R4220" s="68"/>
      <c r="S4220" s="69"/>
      <c r="T4220" s="14"/>
      <c r="U4220" s="20"/>
      <c r="V4220" s="534"/>
      <c r="W4220" s="534"/>
      <c r="Z4220" s="697"/>
      <c r="AA4220" s="697"/>
      <c r="AB4220" s="697"/>
    </row>
    <row r="4221" spans="1:29" s="751" customFormat="1" ht="24.75" customHeight="1" x14ac:dyDescent="0.15">
      <c r="A4221" s="527">
        <v>15</v>
      </c>
      <c r="B4221" s="518"/>
      <c r="C4221" s="518"/>
      <c r="D4221" s="518"/>
      <c r="E4221" s="518"/>
      <c r="F4221" s="518"/>
      <c r="G4221" s="518"/>
      <c r="H4221" s="518"/>
      <c r="I4221" s="518"/>
      <c r="J4221" s="518"/>
      <c r="K4221" s="518"/>
      <c r="L4221" s="518"/>
      <c r="M4221" s="518"/>
      <c r="N4221" s="40"/>
      <c r="O4221" s="3"/>
      <c r="P4221" s="3"/>
      <c r="Q4221" s="3"/>
      <c r="R4221" s="68"/>
      <c r="S4221" s="69"/>
      <c r="T4221" s="14"/>
      <c r="U4221" s="20"/>
      <c r="V4221" s="534"/>
      <c r="W4221" s="534"/>
      <c r="Z4221" s="697"/>
      <c r="AA4221" s="697"/>
      <c r="AB4221" s="697"/>
    </row>
    <row r="4222" spans="1:29" s="751" customFormat="1" ht="24.75" customHeight="1" x14ac:dyDescent="0.15">
      <c r="A4222" s="527">
        <v>16</v>
      </c>
      <c r="B4222" s="518"/>
      <c r="C4222" s="518"/>
      <c r="D4222" s="518"/>
      <c r="E4222" s="518"/>
      <c r="F4222" s="518"/>
      <c r="G4222" s="518"/>
      <c r="H4222" s="518"/>
      <c r="I4222" s="518"/>
      <c r="J4222" s="518"/>
      <c r="K4222" s="518"/>
      <c r="L4222" s="518"/>
      <c r="M4222" s="518"/>
      <c r="N4222" s="40"/>
      <c r="O4222" s="40"/>
      <c r="P4222" s="40"/>
      <c r="Q4222" s="40"/>
      <c r="R4222" s="68"/>
      <c r="S4222" s="69"/>
      <c r="T4222" s="14"/>
      <c r="U4222" s="20"/>
      <c r="V4222" s="534"/>
      <c r="W4222" s="534"/>
      <c r="Z4222" s="697"/>
      <c r="AA4222" s="697"/>
      <c r="AB4222" s="697"/>
    </row>
    <row r="4223" spans="1:29" s="751" customFormat="1" ht="24.75" customHeight="1" x14ac:dyDescent="0.15">
      <c r="A4223" s="527">
        <v>17</v>
      </c>
      <c r="B4223" s="518"/>
      <c r="C4223" s="518"/>
      <c r="D4223" s="518"/>
      <c r="E4223" s="518"/>
      <c r="F4223" s="518"/>
      <c r="G4223" s="518"/>
      <c r="H4223" s="518"/>
      <c r="I4223" s="518"/>
      <c r="J4223" s="518"/>
      <c r="K4223" s="518"/>
      <c r="L4223" s="518"/>
      <c r="M4223" s="518"/>
      <c r="N4223" s="40"/>
      <c r="O4223" s="40"/>
      <c r="P4223" s="40"/>
      <c r="Q4223" s="40"/>
      <c r="R4223" s="68"/>
      <c r="S4223" s="69"/>
      <c r="T4223" s="14"/>
      <c r="U4223" s="20"/>
      <c r="V4223" s="534"/>
      <c r="W4223" s="534"/>
      <c r="Z4223" s="104"/>
      <c r="AA4223" s="104"/>
      <c r="AB4223" s="104"/>
    </row>
    <row r="4224" spans="1:29" s="751" customFormat="1" ht="24.75" customHeight="1" x14ac:dyDescent="0.15">
      <c r="A4224" s="527">
        <v>18</v>
      </c>
      <c r="B4224" s="518"/>
      <c r="C4224" s="518"/>
      <c r="D4224" s="518"/>
      <c r="E4224" s="518"/>
      <c r="F4224" s="518"/>
      <c r="G4224" s="518"/>
      <c r="H4224" s="518"/>
      <c r="I4224" s="518"/>
      <c r="J4224" s="518"/>
      <c r="K4224" s="518"/>
      <c r="L4224" s="518"/>
      <c r="M4224" s="518"/>
      <c r="N4224" s="40"/>
      <c r="O4224" s="40"/>
      <c r="P4224" s="40"/>
      <c r="Q4224" s="40"/>
      <c r="R4224" s="68"/>
      <c r="S4224" s="69"/>
      <c r="T4224" s="14"/>
      <c r="U4224" s="20"/>
      <c r="V4224" s="534"/>
      <c r="W4224" s="534"/>
      <c r="Z4224" s="104"/>
      <c r="AA4224" s="104"/>
      <c r="AB4224" s="104"/>
    </row>
    <row r="4225" spans="1:28" s="751" customFormat="1" ht="24.75" customHeight="1" x14ac:dyDescent="0.15">
      <c r="A4225" s="527">
        <v>19</v>
      </c>
      <c r="B4225" s="518"/>
      <c r="C4225" s="518"/>
      <c r="D4225" s="518"/>
      <c r="E4225" s="518"/>
      <c r="F4225" s="518"/>
      <c r="G4225" s="518"/>
      <c r="H4225" s="518"/>
      <c r="I4225" s="518"/>
      <c r="J4225" s="518"/>
      <c r="K4225" s="518"/>
      <c r="L4225" s="518"/>
      <c r="M4225" s="518"/>
      <c r="N4225" s="40"/>
      <c r="O4225" s="40"/>
      <c r="P4225" s="40"/>
      <c r="Q4225" s="40"/>
      <c r="R4225" s="10"/>
      <c r="S4225" s="69"/>
      <c r="T4225" s="14"/>
      <c r="U4225" s="20"/>
      <c r="V4225" s="534"/>
      <c r="W4225" s="534"/>
      <c r="Z4225" s="104"/>
      <c r="AA4225" s="104"/>
      <c r="AB4225" s="104"/>
    </row>
    <row r="4226" spans="1:28" s="751" customFormat="1" ht="24.75" customHeight="1" x14ac:dyDescent="0.15">
      <c r="A4226" s="527">
        <v>20</v>
      </c>
      <c r="B4226" s="518"/>
      <c r="C4226" s="518"/>
      <c r="D4226" s="518"/>
      <c r="E4226" s="518"/>
      <c r="F4226" s="518"/>
      <c r="G4226" s="518"/>
      <c r="H4226" s="518"/>
      <c r="I4226" s="518"/>
      <c r="J4226" s="518"/>
      <c r="K4226" s="518"/>
      <c r="L4226" s="518"/>
      <c r="M4226" s="518"/>
      <c r="N4226" s="3"/>
      <c r="O4226" s="3"/>
      <c r="P4226" s="3"/>
      <c r="Q4226" s="3"/>
      <c r="R4226" s="9"/>
      <c r="S4226" s="4"/>
      <c r="T4226" s="14"/>
      <c r="U4226" s="20"/>
      <c r="V4226" s="534"/>
      <c r="W4226" s="534"/>
      <c r="Z4226" s="104"/>
      <c r="AA4226" s="104"/>
      <c r="AB4226" s="104"/>
    </row>
    <row r="4227" spans="1:28" s="751" customFormat="1" ht="24.75" customHeight="1" x14ac:dyDescent="0.15">
      <c r="A4227" s="527">
        <v>21</v>
      </c>
      <c r="B4227" s="518"/>
      <c r="C4227" s="518"/>
      <c r="D4227" s="518"/>
      <c r="E4227" s="518"/>
      <c r="F4227" s="518"/>
      <c r="G4227" s="518"/>
      <c r="H4227" s="518"/>
      <c r="I4227" s="518"/>
      <c r="J4227" s="518"/>
      <c r="K4227" s="518"/>
      <c r="L4227" s="518"/>
      <c r="M4227" s="518"/>
      <c r="N4227" s="4"/>
      <c r="O4227" s="4"/>
      <c r="P4227" s="4"/>
      <c r="Q4227" s="4"/>
      <c r="R4227" s="4"/>
      <c r="S4227" s="4"/>
      <c r="T4227" s="14"/>
      <c r="U4227" s="20"/>
      <c r="V4227" s="534"/>
      <c r="W4227" s="534"/>
      <c r="Z4227" s="104"/>
      <c r="AA4227" s="104"/>
      <c r="AB4227" s="104"/>
    </row>
    <row r="4228" spans="1:28" s="751" customFormat="1" ht="24.75" customHeight="1" x14ac:dyDescent="0.15">
      <c r="A4228" s="527">
        <v>22</v>
      </c>
      <c r="B4228" s="518"/>
      <c r="C4228" s="518"/>
      <c r="D4228" s="518"/>
      <c r="E4228" s="518"/>
      <c r="F4228" s="518"/>
      <c r="G4228" s="518"/>
      <c r="H4228" s="518"/>
      <c r="I4228" s="518"/>
      <c r="J4228" s="518"/>
      <c r="K4228" s="518"/>
      <c r="L4228" s="518"/>
      <c r="M4228" s="518"/>
      <c r="N4228" s="4"/>
      <c r="O4228" s="4"/>
      <c r="P4228" s="4"/>
      <c r="Q4228" s="4"/>
      <c r="R4228" s="4"/>
      <c r="S4228" s="4"/>
      <c r="T4228" s="14"/>
      <c r="U4228" s="20"/>
      <c r="V4228" s="534"/>
      <c r="W4228" s="534"/>
      <c r="Z4228" s="104"/>
      <c r="AA4228" s="104"/>
      <c r="AB4228" s="104"/>
    </row>
    <row r="4229" spans="1:28" s="751" customFormat="1" ht="24.75" customHeight="1" x14ac:dyDescent="0.15">
      <c r="A4229" s="527">
        <v>23</v>
      </c>
      <c r="B4229" s="518"/>
      <c r="C4229" s="518"/>
      <c r="D4229" s="518"/>
      <c r="E4229" s="518"/>
      <c r="F4229" s="518"/>
      <c r="G4229" s="518"/>
      <c r="H4229" s="518"/>
      <c r="I4229" s="518"/>
      <c r="J4229" s="518"/>
      <c r="K4229" s="518"/>
      <c r="L4229" s="518"/>
      <c r="M4229" s="518"/>
      <c r="N4229" s="4"/>
      <c r="O4229" s="4"/>
      <c r="P4229" s="4"/>
      <c r="Q4229" s="4"/>
      <c r="R4229" s="4"/>
      <c r="S4229" s="4"/>
      <c r="T4229" s="14"/>
      <c r="U4229" s="20"/>
      <c r="V4229" s="534"/>
      <c r="W4229" s="534"/>
      <c r="Z4229" s="104"/>
      <c r="AA4229" s="104"/>
      <c r="AB4229" s="104"/>
    </row>
    <row r="4230" spans="1:28" s="751" customFormat="1" ht="24.75" customHeight="1" x14ac:dyDescent="0.15">
      <c r="A4230" s="527">
        <v>24</v>
      </c>
      <c r="B4230" s="518"/>
      <c r="C4230" s="518"/>
      <c r="D4230" s="518"/>
      <c r="E4230" s="518"/>
      <c r="F4230" s="518"/>
      <c r="G4230" s="518"/>
      <c r="H4230" s="518"/>
      <c r="I4230" s="518"/>
      <c r="J4230" s="518"/>
      <c r="K4230" s="518"/>
      <c r="L4230" s="518"/>
      <c r="M4230" s="518"/>
      <c r="N4230" s="4"/>
      <c r="O4230" s="4"/>
      <c r="P4230" s="4"/>
      <c r="Q4230" s="4"/>
      <c r="R4230" s="4"/>
      <c r="S4230" s="4"/>
      <c r="T4230" s="14"/>
      <c r="U4230" s="20"/>
      <c r="V4230" s="534"/>
      <c r="W4230" s="534"/>
      <c r="Z4230" s="104"/>
      <c r="AA4230" s="104"/>
      <c r="AB4230" s="104"/>
    </row>
    <row r="4231" spans="1:28" s="751" customFormat="1" ht="24.75" customHeight="1" x14ac:dyDescent="0.15">
      <c r="A4231" s="527">
        <v>25</v>
      </c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14"/>
      <c r="U4231" s="20"/>
      <c r="V4231" s="534"/>
      <c r="W4231" s="534"/>
      <c r="Z4231" s="104"/>
      <c r="AA4231" s="104"/>
      <c r="AB4231" s="104"/>
    </row>
    <row r="4232" spans="1:28" s="751" customFormat="1" ht="24.75" customHeight="1" x14ac:dyDescent="0.15">
      <c r="A4232" s="527">
        <v>26</v>
      </c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14"/>
      <c r="U4232" s="20"/>
      <c r="V4232" s="534"/>
      <c r="W4232" s="534"/>
      <c r="Z4232" s="104"/>
      <c r="AA4232" s="104"/>
      <c r="AB4232" s="104"/>
    </row>
    <row r="4233" spans="1:28" s="751" customFormat="1" ht="24.75" customHeight="1" x14ac:dyDescent="0.15">
      <c r="A4233" s="527">
        <v>27</v>
      </c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14"/>
      <c r="U4233" s="20"/>
      <c r="V4233" s="534"/>
      <c r="W4233" s="534"/>
      <c r="Z4233" s="104"/>
      <c r="AA4233" s="104"/>
      <c r="AB4233" s="104"/>
    </row>
    <row r="4234" spans="1:28" s="751" customFormat="1" ht="24.75" customHeight="1" x14ac:dyDescent="0.15">
      <c r="A4234" s="527">
        <v>28</v>
      </c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14"/>
      <c r="U4234" s="20"/>
      <c r="V4234" s="534"/>
      <c r="W4234" s="534"/>
      <c r="Z4234" s="104"/>
      <c r="AA4234" s="104"/>
      <c r="AB4234" s="104"/>
    </row>
    <row r="4235" spans="1:28" s="751" customFormat="1" ht="24.75" customHeight="1" x14ac:dyDescent="0.15">
      <c r="A4235" s="527">
        <v>29</v>
      </c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14"/>
      <c r="U4235" s="20"/>
      <c r="V4235" s="534"/>
      <c r="W4235" s="534"/>
      <c r="Z4235" s="104"/>
      <c r="AA4235" s="104"/>
      <c r="AB4235" s="104"/>
    </row>
    <row r="4236" spans="1:28" s="751" customFormat="1" ht="24.75" customHeight="1" x14ac:dyDescent="0.15">
      <c r="A4236" s="527">
        <v>30</v>
      </c>
      <c r="B4236" s="45"/>
      <c r="C4236" s="45"/>
      <c r="D4236" s="45"/>
      <c r="E4236" s="45"/>
      <c r="F4236" s="45"/>
      <c r="G4236" s="45"/>
      <c r="H4236" s="45"/>
      <c r="I4236" s="45"/>
      <c r="J4236" s="45"/>
      <c r="K4236" s="45"/>
      <c r="L4236" s="45"/>
      <c r="M4236" s="45"/>
      <c r="N4236" s="45"/>
      <c r="O4236" s="45"/>
      <c r="P4236" s="45"/>
      <c r="Q4236" s="45"/>
      <c r="R4236" s="45"/>
      <c r="S4236" s="45"/>
      <c r="T4236" s="46"/>
      <c r="U4236" s="47"/>
      <c r="V4236" s="534"/>
      <c r="W4236" s="534"/>
      <c r="Z4236" s="104"/>
      <c r="AA4236" s="104"/>
      <c r="AB4236" s="104"/>
    </row>
    <row r="4237" spans="1:28" s="751" customFormat="1" ht="24.75" customHeight="1" x14ac:dyDescent="0.15">
      <c r="A4237" s="527">
        <v>31</v>
      </c>
      <c r="B4237" s="45"/>
      <c r="C4237" s="45"/>
      <c r="D4237" s="45"/>
      <c r="E4237" s="45"/>
      <c r="F4237" s="45"/>
      <c r="G4237" s="45"/>
      <c r="H4237" s="45"/>
      <c r="I4237" s="45"/>
      <c r="J4237" s="45"/>
      <c r="K4237" s="45"/>
      <c r="L4237" s="45"/>
      <c r="M4237" s="45"/>
      <c r="N4237" s="45"/>
      <c r="O4237" s="45"/>
      <c r="P4237" s="45"/>
      <c r="Q4237" s="45"/>
      <c r="R4237" s="45"/>
      <c r="S4237" s="45"/>
      <c r="T4237" s="46"/>
      <c r="U4237" s="47"/>
      <c r="V4237" s="534"/>
      <c r="W4237" s="534"/>
      <c r="Z4237" s="104"/>
      <c r="AA4237" s="104"/>
      <c r="AB4237" s="104"/>
    </row>
    <row r="4238" spans="1:28" s="751" customFormat="1" ht="24.75" customHeight="1" x14ac:dyDescent="0.15">
      <c r="A4238" s="527">
        <v>32</v>
      </c>
      <c r="B4238" s="45"/>
      <c r="C4238" s="45"/>
      <c r="D4238" s="45"/>
      <c r="E4238" s="45"/>
      <c r="F4238" s="45"/>
      <c r="G4238" s="45"/>
      <c r="H4238" s="45"/>
      <c r="I4238" s="45"/>
      <c r="J4238" s="45"/>
      <c r="K4238" s="45"/>
      <c r="L4238" s="45"/>
      <c r="M4238" s="45"/>
      <c r="N4238" s="45"/>
      <c r="O4238" s="45"/>
      <c r="P4238" s="45"/>
      <c r="Q4238" s="45"/>
      <c r="R4238" s="45"/>
      <c r="S4238" s="45"/>
      <c r="T4238" s="46"/>
      <c r="U4238" s="47"/>
      <c r="V4238" s="534"/>
      <c r="W4238" s="534"/>
      <c r="Z4238" s="104"/>
      <c r="AA4238" s="104"/>
      <c r="AB4238" s="104"/>
    </row>
    <row r="4239" spans="1:28" s="751" customFormat="1" ht="24.75" customHeight="1" thickBot="1" x14ac:dyDescent="0.2">
      <c r="A4239" s="456">
        <v>33</v>
      </c>
      <c r="B4239" s="12"/>
      <c r="C4239" s="12"/>
      <c r="D4239" s="12"/>
      <c r="E4239" s="12"/>
      <c r="F4239" s="12"/>
      <c r="G4239" s="12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31"/>
      <c r="U4239" s="32"/>
      <c r="V4239" s="534"/>
      <c r="W4239" s="534"/>
      <c r="Z4239" s="104"/>
      <c r="AA4239" s="104"/>
      <c r="AB4239" s="104"/>
    </row>
    <row r="4240" spans="1:28" s="751" customFormat="1" ht="18" customHeight="1" thickBot="1" x14ac:dyDescent="0.2">
      <c r="A4240" s="1522" t="s">
        <v>1017</v>
      </c>
      <c r="B4240" s="1523"/>
      <c r="C4240" s="1574" t="s">
        <v>1019</v>
      </c>
      <c r="D4240" s="1574"/>
      <c r="E4240" s="1574"/>
      <c r="F4240" s="1575"/>
      <c r="G4240" s="13"/>
      <c r="H4240" s="13"/>
      <c r="I4240" s="13"/>
      <c r="J4240" s="13"/>
      <c r="K4240" s="13"/>
      <c r="L4240" s="13"/>
      <c r="M4240" s="13"/>
      <c r="N4240" s="13"/>
      <c r="O4240" s="13"/>
      <c r="P4240" s="13"/>
      <c r="Q4240" s="13"/>
      <c r="R4240" s="13"/>
      <c r="S4240" s="13"/>
      <c r="T4240" s="467"/>
      <c r="U4240" s="467"/>
      <c r="V4240" s="534"/>
      <c r="W4240" s="534"/>
      <c r="Z4240" s="104"/>
      <c r="AA4240" s="104"/>
      <c r="AB4240" s="104"/>
    </row>
    <row r="4241" spans="1:27" s="1367" customFormat="1" ht="31.5" customHeight="1" thickBot="1" x14ac:dyDescent="0.2">
      <c r="A4241" s="1584" t="s">
        <v>1507</v>
      </c>
      <c r="B4241" s="1585"/>
      <c r="C4241" s="1585"/>
      <c r="D4241" s="1585"/>
      <c r="E4241" s="1586"/>
      <c r="F4241" s="1411" t="s">
        <v>1766</v>
      </c>
      <c r="G4241" s="284"/>
      <c r="H4241" s="1587" t="s">
        <v>2155</v>
      </c>
      <c r="I4241" s="1588"/>
      <c r="J4241" s="1588"/>
      <c r="K4241" s="285" t="s">
        <v>2058</v>
      </c>
      <c r="L4241" s="1589" t="s">
        <v>2156</v>
      </c>
      <c r="M4241" s="1589"/>
      <c r="N4241" s="1590"/>
      <c r="O4241" s="284"/>
      <c r="P4241" s="286"/>
      <c r="Q4241" s="286"/>
      <c r="R4241" s="286"/>
      <c r="S4241" s="284"/>
      <c r="T4241" s="1580" t="s">
        <v>2157</v>
      </c>
      <c r="U4241" s="1581"/>
      <c r="V4241" s="1385">
        <f>V4243/V4248</f>
        <v>1.4997044917257651E-2</v>
      </c>
      <c r="W4241" s="1385">
        <f>W4243/W4248</f>
        <v>1.431405895691607E-2</v>
      </c>
      <c r="X4241" s="1422">
        <f>AVERAGE(V4241,W4241)</f>
        <v>1.4655551937086861E-2</v>
      </c>
      <c r="Y4241" s="637" t="s">
        <v>2158</v>
      </c>
      <c r="Z4241" s="679">
        <f>ROUND(X4241*1440,0)/1440</f>
        <v>1.4583333333333334E-2</v>
      </c>
      <c r="AA4241" s="1366"/>
    </row>
    <row r="4242" spans="1:27" s="1367" customFormat="1" ht="9" customHeight="1" thickBot="1" x14ac:dyDescent="0.2">
      <c r="A4242" s="284"/>
      <c r="B4242" s="284"/>
      <c r="C4242" s="284"/>
      <c r="D4242" s="284"/>
      <c r="E4242" s="284"/>
      <c r="F4242" s="284"/>
      <c r="G4242" s="284"/>
      <c r="H4242" s="284"/>
      <c r="I4242" s="284"/>
      <c r="J4242" s="284"/>
      <c r="K4242" s="284"/>
      <c r="L4242" s="284"/>
      <c r="M4242" s="284"/>
      <c r="N4242" s="284"/>
      <c r="O4242" s="284"/>
      <c r="P4242" s="284"/>
      <c r="Q4242" s="284"/>
      <c r="R4242" s="284"/>
      <c r="S4242" s="284"/>
      <c r="T4242" s="284"/>
      <c r="U4242" s="284"/>
      <c r="V4242" s="1385">
        <f>'[1]25.03.00'!$G$10</f>
        <v>0.23611111111111113</v>
      </c>
      <c r="W4242" s="1385">
        <f>'[1]25.03.00'!$H$6</f>
        <v>0.23611111111111113</v>
      </c>
      <c r="Z4242" s="1393"/>
      <c r="AA4242" s="1366"/>
    </row>
    <row r="4243" spans="1:27" s="1367" customFormat="1" ht="20.100000000000001" customHeight="1" thickBot="1" x14ac:dyDescent="0.2">
      <c r="A4243" s="1834" t="s">
        <v>137</v>
      </c>
      <c r="B4243" s="1835"/>
      <c r="C4243" s="287" t="s">
        <v>195</v>
      </c>
      <c r="D4243" s="288"/>
      <c r="E4243" s="289"/>
      <c r="F4243" s="1453" t="s">
        <v>733</v>
      </c>
      <c r="G4243" s="1454"/>
      <c r="H4243" s="1454"/>
      <c r="I4243" s="1454"/>
      <c r="J4243" s="1454"/>
      <c r="K4243" s="284"/>
      <c r="L4243" s="284"/>
      <c r="M4243" s="284"/>
      <c r="N4243" s="1463" t="s">
        <v>3</v>
      </c>
      <c r="O4243" s="1464"/>
      <c r="P4243" s="1465">
        <f>MINUTE(Z4241)</f>
        <v>21</v>
      </c>
      <c r="Q4243" s="1466"/>
      <c r="R4243" s="284"/>
      <c r="S4243" s="290" t="s">
        <v>2159</v>
      </c>
      <c r="T4243" s="1582">
        <v>5.9027777777777776E-2</v>
      </c>
      <c r="U4243" s="1583"/>
      <c r="V4243" s="1385">
        <f>V4244-V4242</f>
        <v>0.70486111111110961</v>
      </c>
      <c r="W4243" s="1385">
        <f>W4244-W4242</f>
        <v>0.7013888888888874</v>
      </c>
      <c r="Z4243" s="1393"/>
      <c r="AA4243" s="1366"/>
    </row>
    <row r="4244" spans="1:27" s="1367" customFormat="1" ht="9" customHeight="1" thickBot="1" x14ac:dyDescent="0.2">
      <c r="A4244" s="284"/>
      <c r="B4244" s="284"/>
      <c r="C4244" s="284"/>
      <c r="D4244" s="284"/>
      <c r="E4244" s="284"/>
      <c r="F4244" s="284"/>
      <c r="G4244" s="284"/>
      <c r="H4244" s="284"/>
      <c r="I4244" s="284"/>
      <c r="J4244" s="284"/>
      <c r="K4244" s="284"/>
      <c r="L4244" s="284"/>
      <c r="M4244" s="284"/>
      <c r="N4244" s="284"/>
      <c r="O4244" s="284"/>
      <c r="P4244" s="284"/>
      <c r="Q4244" s="284"/>
      <c r="R4244" s="284"/>
      <c r="S4244" s="284"/>
      <c r="T4244" s="284"/>
      <c r="U4244" s="284"/>
      <c r="V4244" s="1385">
        <f>'[1]25.03.00'!$Q$9</f>
        <v>0.94097222222222077</v>
      </c>
      <c r="W4244" s="1385">
        <f>'[1]25.03.00'!$P$14</f>
        <v>0.93749999999999856</v>
      </c>
      <c r="Z4244" s="1393"/>
      <c r="AA4244" s="1366"/>
    </row>
    <row r="4245" spans="1:27" s="1367" customFormat="1" ht="20.100000000000001" customHeight="1" x14ac:dyDescent="0.15">
      <c r="A4245" s="1836" t="s">
        <v>2160</v>
      </c>
      <c r="B4245" s="1557">
        <v>1</v>
      </c>
      <c r="C4245" s="1558"/>
      <c r="D4245" s="1557">
        <v>2</v>
      </c>
      <c r="E4245" s="1558"/>
      <c r="F4245" s="1557">
        <v>3</v>
      </c>
      <c r="G4245" s="1558"/>
      <c r="H4245" s="1557">
        <v>4</v>
      </c>
      <c r="I4245" s="1558"/>
      <c r="J4245" s="1557">
        <v>5</v>
      </c>
      <c r="K4245" s="1558"/>
      <c r="L4245" s="1557">
        <v>6</v>
      </c>
      <c r="M4245" s="1558"/>
      <c r="N4245" s="1557">
        <v>7</v>
      </c>
      <c r="O4245" s="1558"/>
      <c r="P4245" s="1557">
        <v>8</v>
      </c>
      <c r="Q4245" s="1558"/>
      <c r="R4245" s="1557">
        <v>9</v>
      </c>
      <c r="S4245" s="1558"/>
      <c r="T4245" s="1557">
        <v>10</v>
      </c>
      <c r="U4245" s="1579"/>
      <c r="V4245" s="1406"/>
      <c r="W4245" s="1406"/>
      <c r="Z4245" s="1393"/>
      <c r="AA4245" s="1366"/>
    </row>
    <row r="4246" spans="1:27" s="1367" customFormat="1" ht="20.100000000000001" customHeight="1" x14ac:dyDescent="0.15">
      <c r="A4246" s="1837"/>
      <c r="B4246" s="291" t="s">
        <v>196</v>
      </c>
      <c r="C4246" s="291" t="s">
        <v>194</v>
      </c>
      <c r="D4246" s="291" t="s">
        <v>196</v>
      </c>
      <c r="E4246" s="291" t="s">
        <v>194</v>
      </c>
      <c r="F4246" s="291" t="s">
        <v>2161</v>
      </c>
      <c r="G4246" s="291" t="s">
        <v>194</v>
      </c>
      <c r="H4246" s="291" t="s">
        <v>2162</v>
      </c>
      <c r="I4246" s="291" t="s">
        <v>2163</v>
      </c>
      <c r="J4246" s="291" t="s">
        <v>2164</v>
      </c>
      <c r="K4246" s="291" t="s">
        <v>2165</v>
      </c>
      <c r="L4246" s="291" t="s">
        <v>2164</v>
      </c>
      <c r="M4246" s="291"/>
      <c r="N4246" s="291"/>
      <c r="O4246" s="291"/>
      <c r="P4246" s="298"/>
      <c r="Q4246" s="291"/>
      <c r="R4246" s="291"/>
      <c r="S4246" s="291"/>
      <c r="T4246" s="291"/>
      <c r="U4246" s="292"/>
      <c r="V4246" s="1406" t="s">
        <v>141</v>
      </c>
      <c r="W4246" s="516" t="s">
        <v>2166</v>
      </c>
      <c r="Z4246" s="1393"/>
      <c r="AA4246" s="1366"/>
    </row>
    <row r="4247" spans="1:27" s="1367" customFormat="1" ht="24.75" customHeight="1" x14ac:dyDescent="0.15">
      <c r="A4247" s="293">
        <v>1</v>
      </c>
      <c r="B4247" s="294"/>
      <c r="C4247" s="295" t="s">
        <v>67</v>
      </c>
      <c r="D4247" s="296">
        <v>0.30555555555555558</v>
      </c>
      <c r="E4247" s="296">
        <v>0.36805555555555564</v>
      </c>
      <c r="F4247" s="296">
        <v>0.45486111111111116</v>
      </c>
      <c r="G4247" s="296">
        <v>0.5194444444444446</v>
      </c>
      <c r="H4247" s="296">
        <v>0.60277777777777752</v>
      </c>
      <c r="I4247" s="296">
        <v>0.66944444444444462</v>
      </c>
      <c r="J4247" s="296">
        <v>0.75277777777777755</v>
      </c>
      <c r="K4247" s="296">
        <v>0.82083333333333353</v>
      </c>
      <c r="L4247" s="296"/>
      <c r="M4247" s="297"/>
      <c r="N4247" s="297"/>
      <c r="O4247" s="298"/>
      <c r="P4247" s="298"/>
      <c r="Q4247" s="298"/>
      <c r="R4247" s="298"/>
      <c r="S4247" s="298"/>
      <c r="T4247" s="298"/>
      <c r="U4247" s="299"/>
      <c r="V4247" s="21">
        <f>COUNTA(B4247:U4279)</f>
        <v>96</v>
      </c>
      <c r="W4247" s="41">
        <f>V4247/11/2</f>
        <v>4.3636363636363633</v>
      </c>
      <c r="Z4247" s="697"/>
      <c r="AA4247" s="1366"/>
    </row>
    <row r="4248" spans="1:27" s="1367" customFormat="1" ht="24.75" customHeight="1" x14ac:dyDescent="0.15">
      <c r="A4248" s="293">
        <v>2</v>
      </c>
      <c r="B4248" s="300"/>
      <c r="C4248" s="296">
        <v>0.23611111111111113</v>
      </c>
      <c r="D4248" s="296">
        <v>0.31944444444444448</v>
      </c>
      <c r="E4248" s="296">
        <v>0.38402777777777786</v>
      </c>
      <c r="F4248" s="296">
        <v>0.47083333333333338</v>
      </c>
      <c r="G4248" s="296">
        <v>0.53541666666666687</v>
      </c>
      <c r="H4248" s="296">
        <v>0.61944444444444424</v>
      </c>
      <c r="I4248" s="296">
        <v>0.68611111111111134</v>
      </c>
      <c r="J4248" s="296">
        <v>0.77013888888888871</v>
      </c>
      <c r="K4248" s="296">
        <v>0.83541666666666681</v>
      </c>
      <c r="L4248" s="296"/>
      <c r="M4248" s="297"/>
      <c r="N4248" s="297"/>
      <c r="O4248" s="298"/>
      <c r="P4248" s="298"/>
      <c r="Q4248" s="298"/>
      <c r="R4248" s="298"/>
      <c r="S4248" s="298"/>
      <c r="T4248" s="298"/>
      <c r="U4248" s="299"/>
      <c r="V4248" s="1381">
        <f>COUNTA(B4247:B4279,D4247:D4279,F4247:F4279,H4247:H4279,J4247:J4279,L4247:L4279,N4247:N4279,P4247:P4279,R4247:R4279,T4247:T4279)</f>
        <v>47</v>
      </c>
      <c r="W4248" s="1381">
        <f>COUNTA(C4247:C4279,E4247:E4279,G4247:G4279,I4247:I4279,K4247:K4279,M4247:M4279,O4247:O4279,Q4247:Q4279,S4247:S4279,U4247:U4279)</f>
        <v>49</v>
      </c>
      <c r="Y4248" s="1420">
        <f>(V4248+W4248)/2</f>
        <v>48</v>
      </c>
      <c r="Z4248" s="697"/>
      <c r="AA4248" s="1366"/>
    </row>
    <row r="4249" spans="1:27" s="1367" customFormat="1" ht="24.75" customHeight="1" x14ac:dyDescent="0.15">
      <c r="A4249" s="293">
        <v>3</v>
      </c>
      <c r="B4249" s="300"/>
      <c r="C4249" s="296">
        <v>0.25277777777777782</v>
      </c>
      <c r="D4249" s="296">
        <v>0.33333333333333337</v>
      </c>
      <c r="E4249" s="296">
        <v>0.40000000000000008</v>
      </c>
      <c r="F4249" s="296">
        <v>0.48611111111111116</v>
      </c>
      <c r="G4249" s="296">
        <v>0.55138888888888915</v>
      </c>
      <c r="H4249" s="296">
        <v>0.63611111111111096</v>
      </c>
      <c r="I4249" s="296">
        <v>0.70277777777777806</v>
      </c>
      <c r="J4249" s="296">
        <v>0.78749999999999987</v>
      </c>
      <c r="K4249" s="296">
        <v>0.85000000000000009</v>
      </c>
      <c r="L4249" s="296">
        <v>0.92222222222222217</v>
      </c>
      <c r="M4249" s="297"/>
      <c r="N4249" s="297"/>
      <c r="O4249" s="298"/>
      <c r="P4249" s="298"/>
      <c r="Q4249" s="298"/>
      <c r="R4249" s="298"/>
      <c r="S4249" s="298"/>
      <c r="T4249" s="298"/>
      <c r="U4249" s="299"/>
      <c r="V4249" s="1406" t="s">
        <v>2167</v>
      </c>
      <c r="W4249" s="1406" t="s">
        <v>2168</v>
      </c>
      <c r="Y4249" s="1367" t="s">
        <v>145</v>
      </c>
      <c r="Z4249" s="697"/>
      <c r="AA4249" s="1366"/>
    </row>
    <row r="4250" spans="1:27" s="1367" customFormat="1" ht="24.75" customHeight="1" x14ac:dyDescent="0.15">
      <c r="A4250" s="293">
        <v>4</v>
      </c>
      <c r="B4250" s="300"/>
      <c r="C4250" s="296">
        <v>0.26944444444444449</v>
      </c>
      <c r="D4250" s="296">
        <v>0.34722222222222227</v>
      </c>
      <c r="E4250" s="296">
        <v>0.41388888888888897</v>
      </c>
      <c r="F4250" s="296">
        <v>0.50138888888888888</v>
      </c>
      <c r="G4250" s="296">
        <v>0.56527777777777799</v>
      </c>
      <c r="H4250" s="296">
        <v>0.65277777777777768</v>
      </c>
      <c r="I4250" s="296">
        <v>0.71875000000000033</v>
      </c>
      <c r="J4250" s="296">
        <v>0.80486111111111103</v>
      </c>
      <c r="K4250" s="296">
        <v>0.86458333333333337</v>
      </c>
      <c r="L4250" s="296">
        <v>0.94097222222222221</v>
      </c>
      <c r="M4250" s="297"/>
      <c r="N4250" s="297"/>
      <c r="O4250" s="298"/>
      <c r="P4250" s="298"/>
      <c r="Q4250" s="298"/>
      <c r="R4250" s="298"/>
      <c r="S4250" s="298"/>
      <c r="T4250" s="298"/>
      <c r="U4250" s="299"/>
      <c r="V4250" s="517">
        <f>J4255-J4254</f>
        <v>1.8055555555555602E-2</v>
      </c>
      <c r="W4250" s="517">
        <f>K4252-K4251</f>
        <v>1.4583333333333282E-2</v>
      </c>
      <c r="Z4250" s="697"/>
      <c r="AA4250" s="1366"/>
    </row>
    <row r="4251" spans="1:27" s="1367" customFormat="1" ht="24.75" customHeight="1" x14ac:dyDescent="0.15">
      <c r="A4251" s="293">
        <v>5</v>
      </c>
      <c r="B4251" s="300"/>
      <c r="C4251" s="296">
        <v>0.28541666666666671</v>
      </c>
      <c r="D4251" s="296">
        <v>0.36111111111111116</v>
      </c>
      <c r="E4251" s="296">
        <v>0.42777777777777787</v>
      </c>
      <c r="F4251" s="296">
        <v>0.51666666666666661</v>
      </c>
      <c r="G4251" s="296">
        <v>0.57916666666666683</v>
      </c>
      <c r="H4251" s="296">
        <v>0.6694444444444444</v>
      </c>
      <c r="I4251" s="296">
        <v>0.73472222222222261</v>
      </c>
      <c r="J4251" s="296">
        <v>0.82222222222222219</v>
      </c>
      <c r="K4251" s="296">
        <v>0.87916666666666665</v>
      </c>
      <c r="L4251" s="296"/>
      <c r="M4251" s="297"/>
      <c r="N4251" s="297"/>
      <c r="O4251" s="298"/>
      <c r="P4251" s="298"/>
      <c r="Q4251" s="298"/>
      <c r="R4251" s="298"/>
      <c r="S4251" s="298"/>
      <c r="T4251" s="298"/>
      <c r="U4251" s="299"/>
      <c r="V4251" s="517">
        <f>J4256-J4255</f>
        <v>1.8055555555555602E-2</v>
      </c>
      <c r="W4251" s="517">
        <f>K4253-K4252</f>
        <v>1.4583333333333282E-2</v>
      </c>
      <c r="Z4251" s="697"/>
      <c r="AA4251" s="1366"/>
    </row>
    <row r="4252" spans="1:27" s="1367" customFormat="1" ht="24.75" customHeight="1" x14ac:dyDescent="0.15">
      <c r="A4252" s="293">
        <v>6</v>
      </c>
      <c r="B4252" s="296">
        <v>0.23611111111111113</v>
      </c>
      <c r="C4252" s="624">
        <v>0.29861111111111116</v>
      </c>
      <c r="D4252" s="296">
        <v>0.37708333333333338</v>
      </c>
      <c r="E4252" s="296">
        <v>0.44305555555555565</v>
      </c>
      <c r="F4252" s="296">
        <v>0.53055555555555545</v>
      </c>
      <c r="G4252" s="296">
        <v>0.59305555555555567</v>
      </c>
      <c r="H4252" s="624">
        <v>0.6826388888888888</v>
      </c>
      <c r="I4252" s="296">
        <v>0.75069444444444489</v>
      </c>
      <c r="J4252" s="296">
        <v>0.83749999999999991</v>
      </c>
      <c r="K4252" s="296">
        <v>0.89374999999999993</v>
      </c>
      <c r="L4252" s="296"/>
      <c r="M4252" s="301"/>
      <c r="N4252" s="297"/>
      <c r="O4252" s="298"/>
      <c r="P4252" s="298"/>
      <c r="Q4252" s="298"/>
      <c r="R4252" s="298"/>
      <c r="S4252" s="298"/>
      <c r="T4252" s="298"/>
      <c r="U4252" s="299"/>
      <c r="V4252" s="517">
        <f>L4249-J4256</f>
        <v>1.8055555555555602E-2</v>
      </c>
      <c r="W4252" s="517">
        <f>K4254-K4253</f>
        <v>1.4583333333333282E-2</v>
      </c>
      <c r="Z4252" s="697"/>
      <c r="AA4252" s="1366"/>
    </row>
    <row r="4253" spans="1:27" s="1367" customFormat="1" ht="24.75" customHeight="1" x14ac:dyDescent="0.15">
      <c r="A4253" s="293">
        <v>7</v>
      </c>
      <c r="B4253" s="296">
        <v>0.25</v>
      </c>
      <c r="C4253" s="624">
        <v>0.31180555555555561</v>
      </c>
      <c r="D4253" s="296">
        <v>0.3930555555555556</v>
      </c>
      <c r="E4253" s="296">
        <v>0.45833333333333343</v>
      </c>
      <c r="F4253" s="296">
        <v>0.54444444444444429</v>
      </c>
      <c r="G4253" s="296">
        <v>0.60694444444444451</v>
      </c>
      <c r="H4253" s="624">
        <v>0.69583333333333319</v>
      </c>
      <c r="I4253" s="296">
        <v>0.76458333333333373</v>
      </c>
      <c r="J4253" s="296">
        <v>0.85277777777777763</v>
      </c>
      <c r="K4253" s="296">
        <v>0.90833333333333321</v>
      </c>
      <c r="L4253" s="296"/>
      <c r="M4253" s="301"/>
      <c r="N4253" s="297"/>
      <c r="O4253" s="298"/>
      <c r="P4253" s="298"/>
      <c r="Q4253" s="298"/>
      <c r="R4253" s="298"/>
      <c r="S4253" s="298"/>
      <c r="T4253" s="298"/>
      <c r="U4253" s="299"/>
      <c r="V4253" s="517">
        <f>L4250-L4249</f>
        <v>1.8750000000000044E-2</v>
      </c>
      <c r="W4253" s="517">
        <f>K4255-K4254</f>
        <v>1.4583333333333504E-2</v>
      </c>
      <c r="Z4253" s="697"/>
      <c r="AA4253" s="1366"/>
    </row>
    <row r="4254" spans="1:27" s="1367" customFormat="1" ht="24.75" customHeight="1" x14ac:dyDescent="0.15">
      <c r="A4254" s="293">
        <v>8</v>
      </c>
      <c r="B4254" s="296">
        <v>0.2638888888888889</v>
      </c>
      <c r="C4254" s="624">
        <v>0.32500000000000007</v>
      </c>
      <c r="D4254" s="296">
        <v>0.40833333333333338</v>
      </c>
      <c r="E4254" s="296">
        <v>0.4736111111111112</v>
      </c>
      <c r="F4254" s="296">
        <v>0.55833333333333313</v>
      </c>
      <c r="G4254" s="296">
        <v>0.62083333333333335</v>
      </c>
      <c r="H4254" s="624">
        <v>0.70902777777777759</v>
      </c>
      <c r="I4254" s="296">
        <v>0.77847222222222257</v>
      </c>
      <c r="J4254" s="296">
        <v>0.86805555555555536</v>
      </c>
      <c r="K4254" s="296">
        <v>0.9229166666666665</v>
      </c>
      <c r="L4254" s="296"/>
      <c r="M4254" s="301"/>
      <c r="N4254" s="297"/>
      <c r="O4254" s="298"/>
      <c r="P4254" s="298"/>
      <c r="Q4254" s="298"/>
      <c r="R4254" s="298"/>
      <c r="S4254" s="298"/>
      <c r="T4254" s="298"/>
      <c r="U4254" s="299"/>
      <c r="V4254" s="517"/>
      <c r="W4254" s="517"/>
      <c r="Z4254" s="697"/>
      <c r="AA4254" s="1366"/>
    </row>
    <row r="4255" spans="1:27" s="1367" customFormat="1" ht="24.75" customHeight="1" x14ac:dyDescent="0.15">
      <c r="A4255" s="293">
        <v>9</v>
      </c>
      <c r="B4255" s="296">
        <v>0.27777777777777779</v>
      </c>
      <c r="C4255" s="624">
        <v>0.33819444444444452</v>
      </c>
      <c r="D4255" s="296">
        <v>0.42361111111111116</v>
      </c>
      <c r="E4255" s="296">
        <v>0.48888888888888898</v>
      </c>
      <c r="F4255" s="296">
        <v>0.57222222222222197</v>
      </c>
      <c r="G4255" s="296">
        <v>0.63680555555555562</v>
      </c>
      <c r="H4255" s="624">
        <v>0.72222222222222199</v>
      </c>
      <c r="I4255" s="296">
        <v>0.7923611111111114</v>
      </c>
      <c r="J4255" s="296">
        <v>0.88611111111111096</v>
      </c>
      <c r="K4255" s="296">
        <v>0.9375</v>
      </c>
      <c r="L4255" s="296"/>
      <c r="M4255" s="301"/>
      <c r="N4255" s="297"/>
      <c r="O4255" s="298"/>
      <c r="P4255" s="298"/>
      <c r="Q4255" s="298"/>
      <c r="R4255" s="298"/>
      <c r="S4255" s="298"/>
      <c r="T4255" s="298"/>
      <c r="U4255" s="299"/>
      <c r="V4255" s="517"/>
      <c r="W4255" s="517"/>
      <c r="Z4255" s="697"/>
      <c r="AA4255" s="1366"/>
    </row>
    <row r="4256" spans="1:27" s="1367" customFormat="1" ht="24.75" customHeight="1" x14ac:dyDescent="0.15">
      <c r="A4256" s="293">
        <v>10</v>
      </c>
      <c r="B4256" s="296">
        <v>0.29166666666666669</v>
      </c>
      <c r="C4256" s="624">
        <v>0.35138888888888897</v>
      </c>
      <c r="D4256" s="296">
        <v>0.43888888888888894</v>
      </c>
      <c r="E4256" s="296">
        <v>0.50347222222222232</v>
      </c>
      <c r="F4256" s="296">
        <v>0.58611111111111081</v>
      </c>
      <c r="G4256" s="296">
        <v>0.6527777777777779</v>
      </c>
      <c r="H4256" s="624">
        <v>0.73541666666666639</v>
      </c>
      <c r="I4256" s="296">
        <v>0.80625000000000024</v>
      </c>
      <c r="J4256" s="296">
        <v>0.90416666666666656</v>
      </c>
      <c r="K4256" s="296"/>
      <c r="L4256" s="296"/>
      <c r="M4256" s="301"/>
      <c r="N4256" s="297"/>
      <c r="O4256" s="298"/>
      <c r="P4256" s="298"/>
      <c r="Q4256" s="298"/>
      <c r="R4256" s="298"/>
      <c r="S4256" s="298"/>
      <c r="T4256" s="298"/>
      <c r="U4256" s="299"/>
      <c r="V4256" s="517"/>
      <c r="W4256" s="517"/>
      <c r="Z4256" s="697"/>
      <c r="AA4256" s="1366"/>
    </row>
    <row r="4257" spans="1:27" s="1367" customFormat="1" ht="24.75" customHeight="1" x14ac:dyDescent="0.15">
      <c r="A4257" s="293">
        <v>11</v>
      </c>
      <c r="B4257" s="296"/>
      <c r="C4257" s="296"/>
      <c r="D4257" s="296"/>
      <c r="E4257" s="296"/>
      <c r="F4257" s="296"/>
      <c r="G4257" s="296"/>
      <c r="H4257" s="296"/>
      <c r="I4257" s="296"/>
      <c r="J4257" s="296"/>
      <c r="K4257" s="296"/>
      <c r="L4257" s="296"/>
      <c r="M4257" s="301"/>
      <c r="N4257" s="297"/>
      <c r="O4257" s="298"/>
      <c r="P4257" s="298"/>
      <c r="Q4257" s="298"/>
      <c r="R4257" s="298"/>
      <c r="S4257" s="298"/>
      <c r="T4257" s="298"/>
      <c r="U4257" s="299"/>
      <c r="V4257" s="517"/>
      <c r="W4257" s="517"/>
      <c r="Z4257" s="697"/>
      <c r="AA4257" s="1366"/>
    </row>
    <row r="4258" spans="1:27" s="1367" customFormat="1" ht="24.75" customHeight="1" x14ac:dyDescent="0.15">
      <c r="A4258" s="1342">
        <v>12</v>
      </c>
      <c r="B4258" s="1386"/>
      <c r="C4258" s="1386"/>
      <c r="D4258" s="1386"/>
      <c r="E4258" s="1386"/>
      <c r="F4258" s="1386"/>
      <c r="G4258" s="1386"/>
      <c r="H4258" s="1386"/>
      <c r="I4258" s="1386"/>
      <c r="J4258" s="1386"/>
      <c r="K4258" s="1386"/>
      <c r="L4258" s="1386"/>
      <c r="M4258" s="1386"/>
      <c r="N4258" s="1386"/>
      <c r="O4258" s="1386"/>
      <c r="P4258" s="1386"/>
      <c r="Q4258" s="1386"/>
      <c r="R4258" s="68"/>
      <c r="S4258" s="69"/>
      <c r="T4258" s="1376"/>
      <c r="U4258" s="1380"/>
      <c r="V4258" s="517"/>
      <c r="W4258" s="517"/>
      <c r="Z4258" s="697"/>
      <c r="AA4258" s="1366"/>
    </row>
    <row r="4259" spans="1:27" s="1367" customFormat="1" ht="24.75" customHeight="1" x14ac:dyDescent="0.15">
      <c r="A4259" s="1342">
        <v>13</v>
      </c>
      <c r="B4259" s="1386"/>
      <c r="C4259" s="1386"/>
      <c r="D4259" s="1386"/>
      <c r="E4259" s="1386"/>
      <c r="F4259" s="1386"/>
      <c r="G4259" s="1386"/>
      <c r="H4259" s="1386"/>
      <c r="I4259" s="1386"/>
      <c r="J4259" s="1386"/>
      <c r="K4259" s="1386"/>
      <c r="L4259" s="1386"/>
      <c r="M4259" s="1386"/>
      <c r="N4259" s="1386"/>
      <c r="O4259" s="1386"/>
      <c r="P4259" s="1386"/>
      <c r="Q4259" s="1386"/>
      <c r="R4259" s="68"/>
      <c r="S4259" s="69"/>
      <c r="T4259" s="1376"/>
      <c r="U4259" s="1380"/>
      <c r="V4259" s="517"/>
      <c r="W4259" s="517"/>
      <c r="Z4259" s="697"/>
      <c r="AA4259" s="1366"/>
    </row>
    <row r="4260" spans="1:27" s="1367" customFormat="1" ht="24.75" customHeight="1" x14ac:dyDescent="0.15">
      <c r="A4260" s="1342">
        <v>14</v>
      </c>
      <c r="B4260" s="1386"/>
      <c r="C4260" s="1386"/>
      <c r="D4260" s="1386"/>
      <c r="E4260" s="1386"/>
      <c r="F4260" s="1386"/>
      <c r="G4260" s="1386"/>
      <c r="H4260" s="1386"/>
      <c r="I4260" s="1386"/>
      <c r="J4260" s="1386"/>
      <c r="K4260" s="1386"/>
      <c r="L4260" s="1386"/>
      <c r="M4260" s="1386"/>
      <c r="N4260" s="1386"/>
      <c r="O4260" s="1386"/>
      <c r="P4260" s="1386"/>
      <c r="Q4260" s="1386"/>
      <c r="R4260" s="68"/>
      <c r="S4260" s="69"/>
      <c r="T4260" s="1376"/>
      <c r="U4260" s="1380"/>
      <c r="V4260" s="517"/>
      <c r="W4260" s="517"/>
      <c r="Z4260" s="697"/>
      <c r="AA4260" s="1366"/>
    </row>
    <row r="4261" spans="1:27" s="1367" customFormat="1" ht="24.75" customHeight="1" x14ac:dyDescent="0.15">
      <c r="A4261" s="1342">
        <v>15</v>
      </c>
      <c r="B4261" s="1386"/>
      <c r="C4261" s="1386"/>
      <c r="D4261" s="1386"/>
      <c r="E4261" s="1386"/>
      <c r="F4261" s="1386"/>
      <c r="G4261" s="1386"/>
      <c r="H4261" s="1386"/>
      <c r="I4261" s="1386"/>
      <c r="J4261" s="1386"/>
      <c r="K4261" s="1386"/>
      <c r="L4261" s="1386"/>
      <c r="M4261" s="1386"/>
      <c r="N4261" s="1386"/>
      <c r="O4261" s="1386"/>
      <c r="P4261" s="1386"/>
      <c r="Q4261" s="1386"/>
      <c r="R4261" s="68"/>
      <c r="S4261" s="69"/>
      <c r="T4261" s="1376"/>
      <c r="U4261" s="1380"/>
      <c r="V4261" s="1406"/>
      <c r="W4261" s="1406"/>
      <c r="X4261" s="1366"/>
      <c r="Y4261" s="1366"/>
      <c r="Z4261" s="1366"/>
      <c r="AA4261" s="1366"/>
    </row>
    <row r="4262" spans="1:27" s="1367" customFormat="1" ht="24.75" customHeight="1" x14ac:dyDescent="0.15">
      <c r="A4262" s="1342">
        <v>16</v>
      </c>
      <c r="B4262" s="1386"/>
      <c r="C4262" s="1386"/>
      <c r="D4262" s="1386"/>
      <c r="E4262" s="1386"/>
      <c r="F4262" s="1386"/>
      <c r="G4262" s="1386"/>
      <c r="H4262" s="1386"/>
      <c r="I4262" s="1386"/>
      <c r="J4262" s="1386"/>
      <c r="K4262" s="1386"/>
      <c r="L4262" s="1386"/>
      <c r="M4262" s="1386"/>
      <c r="N4262" s="1386"/>
      <c r="O4262" s="1386"/>
      <c r="P4262" s="1386"/>
      <c r="Q4262" s="1386"/>
      <c r="R4262" s="68"/>
      <c r="S4262" s="69"/>
      <c r="T4262" s="1376"/>
      <c r="U4262" s="1380"/>
      <c r="V4262" s="1406"/>
      <c r="W4262" s="1406"/>
      <c r="X4262" s="1366"/>
      <c r="Y4262" s="1366"/>
      <c r="Z4262" s="1366"/>
      <c r="AA4262" s="1366"/>
    </row>
    <row r="4263" spans="1:27" s="1367" customFormat="1" ht="24.75" customHeight="1" x14ac:dyDescent="0.15">
      <c r="A4263" s="1342">
        <v>17</v>
      </c>
      <c r="B4263" s="1386"/>
      <c r="C4263" s="1386"/>
      <c r="D4263" s="1386"/>
      <c r="E4263" s="1386"/>
      <c r="F4263" s="1386"/>
      <c r="G4263" s="1386"/>
      <c r="H4263" s="1386"/>
      <c r="I4263" s="1386"/>
      <c r="J4263" s="1386"/>
      <c r="K4263" s="1386"/>
      <c r="L4263" s="1386"/>
      <c r="M4263" s="1386"/>
      <c r="N4263" s="1386"/>
      <c r="O4263" s="1386"/>
      <c r="P4263" s="1386"/>
      <c r="Q4263" s="1386"/>
      <c r="R4263" s="68"/>
      <c r="S4263" s="69"/>
      <c r="T4263" s="1376"/>
      <c r="U4263" s="1380"/>
      <c r="V4263" s="1406"/>
      <c r="W4263" s="1406"/>
      <c r="X4263" s="1366"/>
      <c r="Y4263" s="1366"/>
      <c r="Z4263" s="1366"/>
      <c r="AA4263" s="1366"/>
    </row>
    <row r="4264" spans="1:27" s="1367" customFormat="1" ht="24.75" customHeight="1" x14ac:dyDescent="0.15">
      <c r="A4264" s="1342">
        <v>18</v>
      </c>
      <c r="B4264" s="1386"/>
      <c r="C4264" s="1386"/>
      <c r="D4264" s="1386"/>
      <c r="E4264" s="1386"/>
      <c r="F4264" s="1386"/>
      <c r="G4264" s="1386"/>
      <c r="H4264" s="1386"/>
      <c r="I4264" s="1386"/>
      <c r="J4264" s="1386"/>
      <c r="K4264" s="1386"/>
      <c r="L4264" s="1386"/>
      <c r="M4264" s="1386"/>
      <c r="N4264" s="1386"/>
      <c r="O4264" s="1386"/>
      <c r="P4264" s="1386"/>
      <c r="Q4264" s="1386"/>
      <c r="R4264" s="68"/>
      <c r="S4264" s="69"/>
      <c r="T4264" s="1376"/>
      <c r="U4264" s="1380"/>
      <c r="V4264" s="1406"/>
      <c r="W4264" s="1406"/>
      <c r="X4264" s="1366"/>
      <c r="Y4264" s="1366"/>
      <c r="Z4264" s="1366"/>
      <c r="AA4264" s="1366"/>
    </row>
    <row r="4265" spans="1:27" s="1367" customFormat="1" ht="24.75" customHeight="1" x14ac:dyDescent="0.15">
      <c r="A4265" s="1447">
        <v>19</v>
      </c>
      <c r="B4265" s="1386"/>
      <c r="C4265" s="1386"/>
      <c r="D4265" s="1386"/>
      <c r="E4265" s="1386"/>
      <c r="F4265" s="1386"/>
      <c r="G4265" s="1386"/>
      <c r="H4265" s="1386"/>
      <c r="I4265" s="1386"/>
      <c r="J4265" s="1386"/>
      <c r="K4265" s="1386"/>
      <c r="L4265" s="1386"/>
      <c r="M4265" s="1386"/>
      <c r="N4265" s="1386"/>
      <c r="O4265" s="1386"/>
      <c r="P4265" s="1386"/>
      <c r="Q4265" s="1386"/>
      <c r="R4265" s="1373"/>
      <c r="S4265" s="69"/>
      <c r="T4265" s="1376"/>
      <c r="U4265" s="1380"/>
      <c r="V4265" s="1406"/>
      <c r="W4265" s="1406"/>
      <c r="X4265" s="1366"/>
      <c r="Y4265" s="1366"/>
      <c r="Z4265" s="1366"/>
      <c r="AA4265" s="1366"/>
    </row>
    <row r="4266" spans="1:27" s="1367" customFormat="1" ht="24.75" customHeight="1" x14ac:dyDescent="0.15">
      <c r="A4266" s="1447">
        <v>20</v>
      </c>
      <c r="B4266" s="1368"/>
      <c r="C4266" s="1368"/>
      <c r="D4266" s="1368"/>
      <c r="E4266" s="1368"/>
      <c r="F4266" s="1368"/>
      <c r="G4266" s="1368"/>
      <c r="H4266" s="1368"/>
      <c r="I4266" s="1368"/>
      <c r="J4266" s="1368"/>
      <c r="K4266" s="1368"/>
      <c r="L4266" s="1368"/>
      <c r="M4266" s="1368"/>
      <c r="N4266" s="1368"/>
      <c r="O4266" s="1368"/>
      <c r="P4266" s="1368"/>
      <c r="Q4266" s="1368"/>
      <c r="R4266" s="1372"/>
      <c r="S4266" s="1369"/>
      <c r="T4266" s="1376"/>
      <c r="U4266" s="1380"/>
      <c r="V4266" s="1406"/>
      <c r="W4266" s="1406"/>
      <c r="X4266" s="1366"/>
      <c r="Y4266" s="1366"/>
      <c r="Z4266" s="1366"/>
      <c r="AA4266" s="1366"/>
    </row>
    <row r="4267" spans="1:27" s="1367" customFormat="1" ht="24.75" customHeight="1" x14ac:dyDescent="0.15">
      <c r="A4267" s="1447">
        <v>21</v>
      </c>
      <c r="B4267" s="1369"/>
      <c r="C4267" s="1369"/>
      <c r="D4267" s="1369"/>
      <c r="E4267" s="1369"/>
      <c r="F4267" s="1369"/>
      <c r="G4267" s="1369"/>
      <c r="H4267" s="1369"/>
      <c r="I4267" s="1369"/>
      <c r="J4267" s="1369"/>
      <c r="K4267" s="1369"/>
      <c r="L4267" s="1369"/>
      <c r="M4267" s="1369"/>
      <c r="N4267" s="1369"/>
      <c r="O4267" s="1369"/>
      <c r="P4267" s="1369"/>
      <c r="Q4267" s="1369"/>
      <c r="R4267" s="1369"/>
      <c r="S4267" s="1369"/>
      <c r="T4267" s="1376"/>
      <c r="U4267" s="1380"/>
      <c r="V4267" s="1406"/>
      <c r="W4267" s="1406"/>
      <c r="X4267" s="1366"/>
      <c r="Y4267" s="1366"/>
      <c r="Z4267" s="1366"/>
      <c r="AA4267" s="1366"/>
    </row>
    <row r="4268" spans="1:27" s="1367" customFormat="1" ht="24.75" customHeight="1" x14ac:dyDescent="0.15">
      <c r="A4268" s="1447">
        <v>22</v>
      </c>
      <c r="B4268" s="1369"/>
      <c r="C4268" s="1369"/>
      <c r="D4268" s="1369"/>
      <c r="E4268" s="1369"/>
      <c r="F4268" s="1369"/>
      <c r="G4268" s="1369"/>
      <c r="H4268" s="1369"/>
      <c r="I4268" s="1369"/>
      <c r="J4268" s="1369"/>
      <c r="K4268" s="1369"/>
      <c r="L4268" s="1369"/>
      <c r="M4268" s="1369"/>
      <c r="N4268" s="1369"/>
      <c r="O4268" s="1369"/>
      <c r="P4268" s="1369"/>
      <c r="Q4268" s="1369"/>
      <c r="R4268" s="1369"/>
      <c r="S4268" s="1369"/>
      <c r="T4268" s="1376"/>
      <c r="U4268" s="1380"/>
      <c r="V4268" s="1406"/>
      <c r="W4268" s="1406"/>
      <c r="X4268" s="1366"/>
      <c r="Y4268" s="1366"/>
      <c r="Z4268" s="1366"/>
      <c r="AA4268" s="1366"/>
    </row>
    <row r="4269" spans="1:27" s="1367" customFormat="1" ht="24.75" customHeight="1" x14ac:dyDescent="0.15">
      <c r="A4269" s="1447">
        <v>23</v>
      </c>
      <c r="B4269" s="1369"/>
      <c r="C4269" s="1369"/>
      <c r="D4269" s="1369"/>
      <c r="E4269" s="1369"/>
      <c r="F4269" s="1369"/>
      <c r="G4269" s="1369"/>
      <c r="H4269" s="1369"/>
      <c r="I4269" s="1369"/>
      <c r="J4269" s="1369"/>
      <c r="K4269" s="1369"/>
      <c r="L4269" s="1369"/>
      <c r="M4269" s="1369"/>
      <c r="N4269" s="1369"/>
      <c r="O4269" s="1369"/>
      <c r="P4269" s="1369"/>
      <c r="Q4269" s="1369"/>
      <c r="R4269" s="1369"/>
      <c r="S4269" s="1369"/>
      <c r="T4269" s="1376"/>
      <c r="U4269" s="1380"/>
      <c r="V4269" s="1406"/>
      <c r="W4269" s="1406"/>
      <c r="X4269" s="1366"/>
      <c r="Y4269" s="1366"/>
      <c r="Z4269" s="1366"/>
      <c r="AA4269" s="1366"/>
    </row>
    <row r="4270" spans="1:27" s="1367" customFormat="1" ht="24.75" customHeight="1" x14ac:dyDescent="0.15">
      <c r="A4270" s="1447">
        <v>24</v>
      </c>
      <c r="B4270" s="1369"/>
      <c r="C4270" s="1369"/>
      <c r="D4270" s="1369"/>
      <c r="E4270" s="1369"/>
      <c r="F4270" s="1369"/>
      <c r="G4270" s="1369"/>
      <c r="H4270" s="1369"/>
      <c r="I4270" s="1369"/>
      <c r="J4270" s="1369"/>
      <c r="K4270" s="1369"/>
      <c r="L4270" s="1369"/>
      <c r="M4270" s="1369"/>
      <c r="N4270" s="1369"/>
      <c r="O4270" s="1369"/>
      <c r="P4270" s="1369"/>
      <c r="Q4270" s="1369"/>
      <c r="R4270" s="1369"/>
      <c r="S4270" s="1369"/>
      <c r="T4270" s="1376"/>
      <c r="U4270" s="1380"/>
      <c r="V4270" s="1406"/>
      <c r="W4270" s="1406"/>
      <c r="X4270" s="1366"/>
      <c r="Y4270" s="1366"/>
      <c r="Z4270" s="1366"/>
      <c r="AA4270" s="1366"/>
    </row>
    <row r="4271" spans="1:27" s="1367" customFormat="1" ht="24.75" customHeight="1" x14ac:dyDescent="0.15">
      <c r="A4271" s="1447">
        <v>25</v>
      </c>
      <c r="B4271" s="1369"/>
      <c r="C4271" s="1369"/>
      <c r="D4271" s="1369"/>
      <c r="E4271" s="1369"/>
      <c r="F4271" s="1369"/>
      <c r="G4271" s="1369"/>
      <c r="H4271" s="1369"/>
      <c r="I4271" s="1369"/>
      <c r="J4271" s="1369"/>
      <c r="K4271" s="1369"/>
      <c r="L4271" s="1369"/>
      <c r="M4271" s="1369"/>
      <c r="N4271" s="1369"/>
      <c r="O4271" s="1369"/>
      <c r="P4271" s="1369"/>
      <c r="Q4271" s="1369"/>
      <c r="R4271" s="1369"/>
      <c r="S4271" s="1369"/>
      <c r="T4271" s="1376"/>
      <c r="U4271" s="1380"/>
      <c r="V4271" s="1406"/>
      <c r="W4271" s="1406"/>
      <c r="X4271" s="1366"/>
      <c r="Y4271" s="1366"/>
      <c r="Z4271" s="1366"/>
      <c r="AA4271" s="1366"/>
    </row>
    <row r="4272" spans="1:27" s="1367" customFormat="1" ht="24.75" customHeight="1" x14ac:dyDescent="0.15">
      <c r="A4272" s="1447">
        <v>26</v>
      </c>
      <c r="B4272" s="1369"/>
      <c r="C4272" s="1369"/>
      <c r="D4272" s="1369"/>
      <c r="E4272" s="1369"/>
      <c r="F4272" s="1369"/>
      <c r="G4272" s="1369"/>
      <c r="H4272" s="1369"/>
      <c r="I4272" s="1369"/>
      <c r="J4272" s="1369"/>
      <c r="K4272" s="1369"/>
      <c r="L4272" s="1369"/>
      <c r="M4272" s="1369"/>
      <c r="N4272" s="1369"/>
      <c r="O4272" s="1369"/>
      <c r="P4272" s="1369"/>
      <c r="Q4272" s="1369"/>
      <c r="R4272" s="1369"/>
      <c r="S4272" s="1369"/>
      <c r="T4272" s="1376"/>
      <c r="U4272" s="1380"/>
      <c r="V4272" s="1406"/>
      <c r="W4272" s="1406"/>
      <c r="X4272" s="1366"/>
      <c r="Y4272" s="1366"/>
      <c r="Z4272" s="1366"/>
      <c r="AA4272" s="1366"/>
    </row>
    <row r="4273" spans="1:27" s="1367" customFormat="1" ht="24.75" customHeight="1" x14ac:dyDescent="0.15">
      <c r="A4273" s="1447">
        <v>27</v>
      </c>
      <c r="B4273" s="1369"/>
      <c r="C4273" s="1369"/>
      <c r="D4273" s="1369"/>
      <c r="E4273" s="1369"/>
      <c r="F4273" s="1369"/>
      <c r="G4273" s="1369"/>
      <c r="H4273" s="1369"/>
      <c r="I4273" s="1369"/>
      <c r="J4273" s="1369"/>
      <c r="K4273" s="1369"/>
      <c r="L4273" s="1369"/>
      <c r="M4273" s="1369"/>
      <c r="N4273" s="1369"/>
      <c r="O4273" s="1369"/>
      <c r="P4273" s="1369"/>
      <c r="Q4273" s="1369"/>
      <c r="R4273" s="1369"/>
      <c r="S4273" s="1369"/>
      <c r="T4273" s="1376"/>
      <c r="U4273" s="1380"/>
      <c r="V4273" s="1406"/>
      <c r="W4273" s="1406"/>
      <c r="X4273" s="1366"/>
      <c r="Y4273" s="1366"/>
      <c r="Z4273" s="1366"/>
      <c r="AA4273" s="1366"/>
    </row>
    <row r="4274" spans="1:27" s="1367" customFormat="1" ht="24.75" customHeight="1" x14ac:dyDescent="0.15">
      <c r="A4274" s="1447">
        <v>28</v>
      </c>
      <c r="B4274" s="1369"/>
      <c r="C4274" s="1369"/>
      <c r="D4274" s="1369"/>
      <c r="E4274" s="1369"/>
      <c r="F4274" s="1369"/>
      <c r="G4274" s="1369"/>
      <c r="H4274" s="1369"/>
      <c r="I4274" s="1369"/>
      <c r="J4274" s="1369"/>
      <c r="K4274" s="1369"/>
      <c r="L4274" s="1369"/>
      <c r="M4274" s="1369"/>
      <c r="N4274" s="1369"/>
      <c r="O4274" s="1369"/>
      <c r="P4274" s="1369"/>
      <c r="Q4274" s="1369"/>
      <c r="R4274" s="1369"/>
      <c r="S4274" s="1369"/>
      <c r="T4274" s="1376"/>
      <c r="U4274" s="1380"/>
      <c r="V4274" s="1406"/>
      <c r="W4274" s="1406"/>
      <c r="X4274" s="1366"/>
      <c r="Y4274" s="1366"/>
      <c r="Z4274" s="1366"/>
      <c r="AA4274" s="1366"/>
    </row>
    <row r="4275" spans="1:27" s="1367" customFormat="1" ht="24.75" customHeight="1" x14ac:dyDescent="0.15">
      <c r="A4275" s="1447">
        <v>29</v>
      </c>
      <c r="B4275" s="1369"/>
      <c r="C4275" s="1369"/>
      <c r="D4275" s="1369"/>
      <c r="E4275" s="1369"/>
      <c r="F4275" s="1369"/>
      <c r="G4275" s="1369"/>
      <c r="H4275" s="1369"/>
      <c r="I4275" s="1369"/>
      <c r="J4275" s="1369"/>
      <c r="K4275" s="1369"/>
      <c r="L4275" s="1369"/>
      <c r="M4275" s="1369"/>
      <c r="N4275" s="1369"/>
      <c r="O4275" s="1369"/>
      <c r="P4275" s="1369"/>
      <c r="Q4275" s="1369"/>
      <c r="R4275" s="1369"/>
      <c r="S4275" s="1369"/>
      <c r="T4275" s="1376"/>
      <c r="U4275" s="1380"/>
      <c r="V4275" s="1406"/>
      <c r="W4275" s="1406"/>
      <c r="X4275" s="1366"/>
      <c r="Y4275" s="1366"/>
      <c r="Z4275" s="1366"/>
      <c r="AA4275" s="1366"/>
    </row>
    <row r="4276" spans="1:27" s="1367" customFormat="1" ht="24.75" customHeight="1" x14ac:dyDescent="0.15">
      <c r="A4276" s="1447">
        <v>30</v>
      </c>
      <c r="B4276" s="1369"/>
      <c r="C4276" s="1369"/>
      <c r="D4276" s="1369"/>
      <c r="E4276" s="1369"/>
      <c r="F4276" s="1369"/>
      <c r="G4276" s="1369"/>
      <c r="H4276" s="1369"/>
      <c r="I4276" s="1369"/>
      <c r="J4276" s="1369"/>
      <c r="K4276" s="1369"/>
      <c r="L4276" s="1369"/>
      <c r="M4276" s="1369"/>
      <c r="N4276" s="1369"/>
      <c r="O4276" s="1369"/>
      <c r="P4276" s="1369"/>
      <c r="Q4276" s="1369"/>
      <c r="R4276" s="1369"/>
      <c r="S4276" s="1369"/>
      <c r="T4276" s="1376"/>
      <c r="U4276" s="1380"/>
      <c r="V4276" s="1406"/>
      <c r="W4276" s="1406"/>
      <c r="X4276" s="1366"/>
      <c r="Y4276" s="1366"/>
      <c r="Z4276" s="1366"/>
      <c r="AA4276" s="1366"/>
    </row>
    <row r="4277" spans="1:27" s="1367" customFormat="1" ht="24.75" customHeight="1" x14ac:dyDescent="0.15">
      <c r="A4277" s="1447">
        <v>31</v>
      </c>
      <c r="B4277" s="1369"/>
      <c r="C4277" s="1369"/>
      <c r="D4277" s="1369"/>
      <c r="E4277" s="1369"/>
      <c r="F4277" s="1369"/>
      <c r="G4277" s="1369"/>
      <c r="H4277" s="1369"/>
      <c r="I4277" s="1369"/>
      <c r="J4277" s="1369"/>
      <c r="K4277" s="1369"/>
      <c r="L4277" s="1369"/>
      <c r="M4277" s="1369"/>
      <c r="N4277" s="1369"/>
      <c r="O4277" s="1369"/>
      <c r="P4277" s="1369"/>
      <c r="Q4277" s="1369"/>
      <c r="R4277" s="1369"/>
      <c r="S4277" s="1369"/>
      <c r="T4277" s="1376"/>
      <c r="U4277" s="1380"/>
      <c r="V4277" s="1406"/>
      <c r="W4277" s="1406"/>
      <c r="X4277" s="1366"/>
      <c r="Y4277" s="1366"/>
      <c r="Z4277" s="1366"/>
      <c r="AA4277" s="1366"/>
    </row>
    <row r="4278" spans="1:27" s="1367" customFormat="1" ht="24.75" customHeight="1" x14ac:dyDescent="0.15">
      <c r="A4278" s="1447">
        <v>32</v>
      </c>
      <c r="B4278" s="1369"/>
      <c r="C4278" s="1369"/>
      <c r="D4278" s="1369"/>
      <c r="E4278" s="1369"/>
      <c r="F4278" s="1369"/>
      <c r="G4278" s="1369"/>
      <c r="H4278" s="1369"/>
      <c r="I4278" s="1369"/>
      <c r="J4278" s="1369"/>
      <c r="K4278" s="1369"/>
      <c r="L4278" s="1369"/>
      <c r="M4278" s="1369"/>
      <c r="N4278" s="1369"/>
      <c r="O4278" s="1369"/>
      <c r="P4278" s="1369"/>
      <c r="Q4278" s="1369"/>
      <c r="R4278" s="1369"/>
      <c r="S4278" s="1369"/>
      <c r="T4278" s="1376"/>
      <c r="U4278" s="1380"/>
      <c r="V4278" s="1406"/>
      <c r="W4278" s="1406"/>
      <c r="X4278" s="1366"/>
      <c r="Y4278" s="1366"/>
      <c r="Z4278" s="1366"/>
      <c r="AA4278" s="1366"/>
    </row>
    <row r="4279" spans="1:27" s="1367" customFormat="1" ht="24.75" customHeight="1" thickBot="1" x14ac:dyDescent="0.2">
      <c r="A4279" s="11">
        <v>33</v>
      </c>
      <c r="B4279" s="1374"/>
      <c r="C4279" s="1374"/>
      <c r="D4279" s="1374"/>
      <c r="E4279" s="1374"/>
      <c r="F4279" s="1374"/>
      <c r="G4279" s="1374"/>
      <c r="H4279" s="1374"/>
      <c r="I4279" s="1374"/>
      <c r="J4279" s="1374"/>
      <c r="K4279" s="1374"/>
      <c r="L4279" s="1374"/>
      <c r="M4279" s="1374"/>
      <c r="N4279" s="1374"/>
      <c r="O4279" s="1374"/>
      <c r="P4279" s="1374"/>
      <c r="Q4279" s="1374"/>
      <c r="R4279" s="1374"/>
      <c r="S4279" s="1374"/>
      <c r="T4279" s="1382"/>
      <c r="U4279" s="1383"/>
      <c r="V4279" s="1406"/>
      <c r="W4279" s="1406"/>
      <c r="X4279" s="1366"/>
      <c r="Y4279" s="1366"/>
      <c r="Z4279" s="1366"/>
      <c r="AA4279" s="1366"/>
    </row>
    <row r="4280" spans="1:27" s="1367" customFormat="1" ht="20.100000000000001" customHeight="1" thickBot="1" x14ac:dyDescent="0.2">
      <c r="A4280" s="1489" t="s">
        <v>2169</v>
      </c>
      <c r="B4280" s="1490"/>
      <c r="C4280" s="1491" t="s">
        <v>1749</v>
      </c>
      <c r="D4280" s="1492"/>
      <c r="E4280" s="1492"/>
      <c r="F4280" s="1493"/>
      <c r="G4280" s="1375"/>
      <c r="H4280" s="1375"/>
      <c r="I4280" s="1375"/>
      <c r="J4280" s="1375"/>
      <c r="K4280" s="1375"/>
      <c r="L4280" s="1375"/>
      <c r="M4280" s="1375"/>
      <c r="N4280" s="1375"/>
      <c r="O4280" s="1375"/>
      <c r="P4280" s="1375"/>
      <c r="Q4280" s="1375"/>
      <c r="R4280" s="1375"/>
      <c r="S4280" s="1375"/>
      <c r="T4280" s="1401"/>
      <c r="U4280" s="1401"/>
      <c r="V4280" s="1406"/>
      <c r="W4280" s="1406"/>
      <c r="X4280" s="1366"/>
      <c r="Y4280" s="1366"/>
      <c r="Z4280" s="1366"/>
      <c r="AA4280" s="1366"/>
    </row>
    <row r="4281" spans="1:27" s="2" customFormat="1" ht="31.5" customHeight="1" thickBot="1" x14ac:dyDescent="0.2">
      <c r="A4281" s="1476" t="s">
        <v>1507</v>
      </c>
      <c r="B4281" s="1477"/>
      <c r="C4281" s="1477"/>
      <c r="D4281" s="1477"/>
      <c r="E4281" s="1478"/>
      <c r="F4281" s="602" t="s">
        <v>1766</v>
      </c>
      <c r="G4281" s="1"/>
      <c r="H4281" s="1479" t="s">
        <v>167</v>
      </c>
      <c r="I4281" s="1480"/>
      <c r="J4281" s="1480"/>
      <c r="K4281" s="5" t="s">
        <v>135</v>
      </c>
      <c r="L4281" s="1457" t="s">
        <v>194</v>
      </c>
      <c r="M4281" s="1457"/>
      <c r="N4281" s="1458"/>
      <c r="O4281" s="1"/>
      <c r="P4281" s="6"/>
      <c r="Q4281" s="6"/>
      <c r="R4281" s="6"/>
      <c r="S4281" s="1"/>
      <c r="T4281" s="1524" t="s">
        <v>134</v>
      </c>
      <c r="U4281" s="1525"/>
      <c r="V4281" s="379">
        <f>V4283/V4288</f>
        <v>1.8000730994152045E-2</v>
      </c>
      <c r="W4281" s="379">
        <f>W4283/W4288</f>
        <v>1.8457602339181284E-2</v>
      </c>
      <c r="X4281" s="379">
        <f>AVERAGE(V4281,W4281)</f>
        <v>1.8229166666666664E-2</v>
      </c>
      <c r="Y4281" s="380" t="s">
        <v>136</v>
      </c>
      <c r="Z4281" s="381">
        <f>ROUND(X4281*1440,0)/1440</f>
        <v>1.8055555555555554E-2</v>
      </c>
    </row>
    <row r="4282" spans="1:27" s="2" customFormat="1" ht="9" customHeight="1" thickBot="1" x14ac:dyDescent="0.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534"/>
      <c r="U4282" s="534"/>
      <c r="V4282" s="379">
        <f>B4291</f>
        <v>0.23611111111111113</v>
      </c>
      <c r="W4282" s="379">
        <f>C4288</f>
        <v>0.23611111111111113</v>
      </c>
      <c r="X4282" s="1"/>
      <c r="Y4282" s="1"/>
      <c r="Z4282" s="13"/>
    </row>
    <row r="4283" spans="1:27" s="2" customFormat="1" ht="20.100000000000001" customHeight="1" thickBot="1" x14ac:dyDescent="0.2">
      <c r="A4283" s="1681" t="s">
        <v>137</v>
      </c>
      <c r="B4283" s="1682"/>
      <c r="C4283" s="735" t="s">
        <v>195</v>
      </c>
      <c r="D4283" s="736"/>
      <c r="E4283" s="737"/>
      <c r="F4283" s="1453" t="s">
        <v>733</v>
      </c>
      <c r="G4283" s="1454"/>
      <c r="H4283" s="1454"/>
      <c r="I4283" s="1454"/>
      <c r="J4283" s="1454"/>
      <c r="K4283" s="1"/>
      <c r="L4283" s="1"/>
      <c r="M4283" s="1"/>
      <c r="N4283" s="1463" t="s">
        <v>3</v>
      </c>
      <c r="O4283" s="1464"/>
      <c r="P4283" s="1503">
        <f>Z4281</f>
        <v>1.8055555555555554E-2</v>
      </c>
      <c r="Q4283" s="1504"/>
      <c r="R4283" s="1"/>
      <c r="S4283" s="7" t="s">
        <v>139</v>
      </c>
      <c r="T4283" s="1526">
        <v>5.9027777777777776E-2</v>
      </c>
      <c r="U4283" s="1527"/>
      <c r="V4283" s="379">
        <f>V4284-V4282</f>
        <v>0.68402777777777768</v>
      </c>
      <c r="W4283" s="379">
        <f>W4284-W4282</f>
        <v>0.70138888888888884</v>
      </c>
      <c r="X4283" s="1"/>
      <c r="Y4283" s="1"/>
      <c r="Z4283" s="13"/>
    </row>
    <row r="4284" spans="1:27" s="2" customFormat="1" ht="9" customHeight="1" thickBot="1" x14ac:dyDescent="0.2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534"/>
      <c r="U4284" s="534"/>
      <c r="V4284" s="379">
        <f>L4288</f>
        <v>0.92013888888888884</v>
      </c>
      <c r="W4284" s="379">
        <f>K4292</f>
        <v>0.9375</v>
      </c>
      <c r="X4284" s="1"/>
      <c r="Y4284" s="1"/>
      <c r="Z4284" s="13"/>
    </row>
    <row r="4285" spans="1:27" s="2" customFormat="1" ht="20.100000000000001" customHeight="1" x14ac:dyDescent="0.15">
      <c r="A4285" s="1499" t="s">
        <v>140</v>
      </c>
      <c r="B4285" s="1494">
        <v>1</v>
      </c>
      <c r="C4285" s="1494"/>
      <c r="D4285" s="1494">
        <v>2</v>
      </c>
      <c r="E4285" s="1494"/>
      <c r="F4285" s="1494">
        <v>3</v>
      </c>
      <c r="G4285" s="1494"/>
      <c r="H4285" s="1494">
        <v>4</v>
      </c>
      <c r="I4285" s="1494"/>
      <c r="J4285" s="1494">
        <v>5</v>
      </c>
      <c r="K4285" s="1494"/>
      <c r="L4285" s="1494">
        <v>6</v>
      </c>
      <c r="M4285" s="1494"/>
      <c r="N4285" s="1494">
        <v>7</v>
      </c>
      <c r="O4285" s="1494"/>
      <c r="P4285" s="1494">
        <v>8</v>
      </c>
      <c r="Q4285" s="1494"/>
      <c r="R4285" s="1494">
        <v>9</v>
      </c>
      <c r="S4285" s="1494"/>
      <c r="T4285" s="1501">
        <v>10</v>
      </c>
      <c r="U4285" s="1502"/>
      <c r="V4285" s="1"/>
      <c r="W4285" s="1"/>
      <c r="X4285" s="1"/>
      <c r="Y4285" s="1"/>
      <c r="Z4285" s="13"/>
    </row>
    <row r="4286" spans="1:27" s="2" customFormat="1" ht="20.100000000000001" customHeight="1" x14ac:dyDescent="0.15">
      <c r="A4286" s="1500"/>
      <c r="B4286" s="9" t="s">
        <v>196</v>
      </c>
      <c r="C4286" s="9" t="s">
        <v>194</v>
      </c>
      <c r="D4286" s="9" t="s">
        <v>196</v>
      </c>
      <c r="E4286" s="9" t="s">
        <v>194</v>
      </c>
      <c r="F4286" s="9" t="s">
        <v>196</v>
      </c>
      <c r="G4286" s="9" t="s">
        <v>194</v>
      </c>
      <c r="H4286" s="9" t="s">
        <v>196</v>
      </c>
      <c r="I4286" s="9" t="s">
        <v>194</v>
      </c>
      <c r="J4286" s="9" t="s">
        <v>196</v>
      </c>
      <c r="K4286" s="9" t="s">
        <v>194</v>
      </c>
      <c r="L4286" s="9" t="s">
        <v>196</v>
      </c>
      <c r="M4286" s="9"/>
      <c r="N4286" s="9"/>
      <c r="O4286" s="9"/>
      <c r="P4286" s="9"/>
      <c r="Q4286" s="9"/>
      <c r="R4286" s="9"/>
      <c r="S4286" s="9"/>
      <c r="T4286" s="10"/>
      <c r="U4286" s="16"/>
      <c r="V4286" s="1" t="s">
        <v>141</v>
      </c>
      <c r="W4286" s="382" t="s">
        <v>142</v>
      </c>
      <c r="X4286" s="1"/>
      <c r="Y4286" s="1"/>
      <c r="Z4286" s="13"/>
    </row>
    <row r="4287" spans="1:27" s="2" customFormat="1" ht="24.75" customHeight="1" x14ac:dyDescent="0.15">
      <c r="A4287" s="57">
        <v>1</v>
      </c>
      <c r="B4287" s="302"/>
      <c r="C4287" s="303" t="s">
        <v>1508</v>
      </c>
      <c r="D4287" s="303">
        <v>0.30486111111111108</v>
      </c>
      <c r="E4287" s="303">
        <v>0.37152777777777773</v>
      </c>
      <c r="F4287" s="303">
        <v>0.45555555555555555</v>
      </c>
      <c r="G4287" s="303">
        <v>0.52013888888888882</v>
      </c>
      <c r="H4287" s="303">
        <v>0.60555555555555551</v>
      </c>
      <c r="I4287" s="303">
        <v>0.6694444444444444</v>
      </c>
      <c r="J4287" s="303">
        <v>0.76111111111111107</v>
      </c>
      <c r="K4287" s="303">
        <v>0.8305555555555556</v>
      </c>
      <c r="L4287" s="303"/>
      <c r="M4287" s="28"/>
      <c r="N4287" s="28"/>
      <c r="O4287" s="28"/>
      <c r="P4287" s="28"/>
      <c r="Q4287" s="28"/>
      <c r="R4287" s="68"/>
      <c r="S4287" s="69"/>
      <c r="T4287" s="14"/>
      <c r="U4287" s="20"/>
      <c r="V4287" s="383">
        <f>COUNTA(B4287:U4319)</f>
        <v>76</v>
      </c>
      <c r="W4287" s="384">
        <f>V4287/8/2</f>
        <v>4.75</v>
      </c>
      <c r="X4287" s="1"/>
      <c r="Y4287" s="1"/>
      <c r="Z4287" s="385"/>
    </row>
    <row r="4288" spans="1:27" s="2" customFormat="1" ht="24.75" customHeight="1" x14ac:dyDescent="0.15">
      <c r="A4288" s="57">
        <v>2</v>
      </c>
      <c r="B4288" s="302"/>
      <c r="C4288" s="303">
        <v>0.23611111111111113</v>
      </c>
      <c r="D4288" s="303">
        <v>0.32569444444444445</v>
      </c>
      <c r="E4288" s="303">
        <v>0.39097222222222222</v>
      </c>
      <c r="F4288" s="303">
        <v>0.47500000000000003</v>
      </c>
      <c r="G4288" s="303">
        <v>0.54097222222222219</v>
      </c>
      <c r="H4288" s="303">
        <v>0.625</v>
      </c>
      <c r="I4288" s="303">
        <v>0.68888888888888899</v>
      </c>
      <c r="J4288" s="303">
        <v>0.78055555555555556</v>
      </c>
      <c r="K4288" s="303">
        <v>0.85138888888888886</v>
      </c>
      <c r="L4288" s="303">
        <v>0.92013888888888884</v>
      </c>
      <c r="M4288" s="28"/>
      <c r="N4288" s="28"/>
      <c r="O4288" s="28"/>
      <c r="P4288" s="28"/>
      <c r="Q4288" s="28"/>
      <c r="R4288" s="68"/>
      <c r="S4288" s="69"/>
      <c r="T4288" s="14"/>
      <c r="U4288" s="20"/>
      <c r="V4288" s="386">
        <f>COUNTA(B4287:B4319,D4287:D4319,F4287:F4319,H4287:H4319,J4287:J4319,L4287:L4319,N4287:N4319,P4287:P4319,R4287:R4319,T4287:T4319)</f>
        <v>38</v>
      </c>
      <c r="W4288" s="386">
        <f>COUNTA(C4287:C4319,E4287:E4319,G4287:G4319,I4287:I4319,K4287:K4319,M4287:M4319,O4287:O4319,Q4287:Q4319,S4287:S4319,U4287:U4319)</f>
        <v>38</v>
      </c>
      <c r="X4288" s="1"/>
      <c r="Y4288" s="1">
        <f>(V4288+W4288)/2</f>
        <v>38</v>
      </c>
      <c r="Z4288" s="385"/>
    </row>
    <row r="4289" spans="1:26" s="2" customFormat="1" ht="24.75" customHeight="1" x14ac:dyDescent="0.15">
      <c r="A4289" s="57">
        <v>3</v>
      </c>
      <c r="B4289" s="302"/>
      <c r="C4289" s="303">
        <v>0.25555555555555559</v>
      </c>
      <c r="D4289" s="303">
        <v>0.34652777777777777</v>
      </c>
      <c r="E4289" s="303">
        <v>0.41041666666666665</v>
      </c>
      <c r="F4289" s="303">
        <v>0.49444444444444446</v>
      </c>
      <c r="G4289" s="303">
        <v>0.56180555555555556</v>
      </c>
      <c r="H4289" s="303">
        <v>0.64444444444444449</v>
      </c>
      <c r="I4289" s="303">
        <v>0.70833333333333337</v>
      </c>
      <c r="J4289" s="303">
        <v>0.80069444444444438</v>
      </c>
      <c r="K4289" s="303">
        <v>0.87291666666666667</v>
      </c>
      <c r="L4289" s="303">
        <v>0.94097222222222221</v>
      </c>
      <c r="M4289" s="28"/>
      <c r="N4289" s="28"/>
      <c r="O4289" s="28"/>
      <c r="P4289" s="28"/>
      <c r="Q4289" s="28"/>
      <c r="R4289" s="68"/>
      <c r="S4289" s="69"/>
      <c r="T4289" s="14"/>
      <c r="U4289" s="20"/>
      <c r="V4289" s="1" t="s">
        <v>143</v>
      </c>
      <c r="W4289" s="1" t="s">
        <v>144</v>
      </c>
      <c r="X4289" s="1"/>
      <c r="Y4289" s="1" t="s">
        <v>145</v>
      </c>
      <c r="Z4289" s="385"/>
    </row>
    <row r="4290" spans="1:26" s="2" customFormat="1" ht="24.75" customHeight="1" x14ac:dyDescent="0.15">
      <c r="A4290" s="57">
        <v>4</v>
      </c>
      <c r="B4290" s="302"/>
      <c r="C4290" s="303">
        <v>0.27499999999999997</v>
      </c>
      <c r="D4290" s="303">
        <v>0.36736111111111108</v>
      </c>
      <c r="E4290" s="303">
        <v>0.42986111111111108</v>
      </c>
      <c r="F4290" s="303">
        <v>0.51388888888888895</v>
      </c>
      <c r="G4290" s="303">
        <v>0.58124999999999993</v>
      </c>
      <c r="H4290" s="303">
        <v>0.66388888888888886</v>
      </c>
      <c r="I4290" s="303">
        <v>0.72777777777777775</v>
      </c>
      <c r="J4290" s="303">
        <v>0.82152777777777775</v>
      </c>
      <c r="K4290" s="303">
        <v>0.89444444444444438</v>
      </c>
      <c r="L4290" s="303"/>
      <c r="M4290" s="28"/>
      <c r="N4290" s="28"/>
      <c r="O4290" s="28"/>
      <c r="P4290" s="28"/>
      <c r="Q4290" s="28"/>
      <c r="R4290" s="68"/>
      <c r="S4290" s="69"/>
      <c r="T4290" s="14"/>
      <c r="U4290" s="20"/>
      <c r="V4290" s="388">
        <f>J4294-J4293</f>
        <v>1.9444444444444375E-2</v>
      </c>
      <c r="W4290" s="388">
        <f>K4290-K4289</f>
        <v>2.1527777777777701E-2</v>
      </c>
      <c r="X4290" s="1"/>
      <c r="Y4290" s="1"/>
      <c r="Z4290" s="385"/>
    </row>
    <row r="4291" spans="1:26" s="2" customFormat="1" ht="24.75" customHeight="1" x14ac:dyDescent="0.15">
      <c r="A4291" s="57">
        <v>5</v>
      </c>
      <c r="B4291" s="303">
        <v>0.23611111111111113</v>
      </c>
      <c r="C4291" s="303">
        <v>0.29444444444444445</v>
      </c>
      <c r="D4291" s="303">
        <v>0.38472222222222219</v>
      </c>
      <c r="E4291" s="303">
        <v>0.44722222222222219</v>
      </c>
      <c r="F4291" s="303">
        <v>0.53194444444444444</v>
      </c>
      <c r="G4291" s="303">
        <v>0.60069444444444442</v>
      </c>
      <c r="H4291" s="303">
        <v>0.68333333333333324</v>
      </c>
      <c r="I4291" s="303">
        <v>0.74722222222222223</v>
      </c>
      <c r="J4291" s="303">
        <v>0.84097222222222223</v>
      </c>
      <c r="K4291" s="303">
        <v>0.9159722222222223</v>
      </c>
      <c r="L4291" s="302"/>
      <c r="M4291" s="28"/>
      <c r="N4291" s="28"/>
      <c r="O4291" s="28"/>
      <c r="P4291" s="28"/>
      <c r="Q4291" s="28"/>
      <c r="R4291" s="68"/>
      <c r="S4291" s="69"/>
      <c r="T4291" s="14"/>
      <c r="U4291" s="20"/>
      <c r="V4291" s="388">
        <f>L4288-J4294</f>
        <v>2.083333333333337E-2</v>
      </c>
      <c r="W4291" s="388">
        <f>K4291-K4290</f>
        <v>2.1527777777777923E-2</v>
      </c>
      <c r="X4291" s="1"/>
      <c r="Y4291" s="1"/>
      <c r="Z4291" s="385"/>
    </row>
    <row r="4292" spans="1:26" s="2" customFormat="1" ht="24.75" customHeight="1" x14ac:dyDescent="0.15">
      <c r="A4292" s="57">
        <v>6</v>
      </c>
      <c r="B4292" s="303">
        <v>0.25208333333333333</v>
      </c>
      <c r="C4292" s="303">
        <v>0.31388888888888888</v>
      </c>
      <c r="D4292" s="303">
        <v>0.40208333333333335</v>
      </c>
      <c r="E4292" s="303">
        <v>0.46458333333333335</v>
      </c>
      <c r="F4292" s="303">
        <v>0.54999999999999993</v>
      </c>
      <c r="G4292" s="303">
        <v>0.61736111111111114</v>
      </c>
      <c r="H4292" s="303">
        <v>0.70277777777777783</v>
      </c>
      <c r="I4292" s="303">
        <v>0.7680555555555556</v>
      </c>
      <c r="J4292" s="303">
        <v>0.86041666666666661</v>
      </c>
      <c r="K4292" s="303">
        <v>0.9375</v>
      </c>
      <c r="L4292" s="302"/>
      <c r="M4292" s="28"/>
      <c r="N4292" s="28"/>
      <c r="O4292" s="28"/>
      <c r="P4292" s="28"/>
      <c r="Q4292" s="28"/>
      <c r="R4292" s="68"/>
      <c r="S4292" s="69"/>
      <c r="T4292" s="14"/>
      <c r="U4292" s="20"/>
      <c r="V4292" s="388">
        <f>L4289-L4288</f>
        <v>2.083333333333337E-2</v>
      </c>
      <c r="W4292" s="388">
        <f>K4292-K4291</f>
        <v>2.1527777777777701E-2</v>
      </c>
      <c r="X4292" s="1"/>
      <c r="Y4292" s="1"/>
      <c r="Z4292" s="385"/>
    </row>
    <row r="4293" spans="1:26" s="2" customFormat="1" ht="24.75" customHeight="1" x14ac:dyDescent="0.15">
      <c r="A4293" s="57">
        <v>7</v>
      </c>
      <c r="B4293" s="303">
        <v>0.26805555555555555</v>
      </c>
      <c r="C4293" s="303">
        <v>0.33124999999999999</v>
      </c>
      <c r="D4293" s="303">
        <v>0.41944444444444445</v>
      </c>
      <c r="E4293" s="303">
        <v>0.48194444444444445</v>
      </c>
      <c r="F4293" s="303">
        <v>0.56805555555555554</v>
      </c>
      <c r="G4293" s="303">
        <v>0.63402777777777775</v>
      </c>
      <c r="H4293" s="303">
        <v>0.72222222222222221</v>
      </c>
      <c r="I4293" s="303">
        <v>0.78888888888888886</v>
      </c>
      <c r="J4293" s="303">
        <v>0.87986111111111109</v>
      </c>
      <c r="K4293" s="303"/>
      <c r="L4293" s="302"/>
      <c r="M4293" s="28"/>
      <c r="N4293" s="28"/>
      <c r="O4293" s="28"/>
      <c r="P4293" s="28"/>
      <c r="Q4293" s="28"/>
      <c r="R4293" s="68"/>
      <c r="S4293" s="69"/>
      <c r="T4293" s="14"/>
      <c r="U4293" s="20"/>
      <c r="V4293" s="1"/>
      <c r="W4293" s="1"/>
      <c r="X4293" s="1"/>
      <c r="Y4293" s="1"/>
      <c r="Z4293" s="385"/>
    </row>
    <row r="4294" spans="1:26" s="2" customFormat="1" ht="24.75" customHeight="1" x14ac:dyDescent="0.15">
      <c r="A4294" s="57">
        <v>8</v>
      </c>
      <c r="B4294" s="303">
        <v>0.28402777777777777</v>
      </c>
      <c r="C4294" s="303">
        <v>0.3520833333333333</v>
      </c>
      <c r="D4294" s="303">
        <v>0.4368055555555555</v>
      </c>
      <c r="E4294" s="303">
        <v>0.4993055555555555</v>
      </c>
      <c r="F4294" s="303">
        <v>0.58611111111111114</v>
      </c>
      <c r="G4294" s="303">
        <v>0.65069444444444446</v>
      </c>
      <c r="H4294" s="303">
        <v>0.7416666666666667</v>
      </c>
      <c r="I4294" s="303">
        <v>0.80972222222222223</v>
      </c>
      <c r="J4294" s="303">
        <v>0.89930555555555547</v>
      </c>
      <c r="K4294" s="303"/>
      <c r="L4294" s="302"/>
      <c r="M4294" s="28"/>
      <c r="N4294" s="28"/>
      <c r="O4294" s="28"/>
      <c r="P4294" s="28"/>
      <c r="Q4294" s="28"/>
      <c r="R4294" s="68"/>
      <c r="S4294" s="69"/>
      <c r="T4294" s="14"/>
      <c r="U4294" s="20"/>
      <c r="V4294" s="1"/>
      <c r="W4294" s="1"/>
      <c r="X4294" s="1"/>
      <c r="Y4294" s="1"/>
      <c r="Z4294" s="385"/>
    </row>
    <row r="4295" spans="1:26" s="2" customFormat="1" ht="24.75" customHeight="1" x14ac:dyDescent="0.15">
      <c r="A4295" s="8">
        <v>9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28"/>
      <c r="N4295" s="28"/>
      <c r="O4295" s="28"/>
      <c r="P4295" s="28"/>
      <c r="Q4295" s="28"/>
      <c r="R4295" s="68"/>
      <c r="S4295" s="69"/>
      <c r="T4295" s="14"/>
      <c r="U4295" s="20"/>
      <c r="V4295" s="388"/>
      <c r="W4295" s="388"/>
      <c r="X4295" s="1"/>
      <c r="Y4295" s="1"/>
      <c r="Z4295" s="385"/>
    </row>
    <row r="4296" spans="1:26" s="2" customFormat="1" ht="24.75" customHeight="1" x14ac:dyDescent="0.15">
      <c r="A4296" s="8">
        <v>10</v>
      </c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28"/>
      <c r="N4296" s="28"/>
      <c r="O4296" s="28"/>
      <c r="P4296" s="28"/>
      <c r="Q4296" s="28"/>
      <c r="R4296" s="68"/>
      <c r="S4296" s="69"/>
      <c r="T4296" s="14"/>
      <c r="U4296" s="20"/>
      <c r="V4296" s="1"/>
      <c r="W4296" s="1"/>
      <c r="X4296" s="1"/>
      <c r="Y4296" s="1"/>
      <c r="Z4296" s="13"/>
    </row>
    <row r="4297" spans="1:26" s="2" customFormat="1" ht="24.75" customHeight="1" x14ac:dyDescent="0.15">
      <c r="A4297" s="8">
        <v>11</v>
      </c>
      <c r="B4297" s="3"/>
      <c r="C4297" s="3"/>
      <c r="D4297" s="3"/>
      <c r="E4297" s="28"/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68"/>
      <c r="S4297" s="69"/>
      <c r="T4297" s="14"/>
      <c r="U4297" s="20"/>
      <c r="V4297" s="1"/>
      <c r="W4297" s="1"/>
      <c r="X4297" s="1"/>
      <c r="Y4297" s="1"/>
      <c r="Z4297" s="13"/>
    </row>
    <row r="4298" spans="1:26" s="2" customFormat="1" ht="24.75" customHeight="1" x14ac:dyDescent="0.15">
      <c r="A4298" s="728">
        <v>12</v>
      </c>
      <c r="B4298" s="28"/>
      <c r="C4298" s="28"/>
      <c r="D4298" s="28"/>
      <c r="E4298" s="28"/>
      <c r="F4298" s="28"/>
      <c r="G4298" s="28"/>
      <c r="H4298" s="28"/>
      <c r="I4298" s="28"/>
      <c r="J4298" s="28"/>
      <c r="K4298" s="28"/>
      <c r="L4298" s="28"/>
      <c r="M4298" s="28"/>
      <c r="N4298" s="28"/>
      <c r="O4298" s="28"/>
      <c r="P4298" s="28"/>
      <c r="Q4298" s="28"/>
      <c r="R4298" s="68"/>
      <c r="S4298" s="69"/>
      <c r="T4298" s="14"/>
      <c r="U4298" s="20"/>
      <c r="V4298" s="1"/>
      <c r="W4298" s="1"/>
      <c r="X4298" s="1"/>
      <c r="Y4298" s="1"/>
      <c r="Z4298" s="13"/>
    </row>
    <row r="4299" spans="1:26" s="2" customFormat="1" ht="24.75" customHeight="1" x14ac:dyDescent="0.15">
      <c r="A4299" s="728">
        <v>13</v>
      </c>
      <c r="B4299" s="28"/>
      <c r="C4299" s="28"/>
      <c r="D4299" s="28"/>
      <c r="E4299" s="28"/>
      <c r="F4299" s="28"/>
      <c r="G4299" s="28"/>
      <c r="H4299" s="28"/>
      <c r="I4299" s="28"/>
      <c r="J4299" s="28"/>
      <c r="K4299" s="28"/>
      <c r="L4299" s="28"/>
      <c r="M4299" s="28"/>
      <c r="N4299" s="28"/>
      <c r="O4299" s="28"/>
      <c r="P4299" s="28"/>
      <c r="Q4299" s="28"/>
      <c r="R4299" s="68"/>
      <c r="S4299" s="69"/>
      <c r="T4299" s="14"/>
      <c r="U4299" s="20"/>
      <c r="V4299" s="1"/>
      <c r="W4299" s="1"/>
      <c r="X4299" s="1"/>
      <c r="Y4299" s="1"/>
      <c r="Z4299" s="13"/>
    </row>
    <row r="4300" spans="1:26" s="2" customFormat="1" ht="24.75" customHeight="1" x14ac:dyDescent="0.15">
      <c r="A4300" s="728">
        <v>14</v>
      </c>
      <c r="B4300" s="28"/>
      <c r="C4300" s="28"/>
      <c r="D4300" s="28"/>
      <c r="E4300" s="28"/>
      <c r="F4300" s="28"/>
      <c r="G4300" s="28"/>
      <c r="H4300" s="28"/>
      <c r="I4300" s="28"/>
      <c r="J4300" s="28"/>
      <c r="K4300" s="28"/>
      <c r="L4300" s="28"/>
      <c r="M4300" s="28"/>
      <c r="N4300" s="28"/>
      <c r="O4300" s="28"/>
      <c r="P4300" s="28"/>
      <c r="Q4300" s="28"/>
      <c r="R4300" s="68"/>
      <c r="S4300" s="69"/>
      <c r="T4300" s="14"/>
      <c r="U4300" s="20"/>
      <c r="V4300" s="1"/>
      <c r="W4300" s="1"/>
      <c r="X4300" s="1"/>
      <c r="Y4300" s="1"/>
      <c r="Z4300" s="13"/>
    </row>
    <row r="4301" spans="1:26" s="2" customFormat="1" ht="24.75" customHeight="1" x14ac:dyDescent="0.15">
      <c r="A4301" s="728">
        <v>15</v>
      </c>
      <c r="B4301" s="28"/>
      <c r="C4301" s="28"/>
      <c r="D4301" s="28"/>
      <c r="E4301" s="28"/>
      <c r="F4301" s="28"/>
      <c r="G4301" s="28"/>
      <c r="H4301" s="28"/>
      <c r="I4301" s="28"/>
      <c r="J4301" s="28"/>
      <c r="K4301" s="28"/>
      <c r="L4301" s="28"/>
      <c r="M4301" s="28"/>
      <c r="N4301" s="28"/>
      <c r="O4301" s="28"/>
      <c r="P4301" s="28"/>
      <c r="Q4301" s="28"/>
      <c r="R4301" s="68"/>
      <c r="S4301" s="69"/>
      <c r="T4301" s="14"/>
      <c r="U4301" s="20"/>
      <c r="V4301" s="1"/>
      <c r="W4301" s="1"/>
      <c r="X4301" s="1"/>
      <c r="Y4301" s="1"/>
      <c r="Z4301" s="13"/>
    </row>
    <row r="4302" spans="1:26" s="2" customFormat="1" ht="24.75" customHeight="1" x14ac:dyDescent="0.15">
      <c r="A4302" s="728">
        <v>16</v>
      </c>
      <c r="B4302" s="28"/>
      <c r="C4302" s="28"/>
      <c r="D4302" s="28"/>
      <c r="E4302" s="28"/>
      <c r="F4302" s="28"/>
      <c r="G4302" s="28"/>
      <c r="H4302" s="28"/>
      <c r="I4302" s="28"/>
      <c r="J4302" s="28"/>
      <c r="K4302" s="28"/>
      <c r="L4302" s="28"/>
      <c r="M4302" s="28"/>
      <c r="N4302" s="28"/>
      <c r="O4302" s="28"/>
      <c r="P4302" s="28"/>
      <c r="Q4302" s="28"/>
      <c r="R4302" s="68"/>
      <c r="S4302" s="69"/>
      <c r="T4302" s="14"/>
      <c r="U4302" s="20"/>
      <c r="V4302" s="1"/>
      <c r="W4302" s="1"/>
      <c r="X4302" s="1"/>
      <c r="Y4302" s="1"/>
      <c r="Z4302" s="13"/>
    </row>
    <row r="4303" spans="1:26" s="2" customFormat="1" ht="24.75" customHeight="1" x14ac:dyDescent="0.15">
      <c r="A4303" s="728">
        <v>17</v>
      </c>
      <c r="B4303" s="28"/>
      <c r="C4303" s="28"/>
      <c r="D4303" s="28"/>
      <c r="E4303" s="28"/>
      <c r="F4303" s="28"/>
      <c r="G4303" s="28"/>
      <c r="H4303" s="28"/>
      <c r="I4303" s="28"/>
      <c r="J4303" s="28"/>
      <c r="K4303" s="28"/>
      <c r="L4303" s="28"/>
      <c r="M4303" s="28"/>
      <c r="N4303" s="28"/>
      <c r="O4303" s="28"/>
      <c r="P4303" s="28"/>
      <c r="Q4303" s="28"/>
      <c r="R4303" s="68"/>
      <c r="S4303" s="69"/>
      <c r="T4303" s="14"/>
      <c r="U4303" s="20"/>
      <c r="V4303" s="1"/>
      <c r="W4303" s="1"/>
      <c r="X4303" s="1"/>
      <c r="Y4303" s="1"/>
      <c r="Z4303" s="13"/>
    </row>
    <row r="4304" spans="1:26" s="2" customFormat="1" ht="24.75" customHeight="1" x14ac:dyDescent="0.15">
      <c r="A4304" s="728">
        <v>18</v>
      </c>
      <c r="B4304" s="28"/>
      <c r="C4304" s="28"/>
      <c r="D4304" s="28"/>
      <c r="E4304" s="28"/>
      <c r="F4304" s="28"/>
      <c r="G4304" s="28"/>
      <c r="H4304" s="28"/>
      <c r="I4304" s="28"/>
      <c r="J4304" s="28"/>
      <c r="K4304" s="28"/>
      <c r="L4304" s="28"/>
      <c r="M4304" s="28"/>
      <c r="N4304" s="28"/>
      <c r="O4304" s="28"/>
      <c r="P4304" s="28"/>
      <c r="Q4304" s="28"/>
      <c r="R4304" s="68"/>
      <c r="S4304" s="69"/>
      <c r="T4304" s="14"/>
      <c r="U4304" s="20"/>
      <c r="V4304" s="1"/>
      <c r="W4304" s="1"/>
      <c r="X4304" s="1"/>
      <c r="Y4304" s="1"/>
      <c r="Z4304" s="13"/>
    </row>
    <row r="4305" spans="1:26" s="2" customFormat="1" ht="24.75" customHeight="1" x14ac:dyDescent="0.15">
      <c r="A4305" s="8">
        <v>19</v>
      </c>
      <c r="B4305" s="28"/>
      <c r="C4305" s="28"/>
      <c r="D4305" s="28"/>
      <c r="E4305" s="28"/>
      <c r="F4305" s="28"/>
      <c r="G4305" s="28"/>
      <c r="H4305" s="28"/>
      <c r="I4305" s="28"/>
      <c r="J4305" s="28"/>
      <c r="K4305" s="28"/>
      <c r="L4305" s="28"/>
      <c r="M4305" s="28"/>
      <c r="N4305" s="28"/>
      <c r="O4305" s="28"/>
      <c r="P4305" s="28"/>
      <c r="Q4305" s="28"/>
      <c r="R4305" s="10"/>
      <c r="S4305" s="69"/>
      <c r="T4305" s="14"/>
      <c r="U4305" s="20"/>
      <c r="V4305" s="1"/>
      <c r="W4305" s="1"/>
      <c r="X4305" s="1"/>
      <c r="Y4305" s="1"/>
      <c r="Z4305" s="13"/>
    </row>
    <row r="4306" spans="1:26" s="2" customFormat="1" ht="24.75" customHeight="1" x14ac:dyDescent="0.15">
      <c r="A4306" s="8">
        <v>20</v>
      </c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9"/>
      <c r="S4306" s="4"/>
      <c r="T4306" s="14"/>
      <c r="U4306" s="20"/>
      <c r="V4306" s="1"/>
      <c r="W4306" s="1"/>
      <c r="X4306" s="1"/>
      <c r="Y4306" s="1"/>
      <c r="Z4306" s="13"/>
    </row>
    <row r="4307" spans="1:26" s="2" customFormat="1" ht="24.75" customHeight="1" x14ac:dyDescent="0.15">
      <c r="A4307" s="8">
        <v>21</v>
      </c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14"/>
      <c r="U4307" s="20"/>
      <c r="V4307" s="1"/>
      <c r="W4307" s="1"/>
      <c r="X4307" s="1"/>
      <c r="Y4307" s="1"/>
      <c r="Z4307" s="13"/>
    </row>
    <row r="4308" spans="1:26" s="2" customFormat="1" ht="24.75" customHeight="1" x14ac:dyDescent="0.15">
      <c r="A4308" s="8">
        <v>22</v>
      </c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14"/>
      <c r="U4308" s="20"/>
      <c r="V4308" s="1"/>
      <c r="W4308" s="1"/>
      <c r="X4308" s="1"/>
      <c r="Y4308" s="1"/>
      <c r="Z4308" s="13"/>
    </row>
    <row r="4309" spans="1:26" s="2" customFormat="1" ht="24.75" customHeight="1" x14ac:dyDescent="0.15">
      <c r="A4309" s="8">
        <v>23</v>
      </c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14"/>
      <c r="U4309" s="20"/>
      <c r="V4309" s="1"/>
      <c r="W4309" s="1"/>
      <c r="X4309" s="1"/>
      <c r="Y4309" s="1"/>
      <c r="Z4309" s="13"/>
    </row>
    <row r="4310" spans="1:26" s="2" customFormat="1" ht="24.75" customHeight="1" x14ac:dyDescent="0.15">
      <c r="A4310" s="8">
        <v>24</v>
      </c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14"/>
      <c r="U4310" s="20"/>
      <c r="V4310" s="1"/>
      <c r="W4310" s="1"/>
      <c r="X4310" s="1"/>
      <c r="Y4310" s="1"/>
      <c r="Z4310" s="13"/>
    </row>
    <row r="4311" spans="1:26" s="2" customFormat="1" ht="24.75" customHeight="1" x14ac:dyDescent="0.15">
      <c r="A4311" s="8">
        <v>25</v>
      </c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14"/>
      <c r="U4311" s="20"/>
      <c r="V4311" s="1"/>
      <c r="W4311" s="1"/>
      <c r="X4311" s="1"/>
      <c r="Y4311" s="1"/>
      <c r="Z4311" s="13"/>
    </row>
    <row r="4312" spans="1:26" s="2" customFormat="1" ht="24.75" customHeight="1" x14ac:dyDescent="0.15">
      <c r="A4312" s="8">
        <v>26</v>
      </c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14"/>
      <c r="U4312" s="20"/>
      <c r="V4312" s="1"/>
      <c r="W4312" s="1"/>
      <c r="X4312" s="1"/>
      <c r="Y4312" s="1"/>
      <c r="Z4312" s="13"/>
    </row>
    <row r="4313" spans="1:26" s="2" customFormat="1" ht="24.75" customHeight="1" x14ac:dyDescent="0.15">
      <c r="A4313" s="8">
        <v>27</v>
      </c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14"/>
      <c r="U4313" s="20"/>
      <c r="V4313" s="1"/>
      <c r="W4313" s="1"/>
      <c r="X4313" s="1"/>
      <c r="Y4313" s="1"/>
      <c r="Z4313" s="13"/>
    </row>
    <row r="4314" spans="1:26" s="2" customFormat="1" ht="24.75" customHeight="1" x14ac:dyDescent="0.15">
      <c r="A4314" s="8">
        <v>28</v>
      </c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14"/>
      <c r="U4314" s="20"/>
      <c r="V4314" s="1"/>
      <c r="W4314" s="1"/>
      <c r="X4314" s="1"/>
      <c r="Y4314" s="1"/>
      <c r="Z4314" s="13"/>
    </row>
    <row r="4315" spans="1:26" s="2" customFormat="1" ht="24.75" customHeight="1" x14ac:dyDescent="0.15">
      <c r="A4315" s="8">
        <v>29</v>
      </c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14"/>
      <c r="U4315" s="20"/>
      <c r="V4315" s="1"/>
      <c r="W4315" s="1"/>
      <c r="X4315" s="1"/>
      <c r="Y4315" s="1"/>
      <c r="Z4315" s="13"/>
    </row>
    <row r="4316" spans="1:26" s="2" customFormat="1" ht="24.75" customHeight="1" x14ac:dyDescent="0.15">
      <c r="A4316" s="8">
        <v>30</v>
      </c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14"/>
      <c r="U4316" s="20"/>
      <c r="V4316" s="1"/>
      <c r="W4316" s="1"/>
      <c r="X4316" s="1"/>
      <c r="Y4316" s="1"/>
      <c r="Z4316" s="13"/>
    </row>
    <row r="4317" spans="1:26" s="2" customFormat="1" ht="24.75" customHeight="1" x14ac:dyDescent="0.15">
      <c r="A4317" s="8">
        <v>31</v>
      </c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14"/>
      <c r="U4317" s="20"/>
      <c r="V4317" s="1"/>
      <c r="W4317" s="1"/>
      <c r="X4317" s="1"/>
      <c r="Y4317" s="1"/>
      <c r="Z4317" s="13"/>
    </row>
    <row r="4318" spans="1:26" s="2" customFormat="1" ht="24.75" customHeight="1" x14ac:dyDescent="0.15">
      <c r="A4318" s="8">
        <v>32</v>
      </c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14"/>
      <c r="U4318" s="20"/>
      <c r="V4318" s="1"/>
      <c r="W4318" s="1"/>
      <c r="X4318" s="1"/>
      <c r="Y4318" s="1"/>
      <c r="Z4318" s="13"/>
    </row>
    <row r="4319" spans="1:26" s="2" customFormat="1" ht="24.75" customHeight="1" thickBot="1" x14ac:dyDescent="0.2">
      <c r="A4319" s="11">
        <v>33</v>
      </c>
      <c r="B4319" s="12"/>
      <c r="C4319" s="12"/>
      <c r="D4319" s="12"/>
      <c r="E4319" s="12"/>
      <c r="F4319" s="12"/>
      <c r="G4319" s="12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31"/>
      <c r="U4319" s="32"/>
      <c r="V4319" s="1"/>
      <c r="W4319" s="1"/>
      <c r="X4319" s="1"/>
      <c r="Y4319" s="1"/>
      <c r="Z4319" s="13"/>
    </row>
    <row r="4320" spans="1:26" s="2" customFormat="1" ht="20.100000000000001" customHeight="1" thickBot="1" x14ac:dyDescent="0.2">
      <c r="A4320" s="1522" t="s">
        <v>4</v>
      </c>
      <c r="B4320" s="1523"/>
      <c r="C4320" s="1448" t="s">
        <v>1749</v>
      </c>
      <c r="D4320" s="1448"/>
      <c r="E4320" s="1448"/>
      <c r="F4320" s="1449"/>
      <c r="G4320" s="13"/>
      <c r="H4320" s="13"/>
      <c r="I4320" s="13"/>
      <c r="J4320" s="13"/>
      <c r="K4320" s="13"/>
      <c r="L4320" s="13"/>
      <c r="M4320" s="13"/>
      <c r="N4320" s="13"/>
      <c r="O4320" s="13"/>
      <c r="P4320" s="13"/>
      <c r="Q4320" s="13"/>
      <c r="R4320" s="13"/>
      <c r="S4320" s="13"/>
      <c r="T4320" s="467"/>
      <c r="U4320" s="467"/>
      <c r="V4320" s="1"/>
      <c r="W4320" s="1"/>
      <c r="X4320" s="1"/>
      <c r="Y4320" s="1"/>
      <c r="Z4320" s="13"/>
    </row>
    <row r="4321" spans="1:26" s="1367" customFormat="1" ht="31.5" customHeight="1" thickBot="1" x14ac:dyDescent="0.2">
      <c r="A4321" s="1683" t="s">
        <v>323</v>
      </c>
      <c r="B4321" s="1684"/>
      <c r="C4321" s="1684"/>
      <c r="D4321" s="1684"/>
      <c r="E4321" s="1685"/>
      <c r="F4321" s="1411" t="s">
        <v>1766</v>
      </c>
      <c r="G4321" s="1366"/>
      <c r="H4321" s="1695" t="s">
        <v>2170</v>
      </c>
      <c r="I4321" s="1696"/>
      <c r="J4321" s="1696"/>
      <c r="K4321" s="283" t="s">
        <v>2171</v>
      </c>
      <c r="L4321" s="1755" t="s">
        <v>2172</v>
      </c>
      <c r="M4321" s="1755"/>
      <c r="N4321" s="1756"/>
      <c r="O4321" s="1366"/>
      <c r="P4321" s="6"/>
      <c r="Q4321" s="6"/>
      <c r="R4321" s="6"/>
      <c r="S4321" s="1366"/>
      <c r="T4321" s="1467" t="s">
        <v>2173</v>
      </c>
      <c r="U4321" s="1468"/>
      <c r="V4321" s="1385">
        <f>V4323/V4328</f>
        <v>9.2744883040935672E-3</v>
      </c>
      <c r="W4321" s="1385">
        <f>W4323/W4328</f>
        <v>9.154040404040404E-3</v>
      </c>
      <c r="X4321" s="1422">
        <f>AVERAGE(V4321,W4321)</f>
        <v>9.2142643540669856E-3</v>
      </c>
      <c r="Y4321" s="1398" t="s">
        <v>136</v>
      </c>
      <c r="Z4321" s="1399">
        <f>ROUND(X4321*1440,0)/1440</f>
        <v>9.0277777777777769E-3</v>
      </c>
    </row>
    <row r="4322" spans="1:26" s="1367" customFormat="1" ht="9" customHeight="1" thickBot="1" x14ac:dyDescent="0.2">
      <c r="A4322" s="1366"/>
      <c r="B4322" s="1366"/>
      <c r="C4322" s="1366"/>
      <c r="D4322" s="1366"/>
      <c r="E4322" s="1366"/>
      <c r="F4322" s="1366"/>
      <c r="G4322" s="1366"/>
      <c r="H4322" s="1366"/>
      <c r="I4322" s="1366"/>
      <c r="J4322" s="1366"/>
      <c r="K4322" s="1366"/>
      <c r="L4322" s="1366"/>
      <c r="M4322" s="1366"/>
      <c r="N4322" s="1366"/>
      <c r="O4322" s="1366"/>
      <c r="P4322" s="1366"/>
      <c r="Q4322" s="1366"/>
      <c r="R4322" s="1366"/>
      <c r="S4322" s="1366"/>
      <c r="T4322" s="1406"/>
      <c r="U4322" s="1406"/>
      <c r="V4322" s="1385">
        <v>0.23611111111111113</v>
      </c>
      <c r="W4322" s="1385">
        <v>0.23611111111111113</v>
      </c>
      <c r="Z4322" s="1393"/>
    </row>
    <row r="4323" spans="1:26" s="1367" customFormat="1" ht="20.100000000000001" customHeight="1" thickBot="1" x14ac:dyDescent="0.2">
      <c r="A4323" s="1481" t="s">
        <v>2105</v>
      </c>
      <c r="B4323" s="1482"/>
      <c r="C4323" s="1483" t="s">
        <v>2174</v>
      </c>
      <c r="D4323" s="1483"/>
      <c r="E4323" s="1484"/>
      <c r="F4323" s="1453"/>
      <c r="G4323" s="1454"/>
      <c r="H4323" s="1454"/>
      <c r="I4323" s="1454"/>
      <c r="J4323" s="1454"/>
      <c r="K4323" s="1366"/>
      <c r="L4323" s="1366"/>
      <c r="M4323" s="1366"/>
      <c r="N4323" s="1463" t="s">
        <v>2175</v>
      </c>
      <c r="O4323" s="1464"/>
      <c r="P4323" s="1503">
        <f>Z4321</f>
        <v>9.0277777777777769E-3</v>
      </c>
      <c r="Q4323" s="1504"/>
      <c r="R4323" s="1366"/>
      <c r="S4323" s="1371" t="s">
        <v>139</v>
      </c>
      <c r="T4323" s="1459">
        <v>4.6527777777777779E-2</v>
      </c>
      <c r="U4323" s="1460"/>
      <c r="V4323" s="1385">
        <f>V4324-V4322</f>
        <v>0.70486111111111105</v>
      </c>
      <c r="W4323" s="1385">
        <f>W4324-W4322</f>
        <v>0.70486111111111105</v>
      </c>
      <c r="Z4323" s="1393"/>
    </row>
    <row r="4324" spans="1:26" s="1367" customFormat="1" ht="9" customHeight="1" thickBot="1" x14ac:dyDescent="0.2">
      <c r="A4324" s="1366"/>
      <c r="B4324" s="1366"/>
      <c r="C4324" s="1366"/>
      <c r="D4324" s="1366"/>
      <c r="E4324" s="1366"/>
      <c r="F4324" s="1366"/>
      <c r="G4324" s="1366"/>
      <c r="H4324" s="1366"/>
      <c r="I4324" s="1366"/>
      <c r="J4324" s="1366"/>
      <c r="K4324" s="1366"/>
      <c r="L4324" s="1366"/>
      <c r="M4324" s="1366"/>
      <c r="N4324" s="1366"/>
      <c r="O4324" s="1366"/>
      <c r="P4324" s="1366"/>
      <c r="Q4324" s="1366"/>
      <c r="R4324" s="1366"/>
      <c r="S4324" s="1366"/>
      <c r="T4324" s="1406"/>
      <c r="U4324" s="1406"/>
      <c r="V4324" s="1385">
        <v>0.94097222222222221</v>
      </c>
      <c r="W4324" s="1385">
        <v>0.94097222222222221</v>
      </c>
      <c r="Z4324" s="1393"/>
    </row>
    <row r="4325" spans="1:26" s="1367" customFormat="1" ht="20.100000000000001" customHeight="1" x14ac:dyDescent="0.15">
      <c r="A4325" s="1572" t="s">
        <v>2063</v>
      </c>
      <c r="B4325" s="1461">
        <v>1</v>
      </c>
      <c r="C4325" s="1540"/>
      <c r="D4325" s="1461">
        <v>2</v>
      </c>
      <c r="E4325" s="1540"/>
      <c r="F4325" s="1461">
        <v>3</v>
      </c>
      <c r="G4325" s="1540"/>
      <c r="H4325" s="1461">
        <v>4</v>
      </c>
      <c r="I4325" s="1540"/>
      <c r="J4325" s="1461">
        <v>5</v>
      </c>
      <c r="K4325" s="1540"/>
      <c r="L4325" s="1461">
        <v>6</v>
      </c>
      <c r="M4325" s="1540"/>
      <c r="N4325" s="1461">
        <v>7</v>
      </c>
      <c r="O4325" s="1540"/>
      <c r="P4325" s="1461">
        <v>8</v>
      </c>
      <c r="Q4325" s="1540"/>
      <c r="R4325" s="1461">
        <v>9</v>
      </c>
      <c r="S4325" s="1540"/>
      <c r="T4325" s="1570">
        <v>10</v>
      </c>
      <c r="U4325" s="1571"/>
      <c r="V4325" s="1385"/>
      <c r="W4325" s="1385"/>
      <c r="Z4325" s="1393"/>
    </row>
    <row r="4326" spans="1:26" s="1367" customFormat="1" ht="20.100000000000001" customHeight="1" x14ac:dyDescent="0.15">
      <c r="A4326" s="1573"/>
      <c r="B4326" s="1372" t="s">
        <v>2176</v>
      </c>
      <c r="C4326" s="1372" t="s">
        <v>353</v>
      </c>
      <c r="D4326" s="1372" t="s">
        <v>2101</v>
      </c>
      <c r="E4326" s="1372" t="s">
        <v>2172</v>
      </c>
      <c r="F4326" s="1372" t="s">
        <v>150</v>
      </c>
      <c r="G4326" s="1372" t="s">
        <v>353</v>
      </c>
      <c r="H4326" s="1372" t="s">
        <v>150</v>
      </c>
      <c r="I4326" s="1372" t="s">
        <v>353</v>
      </c>
      <c r="J4326" s="1372" t="s">
        <v>150</v>
      </c>
      <c r="K4326" s="1372" t="s">
        <v>353</v>
      </c>
      <c r="L4326" s="1372" t="s">
        <v>150</v>
      </c>
      <c r="M4326" s="1372" t="s">
        <v>353</v>
      </c>
      <c r="N4326" s="1372" t="s">
        <v>150</v>
      </c>
      <c r="O4326" s="1372"/>
      <c r="P4326" s="1372"/>
      <c r="Q4326" s="1372"/>
      <c r="R4326" s="1372"/>
      <c r="S4326" s="1372"/>
      <c r="T4326" s="1373"/>
      <c r="U4326" s="1377"/>
      <c r="V4326" s="1406"/>
      <c r="W4326" s="1406"/>
      <c r="Z4326" s="1393"/>
    </row>
    <row r="4327" spans="1:26" s="1367" customFormat="1" ht="24.75" customHeight="1" x14ac:dyDescent="0.15">
      <c r="A4327" s="1447">
        <v>1</v>
      </c>
      <c r="B4327" s="88"/>
      <c r="C4327" s="52" t="s">
        <v>2177</v>
      </c>
      <c r="D4327" s="43">
        <v>0.29305555555555557</v>
      </c>
      <c r="E4327" s="1386">
        <v>0.34444444444444455</v>
      </c>
      <c r="F4327" s="1386">
        <v>0.40694444444444455</v>
      </c>
      <c r="G4327" s="1368">
        <v>0.45694444444444482</v>
      </c>
      <c r="H4327" s="1368">
        <v>0.53819444444444453</v>
      </c>
      <c r="I4327" s="1386">
        <v>0.58819444444444458</v>
      </c>
      <c r="J4327" s="1386">
        <v>0.66527777777777741</v>
      </c>
      <c r="K4327" s="1386">
        <v>0.72083333333333299</v>
      </c>
      <c r="L4327" s="1386">
        <v>0.79305555555555474</v>
      </c>
      <c r="M4327" s="1386">
        <v>0.84583333333333255</v>
      </c>
      <c r="N4327" s="1386">
        <v>0.9131944444444432</v>
      </c>
      <c r="O4327" s="907"/>
      <c r="P4327" s="1386"/>
      <c r="Q4327" s="52"/>
      <c r="R4327" s="68"/>
      <c r="S4327" s="52"/>
      <c r="T4327" s="1376"/>
      <c r="U4327" s="1380"/>
      <c r="V4327" s="21">
        <f>COUNTA(B4327:U4358)</f>
        <v>153</v>
      </c>
      <c r="W4327" s="41">
        <f>V4327/13/2</f>
        <v>5.884615384615385</v>
      </c>
      <c r="Z4327" s="697"/>
    </row>
    <row r="4328" spans="1:26" s="1367" customFormat="1" ht="24.75" customHeight="1" x14ac:dyDescent="0.15">
      <c r="A4328" s="57" t="s">
        <v>2178</v>
      </c>
      <c r="B4328" s="88"/>
      <c r="C4328" s="52" t="s">
        <v>803</v>
      </c>
      <c r="D4328" s="43">
        <v>0.3</v>
      </c>
      <c r="E4328" s="1386">
        <v>0.35347222222222235</v>
      </c>
      <c r="F4328" s="1386">
        <v>0.41736111111111124</v>
      </c>
      <c r="G4328" s="1368">
        <v>0.4673611111111115</v>
      </c>
      <c r="H4328" s="1368">
        <v>0.5493055555555556</v>
      </c>
      <c r="I4328" s="1386">
        <v>0.59930555555555565</v>
      </c>
      <c r="J4328" s="1386">
        <v>0.67569444444444404</v>
      </c>
      <c r="K4328" s="1386">
        <v>0.73124999999999962</v>
      </c>
      <c r="L4328" s="1386">
        <v>0.80277777777777692</v>
      </c>
      <c r="M4328" s="1386">
        <v>0.85416666666666585</v>
      </c>
      <c r="N4328" s="1386">
        <v>0.92291666666666539</v>
      </c>
      <c r="O4328" s="907"/>
      <c r="P4328" s="1386"/>
      <c r="Q4328" s="52"/>
      <c r="R4328" s="68"/>
      <c r="S4328" s="52"/>
      <c r="T4328" s="1376"/>
      <c r="U4328" s="1380"/>
      <c r="V4328" s="1381">
        <f>COUNTA(B4327:B4358,D4327:D4358,F4327:F4358,H4327:H4358,J4327:J4358,L4327:L4358,N4327:N4358,P4327:P4358,R4327:R4358,T4327:T4358)</f>
        <v>76</v>
      </c>
      <c r="W4328" s="1381">
        <f>COUNTA(C4327:C4358,E4327:E4358,G4327:G4358,I4327:I4358,K4327:K4358,M4327:M4358,O4327:O4358,Q4327:Q4358,S4327:S4358,U4327:U4358)</f>
        <v>77</v>
      </c>
      <c r="Y4328" s="1420">
        <f>(V4328+W4328)/2</f>
        <v>76.5</v>
      </c>
      <c r="Z4328" s="697"/>
    </row>
    <row r="4329" spans="1:26" s="1367" customFormat="1" ht="24.75" customHeight="1" x14ac:dyDescent="0.15">
      <c r="A4329" s="1447">
        <v>3</v>
      </c>
      <c r="B4329" s="88"/>
      <c r="C4329" s="52" t="s">
        <v>2179</v>
      </c>
      <c r="D4329" s="43">
        <v>0.30694444444444441</v>
      </c>
      <c r="E4329" s="1386">
        <v>0.36180555555555571</v>
      </c>
      <c r="F4329" s="1386">
        <v>0.42777777777777792</v>
      </c>
      <c r="G4329" s="1368">
        <v>0.47777777777777819</v>
      </c>
      <c r="H4329" s="1368">
        <v>0.56041666666666667</v>
      </c>
      <c r="I4329" s="1386">
        <v>0.61041666666666672</v>
      </c>
      <c r="J4329" s="1368">
        <v>0.68611111111111067</v>
      </c>
      <c r="K4329" s="1386">
        <v>0.74236111111111069</v>
      </c>
      <c r="L4329" s="1386">
        <v>0.81249999999999911</v>
      </c>
      <c r="M4329" s="1386">
        <v>0.86249999999999916</v>
      </c>
      <c r="N4329" s="1386">
        <v>0.93194444444444313</v>
      </c>
      <c r="O4329" s="907"/>
      <c r="P4329" s="1386"/>
      <c r="Q4329" s="52"/>
      <c r="R4329" s="68"/>
      <c r="S4329" s="52"/>
      <c r="T4329" s="1376"/>
      <c r="U4329" s="1380"/>
      <c r="V4329" s="1406"/>
      <c r="W4329" s="1406"/>
      <c r="Z4329" s="697"/>
    </row>
    <row r="4330" spans="1:26" s="1367" customFormat="1" ht="24.75" customHeight="1" x14ac:dyDescent="0.15">
      <c r="A4330" s="1447">
        <v>4</v>
      </c>
      <c r="B4330" s="88"/>
      <c r="C4330" s="52" t="s">
        <v>2180</v>
      </c>
      <c r="D4330" s="43">
        <v>0.31388888888888883</v>
      </c>
      <c r="E4330" s="1386">
        <v>0.37013888888888907</v>
      </c>
      <c r="F4330" s="1386">
        <v>0.43888888888888905</v>
      </c>
      <c r="G4330" s="1368">
        <v>0.48888888888888932</v>
      </c>
      <c r="H4330" s="1368">
        <v>0.57152777777777775</v>
      </c>
      <c r="I4330" s="1386">
        <v>0.62152777777777779</v>
      </c>
      <c r="J4330" s="1368">
        <v>0.6965277777777773</v>
      </c>
      <c r="K4330" s="1386">
        <v>0.75347222222222177</v>
      </c>
      <c r="L4330" s="1386">
        <v>0.8222222222222213</v>
      </c>
      <c r="M4330" s="1386">
        <v>0.87013888888888802</v>
      </c>
      <c r="N4330" s="1386">
        <v>0.94097222222222088</v>
      </c>
      <c r="O4330" s="1386"/>
      <c r="P4330" s="1386"/>
      <c r="Q4330" s="52"/>
      <c r="R4330" s="68"/>
      <c r="S4330" s="52"/>
      <c r="T4330" s="1376"/>
      <c r="U4330" s="1380"/>
      <c r="V4330" s="1417">
        <f>L4337-L4336</f>
        <v>9.0277777777777457E-3</v>
      </c>
      <c r="W4330" s="1390">
        <f t="shared" ref="W4330:W4336" si="58">M4332-M4331</f>
        <v>9.0277777777777457E-3</v>
      </c>
      <c r="Z4330" s="697"/>
    </row>
    <row r="4331" spans="1:26" s="1367" customFormat="1" ht="24.75" customHeight="1" x14ac:dyDescent="0.15">
      <c r="A4331" s="57" t="s">
        <v>232</v>
      </c>
      <c r="B4331" s="88"/>
      <c r="C4331" s="52" t="s">
        <v>811</v>
      </c>
      <c r="D4331" s="43">
        <v>0.32083333333333325</v>
      </c>
      <c r="E4331" s="1386">
        <v>0.37847222222222243</v>
      </c>
      <c r="F4331" s="1386">
        <v>0.45000000000000018</v>
      </c>
      <c r="G4331" s="1368">
        <v>0.50000000000000044</v>
      </c>
      <c r="H4331" s="1368">
        <v>0.58263888888888882</v>
      </c>
      <c r="I4331" s="1386">
        <v>0.63263888888888886</v>
      </c>
      <c r="J4331" s="1368">
        <v>0.70694444444444393</v>
      </c>
      <c r="K4331" s="1386">
        <v>0.76458333333333284</v>
      </c>
      <c r="L4331" s="1386">
        <v>0.83124999999999905</v>
      </c>
      <c r="M4331" s="1386">
        <v>0.87777777777777688</v>
      </c>
      <c r="N4331" s="1386"/>
      <c r="O4331" s="1386"/>
      <c r="P4331" s="1386"/>
      <c r="Q4331" s="52"/>
      <c r="R4331" s="68"/>
      <c r="S4331" s="52"/>
      <c r="T4331" s="1376"/>
      <c r="U4331" s="1380"/>
      <c r="V4331" s="1390">
        <f>L4338-L4337</f>
        <v>9.0277777777777457E-3</v>
      </c>
      <c r="W4331" s="1390">
        <f t="shared" si="58"/>
        <v>9.0277777777777457E-3</v>
      </c>
      <c r="Z4331" s="697"/>
    </row>
    <row r="4332" spans="1:26" s="1367" customFormat="1" ht="24.75" customHeight="1" x14ac:dyDescent="0.15">
      <c r="A4332" s="1447">
        <v>6</v>
      </c>
      <c r="B4332" s="88"/>
      <c r="C4332" s="52" t="s">
        <v>2181</v>
      </c>
      <c r="D4332" s="1386">
        <v>0.32986111111111105</v>
      </c>
      <c r="E4332" s="1386">
        <v>0.38611111111111129</v>
      </c>
      <c r="F4332" s="1386">
        <v>0.4611111111111113</v>
      </c>
      <c r="G4332" s="1368">
        <v>0.51111111111111152</v>
      </c>
      <c r="H4332" s="1368">
        <v>0.59374999999999989</v>
      </c>
      <c r="I4332" s="1386">
        <v>0.64374999999999993</v>
      </c>
      <c r="J4332" s="1368">
        <v>0.71736111111111056</v>
      </c>
      <c r="K4332" s="1386">
        <v>0.77569444444444391</v>
      </c>
      <c r="L4332" s="1386">
        <v>0.84027777777777679</v>
      </c>
      <c r="M4332" s="1386">
        <v>0.88680555555555463</v>
      </c>
      <c r="N4332" s="1386"/>
      <c r="O4332" s="1386"/>
      <c r="P4332" s="1386"/>
      <c r="Q4332" s="52"/>
      <c r="R4332" s="68"/>
      <c r="S4332" s="52"/>
      <c r="T4332" s="1376"/>
      <c r="U4332" s="1380"/>
      <c r="V4332" s="1390">
        <f>L4339-L4338</f>
        <v>9.0277777777777457E-3</v>
      </c>
      <c r="W4332" s="1390">
        <f t="shared" si="58"/>
        <v>9.0277777777777457E-3</v>
      </c>
      <c r="Z4332" s="697"/>
    </row>
    <row r="4333" spans="1:26" s="1367" customFormat="1" ht="24.75" customHeight="1" x14ac:dyDescent="0.15">
      <c r="A4333" s="1447">
        <v>7</v>
      </c>
      <c r="B4333" s="1386">
        <v>0.23611111111111113</v>
      </c>
      <c r="C4333" s="1386">
        <v>0.27986111111111106</v>
      </c>
      <c r="D4333" s="1386">
        <v>0.33958333333333329</v>
      </c>
      <c r="E4333" s="1386">
        <v>0.39513888888888909</v>
      </c>
      <c r="F4333" s="1386">
        <v>0.47222222222222243</v>
      </c>
      <c r="G4333" s="1368">
        <v>0.52222222222222259</v>
      </c>
      <c r="H4333" s="1368">
        <v>0.60277777777777763</v>
      </c>
      <c r="I4333" s="1386">
        <v>0.65486111111111101</v>
      </c>
      <c r="J4333" s="1386">
        <v>0.72708333333333275</v>
      </c>
      <c r="K4333" s="1386">
        <v>0.78611111111111054</v>
      </c>
      <c r="L4333" s="1386">
        <v>0.84930555555555454</v>
      </c>
      <c r="M4333" s="1386">
        <v>0.89583333333333237</v>
      </c>
      <c r="N4333" s="1386"/>
      <c r="O4333" s="1386"/>
      <c r="P4333" s="1386"/>
      <c r="Q4333" s="1386"/>
      <c r="R4333" s="68"/>
      <c r="S4333" s="69"/>
      <c r="T4333" s="1376"/>
      <c r="U4333" s="1380"/>
      <c r="V4333" s="1390">
        <f>N4327-L4339</f>
        <v>9.7222222222221877E-3</v>
      </c>
      <c r="W4333" s="1390">
        <f t="shared" si="58"/>
        <v>9.0277777777777457E-3</v>
      </c>
      <c r="Z4333" s="1393"/>
    </row>
    <row r="4334" spans="1:26" s="1367" customFormat="1" ht="24.75" customHeight="1" x14ac:dyDescent="0.15">
      <c r="A4334" s="57" t="s">
        <v>797</v>
      </c>
      <c r="B4334" s="1386">
        <v>0.24513888888888891</v>
      </c>
      <c r="C4334" s="1386">
        <v>0.28888888888888886</v>
      </c>
      <c r="D4334" s="1386">
        <v>0.34930555555555554</v>
      </c>
      <c r="E4334" s="1386">
        <v>0.4041666666666669</v>
      </c>
      <c r="F4334" s="1386">
        <v>0.48263888888888912</v>
      </c>
      <c r="G4334" s="1368">
        <v>0.53263888888888922</v>
      </c>
      <c r="H4334" s="1368">
        <v>0.61111111111111094</v>
      </c>
      <c r="I4334" s="1386">
        <v>0.66527777777777763</v>
      </c>
      <c r="J4334" s="1368">
        <v>0.73749999999999938</v>
      </c>
      <c r="K4334" s="1386">
        <v>0.79583333333333273</v>
      </c>
      <c r="L4334" s="1386">
        <v>0.85833333333333228</v>
      </c>
      <c r="M4334" s="1386">
        <v>0.90486111111111012</v>
      </c>
      <c r="N4334" s="1386"/>
      <c r="O4334" s="1386"/>
      <c r="P4334" s="1386"/>
      <c r="Q4334" s="1386"/>
      <c r="R4334" s="68"/>
      <c r="S4334" s="69"/>
      <c r="T4334" s="1376"/>
      <c r="U4334" s="1380"/>
      <c r="V4334" s="1390">
        <f>N4328-N4327</f>
        <v>9.7222222222221877E-3</v>
      </c>
      <c r="W4334" s="1390">
        <f t="shared" si="58"/>
        <v>9.0277777777777457E-3</v>
      </c>
      <c r="Z4334" s="1393"/>
    </row>
    <row r="4335" spans="1:26" s="1367" customFormat="1" ht="24.75" customHeight="1" x14ac:dyDescent="0.15">
      <c r="A4335" s="1447">
        <v>9</v>
      </c>
      <c r="B4335" s="1386">
        <v>0.25416666666666671</v>
      </c>
      <c r="C4335" s="1386">
        <v>0.29791666666666666</v>
      </c>
      <c r="D4335" s="1386">
        <v>0.35902777777777778</v>
      </c>
      <c r="E4335" s="1386">
        <v>0.4131944444444447</v>
      </c>
      <c r="F4335" s="1386">
        <v>0.49236111111111136</v>
      </c>
      <c r="G4335" s="1368">
        <v>0.5423611111111114</v>
      </c>
      <c r="H4335" s="1368">
        <v>0.61944444444444424</v>
      </c>
      <c r="I4335" s="1386">
        <v>0.67430555555555538</v>
      </c>
      <c r="J4335" s="1386">
        <v>0.74722222222222157</v>
      </c>
      <c r="K4335" s="1386">
        <v>0.80416666666666603</v>
      </c>
      <c r="L4335" s="1386">
        <v>0.86736111111111003</v>
      </c>
      <c r="M4335" s="1386">
        <v>0.91388888888888786</v>
      </c>
      <c r="N4335" s="1386"/>
      <c r="O4335" s="1386"/>
      <c r="P4335" s="1386"/>
      <c r="Q4335" s="1386"/>
      <c r="R4335" s="68"/>
      <c r="S4335" s="69"/>
      <c r="T4335" s="1376"/>
      <c r="U4335" s="1380"/>
      <c r="V4335" s="1390">
        <f>N4329-N4328</f>
        <v>9.0277777777777457E-3</v>
      </c>
      <c r="W4335" s="1390">
        <f t="shared" si="58"/>
        <v>9.0277777777777457E-3</v>
      </c>
      <c r="Z4335" s="1393"/>
    </row>
    <row r="4336" spans="1:26" s="1367" customFormat="1" ht="24.75" customHeight="1" x14ac:dyDescent="0.15">
      <c r="A4336" s="1447">
        <v>10</v>
      </c>
      <c r="B4336" s="1386">
        <v>0.26319444444444451</v>
      </c>
      <c r="C4336" s="1386">
        <v>0.30694444444444446</v>
      </c>
      <c r="D4336" s="1386">
        <v>0.36875000000000002</v>
      </c>
      <c r="E4336" s="1386">
        <v>0.42152777777777806</v>
      </c>
      <c r="F4336" s="1386">
        <v>0.50138888888888911</v>
      </c>
      <c r="G4336" s="1368">
        <v>0.55138888888888915</v>
      </c>
      <c r="H4336" s="1368">
        <v>0.62847222222222199</v>
      </c>
      <c r="I4336" s="1386">
        <v>0.68333333333333313</v>
      </c>
      <c r="J4336" s="1386">
        <v>0.75624999999999931</v>
      </c>
      <c r="K4336" s="1386">
        <v>0.81249999999999933</v>
      </c>
      <c r="L4336" s="1386">
        <v>0.87638888888888777</v>
      </c>
      <c r="M4336" s="1386">
        <v>0.92291666666666561</v>
      </c>
      <c r="N4336" s="1386"/>
      <c r="O4336" s="1386"/>
      <c r="P4336" s="1386"/>
      <c r="Q4336" s="1386"/>
      <c r="R4336" s="68"/>
      <c r="S4336" s="69"/>
      <c r="T4336" s="1376"/>
      <c r="U4336" s="1380"/>
      <c r="V4336" s="1390">
        <f>N4330-N4329</f>
        <v>9.0277777777777457E-3</v>
      </c>
      <c r="W4336" s="1417">
        <f t="shared" si="58"/>
        <v>9.0277777777777457E-3</v>
      </c>
      <c r="Z4336" s="1393"/>
    </row>
    <row r="4337" spans="1:26" s="1367" customFormat="1" ht="24.75" customHeight="1" x14ac:dyDescent="0.15">
      <c r="A4337" s="57" t="s">
        <v>816</v>
      </c>
      <c r="B4337" s="1386">
        <v>0.27222222222222231</v>
      </c>
      <c r="C4337" s="1386">
        <v>0.31597222222222227</v>
      </c>
      <c r="D4337" s="1386">
        <v>0.37847222222222227</v>
      </c>
      <c r="E4337" s="1386">
        <v>0.42986111111111142</v>
      </c>
      <c r="F4337" s="1386">
        <v>0.51041666666666685</v>
      </c>
      <c r="G4337" s="1368">
        <v>0.5604166666666669</v>
      </c>
      <c r="H4337" s="1368">
        <v>0.63749999999999973</v>
      </c>
      <c r="I4337" s="1386">
        <v>0.69236111111111087</v>
      </c>
      <c r="J4337" s="1386">
        <v>0.76527777777777706</v>
      </c>
      <c r="K4337" s="1386">
        <v>0.82083333333333264</v>
      </c>
      <c r="L4337" s="1386">
        <v>0.88541666666666552</v>
      </c>
      <c r="M4337" s="1386">
        <v>0.93194444444444335</v>
      </c>
      <c r="N4337" s="1386"/>
      <c r="O4337" s="1386"/>
      <c r="P4337" s="1386"/>
      <c r="Q4337" s="1386"/>
      <c r="R4337" s="68"/>
      <c r="S4337" s="69"/>
      <c r="T4337" s="1376"/>
      <c r="U4337" s="1380"/>
      <c r="W4337" s="1390"/>
      <c r="Z4337" s="1393"/>
    </row>
    <row r="4338" spans="1:26" s="1367" customFormat="1" ht="24.75" customHeight="1" x14ac:dyDescent="0.15">
      <c r="A4338" s="1447">
        <v>12</v>
      </c>
      <c r="B4338" s="43">
        <v>0.27916666666666673</v>
      </c>
      <c r="C4338" s="1386">
        <v>0.32500000000000007</v>
      </c>
      <c r="D4338" s="1386">
        <v>0.38750000000000007</v>
      </c>
      <c r="E4338" s="1386">
        <v>0.43819444444444478</v>
      </c>
      <c r="F4338" s="1386">
        <v>0.5194444444444446</v>
      </c>
      <c r="G4338" s="1368">
        <v>0.56944444444444464</v>
      </c>
      <c r="H4338" s="1368">
        <v>0.64652777777777748</v>
      </c>
      <c r="I4338" s="1386">
        <v>0.70138888888888862</v>
      </c>
      <c r="J4338" s="1386">
        <v>0.7743055555555548</v>
      </c>
      <c r="K4338" s="1386">
        <v>0.82916666666666594</v>
      </c>
      <c r="L4338" s="1386">
        <v>0.89444444444444327</v>
      </c>
      <c r="M4338" s="1386">
        <v>0.9409722222222211</v>
      </c>
      <c r="N4338" s="1386"/>
      <c r="O4338" s="1386"/>
      <c r="P4338" s="1386"/>
      <c r="Q4338" s="1386"/>
      <c r="R4338" s="68"/>
      <c r="S4338" s="69"/>
      <c r="T4338" s="1376"/>
      <c r="U4338" s="1380"/>
      <c r="W4338" s="1390"/>
      <c r="Z4338" s="1393"/>
    </row>
    <row r="4339" spans="1:26" s="1367" customFormat="1" ht="24.75" customHeight="1" x14ac:dyDescent="0.15">
      <c r="A4339" s="1447">
        <v>13</v>
      </c>
      <c r="B4339" s="43">
        <v>0.28611111111111115</v>
      </c>
      <c r="C4339" s="1386">
        <v>0.33402777777777787</v>
      </c>
      <c r="D4339" s="1386">
        <v>0.39652777777777787</v>
      </c>
      <c r="E4339" s="1386">
        <v>0.44722222222222258</v>
      </c>
      <c r="F4339" s="1386">
        <v>0.52847222222222234</v>
      </c>
      <c r="G4339" s="1368">
        <v>0.57847222222222239</v>
      </c>
      <c r="H4339" s="1368">
        <v>0.65555555555555522</v>
      </c>
      <c r="I4339" s="1386">
        <v>0.71041666666666636</v>
      </c>
      <c r="J4339" s="1386">
        <v>0.78333333333333255</v>
      </c>
      <c r="K4339" s="1386">
        <v>0.83749999999999925</v>
      </c>
      <c r="L4339" s="1386">
        <v>0.90347222222222101</v>
      </c>
      <c r="M4339" s="1386"/>
      <c r="N4339" s="1386"/>
      <c r="O4339" s="1386"/>
      <c r="P4339" s="1386"/>
      <c r="Q4339" s="1386"/>
      <c r="R4339" s="68"/>
      <c r="S4339" s="69"/>
      <c r="T4339" s="1376"/>
      <c r="U4339" s="1380"/>
      <c r="V4339" s="1390"/>
      <c r="W4339" s="1406"/>
      <c r="Z4339" s="1393"/>
    </row>
    <row r="4340" spans="1:26" s="1367" customFormat="1" ht="24.75" customHeight="1" x14ac:dyDescent="0.15">
      <c r="A4340" s="1447">
        <v>14</v>
      </c>
      <c r="B4340" s="1386"/>
      <c r="C4340" s="1386"/>
      <c r="D4340" s="1386"/>
      <c r="E4340" s="1386"/>
      <c r="F4340" s="1386"/>
      <c r="G4340" s="1386"/>
      <c r="H4340" s="1386"/>
      <c r="I4340" s="1386"/>
      <c r="J4340" s="1386"/>
      <c r="K4340" s="1386"/>
      <c r="L4340" s="1386"/>
      <c r="M4340" s="1386"/>
      <c r="N4340" s="1386"/>
      <c r="O4340" s="1386"/>
      <c r="P4340" s="1386"/>
      <c r="Q4340" s="1386"/>
      <c r="R4340" s="68"/>
      <c r="S4340" s="69"/>
      <c r="T4340" s="1376"/>
      <c r="U4340" s="1380"/>
      <c r="V4340" s="1390"/>
      <c r="W4340" s="1406"/>
      <c r="Z4340" s="1393"/>
    </row>
    <row r="4341" spans="1:26" s="1367" customFormat="1" ht="24.75" customHeight="1" x14ac:dyDescent="0.15">
      <c r="A4341" s="27">
        <v>15</v>
      </c>
      <c r="B4341" s="542"/>
      <c r="C4341" s="543"/>
      <c r="D4341" s="542"/>
      <c r="E4341" s="907"/>
      <c r="F4341" s="542"/>
      <c r="G4341" s="542"/>
      <c r="H4341" s="907"/>
      <c r="I4341" s="542"/>
      <c r="J4341" s="542"/>
      <c r="K4341" s="542"/>
      <c r="L4341" s="907"/>
      <c r="M4341" s="907"/>
      <c r="N4341" s="1368"/>
      <c r="O4341" s="1386"/>
      <c r="P4341" s="1386"/>
      <c r="Q4341" s="1386"/>
      <c r="R4341" s="68"/>
      <c r="S4341" s="69"/>
      <c r="T4341" s="1376"/>
      <c r="U4341" s="1380"/>
      <c r="V4341" s="1406"/>
      <c r="W4341" s="1406"/>
      <c r="Z4341" s="640"/>
    </row>
    <row r="4342" spans="1:26" s="1367" customFormat="1" ht="24.75" customHeight="1" x14ac:dyDescent="0.15">
      <c r="A4342" s="27">
        <v>16</v>
      </c>
      <c r="B4342" s="1386"/>
      <c r="C4342" s="1386"/>
      <c r="D4342" s="1386"/>
      <c r="E4342" s="1386"/>
      <c r="F4342" s="1386"/>
      <c r="G4342" s="1386"/>
      <c r="H4342" s="1386"/>
      <c r="I4342" s="1386"/>
      <c r="J4342" s="1386"/>
      <c r="K4342" s="1386"/>
      <c r="L4342" s="1386"/>
      <c r="M4342" s="1386"/>
      <c r="N4342" s="1386"/>
      <c r="O4342" s="1386"/>
      <c r="P4342" s="1386"/>
      <c r="Q4342" s="1386"/>
      <c r="R4342" s="68"/>
      <c r="S4342" s="69"/>
      <c r="T4342" s="1376"/>
      <c r="U4342" s="1380"/>
      <c r="V4342" s="1406"/>
      <c r="W4342" s="1406"/>
      <c r="Z4342" s="1393"/>
    </row>
    <row r="4343" spans="1:26" s="1367" customFormat="1" ht="24.75" customHeight="1" x14ac:dyDescent="0.15">
      <c r="A4343" s="27">
        <v>17</v>
      </c>
      <c r="B4343" s="1386"/>
      <c r="C4343" s="1386"/>
      <c r="D4343" s="1386"/>
      <c r="E4343" s="1386"/>
      <c r="F4343" s="1386"/>
      <c r="G4343" s="1386"/>
      <c r="H4343" s="1386"/>
      <c r="I4343" s="1386"/>
      <c r="J4343" s="1386"/>
      <c r="K4343" s="1386"/>
      <c r="L4343" s="1386"/>
      <c r="M4343" s="1386"/>
      <c r="N4343" s="1386"/>
      <c r="O4343" s="1386"/>
      <c r="P4343" s="1386"/>
      <c r="Q4343" s="1386"/>
      <c r="R4343" s="68"/>
      <c r="S4343" s="69"/>
      <c r="T4343" s="1376"/>
      <c r="U4343" s="1380"/>
      <c r="V4343" s="1406"/>
      <c r="W4343" s="1406"/>
      <c r="Z4343" s="1393"/>
    </row>
    <row r="4344" spans="1:26" s="1367" customFormat="1" ht="24.75" customHeight="1" x14ac:dyDescent="0.15">
      <c r="A4344" s="27">
        <v>18</v>
      </c>
      <c r="B4344" s="1386"/>
      <c r="C4344" s="1386"/>
      <c r="D4344" s="1386"/>
      <c r="E4344" s="1386"/>
      <c r="F4344" s="1386"/>
      <c r="G4344" s="1386"/>
      <c r="H4344" s="1386"/>
      <c r="I4344" s="1386"/>
      <c r="J4344" s="1386"/>
      <c r="K4344" s="1386"/>
      <c r="L4344" s="1386"/>
      <c r="M4344" s="1386"/>
      <c r="N4344" s="1386"/>
      <c r="O4344" s="1386"/>
      <c r="P4344" s="1386"/>
      <c r="Q4344" s="1386"/>
      <c r="R4344" s="68"/>
      <c r="S4344" s="69"/>
      <c r="T4344" s="1376"/>
      <c r="U4344" s="1380"/>
      <c r="V4344" s="1406"/>
      <c r="W4344" s="1406"/>
      <c r="Z4344" s="1393"/>
    </row>
    <row r="4345" spans="1:26" s="1367" customFormat="1" ht="24.75" customHeight="1" x14ac:dyDescent="0.15">
      <c r="A4345" s="27">
        <v>19</v>
      </c>
      <c r="B4345" s="1386"/>
      <c r="C4345" s="1386"/>
      <c r="D4345" s="1386"/>
      <c r="E4345" s="1386"/>
      <c r="F4345" s="1386"/>
      <c r="G4345" s="1386"/>
      <c r="H4345" s="1386"/>
      <c r="I4345" s="1386"/>
      <c r="J4345" s="1386"/>
      <c r="K4345" s="1386"/>
      <c r="L4345" s="1386"/>
      <c r="M4345" s="1386"/>
      <c r="N4345" s="1386"/>
      <c r="O4345" s="1386"/>
      <c r="P4345" s="1386"/>
      <c r="Q4345" s="1386"/>
      <c r="R4345" s="1373"/>
      <c r="S4345" s="69"/>
      <c r="T4345" s="1376"/>
      <c r="U4345" s="1380"/>
      <c r="V4345" s="1406"/>
      <c r="W4345" s="1406"/>
      <c r="Z4345" s="1393"/>
    </row>
    <row r="4346" spans="1:26" s="1367" customFormat="1" ht="24.75" customHeight="1" x14ac:dyDescent="0.15">
      <c r="A4346" s="27">
        <v>20</v>
      </c>
      <c r="B4346" s="1368"/>
      <c r="C4346" s="1368"/>
      <c r="D4346" s="1368"/>
      <c r="E4346" s="1368"/>
      <c r="F4346" s="1368"/>
      <c r="G4346" s="1368"/>
      <c r="H4346" s="1368"/>
      <c r="I4346" s="1368"/>
      <c r="J4346" s="1368"/>
      <c r="K4346" s="1368"/>
      <c r="L4346" s="1368"/>
      <c r="M4346" s="1368"/>
      <c r="N4346" s="1368"/>
      <c r="O4346" s="1368"/>
      <c r="P4346" s="1368"/>
      <c r="Q4346" s="1368"/>
      <c r="R4346" s="1372"/>
      <c r="S4346" s="1369"/>
      <c r="T4346" s="1376"/>
      <c r="U4346" s="1380"/>
      <c r="V4346" s="1406"/>
      <c r="W4346" s="1406"/>
      <c r="Z4346" s="1393"/>
    </row>
    <row r="4347" spans="1:26" s="1367" customFormat="1" ht="24.75" customHeight="1" x14ac:dyDescent="0.15">
      <c r="A4347" s="27">
        <v>21</v>
      </c>
      <c r="B4347" s="1369"/>
      <c r="C4347" s="1369"/>
      <c r="D4347" s="1369"/>
      <c r="E4347" s="1369"/>
      <c r="F4347" s="1369"/>
      <c r="G4347" s="1369"/>
      <c r="H4347" s="1369"/>
      <c r="I4347" s="1369"/>
      <c r="J4347" s="1369"/>
      <c r="K4347" s="1369"/>
      <c r="L4347" s="1369"/>
      <c r="M4347" s="1369"/>
      <c r="N4347" s="1369"/>
      <c r="O4347" s="1369"/>
      <c r="P4347" s="1369"/>
      <c r="Q4347" s="1369"/>
      <c r="R4347" s="1369"/>
      <c r="S4347" s="1369"/>
      <c r="T4347" s="1376"/>
      <c r="U4347" s="1380"/>
      <c r="V4347" s="1406"/>
      <c r="W4347" s="1406"/>
      <c r="Z4347" s="1393"/>
    </row>
    <row r="4348" spans="1:26" s="1367" customFormat="1" ht="24.75" customHeight="1" x14ac:dyDescent="0.15">
      <c r="A4348" s="27">
        <v>22</v>
      </c>
      <c r="B4348" s="1369"/>
      <c r="C4348" s="1369"/>
      <c r="D4348" s="1369"/>
      <c r="E4348" s="1369"/>
      <c r="F4348" s="1369"/>
      <c r="G4348" s="1369"/>
      <c r="H4348" s="1369"/>
      <c r="I4348" s="1369"/>
      <c r="J4348" s="1369"/>
      <c r="K4348" s="1369"/>
      <c r="L4348" s="1369"/>
      <c r="M4348" s="1369"/>
      <c r="N4348" s="1369"/>
      <c r="O4348" s="1369"/>
      <c r="P4348" s="1369"/>
      <c r="Q4348" s="1369"/>
      <c r="R4348" s="1369"/>
      <c r="S4348" s="1369"/>
      <c r="T4348" s="1376"/>
      <c r="U4348" s="1380"/>
      <c r="V4348" s="1406"/>
      <c r="W4348" s="1406"/>
      <c r="Z4348" s="1393"/>
    </row>
    <row r="4349" spans="1:26" s="1367" customFormat="1" ht="24.75" customHeight="1" x14ac:dyDescent="0.15">
      <c r="A4349" s="1447">
        <v>23</v>
      </c>
      <c r="B4349" s="1369"/>
      <c r="C4349" s="1369"/>
      <c r="D4349" s="1369"/>
      <c r="E4349" s="1369"/>
      <c r="F4349" s="1369"/>
      <c r="G4349" s="1369"/>
      <c r="H4349" s="1369"/>
      <c r="I4349" s="1369"/>
      <c r="J4349" s="1369"/>
      <c r="K4349" s="1369"/>
      <c r="L4349" s="1369"/>
      <c r="M4349" s="1369"/>
      <c r="N4349" s="1369"/>
      <c r="O4349" s="1369"/>
      <c r="P4349" s="1369"/>
      <c r="Q4349" s="1369"/>
      <c r="R4349" s="1369"/>
      <c r="S4349" s="1369"/>
      <c r="T4349" s="1376"/>
      <c r="U4349" s="1380"/>
      <c r="V4349" s="1406"/>
      <c r="W4349" s="1406"/>
      <c r="Z4349" s="1393"/>
    </row>
    <row r="4350" spans="1:26" s="1367" customFormat="1" ht="24.75" customHeight="1" x14ac:dyDescent="0.15">
      <c r="A4350" s="1447">
        <v>24</v>
      </c>
      <c r="B4350" s="1369"/>
      <c r="C4350" s="1369"/>
      <c r="D4350" s="1369"/>
      <c r="E4350" s="1369"/>
      <c r="F4350" s="1369"/>
      <c r="G4350" s="1369"/>
      <c r="H4350" s="1369"/>
      <c r="I4350" s="1369"/>
      <c r="J4350" s="1369"/>
      <c r="K4350" s="1369"/>
      <c r="L4350" s="1369"/>
      <c r="M4350" s="1369"/>
      <c r="N4350" s="1369"/>
      <c r="O4350" s="1369"/>
      <c r="P4350" s="1369"/>
      <c r="Q4350" s="1369"/>
      <c r="R4350" s="1369"/>
      <c r="S4350" s="1369"/>
      <c r="T4350" s="1376"/>
      <c r="U4350" s="1380"/>
      <c r="V4350" s="1406"/>
      <c r="W4350" s="1406"/>
      <c r="Z4350" s="1393"/>
    </row>
    <row r="4351" spans="1:26" s="1367" customFormat="1" ht="24.75" customHeight="1" x14ac:dyDescent="0.15">
      <c r="A4351" s="1447">
        <v>25</v>
      </c>
      <c r="B4351" s="1369"/>
      <c r="C4351" s="1369"/>
      <c r="D4351" s="1369"/>
      <c r="E4351" s="1369"/>
      <c r="F4351" s="1369"/>
      <c r="G4351" s="1369"/>
      <c r="H4351" s="1369"/>
      <c r="I4351" s="1369"/>
      <c r="J4351" s="1369"/>
      <c r="K4351" s="1369"/>
      <c r="L4351" s="1369"/>
      <c r="M4351" s="1369"/>
      <c r="N4351" s="1369"/>
      <c r="O4351" s="1369"/>
      <c r="P4351" s="1369"/>
      <c r="Q4351" s="1369"/>
      <c r="R4351" s="1369"/>
      <c r="S4351" s="1369"/>
      <c r="T4351" s="1376"/>
      <c r="U4351" s="1380"/>
      <c r="V4351" s="1406"/>
      <c r="W4351" s="1406"/>
      <c r="Z4351" s="1393"/>
    </row>
    <row r="4352" spans="1:26" s="1367" customFormat="1" ht="24.75" customHeight="1" x14ac:dyDescent="0.15">
      <c r="A4352" s="1447">
        <v>26</v>
      </c>
      <c r="B4352" s="1369"/>
      <c r="C4352" s="1369"/>
      <c r="D4352" s="1369"/>
      <c r="E4352" s="1369"/>
      <c r="F4352" s="1369"/>
      <c r="G4352" s="1369"/>
      <c r="H4352" s="1369"/>
      <c r="I4352" s="1369"/>
      <c r="J4352" s="1369"/>
      <c r="K4352" s="1369"/>
      <c r="L4352" s="1369"/>
      <c r="M4352" s="1369"/>
      <c r="N4352" s="1369"/>
      <c r="O4352" s="1369"/>
      <c r="P4352" s="1369"/>
      <c r="Q4352" s="1369"/>
      <c r="R4352" s="1369"/>
      <c r="S4352" s="1369"/>
      <c r="T4352" s="1376"/>
      <c r="U4352" s="1380"/>
      <c r="V4352" s="1406"/>
      <c r="W4352" s="1406"/>
      <c r="Z4352" s="1393"/>
    </row>
    <row r="4353" spans="1:26" s="1367" customFormat="1" ht="24.75" customHeight="1" x14ac:dyDescent="0.15">
      <c r="A4353" s="1447">
        <v>27</v>
      </c>
      <c r="B4353" s="1369"/>
      <c r="C4353" s="1369"/>
      <c r="D4353" s="1369"/>
      <c r="E4353" s="1369"/>
      <c r="F4353" s="1369"/>
      <c r="G4353" s="1369"/>
      <c r="H4353" s="1369"/>
      <c r="I4353" s="1369"/>
      <c r="J4353" s="1369"/>
      <c r="K4353" s="1369"/>
      <c r="L4353" s="1369"/>
      <c r="M4353" s="1369"/>
      <c r="N4353" s="1369"/>
      <c r="O4353" s="1369"/>
      <c r="P4353" s="1369"/>
      <c r="Q4353" s="1369"/>
      <c r="R4353" s="1369"/>
      <c r="S4353" s="1369"/>
      <c r="T4353" s="1376"/>
      <c r="U4353" s="1380"/>
      <c r="V4353" s="1406"/>
      <c r="W4353" s="1406"/>
      <c r="Z4353" s="1393"/>
    </row>
    <row r="4354" spans="1:26" s="1367" customFormat="1" ht="24.75" customHeight="1" x14ac:dyDescent="0.15">
      <c r="A4354" s="1447">
        <v>28</v>
      </c>
      <c r="B4354" s="1369"/>
      <c r="C4354" s="1369"/>
      <c r="D4354" s="1369"/>
      <c r="E4354" s="1369"/>
      <c r="F4354" s="1369"/>
      <c r="G4354" s="1369"/>
      <c r="H4354" s="1369"/>
      <c r="I4354" s="1369"/>
      <c r="J4354" s="1369"/>
      <c r="K4354" s="1369"/>
      <c r="L4354" s="1369"/>
      <c r="M4354" s="1369"/>
      <c r="N4354" s="1369"/>
      <c r="O4354" s="1369"/>
      <c r="P4354" s="1369"/>
      <c r="Q4354" s="1369"/>
      <c r="R4354" s="1369"/>
      <c r="S4354" s="1369"/>
      <c r="T4354" s="1376"/>
      <c r="U4354" s="1380"/>
      <c r="V4354" s="1406"/>
      <c r="W4354" s="1406"/>
      <c r="Z4354" s="1393"/>
    </row>
    <row r="4355" spans="1:26" s="1367" customFormat="1" ht="24.75" customHeight="1" x14ac:dyDescent="0.15">
      <c r="A4355" s="1447">
        <v>29</v>
      </c>
      <c r="B4355" s="1369"/>
      <c r="C4355" s="1369"/>
      <c r="D4355" s="1369"/>
      <c r="E4355" s="1369"/>
      <c r="F4355" s="1369"/>
      <c r="G4355" s="1369"/>
      <c r="H4355" s="1369"/>
      <c r="I4355" s="1369"/>
      <c r="J4355" s="1369"/>
      <c r="K4355" s="1369"/>
      <c r="L4355" s="1369"/>
      <c r="M4355" s="1369"/>
      <c r="N4355" s="1369"/>
      <c r="O4355" s="1369"/>
      <c r="P4355" s="1369"/>
      <c r="Q4355" s="1369"/>
      <c r="R4355" s="1369"/>
      <c r="S4355" s="1369"/>
      <c r="T4355" s="1376"/>
      <c r="U4355" s="1380"/>
      <c r="V4355" s="1406"/>
      <c r="W4355" s="1406"/>
      <c r="Z4355" s="1393"/>
    </row>
    <row r="4356" spans="1:26" s="1367" customFormat="1" ht="24.75" customHeight="1" x14ac:dyDescent="0.15">
      <c r="A4356" s="44">
        <v>30</v>
      </c>
      <c r="B4356" s="1387"/>
      <c r="C4356" s="1387"/>
      <c r="D4356" s="1387"/>
      <c r="E4356" s="1387"/>
      <c r="F4356" s="1387"/>
      <c r="G4356" s="1387"/>
      <c r="H4356" s="1387"/>
      <c r="I4356" s="1387"/>
      <c r="J4356" s="1387"/>
      <c r="K4356" s="1387"/>
      <c r="L4356" s="1387"/>
      <c r="M4356" s="1387"/>
      <c r="N4356" s="1387"/>
      <c r="O4356" s="1387"/>
      <c r="P4356" s="1387"/>
      <c r="Q4356" s="1387"/>
      <c r="R4356" s="1387"/>
      <c r="S4356" s="1387"/>
      <c r="T4356" s="1388"/>
      <c r="U4356" s="1389"/>
      <c r="V4356" s="1406"/>
      <c r="W4356" s="1406"/>
      <c r="Z4356" s="1393"/>
    </row>
    <row r="4357" spans="1:26" s="1367" customFormat="1" ht="24.75" customHeight="1" x14ac:dyDescent="0.15">
      <c r="A4357" s="44">
        <v>31</v>
      </c>
      <c r="B4357" s="1387"/>
      <c r="C4357" s="1387"/>
      <c r="D4357" s="1387"/>
      <c r="E4357" s="1387"/>
      <c r="F4357" s="1387"/>
      <c r="G4357" s="1387"/>
      <c r="H4357" s="1387"/>
      <c r="I4357" s="1387"/>
      <c r="J4357" s="1387"/>
      <c r="K4357" s="1387"/>
      <c r="L4357" s="1387"/>
      <c r="M4357" s="1387"/>
      <c r="N4357" s="1387"/>
      <c r="O4357" s="1387"/>
      <c r="P4357" s="1387"/>
      <c r="Q4357" s="1387"/>
      <c r="R4357" s="1387"/>
      <c r="S4357" s="1387"/>
      <c r="T4357" s="1388"/>
      <c r="U4357" s="1389"/>
      <c r="V4357" s="1406"/>
      <c r="W4357" s="1406"/>
      <c r="Z4357" s="1393"/>
    </row>
    <row r="4358" spans="1:26" s="1367" customFormat="1" ht="24.75" customHeight="1" x14ac:dyDescent="0.15">
      <c r="A4358" s="44">
        <v>32</v>
      </c>
      <c r="B4358" s="1387"/>
      <c r="C4358" s="1387"/>
      <c r="D4358" s="1387"/>
      <c r="E4358" s="1387"/>
      <c r="F4358" s="1387"/>
      <c r="G4358" s="1387"/>
      <c r="H4358" s="1387"/>
      <c r="I4358" s="1387"/>
      <c r="J4358" s="1387"/>
      <c r="K4358" s="1387"/>
      <c r="L4358" s="1387"/>
      <c r="M4358" s="1387"/>
      <c r="N4358" s="1387"/>
      <c r="O4358" s="1387"/>
      <c r="P4358" s="1387"/>
      <c r="Q4358" s="1387"/>
      <c r="R4358" s="1387"/>
      <c r="S4358" s="1387"/>
      <c r="T4358" s="1388"/>
      <c r="U4358" s="1389"/>
      <c r="V4358" s="1406"/>
      <c r="W4358" s="1406"/>
      <c r="Z4358" s="1393"/>
    </row>
    <row r="4359" spans="1:26" s="1367" customFormat="1" ht="24.75" customHeight="1" thickBot="1" x14ac:dyDescent="0.2">
      <c r="A4359" s="462">
        <v>33</v>
      </c>
      <c r="B4359" s="1387"/>
      <c r="C4359" s="1387"/>
      <c r="D4359" s="1387"/>
      <c r="E4359" s="1387"/>
      <c r="F4359" s="1387"/>
      <c r="G4359" s="1387"/>
      <c r="H4359" s="1387"/>
      <c r="I4359" s="1387"/>
      <c r="J4359" s="1387"/>
      <c r="K4359" s="1387"/>
      <c r="L4359" s="1387"/>
      <c r="M4359" s="1387"/>
      <c r="N4359" s="1387"/>
      <c r="O4359" s="1387"/>
      <c r="P4359" s="1387"/>
      <c r="Q4359" s="1387"/>
      <c r="R4359" s="1387"/>
      <c r="S4359" s="1387"/>
      <c r="T4359" s="1388"/>
      <c r="U4359" s="1388"/>
      <c r="V4359" s="1406"/>
      <c r="W4359" s="1406"/>
      <c r="Z4359" s="1393"/>
    </row>
    <row r="4360" spans="1:26" s="1367" customFormat="1" ht="20.100000000000001" customHeight="1" thickBot="1" x14ac:dyDescent="0.2">
      <c r="A4360" s="1469" t="s">
        <v>2182</v>
      </c>
      <c r="B4360" s="1470"/>
      <c r="C4360" s="1491" t="s">
        <v>2183</v>
      </c>
      <c r="D4360" s="1492"/>
      <c r="E4360" s="1492"/>
      <c r="F4360" s="1493"/>
      <c r="G4360" s="1409"/>
      <c r="H4360" s="1410"/>
      <c r="I4360" s="1410"/>
      <c r="J4360" s="1410"/>
      <c r="K4360" s="1410"/>
      <c r="L4360" s="1410"/>
      <c r="M4360" s="1410"/>
      <c r="N4360" s="1474"/>
      <c r="O4360" s="1474"/>
      <c r="P4360" s="1474"/>
      <c r="Q4360" s="1474"/>
      <c r="R4360" s="1474"/>
      <c r="S4360" s="1474"/>
      <c r="T4360" s="1474"/>
      <c r="U4360" s="1475"/>
      <c r="V4360" s="1406"/>
      <c r="W4360" s="1406"/>
      <c r="Z4360" s="1393"/>
    </row>
    <row r="4361" spans="1:26" s="751" customFormat="1" ht="31.5" customHeight="1" thickBot="1" x14ac:dyDescent="0.2">
      <c r="A4361" s="1476" t="s">
        <v>323</v>
      </c>
      <c r="B4361" s="1477"/>
      <c r="C4361" s="1477"/>
      <c r="D4361" s="1477"/>
      <c r="E4361" s="1478"/>
      <c r="F4361" s="602" t="s">
        <v>1766</v>
      </c>
      <c r="G4361" s="602"/>
      <c r="H4361" s="1479" t="s">
        <v>150</v>
      </c>
      <c r="I4361" s="1480"/>
      <c r="J4361" s="1480"/>
      <c r="K4361" s="5" t="s">
        <v>780</v>
      </c>
      <c r="L4361" s="1457" t="s">
        <v>353</v>
      </c>
      <c r="M4361" s="1457"/>
      <c r="N4361" s="1458"/>
      <c r="O4361" s="602"/>
      <c r="P4361" s="603"/>
      <c r="Q4361" s="603"/>
      <c r="R4361" s="603"/>
      <c r="S4361" s="602"/>
      <c r="T4361" s="1467" t="s">
        <v>804</v>
      </c>
      <c r="U4361" s="1468"/>
      <c r="V4361" s="34">
        <f>V4363/V4368</f>
        <v>1.3299266247379454E-2</v>
      </c>
      <c r="W4361" s="34">
        <f>W4363/W4368</f>
        <v>1.3299266247379454E-2</v>
      </c>
      <c r="X4361" s="678">
        <f>AVERAGE(V4361,W4361)</f>
        <v>1.3299266247379454E-2</v>
      </c>
      <c r="Y4361" s="380" t="s">
        <v>757</v>
      </c>
      <c r="Z4361" s="381">
        <f>ROUND(X4361*1440,0)/1440</f>
        <v>1.3194444444444444E-2</v>
      </c>
    </row>
    <row r="4362" spans="1:26" s="751" customFormat="1" ht="9" customHeight="1" thickBot="1" x14ac:dyDescent="0.2">
      <c r="A4362" s="33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534"/>
      <c r="U4362" s="535"/>
      <c r="V4362" s="34">
        <v>0.23611111111111113</v>
      </c>
      <c r="W4362" s="34">
        <v>0.23611111111111113</v>
      </c>
      <c r="Z4362" s="104"/>
    </row>
    <row r="4363" spans="1:26" s="751" customFormat="1" ht="20.100000000000001" customHeight="1" thickBot="1" x14ac:dyDescent="0.2">
      <c r="A4363" s="1495" t="s">
        <v>769</v>
      </c>
      <c r="B4363" s="1483"/>
      <c r="C4363" s="1483" t="s">
        <v>765</v>
      </c>
      <c r="D4363" s="1483"/>
      <c r="E4363" s="1484"/>
      <c r="F4363" s="1453"/>
      <c r="G4363" s="1454"/>
      <c r="H4363" s="1454"/>
      <c r="I4363" s="1454"/>
      <c r="J4363" s="1454"/>
      <c r="K4363" s="1"/>
      <c r="L4363" s="1"/>
      <c r="M4363" s="1"/>
      <c r="N4363" s="1463" t="s">
        <v>758</v>
      </c>
      <c r="O4363" s="1464"/>
      <c r="P4363" s="1503">
        <f>Z4361</f>
        <v>1.3194444444444444E-2</v>
      </c>
      <c r="Q4363" s="1504"/>
      <c r="R4363" s="1"/>
      <c r="S4363" s="7" t="s">
        <v>770</v>
      </c>
      <c r="T4363" s="1459">
        <v>4.6527777777777779E-2</v>
      </c>
      <c r="U4363" s="1460"/>
      <c r="V4363" s="34">
        <f>V4364-V4362</f>
        <v>0.70486111111111105</v>
      </c>
      <c r="W4363" s="34">
        <f>W4364-W4362</f>
        <v>0.70486111111111105</v>
      </c>
      <c r="Z4363" s="104"/>
    </row>
    <row r="4364" spans="1:26" s="751" customFormat="1" ht="9" customHeight="1" thickBot="1" x14ac:dyDescent="0.2">
      <c r="A4364" s="33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534"/>
      <c r="U4364" s="535"/>
      <c r="V4364" s="34">
        <v>0.94097222222222221</v>
      </c>
      <c r="W4364" s="34">
        <v>0.94097222222222221</v>
      </c>
      <c r="Z4364" s="104"/>
    </row>
    <row r="4365" spans="1:26" s="751" customFormat="1" ht="20.100000000000001" customHeight="1" x14ac:dyDescent="0.15">
      <c r="A4365" s="1499" t="s">
        <v>759</v>
      </c>
      <c r="B4365" s="1494">
        <v>1</v>
      </c>
      <c r="C4365" s="1494"/>
      <c r="D4365" s="1494">
        <v>2</v>
      </c>
      <c r="E4365" s="1494"/>
      <c r="F4365" s="1494">
        <v>3</v>
      </c>
      <c r="G4365" s="1494"/>
      <c r="H4365" s="1494">
        <v>4</v>
      </c>
      <c r="I4365" s="1494"/>
      <c r="J4365" s="1494">
        <v>5</v>
      </c>
      <c r="K4365" s="1494"/>
      <c r="L4365" s="1494">
        <v>6</v>
      </c>
      <c r="M4365" s="1494"/>
      <c r="N4365" s="1494">
        <v>7</v>
      </c>
      <c r="O4365" s="1494"/>
      <c r="P4365" s="1494">
        <v>8</v>
      </c>
      <c r="Q4365" s="1494"/>
      <c r="R4365" s="1494">
        <v>9</v>
      </c>
      <c r="S4365" s="1494"/>
      <c r="T4365" s="1501">
        <v>10</v>
      </c>
      <c r="U4365" s="1502"/>
      <c r="V4365" s="534"/>
      <c r="W4365" s="534"/>
      <c r="Z4365" s="104"/>
    </row>
    <row r="4366" spans="1:26" s="751" customFormat="1" ht="20.100000000000001" customHeight="1" x14ac:dyDescent="0.15">
      <c r="A4366" s="1500"/>
      <c r="B4366" s="9" t="s">
        <v>801</v>
      </c>
      <c r="C4366" s="9" t="s">
        <v>800</v>
      </c>
      <c r="D4366" s="9" t="s">
        <v>801</v>
      </c>
      <c r="E4366" s="9" t="s">
        <v>800</v>
      </c>
      <c r="F4366" s="9" t="s">
        <v>801</v>
      </c>
      <c r="G4366" s="9" t="s">
        <v>800</v>
      </c>
      <c r="H4366" s="9" t="s">
        <v>801</v>
      </c>
      <c r="I4366" s="9" t="s">
        <v>800</v>
      </c>
      <c r="J4366" s="9" t="s">
        <v>801</v>
      </c>
      <c r="K4366" s="9" t="s">
        <v>800</v>
      </c>
      <c r="L4366" s="9" t="s">
        <v>801</v>
      </c>
      <c r="M4366" s="9" t="s">
        <v>800</v>
      </c>
      <c r="N4366" s="9" t="s">
        <v>801</v>
      </c>
      <c r="O4366" s="9"/>
      <c r="P4366" s="9"/>
      <c r="Q4366" s="9"/>
      <c r="R4366" s="9"/>
      <c r="S4366" s="9"/>
      <c r="T4366" s="10"/>
      <c r="U4366" s="16"/>
      <c r="V4366" s="534"/>
      <c r="W4366" s="534"/>
      <c r="Z4366" s="104"/>
    </row>
    <row r="4367" spans="1:26" s="751" customFormat="1" ht="24.75" customHeight="1" x14ac:dyDescent="0.15">
      <c r="A4367" s="908">
        <v>1</v>
      </c>
      <c r="B4367" s="92"/>
      <c r="C4367" s="182" t="s">
        <v>802</v>
      </c>
      <c r="D4367" s="92">
        <v>0.30208333333333337</v>
      </c>
      <c r="E4367" s="92">
        <v>0.35000000000000009</v>
      </c>
      <c r="F4367" s="92">
        <v>0.42152777777777789</v>
      </c>
      <c r="G4367" s="92">
        <v>0.47361111111111126</v>
      </c>
      <c r="H4367" s="92">
        <v>0.55069444444444438</v>
      </c>
      <c r="I4367" s="92">
        <v>0.60555555555555529</v>
      </c>
      <c r="J4367" s="92">
        <v>0.6784722222222217</v>
      </c>
      <c r="K4367" s="92">
        <v>0.73263888888888817</v>
      </c>
      <c r="L4367" s="92">
        <v>0.8041666666666657</v>
      </c>
      <c r="M4367" s="92">
        <v>0.85138888888888775</v>
      </c>
      <c r="N4367" s="92">
        <v>0.91458333333333197</v>
      </c>
      <c r="O4367" s="907"/>
      <c r="P4367" s="40"/>
      <c r="Q4367" s="40"/>
      <c r="R4367" s="68"/>
      <c r="S4367" s="69"/>
      <c r="T4367" s="14"/>
      <c r="U4367" s="20"/>
      <c r="V4367" s="334">
        <f>COUNTA(B4367:U4398)</f>
        <v>106</v>
      </c>
      <c r="W4367" s="22">
        <f>V4367/9/2</f>
        <v>5.8888888888888893</v>
      </c>
      <c r="Y4367" s="751">
        <v>72</v>
      </c>
      <c r="Z4367" s="104"/>
    </row>
    <row r="4368" spans="1:26" s="751" customFormat="1" ht="24.75" customHeight="1" x14ac:dyDescent="0.15">
      <c r="A4368" s="57" t="s">
        <v>771</v>
      </c>
      <c r="B4368" s="92"/>
      <c r="C4368" s="182" t="s">
        <v>805</v>
      </c>
      <c r="D4368" s="92">
        <v>0.31527777777777782</v>
      </c>
      <c r="E4368" s="92">
        <v>0.36388888888888898</v>
      </c>
      <c r="F4368" s="92">
        <v>0.43541666666666679</v>
      </c>
      <c r="G4368" s="92">
        <v>0.48750000000000016</v>
      </c>
      <c r="H4368" s="92">
        <v>0.56458333333333321</v>
      </c>
      <c r="I4368" s="92">
        <v>0.61944444444444413</v>
      </c>
      <c r="J4368" s="92">
        <v>0.69305555555555498</v>
      </c>
      <c r="K4368" s="92">
        <v>0.74583333333333257</v>
      </c>
      <c r="L4368" s="92">
        <v>0.81666666666666565</v>
      </c>
      <c r="M4368" s="92">
        <v>0.86319444444444327</v>
      </c>
      <c r="N4368" s="92">
        <v>0.92777777777777637</v>
      </c>
      <c r="O4368" s="907"/>
      <c r="P4368" s="3"/>
      <c r="Q4368" s="3"/>
      <c r="R4368" s="68"/>
      <c r="S4368" s="69"/>
      <c r="T4368" s="14"/>
      <c r="U4368" s="20"/>
      <c r="V4368" s="335">
        <f>COUNTA(B4367:B4398,D4367:D4398,F4367:F4398,H4367:H4398,J4367:J4398,L4367:L4398,N4367:N4398,P4367:P4398,R4367:R4398,T4367:T4398)</f>
        <v>53</v>
      </c>
      <c r="W4368" s="23">
        <f>COUNTA(C4367:C4398,E4367:E4398,G4367:G4398,I4367:I4398,K4367:K4398,M4367:M4398,O4367:O4398,Q4367:Q4398,S4367:S4398,U4367:U4398)</f>
        <v>53</v>
      </c>
      <c r="Y4368" s="667">
        <f>(V4368+W4368)/2</f>
        <v>53</v>
      </c>
      <c r="Z4368" s="104"/>
    </row>
    <row r="4369" spans="1:26" s="751" customFormat="1" ht="24.75" customHeight="1" x14ac:dyDescent="0.15">
      <c r="A4369" s="908">
        <v>3</v>
      </c>
      <c r="B4369" s="92"/>
      <c r="C4369" s="182" t="s">
        <v>806</v>
      </c>
      <c r="D4369" s="92">
        <v>0.32847222222222228</v>
      </c>
      <c r="E4369" s="92">
        <v>0.37777777777777788</v>
      </c>
      <c r="F4369" s="92">
        <v>0.45000000000000012</v>
      </c>
      <c r="G4369" s="92">
        <v>0.50208333333333344</v>
      </c>
      <c r="H4369" s="92">
        <v>0.5791666666666665</v>
      </c>
      <c r="I4369" s="92">
        <v>0.63402777777777741</v>
      </c>
      <c r="J4369" s="92">
        <v>0.70763888888888826</v>
      </c>
      <c r="K4369" s="92">
        <v>0.75902777777777697</v>
      </c>
      <c r="L4369" s="92">
        <v>0.82916666666666561</v>
      </c>
      <c r="M4369" s="92">
        <v>0.87499999999999878</v>
      </c>
      <c r="N4369" s="92">
        <v>0.94097222222222077</v>
      </c>
      <c r="O4369" s="542"/>
      <c r="P4369" s="3"/>
      <c r="Q4369" s="3"/>
      <c r="R4369" s="68"/>
      <c r="S4369" s="69"/>
      <c r="T4369" s="14"/>
      <c r="U4369" s="20"/>
      <c r="V4369" s="115"/>
      <c r="W4369" s="115"/>
      <c r="Z4369" s="104"/>
    </row>
    <row r="4370" spans="1:26" s="751" customFormat="1" ht="24.75" customHeight="1" x14ac:dyDescent="0.15">
      <c r="A4370" s="57" t="s">
        <v>796</v>
      </c>
      <c r="B4370" s="202"/>
      <c r="C4370" s="183" t="s">
        <v>807</v>
      </c>
      <c r="D4370" s="202">
        <v>0.34166666666666673</v>
      </c>
      <c r="E4370" s="202">
        <v>0.39166666666666677</v>
      </c>
      <c r="F4370" s="202">
        <v>0.46458333333333346</v>
      </c>
      <c r="G4370" s="92">
        <v>0.51666666666666672</v>
      </c>
      <c r="H4370" s="92">
        <v>0.59374999999999978</v>
      </c>
      <c r="I4370" s="202">
        <v>0.64861111111111069</v>
      </c>
      <c r="J4370" s="202">
        <v>0.7215277777777771</v>
      </c>
      <c r="K4370" s="202">
        <v>0.77222222222222137</v>
      </c>
      <c r="L4370" s="202">
        <v>0.84027777777777668</v>
      </c>
      <c r="M4370" s="202">
        <v>0.88819444444444318</v>
      </c>
      <c r="N4370" s="202"/>
      <c r="O4370" s="3"/>
      <c r="P4370" s="3"/>
      <c r="Q4370" s="3"/>
      <c r="R4370" s="68"/>
      <c r="S4370" s="69"/>
      <c r="T4370" s="14"/>
      <c r="U4370" s="20"/>
      <c r="V4370" s="115">
        <f>L4374-L4373</f>
        <v>1.3194444444444398E-2</v>
      </c>
      <c r="W4370" s="115">
        <f>M4370-M4369</f>
        <v>1.3194444444444398E-2</v>
      </c>
      <c r="Z4370" s="104"/>
    </row>
    <row r="4371" spans="1:26" s="751" customFormat="1" ht="24.75" customHeight="1" x14ac:dyDescent="0.15">
      <c r="A4371" s="908">
        <v>5</v>
      </c>
      <c r="B4371" s="202">
        <v>0.23611111111111113</v>
      </c>
      <c r="C4371" s="183">
        <v>0.28333333333333338</v>
      </c>
      <c r="D4371" s="202">
        <v>0.35486111111111118</v>
      </c>
      <c r="E4371" s="202">
        <v>0.40555555555555567</v>
      </c>
      <c r="F4371" s="202">
        <v>0.4791666666666668</v>
      </c>
      <c r="G4371" s="92">
        <v>0.53194444444444444</v>
      </c>
      <c r="H4371" s="92">
        <v>0.60763888888888862</v>
      </c>
      <c r="I4371" s="202">
        <v>0.66249999999999953</v>
      </c>
      <c r="J4371" s="202">
        <v>0.73541666666666594</v>
      </c>
      <c r="K4371" s="202">
        <v>0.78541666666666576</v>
      </c>
      <c r="L4371" s="202">
        <v>0.85138888888888775</v>
      </c>
      <c r="M4371" s="202">
        <v>0.90138888888888757</v>
      </c>
      <c r="N4371" s="202"/>
      <c r="O4371" s="3"/>
      <c r="P4371" s="3"/>
      <c r="Q4371" s="3"/>
      <c r="R4371" s="68"/>
      <c r="S4371" s="69"/>
      <c r="T4371" s="14"/>
      <c r="U4371" s="20"/>
      <c r="V4371" s="115">
        <f>L4375-L4374</f>
        <v>1.3194444444444398E-2</v>
      </c>
      <c r="W4371" s="115">
        <f>M4371-M4370</f>
        <v>1.3194444444444398E-2</v>
      </c>
      <c r="Z4371" s="104"/>
    </row>
    <row r="4372" spans="1:26" s="751" customFormat="1" ht="24.75" customHeight="1" x14ac:dyDescent="0.15">
      <c r="A4372" s="57" t="s">
        <v>808</v>
      </c>
      <c r="B4372" s="202">
        <v>0.24930555555555559</v>
      </c>
      <c r="C4372" s="202">
        <v>0.29652777777777783</v>
      </c>
      <c r="D4372" s="202">
        <v>0.36805555555555564</v>
      </c>
      <c r="E4372" s="202">
        <v>0.41944444444444456</v>
      </c>
      <c r="F4372" s="202">
        <v>0.49375000000000013</v>
      </c>
      <c r="G4372" s="92">
        <v>0.54652777777777772</v>
      </c>
      <c r="H4372" s="92">
        <v>0.62152777777777746</v>
      </c>
      <c r="I4372" s="202">
        <v>0.67569444444444393</v>
      </c>
      <c r="J4372" s="202">
        <v>0.74930555555555478</v>
      </c>
      <c r="K4372" s="202">
        <v>0.79861111111111016</v>
      </c>
      <c r="L4372" s="202">
        <v>0.86249999999999882</v>
      </c>
      <c r="M4372" s="202">
        <v>0.91458333333333197</v>
      </c>
      <c r="N4372" s="202"/>
      <c r="O4372" s="3"/>
      <c r="P4372" s="3"/>
      <c r="Q4372" s="3"/>
      <c r="R4372" s="68"/>
      <c r="S4372" s="69"/>
      <c r="T4372" s="14"/>
      <c r="U4372" s="20"/>
      <c r="V4372" s="115">
        <f>N4367-L4375</f>
        <v>1.3194444444444398E-2</v>
      </c>
      <c r="W4372" s="115">
        <f>M4372-M4371</f>
        <v>1.3194444444444398E-2</v>
      </c>
      <c r="Z4372" s="104"/>
    </row>
    <row r="4373" spans="1:26" s="751" customFormat="1" ht="24.75" customHeight="1" x14ac:dyDescent="0.15">
      <c r="A4373" s="908">
        <v>7</v>
      </c>
      <c r="B4373" s="202">
        <v>0.26250000000000001</v>
      </c>
      <c r="C4373" s="202">
        <v>0.30972222222222229</v>
      </c>
      <c r="D4373" s="202">
        <v>0.38125000000000009</v>
      </c>
      <c r="E4373" s="202">
        <v>0.43333333333333346</v>
      </c>
      <c r="F4373" s="202">
        <v>0.50833333333333341</v>
      </c>
      <c r="G4373" s="92">
        <v>0.56180555555555545</v>
      </c>
      <c r="H4373" s="92">
        <v>0.6354166666666663</v>
      </c>
      <c r="I4373" s="202">
        <v>0.68958333333333277</v>
      </c>
      <c r="J4373" s="202">
        <v>0.76319444444444362</v>
      </c>
      <c r="K4373" s="202">
        <v>0.81180555555555456</v>
      </c>
      <c r="L4373" s="202">
        <v>0.87499999999999878</v>
      </c>
      <c r="M4373" s="202">
        <v>0.92777777777777637</v>
      </c>
      <c r="N4373" s="202"/>
      <c r="O4373" s="3"/>
      <c r="P4373" s="3"/>
      <c r="Q4373" s="3"/>
      <c r="R4373" s="68"/>
      <c r="S4373" s="69"/>
      <c r="T4373" s="14"/>
      <c r="U4373" s="20"/>
      <c r="V4373" s="115">
        <f>N4368-N4367</f>
        <v>1.3194444444444398E-2</v>
      </c>
      <c r="W4373" s="115">
        <f>M4373-M4372</f>
        <v>1.3194444444444398E-2</v>
      </c>
      <c r="Z4373" s="104"/>
    </row>
    <row r="4374" spans="1:26" s="751" customFormat="1" ht="24.75" customHeight="1" x14ac:dyDescent="0.15">
      <c r="A4374" s="57" t="s">
        <v>797</v>
      </c>
      <c r="B4374" s="202">
        <v>0.27569444444444446</v>
      </c>
      <c r="C4374" s="202">
        <v>0.32291666666666674</v>
      </c>
      <c r="D4374" s="202">
        <v>0.39444444444444454</v>
      </c>
      <c r="E4374" s="202">
        <v>0.44652777777777791</v>
      </c>
      <c r="F4374" s="202">
        <v>0.5229166666666667</v>
      </c>
      <c r="G4374" s="92">
        <v>0.57708333333333317</v>
      </c>
      <c r="H4374" s="92">
        <v>0.64930555555555514</v>
      </c>
      <c r="I4374" s="202">
        <v>0.70347222222222161</v>
      </c>
      <c r="J4374" s="202">
        <v>0.77708333333333246</v>
      </c>
      <c r="K4374" s="202">
        <v>0.8256944444444434</v>
      </c>
      <c r="L4374" s="202">
        <v>0.88819444444444318</v>
      </c>
      <c r="M4374" s="202">
        <v>0.94097222222222077</v>
      </c>
      <c r="N4374" s="202"/>
      <c r="O4374" s="3"/>
      <c r="P4374" s="3"/>
      <c r="Q4374" s="3"/>
      <c r="R4374" s="68"/>
      <c r="S4374" s="69"/>
      <c r="T4374" s="14"/>
      <c r="U4374" s="20"/>
      <c r="V4374" s="115">
        <f>N4369-N4368</f>
        <v>1.3194444444444398E-2</v>
      </c>
      <c r="W4374" s="638">
        <f>M4374-M4373</f>
        <v>1.3194444444444398E-2</v>
      </c>
      <c r="Z4374" s="104"/>
    </row>
    <row r="4375" spans="1:26" s="751" customFormat="1" ht="24.75" customHeight="1" x14ac:dyDescent="0.15">
      <c r="A4375" s="908">
        <v>9</v>
      </c>
      <c r="B4375" s="202">
        <v>0.28888888888888892</v>
      </c>
      <c r="C4375" s="202">
        <v>0.33611111111111119</v>
      </c>
      <c r="D4375" s="202">
        <v>0.40763888888888899</v>
      </c>
      <c r="E4375" s="202">
        <v>0.45972222222222237</v>
      </c>
      <c r="F4375" s="202">
        <v>0.53749999999999998</v>
      </c>
      <c r="G4375" s="92">
        <v>0.59166666666666645</v>
      </c>
      <c r="H4375" s="92">
        <v>0.66319444444444398</v>
      </c>
      <c r="I4375" s="202">
        <v>0.71736111111111045</v>
      </c>
      <c r="J4375" s="202">
        <v>0.7909722222222213</v>
      </c>
      <c r="K4375" s="202">
        <v>0.83958333333333224</v>
      </c>
      <c r="L4375" s="202">
        <v>0.90138888888888757</v>
      </c>
      <c r="M4375" s="202"/>
      <c r="N4375" s="202"/>
      <c r="O4375" s="3"/>
      <c r="P4375" s="3"/>
      <c r="Q4375" s="3"/>
      <c r="R4375" s="68"/>
      <c r="S4375" s="69"/>
      <c r="T4375" s="14"/>
      <c r="U4375" s="20"/>
      <c r="W4375" s="115"/>
      <c r="Z4375" s="104"/>
    </row>
    <row r="4376" spans="1:26" s="751" customFormat="1" ht="24.75" customHeight="1" x14ac:dyDescent="0.15">
      <c r="A4376" s="57">
        <v>10</v>
      </c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40"/>
      <c r="O4376" s="3"/>
      <c r="P4376" s="3"/>
      <c r="Q4376" s="3"/>
      <c r="R4376" s="68"/>
      <c r="S4376" s="69"/>
      <c r="T4376" s="14"/>
      <c r="U4376" s="20"/>
      <c r="V4376" s="115"/>
      <c r="W4376" s="115"/>
      <c r="Z4376" s="104"/>
    </row>
    <row r="4377" spans="1:26" s="751" customFormat="1" ht="24.75" customHeight="1" x14ac:dyDescent="0.15">
      <c r="A4377" s="908">
        <v>11</v>
      </c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40"/>
      <c r="O4377" s="3"/>
      <c r="P4377" s="3"/>
      <c r="Q4377" s="3"/>
      <c r="R4377" s="68"/>
      <c r="S4377" s="69"/>
      <c r="T4377" s="14"/>
      <c r="U4377" s="20"/>
      <c r="V4377" s="115"/>
      <c r="W4377" s="534"/>
      <c r="Z4377" s="104"/>
    </row>
    <row r="4378" spans="1:26" s="751" customFormat="1" ht="24.75" customHeight="1" x14ac:dyDescent="0.15">
      <c r="A4378" s="57">
        <v>12</v>
      </c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40"/>
      <c r="O4378" s="3"/>
      <c r="P4378" s="3"/>
      <c r="Q4378" s="3"/>
      <c r="R4378" s="68"/>
      <c r="S4378" s="69"/>
      <c r="T4378" s="14"/>
      <c r="U4378" s="20"/>
      <c r="V4378" s="115"/>
      <c r="W4378" s="534"/>
      <c r="Z4378" s="104"/>
    </row>
    <row r="4379" spans="1:26" s="751" customFormat="1" ht="24.75" customHeight="1" x14ac:dyDescent="0.15">
      <c r="A4379" s="908">
        <v>13</v>
      </c>
      <c r="B4379" s="542"/>
      <c r="C4379" s="543"/>
      <c r="D4379" s="542"/>
      <c r="E4379" s="542"/>
      <c r="F4379" s="542"/>
      <c r="G4379" s="542"/>
      <c r="H4379" s="542"/>
      <c r="I4379" s="542"/>
      <c r="J4379" s="542"/>
      <c r="K4379" s="542"/>
      <c r="L4379" s="542"/>
      <c r="M4379" s="542"/>
      <c r="N4379" s="3"/>
      <c r="O4379" s="3"/>
      <c r="P4379" s="3"/>
      <c r="Q4379" s="3"/>
      <c r="R4379" s="68"/>
      <c r="S4379" s="69"/>
      <c r="T4379" s="14"/>
      <c r="U4379" s="20"/>
      <c r="V4379" s="534"/>
      <c r="W4379" s="534"/>
      <c r="Z4379" s="104"/>
    </row>
    <row r="4380" spans="1:26" s="751" customFormat="1" ht="24.75" customHeight="1" x14ac:dyDescent="0.15">
      <c r="A4380" s="57">
        <v>14</v>
      </c>
      <c r="B4380" s="542"/>
      <c r="C4380" s="543"/>
      <c r="D4380" s="542"/>
      <c r="E4380" s="542"/>
      <c r="F4380" s="542"/>
      <c r="G4380" s="542"/>
      <c r="H4380" s="542"/>
      <c r="I4380" s="542"/>
      <c r="J4380" s="542"/>
      <c r="K4380" s="542"/>
      <c r="L4380" s="542"/>
      <c r="M4380" s="542"/>
      <c r="N4380" s="3"/>
      <c r="O4380" s="3"/>
      <c r="P4380" s="3"/>
      <c r="Q4380" s="3"/>
      <c r="R4380" s="68"/>
      <c r="S4380" s="69"/>
      <c r="T4380" s="14"/>
      <c r="U4380" s="20"/>
      <c r="V4380" s="534"/>
      <c r="W4380" s="534"/>
      <c r="Z4380" s="104"/>
    </row>
    <row r="4381" spans="1:26" s="751" customFormat="1" ht="24.75" customHeight="1" x14ac:dyDescent="0.15">
      <c r="A4381" s="908">
        <v>15</v>
      </c>
      <c r="B4381" s="3"/>
      <c r="C4381" s="3"/>
      <c r="D4381" s="3"/>
      <c r="E4381" s="3"/>
      <c r="F4381" s="49"/>
      <c r="G4381" s="3"/>
      <c r="H4381" s="50"/>
      <c r="I4381" s="3"/>
      <c r="J4381" s="3"/>
      <c r="K4381" s="3"/>
      <c r="L4381" s="3"/>
      <c r="M4381" s="3"/>
      <c r="N4381" s="3"/>
      <c r="O4381" s="3"/>
      <c r="P4381" s="3"/>
      <c r="Q4381" s="3"/>
      <c r="R4381" s="68"/>
      <c r="S4381" s="69"/>
      <c r="T4381" s="14"/>
      <c r="U4381" s="20"/>
      <c r="V4381" s="534"/>
      <c r="W4381" s="534"/>
      <c r="Z4381" s="104"/>
    </row>
    <row r="4382" spans="1:26" s="751" customFormat="1" ht="24.75" customHeight="1" x14ac:dyDescent="0.15">
      <c r="A4382" s="57">
        <v>16</v>
      </c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40"/>
      <c r="O4382" s="40"/>
      <c r="P4382" s="40"/>
      <c r="Q4382" s="40"/>
      <c r="R4382" s="68"/>
      <c r="S4382" s="69"/>
      <c r="T4382" s="14"/>
      <c r="U4382" s="20"/>
      <c r="V4382" s="534"/>
      <c r="W4382" s="534"/>
      <c r="Z4382" s="104"/>
    </row>
    <row r="4383" spans="1:26" s="751" customFormat="1" ht="24.75" customHeight="1" x14ac:dyDescent="0.15">
      <c r="A4383" s="908">
        <v>17</v>
      </c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40"/>
      <c r="O4383" s="40"/>
      <c r="P4383" s="40"/>
      <c r="Q4383" s="40"/>
      <c r="R4383" s="68"/>
      <c r="S4383" s="69"/>
      <c r="T4383" s="14"/>
      <c r="U4383" s="20"/>
      <c r="V4383" s="534"/>
      <c r="W4383" s="534"/>
      <c r="Z4383" s="104"/>
    </row>
    <row r="4384" spans="1:26" s="751" customFormat="1" ht="24.75" customHeight="1" x14ac:dyDescent="0.15">
      <c r="A4384" s="57">
        <v>18</v>
      </c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40"/>
      <c r="O4384" s="40"/>
      <c r="P4384" s="40"/>
      <c r="Q4384" s="40"/>
      <c r="R4384" s="68"/>
      <c r="S4384" s="69"/>
      <c r="T4384" s="14"/>
      <c r="U4384" s="20"/>
      <c r="V4384" s="534"/>
      <c r="W4384" s="534"/>
      <c r="Z4384" s="104"/>
    </row>
    <row r="4385" spans="1:26" s="751" customFormat="1" ht="24.75" customHeight="1" x14ac:dyDescent="0.15">
      <c r="A4385" s="908">
        <v>19</v>
      </c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40"/>
      <c r="O4385" s="40"/>
      <c r="P4385" s="40"/>
      <c r="Q4385" s="40"/>
      <c r="R4385" s="10"/>
      <c r="S4385" s="69"/>
      <c r="T4385" s="14"/>
      <c r="U4385" s="20"/>
      <c r="V4385" s="534"/>
      <c r="W4385" s="534"/>
      <c r="Z4385" s="104"/>
    </row>
    <row r="4386" spans="1:26" s="751" customFormat="1" ht="24.75" customHeight="1" x14ac:dyDescent="0.15">
      <c r="A4386" s="57">
        <v>20</v>
      </c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9"/>
      <c r="S4386" s="4"/>
      <c r="T4386" s="14"/>
      <c r="U4386" s="20"/>
      <c r="V4386" s="534"/>
      <c r="W4386" s="534"/>
      <c r="Z4386" s="104"/>
    </row>
    <row r="4387" spans="1:26" s="751" customFormat="1" ht="24.75" customHeight="1" x14ac:dyDescent="0.15">
      <c r="A4387" s="908">
        <v>21</v>
      </c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14"/>
      <c r="U4387" s="20"/>
      <c r="V4387" s="534"/>
      <c r="W4387" s="534"/>
      <c r="Z4387" s="104"/>
    </row>
    <row r="4388" spans="1:26" s="751" customFormat="1" ht="24.75" customHeight="1" x14ac:dyDescent="0.15">
      <c r="A4388" s="57">
        <v>22</v>
      </c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14"/>
      <c r="U4388" s="20"/>
      <c r="V4388" s="534"/>
      <c r="W4388" s="534"/>
      <c r="Z4388" s="104"/>
    </row>
    <row r="4389" spans="1:26" s="751" customFormat="1" ht="24.75" customHeight="1" x14ac:dyDescent="0.15">
      <c r="A4389" s="908">
        <v>23</v>
      </c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14"/>
      <c r="U4389" s="20"/>
      <c r="V4389" s="534"/>
      <c r="W4389" s="534"/>
      <c r="Z4389" s="104"/>
    </row>
    <row r="4390" spans="1:26" s="751" customFormat="1" ht="24.75" customHeight="1" x14ac:dyDescent="0.15">
      <c r="A4390" s="57">
        <v>24</v>
      </c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14"/>
      <c r="U4390" s="20"/>
      <c r="V4390" s="534"/>
      <c r="W4390" s="534"/>
      <c r="Z4390" s="104"/>
    </row>
    <row r="4391" spans="1:26" s="751" customFormat="1" ht="24.75" customHeight="1" x14ac:dyDescent="0.15">
      <c r="A4391" s="908">
        <v>25</v>
      </c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14"/>
      <c r="U4391" s="20"/>
      <c r="V4391" s="534"/>
      <c r="W4391" s="534"/>
      <c r="Z4391" s="104"/>
    </row>
    <row r="4392" spans="1:26" s="751" customFormat="1" ht="24.75" customHeight="1" x14ac:dyDescent="0.15">
      <c r="A4392" s="57">
        <v>26</v>
      </c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14"/>
      <c r="U4392" s="20"/>
      <c r="V4392" s="534"/>
      <c r="W4392" s="534"/>
      <c r="Z4392" s="104"/>
    </row>
    <row r="4393" spans="1:26" s="751" customFormat="1" ht="24.75" customHeight="1" x14ac:dyDescent="0.15">
      <c r="A4393" s="908">
        <v>27</v>
      </c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14"/>
      <c r="U4393" s="20"/>
      <c r="V4393" s="534"/>
      <c r="W4393" s="534"/>
      <c r="Z4393" s="104"/>
    </row>
    <row r="4394" spans="1:26" s="751" customFormat="1" ht="24.75" customHeight="1" x14ac:dyDescent="0.15">
      <c r="A4394" s="57">
        <v>28</v>
      </c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14"/>
      <c r="U4394" s="20"/>
      <c r="V4394" s="534"/>
      <c r="W4394" s="534"/>
      <c r="Z4394" s="104"/>
    </row>
    <row r="4395" spans="1:26" s="751" customFormat="1" ht="24.75" customHeight="1" x14ac:dyDescent="0.15">
      <c r="A4395" s="908">
        <v>29</v>
      </c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14"/>
      <c r="U4395" s="20"/>
      <c r="V4395" s="534"/>
      <c r="W4395" s="534"/>
      <c r="Z4395" s="104"/>
    </row>
    <row r="4396" spans="1:26" s="751" customFormat="1" ht="24.75" customHeight="1" x14ac:dyDescent="0.15">
      <c r="A4396" s="57">
        <v>30</v>
      </c>
      <c r="B4396" s="45"/>
      <c r="C4396" s="45"/>
      <c r="D4396" s="45"/>
      <c r="E4396" s="45"/>
      <c r="F4396" s="45"/>
      <c r="G4396" s="45"/>
      <c r="H4396" s="45"/>
      <c r="I4396" s="45"/>
      <c r="J4396" s="45"/>
      <c r="K4396" s="45"/>
      <c r="L4396" s="45"/>
      <c r="M4396" s="45"/>
      <c r="N4396" s="45"/>
      <c r="O4396" s="45"/>
      <c r="P4396" s="45"/>
      <c r="Q4396" s="45"/>
      <c r="R4396" s="45"/>
      <c r="S4396" s="45"/>
      <c r="T4396" s="46"/>
      <c r="U4396" s="47"/>
      <c r="V4396" s="534"/>
      <c r="W4396" s="534"/>
      <c r="Z4396" s="104"/>
    </row>
    <row r="4397" spans="1:26" s="751" customFormat="1" ht="24.75" customHeight="1" x14ac:dyDescent="0.15">
      <c r="A4397" s="908">
        <v>31</v>
      </c>
      <c r="B4397" s="45"/>
      <c r="C4397" s="45"/>
      <c r="D4397" s="45"/>
      <c r="E4397" s="45"/>
      <c r="F4397" s="45"/>
      <c r="G4397" s="45"/>
      <c r="H4397" s="45"/>
      <c r="I4397" s="45"/>
      <c r="J4397" s="45"/>
      <c r="K4397" s="45"/>
      <c r="L4397" s="45"/>
      <c r="M4397" s="45"/>
      <c r="N4397" s="45"/>
      <c r="O4397" s="45"/>
      <c r="P4397" s="45"/>
      <c r="Q4397" s="45"/>
      <c r="R4397" s="45"/>
      <c r="S4397" s="45"/>
      <c r="T4397" s="46"/>
      <c r="U4397" s="47"/>
      <c r="V4397" s="534"/>
      <c r="W4397" s="534"/>
      <c r="Z4397" s="104"/>
    </row>
    <row r="4398" spans="1:26" s="751" customFormat="1" ht="24.75" customHeight="1" x14ac:dyDescent="0.15">
      <c r="A4398" s="57">
        <v>32</v>
      </c>
      <c r="B4398" s="45"/>
      <c r="C4398" s="45"/>
      <c r="D4398" s="45"/>
      <c r="E4398" s="45"/>
      <c r="F4398" s="45"/>
      <c r="G4398" s="45"/>
      <c r="H4398" s="45"/>
      <c r="I4398" s="45"/>
      <c r="J4398" s="45"/>
      <c r="K4398" s="45"/>
      <c r="L4398" s="45"/>
      <c r="M4398" s="45"/>
      <c r="N4398" s="45"/>
      <c r="O4398" s="45"/>
      <c r="P4398" s="45"/>
      <c r="Q4398" s="45"/>
      <c r="R4398" s="45"/>
      <c r="S4398" s="45"/>
      <c r="T4398" s="46"/>
      <c r="U4398" s="47"/>
      <c r="V4398" s="534"/>
      <c r="W4398" s="534"/>
      <c r="Z4398" s="104"/>
    </row>
    <row r="4399" spans="1:26" s="751" customFormat="1" ht="24.75" customHeight="1" thickBot="1" x14ac:dyDescent="0.2">
      <c r="A4399" s="908">
        <v>33</v>
      </c>
      <c r="B4399" s="45"/>
      <c r="C4399" s="45"/>
      <c r="D4399" s="45"/>
      <c r="E4399" s="45"/>
      <c r="F4399" s="45"/>
      <c r="G4399" s="45"/>
      <c r="H4399" s="45"/>
      <c r="I4399" s="45"/>
      <c r="J4399" s="45"/>
      <c r="K4399" s="45"/>
      <c r="L4399" s="45"/>
      <c r="M4399" s="45"/>
      <c r="N4399" s="45"/>
      <c r="O4399" s="45"/>
      <c r="P4399" s="45"/>
      <c r="Q4399" s="45"/>
      <c r="R4399" s="45"/>
      <c r="S4399" s="45"/>
      <c r="T4399" s="46"/>
      <c r="U4399" s="47"/>
      <c r="V4399" s="534"/>
      <c r="W4399" s="534"/>
      <c r="Z4399" s="104"/>
    </row>
    <row r="4400" spans="1:26" s="751" customFormat="1" ht="20.100000000000001" customHeight="1" thickBot="1" x14ac:dyDescent="0.2">
      <c r="A4400" s="1469" t="s">
        <v>767</v>
      </c>
      <c r="B4400" s="1470"/>
      <c r="C4400" s="1701" t="s">
        <v>809</v>
      </c>
      <c r="D4400" s="1564"/>
      <c r="E4400" s="1564"/>
      <c r="F4400" s="1565"/>
      <c r="G4400" s="584"/>
      <c r="H4400" s="601"/>
      <c r="I4400" s="601"/>
      <c r="J4400" s="601"/>
      <c r="K4400" s="601"/>
      <c r="L4400" s="601"/>
      <c r="M4400" s="601"/>
      <c r="N4400" s="1474"/>
      <c r="O4400" s="1474"/>
      <c r="P4400" s="1474"/>
      <c r="Q4400" s="1474"/>
      <c r="R4400" s="1474"/>
      <c r="S4400" s="1474"/>
      <c r="T4400" s="1474"/>
      <c r="U4400" s="1475"/>
      <c r="V4400" s="534"/>
      <c r="W4400" s="534"/>
      <c r="Z4400" s="104"/>
    </row>
    <row r="4401" spans="1:26" s="751" customFormat="1" ht="31.5" customHeight="1" thickBot="1" x14ac:dyDescent="0.2">
      <c r="A4401" s="1476" t="s">
        <v>799</v>
      </c>
      <c r="B4401" s="1477"/>
      <c r="C4401" s="1477"/>
      <c r="D4401" s="1477"/>
      <c r="E4401" s="1478"/>
      <c r="F4401" s="602" t="s">
        <v>1766</v>
      </c>
      <c r="G4401" s="602"/>
      <c r="H4401" s="1479" t="s">
        <v>801</v>
      </c>
      <c r="I4401" s="1480"/>
      <c r="J4401" s="1480"/>
      <c r="K4401" s="5" t="s">
        <v>780</v>
      </c>
      <c r="L4401" s="1457" t="s">
        <v>800</v>
      </c>
      <c r="M4401" s="1457"/>
      <c r="N4401" s="1458"/>
      <c r="O4401" s="602"/>
      <c r="P4401" s="603"/>
      <c r="Q4401" s="603"/>
      <c r="R4401" s="603"/>
      <c r="S4401" s="602"/>
      <c r="T4401" s="1467" t="s">
        <v>756</v>
      </c>
      <c r="U4401" s="1468"/>
      <c r="V4401" s="34">
        <f>V4403/V4408</f>
        <v>1.1946798493408663E-2</v>
      </c>
      <c r="W4401" s="34">
        <f>W4403/W4408</f>
        <v>1.1946798493408663E-2</v>
      </c>
      <c r="X4401" s="678">
        <f>AVERAGE(V4401,W4401)</f>
        <v>1.1946798493408663E-2</v>
      </c>
      <c r="Y4401" s="380" t="s">
        <v>757</v>
      </c>
      <c r="Z4401" s="381">
        <f>ROUND(X4401*1440,0)/1440</f>
        <v>1.1805555555555555E-2</v>
      </c>
    </row>
    <row r="4402" spans="1:26" s="751" customFormat="1" ht="9" customHeight="1" thickBot="1" x14ac:dyDescent="0.2">
      <c r="A4402" s="33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534"/>
      <c r="U4402" s="535"/>
      <c r="V4402" s="34">
        <v>0.23611111111111113</v>
      </c>
      <c r="W4402" s="34">
        <v>0.23611111111111113</v>
      </c>
      <c r="Z4402" s="104"/>
    </row>
    <row r="4403" spans="1:26" s="751" customFormat="1" ht="20.100000000000001" customHeight="1" thickBot="1" x14ac:dyDescent="0.2">
      <c r="A4403" s="1495" t="s">
        <v>769</v>
      </c>
      <c r="B4403" s="1483"/>
      <c r="C4403" s="1483" t="s">
        <v>765</v>
      </c>
      <c r="D4403" s="1483"/>
      <c r="E4403" s="1484"/>
      <c r="F4403" s="1453"/>
      <c r="G4403" s="1454"/>
      <c r="H4403" s="1454"/>
      <c r="I4403" s="1454"/>
      <c r="J4403" s="1454"/>
      <c r="K4403" s="1"/>
      <c r="L4403" s="1"/>
      <c r="M4403" s="1"/>
      <c r="N4403" s="1463" t="s">
        <v>758</v>
      </c>
      <c r="O4403" s="1464"/>
      <c r="P4403" s="1503">
        <f>Z4401</f>
        <v>1.1805555555555555E-2</v>
      </c>
      <c r="Q4403" s="1504"/>
      <c r="R4403" s="1"/>
      <c r="S4403" s="7" t="s">
        <v>770</v>
      </c>
      <c r="T4403" s="1459">
        <v>4.6527777777777779E-2</v>
      </c>
      <c r="U4403" s="1460"/>
      <c r="V4403" s="34">
        <f>V4404-V4402</f>
        <v>0.70486111111111105</v>
      </c>
      <c r="W4403" s="34">
        <f>W4404-W4402</f>
        <v>0.70486111111111105</v>
      </c>
      <c r="Z4403" s="104"/>
    </row>
    <row r="4404" spans="1:26" s="751" customFormat="1" ht="9" customHeight="1" thickBot="1" x14ac:dyDescent="0.2">
      <c r="A4404" s="33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534"/>
      <c r="U4404" s="535"/>
      <c r="V4404" s="34">
        <v>0.94097222222222221</v>
      </c>
      <c r="W4404" s="34">
        <v>0.94097222222222221</v>
      </c>
      <c r="Z4404" s="104"/>
    </row>
    <row r="4405" spans="1:26" s="751" customFormat="1" ht="20.100000000000001" customHeight="1" x14ac:dyDescent="0.15">
      <c r="A4405" s="1499" t="s">
        <v>759</v>
      </c>
      <c r="B4405" s="1494">
        <v>1</v>
      </c>
      <c r="C4405" s="1494"/>
      <c r="D4405" s="1494">
        <v>2</v>
      </c>
      <c r="E4405" s="1494"/>
      <c r="F4405" s="1494">
        <v>3</v>
      </c>
      <c r="G4405" s="1494"/>
      <c r="H4405" s="1494">
        <v>4</v>
      </c>
      <c r="I4405" s="1494"/>
      <c r="J4405" s="1494">
        <v>5</v>
      </c>
      <c r="K4405" s="1494"/>
      <c r="L4405" s="1494">
        <v>6</v>
      </c>
      <c r="M4405" s="1494"/>
      <c r="N4405" s="1494">
        <v>7</v>
      </c>
      <c r="O4405" s="1494"/>
      <c r="P4405" s="1494">
        <v>8</v>
      </c>
      <c r="Q4405" s="1494"/>
      <c r="R4405" s="1494">
        <v>9</v>
      </c>
      <c r="S4405" s="1494"/>
      <c r="T4405" s="1501">
        <v>10</v>
      </c>
      <c r="U4405" s="1502"/>
      <c r="V4405" s="534"/>
      <c r="W4405" s="534"/>
      <c r="Z4405" s="104"/>
    </row>
    <row r="4406" spans="1:26" s="751" customFormat="1" ht="20.100000000000001" customHeight="1" x14ac:dyDescent="0.15">
      <c r="A4406" s="1500"/>
      <c r="B4406" s="9" t="s">
        <v>801</v>
      </c>
      <c r="C4406" s="9" t="s">
        <v>800</v>
      </c>
      <c r="D4406" s="9" t="s">
        <v>801</v>
      </c>
      <c r="E4406" s="9" t="s">
        <v>800</v>
      </c>
      <c r="F4406" s="9" t="s">
        <v>801</v>
      </c>
      <c r="G4406" s="9" t="s">
        <v>800</v>
      </c>
      <c r="H4406" s="9" t="s">
        <v>801</v>
      </c>
      <c r="I4406" s="9" t="s">
        <v>800</v>
      </c>
      <c r="J4406" s="9" t="s">
        <v>801</v>
      </c>
      <c r="K4406" s="9" t="s">
        <v>800</v>
      </c>
      <c r="L4406" s="9" t="s">
        <v>801</v>
      </c>
      <c r="M4406" s="9" t="s">
        <v>800</v>
      </c>
      <c r="N4406" s="9" t="s">
        <v>801</v>
      </c>
      <c r="O4406" s="9"/>
      <c r="P4406" s="9"/>
      <c r="Q4406" s="9"/>
      <c r="R4406" s="9"/>
      <c r="S4406" s="9"/>
      <c r="T4406" s="10"/>
      <c r="U4406" s="16"/>
      <c r="V4406" s="534"/>
      <c r="W4406" s="534"/>
      <c r="Z4406" s="104"/>
    </row>
    <row r="4407" spans="1:26" s="751" customFormat="1" ht="24.75" customHeight="1" x14ac:dyDescent="0.15">
      <c r="A4407" s="908">
        <v>1</v>
      </c>
      <c r="B4407" s="87"/>
      <c r="C4407" s="39" t="s">
        <v>802</v>
      </c>
      <c r="D4407" s="3">
        <v>0.29236111111111118</v>
      </c>
      <c r="E4407" s="3">
        <v>0.3402777777777779</v>
      </c>
      <c r="F4407" s="3">
        <v>0.40972222222222243</v>
      </c>
      <c r="G4407" s="3">
        <v>0.4618055555555558</v>
      </c>
      <c r="H4407" s="3">
        <v>0.53888888888888897</v>
      </c>
      <c r="I4407" s="3">
        <v>0.59305555555555545</v>
      </c>
      <c r="J4407" s="3">
        <v>0.66736111111111074</v>
      </c>
      <c r="K4407" s="3">
        <v>0.72152777777777721</v>
      </c>
      <c r="L4407" s="3">
        <v>0.79236111111111029</v>
      </c>
      <c r="M4407" s="3">
        <v>0.84652777777777677</v>
      </c>
      <c r="N4407" s="3">
        <v>0.90555555555555434</v>
      </c>
      <c r="O4407" s="907"/>
      <c r="P4407" s="40"/>
      <c r="Q4407" s="40"/>
      <c r="R4407" s="68"/>
      <c r="S4407" s="69"/>
      <c r="T4407" s="14"/>
      <c r="U4407" s="20"/>
      <c r="V4407" s="334">
        <f>COUNTA(B4407:U4438)</f>
        <v>118</v>
      </c>
      <c r="W4407" s="22">
        <f>V4407/10/2</f>
        <v>5.9</v>
      </c>
      <c r="Y4407" s="751">
        <v>72</v>
      </c>
      <c r="Z4407" s="104"/>
    </row>
    <row r="4408" spans="1:26" s="751" customFormat="1" ht="24.75" customHeight="1" x14ac:dyDescent="0.15">
      <c r="A4408" s="57" t="s">
        <v>771</v>
      </c>
      <c r="B4408" s="87"/>
      <c r="C4408" s="39" t="s">
        <v>803</v>
      </c>
      <c r="D4408" s="3">
        <v>0.30416666666666675</v>
      </c>
      <c r="E4408" s="3">
        <v>0.35277777777777791</v>
      </c>
      <c r="F4408" s="3">
        <v>0.42291666666666689</v>
      </c>
      <c r="G4408" s="3">
        <v>0.47500000000000026</v>
      </c>
      <c r="H4408" s="3">
        <v>0.55208333333333337</v>
      </c>
      <c r="I4408" s="3">
        <v>0.60624999999999984</v>
      </c>
      <c r="J4408" s="3">
        <v>0.68055555555555514</v>
      </c>
      <c r="K4408" s="3">
        <v>0.73472222222222161</v>
      </c>
      <c r="L4408" s="3">
        <v>0.80347222222222137</v>
      </c>
      <c r="M4408" s="3">
        <v>0.85833333333333228</v>
      </c>
      <c r="N4408" s="3">
        <v>0.91736111111110985</v>
      </c>
      <c r="O4408" s="907"/>
      <c r="P4408" s="3"/>
      <c r="Q4408" s="3"/>
      <c r="R4408" s="68"/>
      <c r="S4408" s="69"/>
      <c r="T4408" s="14"/>
      <c r="U4408" s="20"/>
      <c r="V4408" s="335">
        <f>COUNTA(B4407:B4438,D4407:D4438,F4407:F4438,H4407:H4438,J4407:J4438,L4407:L4438,N4407:N4438,P4407:P4438,R4407:R4438,T4407:T4438)</f>
        <v>59</v>
      </c>
      <c r="W4408" s="23">
        <f>COUNTA(C4407:C4438,E4407:E4438,G4407:G4438,I4407:I4438,K4407:K4438,M4407:M4438,O4407:O4438,Q4407:Q4438,S4407:S4438,U4407:U4438)</f>
        <v>59</v>
      </c>
      <c r="Y4408" s="667">
        <f>(V4408+W4408)/2</f>
        <v>59</v>
      </c>
      <c r="Z4408" s="104"/>
    </row>
    <row r="4409" spans="1:26" s="751" customFormat="1" ht="24.75" customHeight="1" x14ac:dyDescent="0.15">
      <c r="A4409" s="908">
        <v>3</v>
      </c>
      <c r="B4409" s="87"/>
      <c r="C4409" s="39" t="s">
        <v>810</v>
      </c>
      <c r="D4409" s="3">
        <v>0.31597222222222232</v>
      </c>
      <c r="E4409" s="3">
        <v>0.36527777777777792</v>
      </c>
      <c r="F4409" s="3">
        <v>0.43611111111111134</v>
      </c>
      <c r="G4409" s="3">
        <v>0.48819444444444471</v>
      </c>
      <c r="H4409" s="3">
        <v>0.56527777777777777</v>
      </c>
      <c r="I4409" s="3">
        <v>0.61944444444444424</v>
      </c>
      <c r="J4409" s="3">
        <v>0.69374999999999953</v>
      </c>
      <c r="K4409" s="3">
        <v>0.74791666666666601</v>
      </c>
      <c r="L4409" s="3">
        <v>0.81458333333333244</v>
      </c>
      <c r="M4409" s="3">
        <v>0.8701388888888878</v>
      </c>
      <c r="N4409" s="3">
        <v>0.92916666666666536</v>
      </c>
      <c r="O4409" s="542"/>
      <c r="P4409" s="3"/>
      <c r="Q4409" s="3"/>
      <c r="R4409" s="68"/>
      <c r="S4409" s="69"/>
      <c r="T4409" s="14"/>
      <c r="U4409" s="20"/>
      <c r="Z4409" s="104"/>
    </row>
    <row r="4410" spans="1:26" s="751" customFormat="1" ht="24.75" customHeight="1" x14ac:dyDescent="0.15">
      <c r="A4410" s="8">
        <v>4</v>
      </c>
      <c r="B4410" s="88"/>
      <c r="C4410" s="52" t="s">
        <v>811</v>
      </c>
      <c r="D4410" s="40">
        <v>0.32777777777777789</v>
      </c>
      <c r="E4410" s="40">
        <v>0.37777777777777793</v>
      </c>
      <c r="F4410" s="40">
        <v>0.44930555555555579</v>
      </c>
      <c r="G4410" s="3">
        <v>0.50138888888888911</v>
      </c>
      <c r="H4410" s="3">
        <v>0.57847222222222217</v>
      </c>
      <c r="I4410" s="40">
        <v>0.63263888888888864</v>
      </c>
      <c r="J4410" s="40">
        <v>0.70694444444444393</v>
      </c>
      <c r="K4410" s="40">
        <v>0.76111111111111041</v>
      </c>
      <c r="L4410" s="40">
        <v>0.82569444444444351</v>
      </c>
      <c r="M4410" s="40">
        <v>0.88194444444444331</v>
      </c>
      <c r="N4410" s="40">
        <v>0.94097222222222088</v>
      </c>
      <c r="O4410" s="3"/>
      <c r="P4410" s="3"/>
      <c r="Q4410" s="3"/>
      <c r="R4410" s="68"/>
      <c r="S4410" s="69"/>
      <c r="T4410" s="14"/>
      <c r="U4410" s="20"/>
      <c r="V4410" s="115">
        <f>L4415-L4414</f>
        <v>1.1805555555555514E-2</v>
      </c>
      <c r="W4410" s="115">
        <f>M4411-M4410</f>
        <v>1.1805555555555514E-2</v>
      </c>
      <c r="Z4410" s="104"/>
    </row>
    <row r="4411" spans="1:26" s="751" customFormat="1" ht="24.75" customHeight="1" x14ac:dyDescent="0.15">
      <c r="A4411" s="57" t="s">
        <v>773</v>
      </c>
      <c r="B4411" s="88"/>
      <c r="C4411" s="52" t="s">
        <v>812</v>
      </c>
      <c r="D4411" s="40">
        <v>0.33888888888888902</v>
      </c>
      <c r="E4411" s="40">
        <v>0.3895833333333335</v>
      </c>
      <c r="F4411" s="40">
        <v>0.46250000000000024</v>
      </c>
      <c r="G4411" s="3">
        <v>0.5145833333333335</v>
      </c>
      <c r="H4411" s="3">
        <v>0.59166666666666656</v>
      </c>
      <c r="I4411" s="40">
        <v>0.64583333333333304</v>
      </c>
      <c r="J4411" s="40">
        <v>0.72013888888888833</v>
      </c>
      <c r="K4411" s="40">
        <v>0.77499999999999925</v>
      </c>
      <c r="L4411" s="40">
        <v>0.83680555555555458</v>
      </c>
      <c r="M4411" s="40">
        <v>0.89374999999999882</v>
      </c>
      <c r="N4411" s="40"/>
      <c r="O4411" s="3"/>
      <c r="P4411" s="3"/>
      <c r="Q4411" s="3"/>
      <c r="R4411" s="68"/>
      <c r="S4411" s="69"/>
      <c r="T4411" s="14"/>
      <c r="U4411" s="20"/>
      <c r="V4411" s="115">
        <f>L4416-L4415</f>
        <v>1.1805555555555514E-2</v>
      </c>
      <c r="W4411" s="115">
        <f>M4412-M4411</f>
        <v>1.1805555555555514E-2</v>
      </c>
      <c r="Z4411" s="104"/>
    </row>
    <row r="4412" spans="1:26" s="751" customFormat="1" ht="24.75" customHeight="1" x14ac:dyDescent="0.15">
      <c r="A4412" s="909">
        <v>6</v>
      </c>
      <c r="B4412" s="40">
        <v>0.23611111111111113</v>
      </c>
      <c r="C4412" s="40">
        <v>0.28263888888888894</v>
      </c>
      <c r="D4412" s="40">
        <v>0.35000000000000014</v>
      </c>
      <c r="E4412" s="40">
        <v>0.40138888888888907</v>
      </c>
      <c r="F4412" s="40">
        <v>0.47500000000000026</v>
      </c>
      <c r="G4412" s="3">
        <v>0.5277777777777779</v>
      </c>
      <c r="H4412" s="3">
        <v>0.60486111111111096</v>
      </c>
      <c r="I4412" s="40">
        <v>0.65902777777777743</v>
      </c>
      <c r="J4412" s="40">
        <v>0.73333333333333273</v>
      </c>
      <c r="K4412" s="40">
        <v>0.78888888888888808</v>
      </c>
      <c r="L4412" s="40">
        <v>0.84791666666666565</v>
      </c>
      <c r="M4412" s="40">
        <v>0.90555555555555434</v>
      </c>
      <c r="N4412" s="40"/>
      <c r="O4412" s="3"/>
      <c r="P4412" s="3"/>
      <c r="Q4412" s="3"/>
      <c r="R4412" s="68"/>
      <c r="S4412" s="69"/>
      <c r="T4412" s="14"/>
      <c r="U4412" s="20"/>
      <c r="V4412" s="115">
        <f>N4407-L4416</f>
        <v>1.1805555555555514E-2</v>
      </c>
      <c r="W4412" s="115">
        <f>M4413-M4412</f>
        <v>1.1805555555555514E-2</v>
      </c>
      <c r="Z4412" s="104"/>
    </row>
    <row r="4413" spans="1:26" s="751" customFormat="1" ht="24.75" customHeight="1" x14ac:dyDescent="0.15">
      <c r="A4413" s="908" t="s">
        <v>774</v>
      </c>
      <c r="B4413" s="40">
        <v>0.24722222222222223</v>
      </c>
      <c r="C4413" s="40">
        <v>0.29305555555555562</v>
      </c>
      <c r="D4413" s="40">
        <v>0.36111111111111127</v>
      </c>
      <c r="E4413" s="40">
        <v>0.41319444444444464</v>
      </c>
      <c r="F4413" s="40">
        <v>0.48819444444444471</v>
      </c>
      <c r="G4413" s="3">
        <v>0.5409722222222223</v>
      </c>
      <c r="H4413" s="3">
        <v>0.61736111111111092</v>
      </c>
      <c r="I4413" s="40">
        <v>0.67083333333333295</v>
      </c>
      <c r="J4413" s="40">
        <v>0.74583333333333268</v>
      </c>
      <c r="K4413" s="40">
        <v>0.80138888888888804</v>
      </c>
      <c r="L4413" s="40">
        <v>0.85902777777777672</v>
      </c>
      <c r="M4413" s="40">
        <v>0.91736111111110985</v>
      </c>
      <c r="N4413" s="40"/>
      <c r="O4413" s="3"/>
      <c r="P4413" s="3"/>
      <c r="Q4413" s="3"/>
      <c r="R4413" s="68"/>
      <c r="S4413" s="69"/>
      <c r="T4413" s="14"/>
      <c r="U4413" s="20"/>
      <c r="V4413" s="115">
        <f>N4408-N4407</f>
        <v>1.1805555555555514E-2</v>
      </c>
      <c r="W4413" s="115">
        <f>M4414-M4413</f>
        <v>1.1805555555555514E-2</v>
      </c>
      <c r="Z4413" s="104"/>
    </row>
    <row r="4414" spans="1:26" s="751" customFormat="1" ht="24.75" customHeight="1" x14ac:dyDescent="0.15">
      <c r="A4414" s="909">
        <v>8</v>
      </c>
      <c r="B4414" s="40">
        <v>0.25833333333333336</v>
      </c>
      <c r="C4414" s="40">
        <v>0.30416666666666675</v>
      </c>
      <c r="D4414" s="40">
        <v>0.3722222222222224</v>
      </c>
      <c r="E4414" s="40">
        <v>0.42430555555555577</v>
      </c>
      <c r="F4414" s="40">
        <v>0.50138888888888911</v>
      </c>
      <c r="G4414" s="3">
        <v>0.5541666666666667</v>
      </c>
      <c r="H4414" s="3">
        <v>0.62986111111111087</v>
      </c>
      <c r="I4414" s="40">
        <v>0.6833333333333329</v>
      </c>
      <c r="J4414" s="40">
        <v>0.7576388888888882</v>
      </c>
      <c r="K4414" s="40">
        <v>0.81319444444444355</v>
      </c>
      <c r="L4414" s="40">
        <v>0.8701388888888878</v>
      </c>
      <c r="M4414" s="40">
        <v>0.92916666666666536</v>
      </c>
      <c r="N4414" s="40"/>
      <c r="O4414" s="3"/>
      <c r="P4414" s="3"/>
      <c r="Q4414" s="3"/>
      <c r="R4414" s="68"/>
      <c r="S4414" s="69"/>
      <c r="T4414" s="14"/>
      <c r="U4414" s="20"/>
      <c r="V4414" s="115">
        <f>N4409-N4408</f>
        <v>1.1805555555555514E-2</v>
      </c>
      <c r="W4414" s="115">
        <f>M4415-M4414</f>
        <v>1.1805555555555514E-2</v>
      </c>
      <c r="Z4414" s="104"/>
    </row>
    <row r="4415" spans="1:26" s="751" customFormat="1" ht="24.75" customHeight="1" x14ac:dyDescent="0.15">
      <c r="A4415" s="908" t="s">
        <v>775</v>
      </c>
      <c r="B4415" s="40">
        <v>0.26944444444444449</v>
      </c>
      <c r="C4415" s="40">
        <v>0.31597222222222232</v>
      </c>
      <c r="D4415" s="40">
        <v>0.38402777777777797</v>
      </c>
      <c r="E4415" s="40">
        <v>0.43611111111111134</v>
      </c>
      <c r="F4415" s="40">
        <v>0.51388888888888906</v>
      </c>
      <c r="G4415" s="3">
        <v>0.56736111111111109</v>
      </c>
      <c r="H4415" s="3">
        <v>0.64236111111111083</v>
      </c>
      <c r="I4415" s="40">
        <v>0.69583333333333286</v>
      </c>
      <c r="J4415" s="40">
        <v>0.76944444444444371</v>
      </c>
      <c r="K4415" s="40">
        <v>0.82430555555555463</v>
      </c>
      <c r="L4415" s="40">
        <v>0.88194444444444331</v>
      </c>
      <c r="M4415" s="40">
        <v>0.94097222222222088</v>
      </c>
      <c r="N4415" s="40"/>
      <c r="O4415" s="3"/>
      <c r="P4415" s="3"/>
      <c r="Q4415" s="3"/>
      <c r="R4415" s="68"/>
      <c r="S4415" s="69"/>
      <c r="T4415" s="14"/>
      <c r="U4415" s="20"/>
      <c r="W4415" s="115"/>
      <c r="Z4415" s="104"/>
    </row>
    <row r="4416" spans="1:26" s="751" customFormat="1" ht="24.75" customHeight="1" x14ac:dyDescent="0.15">
      <c r="A4416" s="908">
        <v>10</v>
      </c>
      <c r="B4416" s="40">
        <v>0.28055555555555561</v>
      </c>
      <c r="C4416" s="40">
        <v>0.32777777777777789</v>
      </c>
      <c r="D4416" s="40">
        <v>0.39652777777777798</v>
      </c>
      <c r="E4416" s="40">
        <v>0.44861111111111135</v>
      </c>
      <c r="F4416" s="40">
        <v>0.52708333333333346</v>
      </c>
      <c r="G4416" s="3">
        <v>0.58055555555555549</v>
      </c>
      <c r="H4416" s="3">
        <v>0.65486111111111078</v>
      </c>
      <c r="I4416" s="40">
        <v>0.70833333333333282</v>
      </c>
      <c r="J4416" s="40">
        <v>0.78124999999999922</v>
      </c>
      <c r="K4416" s="40">
        <v>0.8354166666666657</v>
      </c>
      <c r="L4416" s="40">
        <v>0.89374999999999882</v>
      </c>
      <c r="M4416" s="40"/>
      <c r="N4416" s="40"/>
      <c r="O4416" s="3"/>
      <c r="P4416" s="3"/>
      <c r="Q4416" s="3"/>
      <c r="R4416" s="68"/>
      <c r="S4416" s="69"/>
      <c r="T4416" s="14"/>
      <c r="U4416" s="20"/>
      <c r="V4416" s="115"/>
      <c r="W4416" s="115"/>
      <c r="Z4416" s="104"/>
    </row>
    <row r="4417" spans="1:26" s="751" customFormat="1" ht="24.75" customHeight="1" x14ac:dyDescent="0.15">
      <c r="A4417" s="544">
        <v>11</v>
      </c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40"/>
      <c r="O4417" s="3"/>
      <c r="P4417" s="3"/>
      <c r="Q4417" s="3"/>
      <c r="R4417" s="68"/>
      <c r="S4417" s="69"/>
      <c r="T4417" s="14"/>
      <c r="U4417" s="20"/>
      <c r="V4417" s="115"/>
      <c r="W4417" s="534"/>
      <c r="Z4417" s="104"/>
    </row>
    <row r="4418" spans="1:26" s="751" customFormat="1" ht="24.75" customHeight="1" x14ac:dyDescent="0.15">
      <c r="A4418" s="728">
        <v>12</v>
      </c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40"/>
      <c r="O4418" s="3"/>
      <c r="P4418" s="3"/>
      <c r="Q4418" s="3"/>
      <c r="R4418" s="68"/>
      <c r="S4418" s="69"/>
      <c r="T4418" s="14"/>
      <c r="U4418" s="20"/>
      <c r="V4418" s="115"/>
      <c r="W4418" s="534"/>
      <c r="Z4418" s="104"/>
    </row>
    <row r="4419" spans="1:26" s="751" customFormat="1" ht="24.75" customHeight="1" x14ac:dyDescent="0.15">
      <c r="A4419" s="544">
        <v>13</v>
      </c>
      <c r="B4419" s="542"/>
      <c r="C4419" s="543"/>
      <c r="D4419" s="542"/>
      <c r="E4419" s="542"/>
      <c r="F4419" s="542"/>
      <c r="G4419" s="542"/>
      <c r="H4419" s="542"/>
      <c r="I4419" s="542"/>
      <c r="J4419" s="542"/>
      <c r="K4419" s="542"/>
      <c r="L4419" s="542"/>
      <c r="M4419" s="542"/>
      <c r="N4419" s="3"/>
      <c r="O4419" s="3"/>
      <c r="P4419" s="3"/>
      <c r="Q4419" s="3"/>
      <c r="R4419" s="68"/>
      <c r="S4419" s="69"/>
      <c r="T4419" s="14"/>
      <c r="U4419" s="20"/>
      <c r="V4419" s="534"/>
      <c r="W4419" s="534"/>
      <c r="Z4419" s="104"/>
    </row>
    <row r="4420" spans="1:26" s="751" customFormat="1" ht="24.75" customHeight="1" x14ac:dyDescent="0.15">
      <c r="A4420" s="728">
        <v>14</v>
      </c>
      <c r="B4420" s="542"/>
      <c r="C4420" s="543"/>
      <c r="D4420" s="542"/>
      <c r="E4420" s="542"/>
      <c r="F4420" s="542"/>
      <c r="G4420" s="542"/>
      <c r="H4420" s="542"/>
      <c r="I4420" s="542"/>
      <c r="J4420" s="542"/>
      <c r="K4420" s="542"/>
      <c r="L4420" s="542"/>
      <c r="M4420" s="542"/>
      <c r="N4420" s="3"/>
      <c r="O4420" s="3"/>
      <c r="P4420" s="3"/>
      <c r="Q4420" s="3"/>
      <c r="R4420" s="68"/>
      <c r="S4420" s="69"/>
      <c r="T4420" s="14"/>
      <c r="U4420" s="20"/>
      <c r="V4420" s="534"/>
      <c r="W4420" s="534"/>
      <c r="Z4420" s="104"/>
    </row>
    <row r="4421" spans="1:26" s="751" customFormat="1" ht="24.75" customHeight="1" x14ac:dyDescent="0.15">
      <c r="A4421" s="728">
        <v>15</v>
      </c>
      <c r="B4421" s="3"/>
      <c r="C4421" s="3"/>
      <c r="D4421" s="3"/>
      <c r="E4421" s="3"/>
      <c r="F4421" s="49"/>
      <c r="G4421" s="3"/>
      <c r="H4421" s="50"/>
      <c r="I4421" s="3"/>
      <c r="J4421" s="3"/>
      <c r="K4421" s="3"/>
      <c r="L4421" s="3"/>
      <c r="M4421" s="3"/>
      <c r="N4421" s="3"/>
      <c r="O4421" s="3"/>
      <c r="P4421" s="3"/>
      <c r="Q4421" s="3"/>
      <c r="R4421" s="68"/>
      <c r="S4421" s="69"/>
      <c r="T4421" s="14"/>
      <c r="U4421" s="20"/>
      <c r="V4421" s="534"/>
      <c r="W4421" s="534"/>
      <c r="Z4421" s="104"/>
    </row>
    <row r="4422" spans="1:26" s="751" customFormat="1" ht="24.75" customHeight="1" x14ac:dyDescent="0.15">
      <c r="A4422" s="728">
        <v>16</v>
      </c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40"/>
      <c r="O4422" s="40"/>
      <c r="P4422" s="40"/>
      <c r="Q4422" s="40"/>
      <c r="R4422" s="68"/>
      <c r="S4422" s="69"/>
      <c r="T4422" s="14"/>
      <c r="U4422" s="20"/>
      <c r="V4422" s="534"/>
      <c r="W4422" s="534"/>
      <c r="Z4422" s="104"/>
    </row>
    <row r="4423" spans="1:26" s="751" customFormat="1" ht="24.75" customHeight="1" x14ac:dyDescent="0.15">
      <c r="A4423" s="728">
        <v>17</v>
      </c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40"/>
      <c r="O4423" s="40"/>
      <c r="P4423" s="40"/>
      <c r="Q4423" s="40"/>
      <c r="R4423" s="68"/>
      <c r="S4423" s="69"/>
      <c r="T4423" s="14"/>
      <c r="U4423" s="20"/>
      <c r="V4423" s="534"/>
      <c r="W4423" s="534"/>
      <c r="Z4423" s="104"/>
    </row>
    <row r="4424" spans="1:26" s="751" customFormat="1" ht="24.75" customHeight="1" x14ac:dyDescent="0.15">
      <c r="A4424" s="728">
        <v>18</v>
      </c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40"/>
      <c r="O4424" s="40"/>
      <c r="P4424" s="40"/>
      <c r="Q4424" s="40"/>
      <c r="R4424" s="68"/>
      <c r="S4424" s="69"/>
      <c r="T4424" s="14"/>
      <c r="U4424" s="20"/>
      <c r="V4424" s="534"/>
      <c r="W4424" s="534"/>
      <c r="Z4424" s="104"/>
    </row>
    <row r="4425" spans="1:26" s="751" customFormat="1" ht="24.75" customHeight="1" x14ac:dyDescent="0.15">
      <c r="A4425" s="8">
        <v>19</v>
      </c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40"/>
      <c r="O4425" s="40"/>
      <c r="P4425" s="40"/>
      <c r="Q4425" s="40"/>
      <c r="R4425" s="10"/>
      <c r="S4425" s="69"/>
      <c r="T4425" s="14"/>
      <c r="U4425" s="20"/>
      <c r="V4425" s="534"/>
      <c r="W4425" s="534"/>
      <c r="Z4425" s="104"/>
    </row>
    <row r="4426" spans="1:26" s="751" customFormat="1" ht="24.75" customHeight="1" x14ac:dyDescent="0.15">
      <c r="A4426" s="8">
        <v>20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9"/>
      <c r="S4426" s="4"/>
      <c r="T4426" s="14"/>
      <c r="U4426" s="20"/>
      <c r="V4426" s="534"/>
      <c r="W4426" s="534"/>
      <c r="Z4426" s="104"/>
    </row>
    <row r="4427" spans="1:26" s="751" customFormat="1" ht="24.75" customHeight="1" x14ac:dyDescent="0.15">
      <c r="A4427" s="8">
        <v>21</v>
      </c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14"/>
      <c r="U4427" s="20"/>
      <c r="V4427" s="534"/>
      <c r="W4427" s="534"/>
      <c r="Z4427" s="104"/>
    </row>
    <row r="4428" spans="1:26" s="751" customFormat="1" ht="24.75" customHeight="1" x14ac:dyDescent="0.15">
      <c r="A4428" s="8">
        <v>22</v>
      </c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14"/>
      <c r="U4428" s="20"/>
      <c r="V4428" s="534"/>
      <c r="W4428" s="534"/>
      <c r="Z4428" s="104"/>
    </row>
    <row r="4429" spans="1:26" s="751" customFormat="1" ht="24.75" customHeight="1" x14ac:dyDescent="0.15">
      <c r="A4429" s="8">
        <v>23</v>
      </c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14"/>
      <c r="U4429" s="20"/>
      <c r="V4429" s="534"/>
      <c r="W4429" s="534"/>
      <c r="Z4429" s="104"/>
    </row>
    <row r="4430" spans="1:26" s="751" customFormat="1" ht="24.75" customHeight="1" x14ac:dyDescent="0.15">
      <c r="A4430" s="8">
        <v>24</v>
      </c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14"/>
      <c r="U4430" s="20"/>
      <c r="V4430" s="534"/>
      <c r="W4430" s="534"/>
      <c r="Z4430" s="104"/>
    </row>
    <row r="4431" spans="1:26" s="751" customFormat="1" ht="24.75" customHeight="1" x14ac:dyDescent="0.15">
      <c r="A4431" s="8">
        <v>25</v>
      </c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14"/>
      <c r="U4431" s="20"/>
      <c r="V4431" s="534"/>
      <c r="W4431" s="534"/>
      <c r="Z4431" s="104"/>
    </row>
    <row r="4432" spans="1:26" s="751" customFormat="1" ht="24.75" customHeight="1" x14ac:dyDescent="0.15">
      <c r="A4432" s="8">
        <v>26</v>
      </c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14"/>
      <c r="U4432" s="20"/>
      <c r="V4432" s="534"/>
      <c r="W4432" s="534"/>
      <c r="Z4432" s="104"/>
    </row>
    <row r="4433" spans="1:27" s="751" customFormat="1" ht="24.75" customHeight="1" x14ac:dyDescent="0.15">
      <c r="A4433" s="8">
        <v>27</v>
      </c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14"/>
      <c r="U4433" s="20"/>
      <c r="V4433" s="534"/>
      <c r="W4433" s="534"/>
      <c r="Z4433" s="104"/>
    </row>
    <row r="4434" spans="1:27" s="751" customFormat="1" ht="24.75" customHeight="1" x14ac:dyDescent="0.15">
      <c r="A4434" s="8">
        <v>28</v>
      </c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14"/>
      <c r="U4434" s="20"/>
      <c r="V4434" s="534"/>
      <c r="W4434" s="534"/>
      <c r="Z4434" s="104"/>
    </row>
    <row r="4435" spans="1:27" s="751" customFormat="1" ht="24.75" customHeight="1" x14ac:dyDescent="0.15">
      <c r="A4435" s="8">
        <v>29</v>
      </c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14"/>
      <c r="U4435" s="20"/>
      <c r="V4435" s="534"/>
      <c r="W4435" s="534"/>
      <c r="Z4435" s="104"/>
    </row>
    <row r="4436" spans="1:27" s="751" customFormat="1" ht="24.75" customHeight="1" x14ac:dyDescent="0.15">
      <c r="A4436" s="44">
        <v>30</v>
      </c>
      <c r="B4436" s="45"/>
      <c r="C4436" s="45"/>
      <c r="D4436" s="45"/>
      <c r="E4436" s="45"/>
      <c r="F4436" s="45"/>
      <c r="G4436" s="45"/>
      <c r="H4436" s="45"/>
      <c r="I4436" s="45"/>
      <c r="J4436" s="45"/>
      <c r="K4436" s="45"/>
      <c r="L4436" s="45"/>
      <c r="M4436" s="45"/>
      <c r="N4436" s="45"/>
      <c r="O4436" s="45"/>
      <c r="P4436" s="45"/>
      <c r="Q4436" s="45"/>
      <c r="R4436" s="45"/>
      <c r="S4436" s="45"/>
      <c r="T4436" s="46"/>
      <c r="U4436" s="47"/>
      <c r="V4436" s="534"/>
      <c r="W4436" s="534"/>
      <c r="Z4436" s="104"/>
    </row>
    <row r="4437" spans="1:27" s="751" customFormat="1" ht="24.75" customHeight="1" x14ac:dyDescent="0.15">
      <c r="A4437" s="44">
        <v>31</v>
      </c>
      <c r="B4437" s="45"/>
      <c r="C4437" s="45"/>
      <c r="D4437" s="45"/>
      <c r="E4437" s="45"/>
      <c r="F4437" s="45"/>
      <c r="G4437" s="45"/>
      <c r="H4437" s="45"/>
      <c r="I4437" s="45"/>
      <c r="J4437" s="45"/>
      <c r="K4437" s="45"/>
      <c r="L4437" s="45"/>
      <c r="M4437" s="45"/>
      <c r="N4437" s="45"/>
      <c r="O4437" s="45"/>
      <c r="P4437" s="45"/>
      <c r="Q4437" s="45"/>
      <c r="R4437" s="45"/>
      <c r="S4437" s="45"/>
      <c r="T4437" s="46"/>
      <c r="U4437" s="47"/>
      <c r="V4437" s="534"/>
      <c r="W4437" s="534"/>
      <c r="Z4437" s="104"/>
    </row>
    <row r="4438" spans="1:27" s="751" customFormat="1" ht="24.75" customHeight="1" x14ac:dyDescent="0.15">
      <c r="A4438" s="44">
        <v>32</v>
      </c>
      <c r="B4438" s="45"/>
      <c r="C4438" s="45"/>
      <c r="D4438" s="45"/>
      <c r="E4438" s="45"/>
      <c r="F4438" s="45"/>
      <c r="G4438" s="45"/>
      <c r="H4438" s="45"/>
      <c r="I4438" s="45"/>
      <c r="J4438" s="45"/>
      <c r="K4438" s="45"/>
      <c r="L4438" s="45"/>
      <c r="M4438" s="45"/>
      <c r="N4438" s="45"/>
      <c r="O4438" s="45"/>
      <c r="P4438" s="45"/>
      <c r="Q4438" s="45"/>
      <c r="R4438" s="45"/>
      <c r="S4438" s="45"/>
      <c r="T4438" s="46"/>
      <c r="U4438" s="47"/>
      <c r="V4438" s="534"/>
      <c r="W4438" s="534"/>
      <c r="Z4438" s="104"/>
    </row>
    <row r="4439" spans="1:27" s="751" customFormat="1" ht="24.75" customHeight="1" thickBot="1" x14ac:dyDescent="0.2">
      <c r="A4439" s="44">
        <v>33</v>
      </c>
      <c r="B4439" s="45"/>
      <c r="C4439" s="45"/>
      <c r="D4439" s="45"/>
      <c r="E4439" s="45"/>
      <c r="F4439" s="45"/>
      <c r="G4439" s="45"/>
      <c r="H4439" s="45"/>
      <c r="I4439" s="45"/>
      <c r="J4439" s="45"/>
      <c r="K4439" s="45"/>
      <c r="L4439" s="45"/>
      <c r="M4439" s="45"/>
      <c r="N4439" s="45"/>
      <c r="O4439" s="45"/>
      <c r="P4439" s="45"/>
      <c r="Q4439" s="45"/>
      <c r="R4439" s="45"/>
      <c r="S4439" s="45"/>
      <c r="T4439" s="46"/>
      <c r="U4439" s="47"/>
      <c r="V4439" s="534"/>
      <c r="W4439" s="534"/>
      <c r="Z4439" s="104"/>
    </row>
    <row r="4440" spans="1:27" s="751" customFormat="1" ht="20.100000000000001" customHeight="1" thickBot="1" x14ac:dyDescent="0.2">
      <c r="A4440" s="1489" t="s">
        <v>767</v>
      </c>
      <c r="B4440" s="1490"/>
      <c r="C4440" s="1678" t="s">
        <v>755</v>
      </c>
      <c r="D4440" s="1679"/>
      <c r="E4440" s="1679"/>
      <c r="F4440" s="1680"/>
      <c r="G4440" s="584"/>
      <c r="H4440" s="601"/>
      <c r="I4440" s="601"/>
      <c r="J4440" s="601"/>
      <c r="K4440" s="601"/>
      <c r="L4440" s="601"/>
      <c r="M4440" s="601"/>
      <c r="N4440" s="1474"/>
      <c r="O4440" s="1474"/>
      <c r="P4440" s="1474"/>
      <c r="Q4440" s="1474"/>
      <c r="R4440" s="1474"/>
      <c r="S4440" s="1474"/>
      <c r="T4440" s="1474"/>
      <c r="U4440" s="1475"/>
      <c r="V4440" s="534"/>
      <c r="W4440" s="534"/>
      <c r="Z4440" s="104"/>
    </row>
    <row r="4441" spans="1:27" s="1425" customFormat="1" ht="31.5" customHeight="1" thickBot="1" x14ac:dyDescent="0.2">
      <c r="A4441" s="1476" t="s">
        <v>1294</v>
      </c>
      <c r="B4441" s="1477"/>
      <c r="C4441" s="1477"/>
      <c r="D4441" s="1477"/>
      <c r="E4441" s="1478"/>
      <c r="F4441" s="1411" t="s">
        <v>1766</v>
      </c>
      <c r="G4441" s="1366"/>
      <c r="H4441" s="1479" t="s">
        <v>2184</v>
      </c>
      <c r="I4441" s="1480"/>
      <c r="J4441" s="1480"/>
      <c r="K4441" s="1370" t="s">
        <v>135</v>
      </c>
      <c r="L4441" s="1457" t="s">
        <v>2185</v>
      </c>
      <c r="M4441" s="1457"/>
      <c r="N4441" s="1458"/>
      <c r="O4441" s="1366"/>
      <c r="P4441" s="6"/>
      <c r="Q4441" s="6"/>
      <c r="R4441" s="6"/>
      <c r="S4441" s="1366"/>
      <c r="T4441" s="1467" t="s">
        <v>1975</v>
      </c>
      <c r="U4441" s="1468"/>
      <c r="V4441" s="610">
        <f>V4443/V4448</f>
        <v>9.8787167449139283E-3</v>
      </c>
      <c r="W4441" s="610">
        <f>W4443/W4448</f>
        <v>9.8787167449139266E-3</v>
      </c>
      <c r="X4441" s="610">
        <f>AVERAGE(V4441,W4441)</f>
        <v>9.8787167449139283E-3</v>
      </c>
      <c r="Y4441" s="611" t="s">
        <v>2186</v>
      </c>
      <c r="Z4441" s="612">
        <f>ROUND(X4441*1440,0)/1440</f>
        <v>9.7222222222222224E-3</v>
      </c>
    </row>
    <row r="4442" spans="1:27" s="1425" customFormat="1" ht="9" customHeight="1" thickBot="1" x14ac:dyDescent="0.2">
      <c r="A4442" s="1366"/>
      <c r="B4442" s="1366"/>
      <c r="C4442" s="1366"/>
      <c r="D4442" s="1366"/>
      <c r="E4442" s="1366"/>
      <c r="F4442" s="1366"/>
      <c r="G4442" s="1366"/>
      <c r="H4442" s="1366"/>
      <c r="I4442" s="1366"/>
      <c r="J4442" s="1366"/>
      <c r="K4442" s="1366"/>
      <c r="L4442" s="1366"/>
      <c r="M4442" s="1366"/>
      <c r="N4442" s="1366"/>
      <c r="O4442" s="1366"/>
      <c r="P4442" s="1366"/>
      <c r="Q4442" s="1366"/>
      <c r="R4442" s="1366"/>
      <c r="S4442" s="1366"/>
      <c r="T4442" s="1406"/>
      <c r="U4442" s="1406"/>
      <c r="V4442" s="610">
        <v>0.24305555555555555</v>
      </c>
      <c r="W4442" s="610">
        <v>0.23958333333333334</v>
      </c>
      <c r="X4442" s="1406"/>
      <c r="Y4442" s="1406"/>
      <c r="Z4442" s="1401"/>
    </row>
    <row r="4443" spans="1:27" s="1425" customFormat="1" ht="20.100000000000001" customHeight="1" thickBot="1" x14ac:dyDescent="0.2">
      <c r="A4443" s="1495" t="s">
        <v>137</v>
      </c>
      <c r="B4443" s="1483"/>
      <c r="C4443" s="1483" t="s">
        <v>110</v>
      </c>
      <c r="D4443" s="1483"/>
      <c r="E4443" s="1484"/>
      <c r="F4443" s="1566" t="s">
        <v>737</v>
      </c>
      <c r="G4443" s="1567"/>
      <c r="H4443" s="1567"/>
      <c r="I4443" s="1567"/>
      <c r="J4443" s="1567"/>
      <c r="K4443" s="1366"/>
      <c r="L4443" s="1366"/>
      <c r="M4443" s="1366"/>
      <c r="N4443" s="1463" t="s">
        <v>3</v>
      </c>
      <c r="O4443" s="1464"/>
      <c r="P4443" s="1503">
        <f>Z4441</f>
        <v>9.7222222222222224E-3</v>
      </c>
      <c r="Q4443" s="1504"/>
      <c r="R4443" s="1366"/>
      <c r="S4443" s="1371" t="s">
        <v>139</v>
      </c>
      <c r="T4443" s="1526">
        <v>5.4166666666666669E-2</v>
      </c>
      <c r="U4443" s="1527"/>
      <c r="V4443" s="610">
        <f>V4444-V4442</f>
        <v>0.70138888888888895</v>
      </c>
      <c r="W4443" s="610">
        <f>W4444-W4442</f>
        <v>0.70138888888888884</v>
      </c>
      <c r="X4443" s="1406"/>
      <c r="Y4443" s="1406"/>
      <c r="Z4443" s="1401"/>
    </row>
    <row r="4444" spans="1:27" s="1425" customFormat="1" ht="9" customHeight="1" thickBot="1" x14ac:dyDescent="0.2">
      <c r="A4444" s="1366"/>
      <c r="B4444" s="1366"/>
      <c r="C4444" s="1366"/>
      <c r="D4444" s="1366"/>
      <c r="E4444" s="1366"/>
      <c r="F4444" s="1366"/>
      <c r="G4444" s="1366"/>
      <c r="H4444" s="1366"/>
      <c r="I4444" s="1366"/>
      <c r="J4444" s="1366"/>
      <c r="K4444" s="1366"/>
      <c r="L4444" s="1366"/>
      <c r="M4444" s="1366"/>
      <c r="N4444" s="1366"/>
      <c r="O4444" s="1366"/>
      <c r="P4444" s="1366"/>
      <c r="Q4444" s="1366"/>
      <c r="R4444" s="1366"/>
      <c r="S4444" s="1366"/>
      <c r="T4444" s="1406"/>
      <c r="U4444" s="1406"/>
      <c r="V4444" s="610">
        <v>0.94444444444444453</v>
      </c>
      <c r="W4444" s="610">
        <v>0.94097222222222221</v>
      </c>
      <c r="X4444" s="1406"/>
      <c r="Y4444" s="1406"/>
      <c r="Z4444" s="1401"/>
    </row>
    <row r="4445" spans="1:27" s="1425" customFormat="1" ht="20.100000000000001" customHeight="1" x14ac:dyDescent="0.15">
      <c r="A4445" s="1499" t="s">
        <v>140</v>
      </c>
      <c r="B4445" s="1494">
        <v>1</v>
      </c>
      <c r="C4445" s="1494"/>
      <c r="D4445" s="1494">
        <v>2</v>
      </c>
      <c r="E4445" s="1494"/>
      <c r="F4445" s="1494">
        <v>3</v>
      </c>
      <c r="G4445" s="1494"/>
      <c r="H4445" s="1494">
        <v>4</v>
      </c>
      <c r="I4445" s="1494"/>
      <c r="J4445" s="1494">
        <v>5</v>
      </c>
      <c r="K4445" s="1494"/>
      <c r="L4445" s="1494">
        <v>6</v>
      </c>
      <c r="M4445" s="1494"/>
      <c r="N4445" s="1494">
        <v>7</v>
      </c>
      <c r="O4445" s="1494"/>
      <c r="P4445" s="1494">
        <v>8</v>
      </c>
      <c r="Q4445" s="1494"/>
      <c r="R4445" s="1494">
        <v>9</v>
      </c>
      <c r="S4445" s="1494"/>
      <c r="T4445" s="1501">
        <v>10</v>
      </c>
      <c r="U4445" s="1502"/>
      <c r="V4445" s="610"/>
      <c r="W4445" s="610"/>
      <c r="X4445" s="1406"/>
      <c r="Y4445" s="1406"/>
      <c r="Z4445" s="1401"/>
    </row>
    <row r="4446" spans="1:27" s="1425" customFormat="1" ht="20.100000000000001" customHeight="1" x14ac:dyDescent="0.15">
      <c r="A4446" s="1500"/>
      <c r="B4446" s="1372" t="s">
        <v>236</v>
      </c>
      <c r="C4446" s="1372" t="s">
        <v>2187</v>
      </c>
      <c r="D4446" s="1372" t="s">
        <v>2184</v>
      </c>
      <c r="E4446" s="1372" t="s">
        <v>391</v>
      </c>
      <c r="F4446" s="1372" t="s">
        <v>236</v>
      </c>
      <c r="G4446" s="1372" t="s">
        <v>391</v>
      </c>
      <c r="H4446" s="1372" t="s">
        <v>236</v>
      </c>
      <c r="I4446" s="1372" t="s">
        <v>391</v>
      </c>
      <c r="J4446" s="1372" t="s">
        <v>236</v>
      </c>
      <c r="K4446" s="1372" t="s">
        <v>391</v>
      </c>
      <c r="L4446" s="1372" t="s">
        <v>236</v>
      </c>
      <c r="M4446" s="1372" t="s">
        <v>391</v>
      </c>
      <c r="N4446" s="1372" t="s">
        <v>236</v>
      </c>
      <c r="O4446" s="1372"/>
      <c r="P4446" s="1372"/>
      <c r="Q4446" s="1372"/>
      <c r="R4446" s="1372"/>
      <c r="S4446" s="1372"/>
      <c r="T4446" s="1373"/>
      <c r="U4446" s="1377"/>
      <c r="V4446" s="1406"/>
      <c r="W4446" s="1406"/>
      <c r="X4446" s="1406"/>
      <c r="Y4446" s="1406"/>
      <c r="Z4446" s="1401"/>
    </row>
    <row r="4447" spans="1:27" s="1425" customFormat="1" ht="24.75" customHeight="1" x14ac:dyDescent="0.15">
      <c r="A4447" s="1342">
        <v>1</v>
      </c>
      <c r="B4447" s="460"/>
      <c r="C4447" s="858" t="s">
        <v>2188</v>
      </c>
      <c r="D4447" s="460">
        <v>0.29722222222222211</v>
      </c>
      <c r="E4447" s="460">
        <v>0.35902777777777783</v>
      </c>
      <c r="F4447" s="460">
        <v>0.44513888888888881</v>
      </c>
      <c r="G4447" s="460">
        <v>0.50138888888888888</v>
      </c>
      <c r="H4447" s="460">
        <v>0.59236111111111078</v>
      </c>
      <c r="I4447" s="460">
        <v>0.64861111111111058</v>
      </c>
      <c r="J4447" s="1003">
        <v>0.74027777777777692</v>
      </c>
      <c r="K4447" s="460">
        <v>0.80486111111111014</v>
      </c>
      <c r="L4447" s="460">
        <v>0.88888888888888751</v>
      </c>
      <c r="M4447" s="460">
        <v>0.94097222222222066</v>
      </c>
      <c r="N4447" s="460"/>
      <c r="O4447" s="326"/>
      <c r="P4447" s="1368"/>
      <c r="Q4447" s="1386"/>
      <c r="R4447" s="68"/>
      <c r="S4447" s="69"/>
      <c r="T4447" s="1376"/>
      <c r="U4447" s="1380"/>
      <c r="V4447" s="111">
        <f>COUNTA(B4447:U4479)</f>
        <v>142</v>
      </c>
      <c r="W4447" s="112">
        <f>V4447/14/2</f>
        <v>5.0714285714285712</v>
      </c>
      <c r="X4447" s="1406"/>
      <c r="Y4447" s="1406"/>
      <c r="Z4447" s="1406"/>
      <c r="AA4447" s="1393" t="s">
        <v>2189</v>
      </c>
    </row>
    <row r="4448" spans="1:27" s="1425" customFormat="1" ht="24.75" customHeight="1" x14ac:dyDescent="0.15">
      <c r="A4448" s="1342">
        <v>2</v>
      </c>
      <c r="B4448" s="460"/>
      <c r="C4448" s="460">
        <v>0.23958333333333334</v>
      </c>
      <c r="D4448" s="460">
        <v>0.30972222222222212</v>
      </c>
      <c r="E4448" s="460">
        <v>0.3708333333333334</v>
      </c>
      <c r="F4448" s="460">
        <v>0.45763888888888882</v>
      </c>
      <c r="G4448" s="460">
        <v>0.51388888888888884</v>
      </c>
      <c r="H4448" s="460">
        <v>0.60486111111111074</v>
      </c>
      <c r="I4448" s="460">
        <v>0.66111111111111054</v>
      </c>
      <c r="J4448" s="1003">
        <v>0.74791666666666579</v>
      </c>
      <c r="K4448" s="460">
        <v>0.81319444444444344</v>
      </c>
      <c r="L4448" s="460">
        <v>0.89930555555555414</v>
      </c>
      <c r="M4448" s="460"/>
      <c r="N4448" s="460"/>
      <c r="O4448" s="326"/>
      <c r="P4448" s="1368"/>
      <c r="Q4448" s="1368"/>
      <c r="R4448" s="68"/>
      <c r="S4448" s="69"/>
      <c r="T4448" s="1376"/>
      <c r="U4448" s="1380"/>
      <c r="V4448" s="114">
        <f>COUNTA(B4447:B4479,D4447:D4479,F4447:F4479,H4447:H4479,J4447:J4479,L4447:L4479,N4447:N4479,P4447:P4479,R4447:R4479,T4447:T4479)</f>
        <v>71</v>
      </c>
      <c r="W4448" s="114">
        <f>COUNTA(C4447:C4479,E4447:E4479,G4447:G4479,I4447:I4479,K4447:K4479,M4447:M4479,O4447:O4479,Q4447:Q4479,S4447:S4479,U4447:U4479)</f>
        <v>71</v>
      </c>
      <c r="X4448" s="1406"/>
      <c r="Y4448" s="1406">
        <f>(V4448+W4448)/2</f>
        <v>71</v>
      </c>
      <c r="Z4448" s="1406"/>
      <c r="AA4448" s="1393"/>
    </row>
    <row r="4449" spans="1:27" s="1425" customFormat="1" ht="24.75" customHeight="1" x14ac:dyDescent="0.15">
      <c r="A4449" s="1342">
        <v>3</v>
      </c>
      <c r="B4449" s="460"/>
      <c r="C4449" s="460">
        <v>0.24930555555555556</v>
      </c>
      <c r="D4449" s="460">
        <v>0.32222222222222213</v>
      </c>
      <c r="E4449" s="460">
        <v>0.38263888888888897</v>
      </c>
      <c r="F4449" s="460">
        <v>0.47013888888888883</v>
      </c>
      <c r="G4449" s="460">
        <v>0.5263888888888888</v>
      </c>
      <c r="H4449" s="460">
        <v>0.61736111111111069</v>
      </c>
      <c r="I4449" s="460">
        <v>0.67361111111111049</v>
      </c>
      <c r="J4449" s="460">
        <v>0.76041666666666574</v>
      </c>
      <c r="K4449" s="460">
        <v>0.82291666666666563</v>
      </c>
      <c r="L4449" s="460">
        <v>0.90972222222222077</v>
      </c>
      <c r="M4449" s="460"/>
      <c r="N4449" s="460"/>
      <c r="O4449" s="326"/>
      <c r="P4449" s="1368"/>
      <c r="Q4449" s="1368"/>
      <c r="R4449" s="68"/>
      <c r="S4449" s="69"/>
      <c r="T4449" s="1376"/>
      <c r="U4449" s="1380"/>
      <c r="V4449" s="1406" t="s">
        <v>143</v>
      </c>
      <c r="W4449" s="1406" t="s">
        <v>144</v>
      </c>
      <c r="X4449" s="1406"/>
      <c r="Y4449" s="1406" t="s">
        <v>145</v>
      </c>
      <c r="Z4449" s="1406"/>
      <c r="AA4449" s="1393"/>
    </row>
    <row r="4450" spans="1:27" s="1425" customFormat="1" ht="24.75" customHeight="1" x14ac:dyDescent="0.15">
      <c r="A4450" s="1342">
        <v>4</v>
      </c>
      <c r="B4450" s="460"/>
      <c r="C4450" s="460">
        <v>0.2590277777777778</v>
      </c>
      <c r="D4450" s="460">
        <v>0.33472222222222214</v>
      </c>
      <c r="E4450" s="460">
        <v>0.39444444444444454</v>
      </c>
      <c r="F4450" s="460">
        <v>0.48263888888888884</v>
      </c>
      <c r="G4450" s="460">
        <v>0.53888888888888875</v>
      </c>
      <c r="H4450" s="460">
        <v>0.62986111111111065</v>
      </c>
      <c r="I4450" s="460">
        <v>0.68611111111111045</v>
      </c>
      <c r="J4450" s="460">
        <v>0.7729166666666657</v>
      </c>
      <c r="K4450" s="460">
        <v>0.83263888888888782</v>
      </c>
      <c r="L4450" s="460">
        <v>0.9201388888888874</v>
      </c>
      <c r="M4450" s="460"/>
      <c r="N4450" s="326"/>
      <c r="O4450" s="1368"/>
      <c r="P4450" s="1368"/>
      <c r="Q4450" s="1368"/>
      <c r="R4450" s="68"/>
      <c r="S4450" s="69"/>
      <c r="T4450" s="1376"/>
      <c r="U4450" s="1380"/>
      <c r="V4450" s="614" t="s">
        <v>27</v>
      </c>
      <c r="W4450" s="614" t="s">
        <v>28</v>
      </c>
      <c r="X4450" s="1406"/>
      <c r="Y4450" s="1406"/>
      <c r="Z4450" s="1406"/>
      <c r="AA4450" s="1393"/>
    </row>
    <row r="4451" spans="1:27" s="1425" customFormat="1" ht="24.75" customHeight="1" x14ac:dyDescent="0.15">
      <c r="A4451" s="1342">
        <v>5</v>
      </c>
      <c r="B4451" s="460"/>
      <c r="C4451" s="460">
        <v>0.26875000000000004</v>
      </c>
      <c r="D4451" s="460">
        <v>0.34722222222222215</v>
      </c>
      <c r="E4451" s="460">
        <v>0.40625000000000011</v>
      </c>
      <c r="F4451" s="460">
        <v>0.49513888888888885</v>
      </c>
      <c r="G4451" s="460">
        <v>0.55138888888888871</v>
      </c>
      <c r="H4451" s="460">
        <v>0.64236111111111061</v>
      </c>
      <c r="I4451" s="460">
        <v>0.69861111111111041</v>
      </c>
      <c r="J4451" s="460">
        <v>0.78541666666666565</v>
      </c>
      <c r="K4451" s="460">
        <v>0.84236111111111001</v>
      </c>
      <c r="L4451" s="460">
        <v>0.93055555555555403</v>
      </c>
      <c r="M4451" s="460"/>
      <c r="N4451" s="326"/>
      <c r="O4451" s="1368"/>
      <c r="P4451" s="1368"/>
      <c r="Q4451" s="1368"/>
      <c r="R4451" s="68"/>
      <c r="S4451" s="69"/>
      <c r="T4451" s="1376"/>
      <c r="U4451" s="1380"/>
      <c r="V4451" s="614" t="s">
        <v>29</v>
      </c>
      <c r="W4451" s="614" t="s">
        <v>30</v>
      </c>
      <c r="X4451" s="1406"/>
      <c r="Y4451" s="1406"/>
      <c r="Z4451" s="1406"/>
      <c r="AA4451" s="1393"/>
    </row>
    <row r="4452" spans="1:27" s="1425" customFormat="1" ht="24.75" customHeight="1" x14ac:dyDescent="0.15">
      <c r="A4452" s="1342">
        <v>6</v>
      </c>
      <c r="B4452" s="460" t="s">
        <v>2190</v>
      </c>
      <c r="C4452" s="460">
        <v>0.27847222222222229</v>
      </c>
      <c r="D4452" s="460">
        <v>0.35902777777777772</v>
      </c>
      <c r="E4452" s="460">
        <v>0.41597222222222235</v>
      </c>
      <c r="F4452" s="460">
        <v>0.50694444444444442</v>
      </c>
      <c r="G4452" s="460">
        <v>0.56319444444444422</v>
      </c>
      <c r="H4452" s="460">
        <v>0.65486111111111056</v>
      </c>
      <c r="I4452" s="460">
        <v>0.71111111111111036</v>
      </c>
      <c r="J4452" s="460">
        <v>0.79791666666666561</v>
      </c>
      <c r="K4452" s="460">
        <v>0.85208333333333219</v>
      </c>
      <c r="L4452" s="460">
        <v>0.94097222222222066</v>
      </c>
      <c r="M4452" s="460"/>
      <c r="N4452" s="326"/>
      <c r="O4452" s="1368"/>
      <c r="P4452" s="1368"/>
      <c r="Q4452" s="1368"/>
      <c r="R4452" s="68"/>
      <c r="S4452" s="69"/>
      <c r="T4452" s="1376"/>
      <c r="U4452" s="1380"/>
      <c r="V4452" s="615">
        <f>L4447-J4460</f>
        <v>1.041666666666663E-2</v>
      </c>
      <c r="W4452" s="615">
        <f>K4456-K4455</f>
        <v>9.7222222222221877E-3</v>
      </c>
      <c r="X4452" s="1406"/>
      <c r="Y4452" s="1406"/>
      <c r="Z4452" s="1406"/>
      <c r="AA4452" s="1393"/>
    </row>
    <row r="4453" spans="1:27" s="1425" customFormat="1" ht="24.75" customHeight="1" x14ac:dyDescent="0.15">
      <c r="A4453" s="1342">
        <v>7</v>
      </c>
      <c r="B4453" s="460">
        <v>0.23958333333333334</v>
      </c>
      <c r="C4453" s="1003">
        <v>0.28680555555555565</v>
      </c>
      <c r="D4453" s="460">
        <v>0.36874999999999997</v>
      </c>
      <c r="E4453" s="460">
        <v>0.42500000000000016</v>
      </c>
      <c r="F4453" s="460">
        <v>0.51736111111111105</v>
      </c>
      <c r="G4453" s="460">
        <v>0.57361111111111085</v>
      </c>
      <c r="H4453" s="460">
        <v>0.66666666666666607</v>
      </c>
      <c r="I4453" s="460">
        <v>0.72291666666666587</v>
      </c>
      <c r="J4453" s="460">
        <v>0.8076388888888878</v>
      </c>
      <c r="K4453" s="460">
        <v>0.86249999999999882</v>
      </c>
      <c r="L4453" s="460"/>
      <c r="M4453" s="460"/>
      <c r="N4453" s="460"/>
      <c r="O4453" s="460"/>
      <c r="P4453" s="460"/>
      <c r="Q4453" s="460"/>
      <c r="R4453" s="68"/>
      <c r="S4453" s="69"/>
      <c r="T4453" s="1376"/>
      <c r="U4453" s="1380"/>
      <c r="V4453" s="615">
        <f>L4448-L4447</f>
        <v>1.041666666666663E-2</v>
      </c>
      <c r="W4453" s="615">
        <f>K4457-K4456</f>
        <v>9.7222222222221877E-3</v>
      </c>
      <c r="X4453" s="1406"/>
      <c r="Y4453" s="1406"/>
      <c r="Z4453" s="1406"/>
      <c r="AA4453" s="1393"/>
    </row>
    <row r="4454" spans="1:27" s="1425" customFormat="1" ht="24.75" customHeight="1" x14ac:dyDescent="0.15">
      <c r="A4454" s="1342">
        <v>8</v>
      </c>
      <c r="B4454" s="460">
        <v>0.24652777777777779</v>
      </c>
      <c r="C4454" s="1003">
        <v>0.29444444444444451</v>
      </c>
      <c r="D4454" s="460">
        <v>0.37777777777777777</v>
      </c>
      <c r="E4454" s="460">
        <v>0.43333333333333351</v>
      </c>
      <c r="F4454" s="460">
        <v>0.52499999999999991</v>
      </c>
      <c r="G4454" s="460">
        <v>0.58124999999999971</v>
      </c>
      <c r="H4454" s="460">
        <v>0.67847222222222159</v>
      </c>
      <c r="I4454" s="460">
        <v>0.73472222222222139</v>
      </c>
      <c r="J4454" s="460">
        <v>0.81736111111110998</v>
      </c>
      <c r="K4454" s="460">
        <v>0.87291666666666545</v>
      </c>
      <c r="L4454" s="460"/>
      <c r="M4454" s="460"/>
      <c r="N4454" s="326"/>
      <c r="O4454" s="1368"/>
      <c r="P4454" s="1368"/>
      <c r="Q4454" s="1368"/>
      <c r="R4454" s="68"/>
      <c r="S4454" s="69"/>
      <c r="T4454" s="1376"/>
      <c r="U4454" s="1380"/>
      <c r="V4454" s="615">
        <f>L4449-L4448</f>
        <v>1.041666666666663E-2</v>
      </c>
      <c r="W4454" s="615">
        <f>K4458-K4457</f>
        <v>9.7222222222221877E-3</v>
      </c>
      <c r="X4454" s="1406"/>
      <c r="Y4454" s="1406"/>
      <c r="Z4454" s="1401"/>
      <c r="AA4454" s="1393"/>
    </row>
    <row r="4455" spans="1:27" s="1425" customFormat="1" ht="24.75" customHeight="1" x14ac:dyDescent="0.15">
      <c r="A4455" s="1342">
        <v>9</v>
      </c>
      <c r="B4455" s="460">
        <v>0.25347222222222221</v>
      </c>
      <c r="C4455" s="1003">
        <v>0.30208333333333337</v>
      </c>
      <c r="D4455" s="460">
        <v>0.38541666666666663</v>
      </c>
      <c r="E4455" s="460">
        <v>0.44166666666666687</v>
      </c>
      <c r="F4455" s="460">
        <v>0.53263888888888877</v>
      </c>
      <c r="G4455" s="460">
        <v>0.58888888888888857</v>
      </c>
      <c r="H4455" s="460">
        <v>0.6902777777777771</v>
      </c>
      <c r="I4455" s="460">
        <v>0.7465277777777769</v>
      </c>
      <c r="J4455" s="460">
        <v>0.82708333333333217</v>
      </c>
      <c r="K4455" s="460">
        <v>0.88263888888888764</v>
      </c>
      <c r="L4455" s="460"/>
      <c r="M4455" s="460"/>
      <c r="N4455" s="326"/>
      <c r="O4455" s="1368"/>
      <c r="P4455" s="1368"/>
      <c r="Q4455" s="1368"/>
      <c r="R4455" s="68"/>
      <c r="S4455" s="69"/>
      <c r="T4455" s="1376"/>
      <c r="U4455" s="1380"/>
      <c r="V4455" s="615">
        <f>L4450-L4449</f>
        <v>1.041666666666663E-2</v>
      </c>
      <c r="W4455" s="615">
        <f>K4459-K4458</f>
        <v>9.7222222222221877E-3</v>
      </c>
      <c r="X4455" s="1406"/>
      <c r="Y4455" s="1406"/>
      <c r="Z4455" s="1401"/>
      <c r="AA4455" s="1393" t="s">
        <v>2113</v>
      </c>
    </row>
    <row r="4456" spans="1:27" s="1425" customFormat="1" ht="24.75" customHeight="1" x14ac:dyDescent="0.15">
      <c r="A4456" s="1342">
        <v>10</v>
      </c>
      <c r="B4456" s="460">
        <v>0.26041666666666663</v>
      </c>
      <c r="C4456" s="1003">
        <v>0.30972222222222223</v>
      </c>
      <c r="D4456" s="460">
        <v>0.39305555555555549</v>
      </c>
      <c r="E4456" s="460">
        <v>0.44930555555555574</v>
      </c>
      <c r="F4456" s="460">
        <v>0.54027777777777763</v>
      </c>
      <c r="G4456" s="460">
        <v>0.59652777777777743</v>
      </c>
      <c r="H4456" s="460">
        <v>0.70208333333333262</v>
      </c>
      <c r="I4456" s="459">
        <v>0.75833333333333242</v>
      </c>
      <c r="J4456" s="460">
        <v>0.83680555555555436</v>
      </c>
      <c r="K4456" s="460">
        <v>0.89236111111110983</v>
      </c>
      <c r="L4456" s="460"/>
      <c r="M4456" s="460"/>
      <c r="N4456" s="326"/>
      <c r="O4456" s="1368"/>
      <c r="P4456" s="1368"/>
      <c r="Q4456" s="1368"/>
      <c r="R4456" s="68"/>
      <c r="S4456" s="69"/>
      <c r="T4456" s="1376"/>
      <c r="U4456" s="1380"/>
      <c r="V4456" s="615">
        <f>L4451-L4450</f>
        <v>1.041666666666663E-2</v>
      </c>
      <c r="W4456" s="615">
        <f>K4460-K4459</f>
        <v>9.7222222222221877E-3</v>
      </c>
      <c r="X4456" s="1406"/>
      <c r="Y4456" s="1406"/>
      <c r="Z4456" s="1401"/>
      <c r="AA4456" s="1393" t="s">
        <v>2113</v>
      </c>
    </row>
    <row r="4457" spans="1:27" s="1425" customFormat="1" ht="24.75" customHeight="1" x14ac:dyDescent="0.15">
      <c r="A4457" s="1342">
        <v>11</v>
      </c>
      <c r="B4457" s="460">
        <v>0.26736111111111105</v>
      </c>
      <c r="C4457" s="1003">
        <v>0.31736111111111109</v>
      </c>
      <c r="D4457" s="460">
        <v>0.40069444444444435</v>
      </c>
      <c r="E4457" s="460">
        <v>0.4569444444444446</v>
      </c>
      <c r="F4457" s="460">
        <v>0.5479166666666665</v>
      </c>
      <c r="G4457" s="460">
        <v>0.6041666666666663</v>
      </c>
      <c r="H4457" s="1003">
        <v>0.70972222222222148</v>
      </c>
      <c r="I4457" s="459">
        <v>0.77013888888888793</v>
      </c>
      <c r="J4457" s="460">
        <v>0.84722222222222099</v>
      </c>
      <c r="K4457" s="460">
        <v>0.90208333333333202</v>
      </c>
      <c r="L4457" s="460"/>
      <c r="M4457" s="460"/>
      <c r="N4457" s="244"/>
      <c r="O4457" s="1368"/>
      <c r="P4457" s="1368"/>
      <c r="Q4457" s="1368"/>
      <c r="R4457" s="68"/>
      <c r="S4457" s="69"/>
      <c r="T4457" s="1376"/>
      <c r="U4457" s="1380"/>
      <c r="V4457" s="615">
        <f>L4452-L4451</f>
        <v>1.041666666666663E-2</v>
      </c>
      <c r="W4457" s="615">
        <f>M4447-K4460</f>
        <v>9.7222222222220767E-3</v>
      </c>
      <c r="X4457" s="1406"/>
      <c r="Y4457" s="1406"/>
      <c r="Z4457" s="1401"/>
      <c r="AA4457" s="1393" t="s">
        <v>2113</v>
      </c>
    </row>
    <row r="4458" spans="1:27" s="1425" customFormat="1" ht="24.75" customHeight="1" x14ac:dyDescent="0.15">
      <c r="A4458" s="1342">
        <v>12</v>
      </c>
      <c r="B4458" s="460">
        <v>0.27430555555555547</v>
      </c>
      <c r="C4458" s="1003">
        <v>0.32569444444444445</v>
      </c>
      <c r="D4458" s="460">
        <v>0.40833333333333321</v>
      </c>
      <c r="E4458" s="460">
        <v>0.46458333333333346</v>
      </c>
      <c r="F4458" s="460">
        <v>0.55555555555555536</v>
      </c>
      <c r="G4458" s="460">
        <v>0.61180555555555516</v>
      </c>
      <c r="H4458" s="1003">
        <v>0.71736111111111034</v>
      </c>
      <c r="I4458" s="459">
        <v>0.77986111111111012</v>
      </c>
      <c r="J4458" s="460">
        <v>0.85763888888888762</v>
      </c>
      <c r="K4458" s="460">
        <v>0.9118055555555542</v>
      </c>
      <c r="L4458" s="460"/>
      <c r="M4458" s="326"/>
      <c r="N4458" s="244"/>
      <c r="O4458" s="1368"/>
      <c r="P4458" s="1368"/>
      <c r="Q4458" s="1368"/>
      <c r="R4458" s="68"/>
      <c r="S4458" s="69"/>
      <c r="T4458" s="1376"/>
      <c r="U4458" s="1380"/>
      <c r="V4458" s="615"/>
      <c r="W4458" s="615"/>
      <c r="X4458" s="1406"/>
      <c r="Y4458" s="1406"/>
      <c r="Z4458" s="1401"/>
      <c r="AA4458" s="1393" t="s">
        <v>668</v>
      </c>
    </row>
    <row r="4459" spans="1:27" s="1425" customFormat="1" ht="24.75" customHeight="1" x14ac:dyDescent="0.15">
      <c r="A4459" s="1342">
        <v>13</v>
      </c>
      <c r="B4459" s="460">
        <v>0.28124999999999989</v>
      </c>
      <c r="C4459" s="460">
        <v>0.33611111111111114</v>
      </c>
      <c r="D4459" s="460">
        <v>0.42013888888888878</v>
      </c>
      <c r="E4459" s="460">
        <v>0.47638888888888903</v>
      </c>
      <c r="F4459" s="460">
        <v>0.56736111111111087</v>
      </c>
      <c r="G4459" s="460">
        <v>0.62361111111111067</v>
      </c>
      <c r="H4459" s="1003">
        <v>0.7249999999999992</v>
      </c>
      <c r="I4459" s="459">
        <v>0.78819444444444342</v>
      </c>
      <c r="J4459" s="460">
        <v>0.86805555555555425</v>
      </c>
      <c r="K4459" s="460">
        <v>0.92152777777777639</v>
      </c>
      <c r="L4459" s="460"/>
      <c r="M4459" s="326"/>
      <c r="N4459" s="244"/>
      <c r="O4459" s="1368"/>
      <c r="P4459" s="1368"/>
      <c r="Q4459" s="1368"/>
      <c r="R4459" s="68"/>
      <c r="S4459" s="69"/>
      <c r="T4459" s="1376"/>
      <c r="U4459" s="1380"/>
      <c r="V4459" s="615"/>
      <c r="W4459" s="615"/>
      <c r="X4459" s="1406"/>
      <c r="Y4459" s="1406"/>
      <c r="Z4459" s="1401"/>
      <c r="AA4459" s="1393" t="s">
        <v>2113</v>
      </c>
    </row>
    <row r="4460" spans="1:27" s="1425" customFormat="1" ht="24.75" customHeight="1" x14ac:dyDescent="0.15">
      <c r="A4460" s="1342">
        <v>14</v>
      </c>
      <c r="B4460" s="460">
        <v>0.28819444444444431</v>
      </c>
      <c r="C4460" s="460">
        <v>0.34722222222222227</v>
      </c>
      <c r="D4460" s="460">
        <v>0.4326388888888888</v>
      </c>
      <c r="E4460" s="460">
        <v>0.48888888888888904</v>
      </c>
      <c r="F4460" s="555">
        <v>0.57986111111111083</v>
      </c>
      <c r="G4460" s="326">
        <v>0.63611111111111063</v>
      </c>
      <c r="H4460" s="1357">
        <v>0.73263888888888806</v>
      </c>
      <c r="I4460" s="1356">
        <v>0.79652777777777672</v>
      </c>
      <c r="J4460" s="460">
        <v>0.87847222222222088</v>
      </c>
      <c r="K4460" s="460">
        <v>0.93124999999999858</v>
      </c>
      <c r="L4460" s="326"/>
      <c r="M4460" s="326"/>
      <c r="N4460" s="326"/>
      <c r="O4460" s="326"/>
      <c r="P4460" s="326"/>
      <c r="Q4460" s="1368"/>
      <c r="R4460" s="68"/>
      <c r="S4460" s="69"/>
      <c r="T4460" s="1376"/>
      <c r="U4460" s="1380"/>
      <c r="V4460" s="615"/>
      <c r="W4460" s="614"/>
      <c r="X4460" s="1406"/>
      <c r="Y4460" s="1406"/>
      <c r="Z4460" s="1401"/>
      <c r="AA4460" s="1393" t="s">
        <v>2113</v>
      </c>
    </row>
    <row r="4461" spans="1:27" s="1425" customFormat="1" ht="24.75" customHeight="1" x14ac:dyDescent="0.15">
      <c r="A4461" s="1342">
        <v>15</v>
      </c>
      <c r="B4461" s="1368"/>
      <c r="C4461" s="1368"/>
      <c r="D4461" s="1368"/>
      <c r="E4461" s="1368"/>
      <c r="F4461" s="1368"/>
      <c r="G4461" s="1368"/>
      <c r="H4461" s="1368"/>
      <c r="I4461" s="1368"/>
      <c r="J4461" s="1368"/>
      <c r="K4461" s="1368"/>
      <c r="L4461" s="1368"/>
      <c r="M4461" s="1368"/>
      <c r="N4461" s="1368"/>
      <c r="O4461" s="1368"/>
      <c r="P4461" s="1368"/>
      <c r="Q4461" s="1368"/>
      <c r="R4461" s="68"/>
      <c r="S4461" s="69"/>
      <c r="T4461" s="1376"/>
      <c r="U4461" s="1380"/>
      <c r="V4461" s="115"/>
      <c r="W4461" s="1406"/>
      <c r="X4461" s="1406"/>
      <c r="Y4461" s="1406"/>
      <c r="Z4461" s="617"/>
    </row>
    <row r="4462" spans="1:27" s="1425" customFormat="1" ht="24.75" customHeight="1" x14ac:dyDescent="0.15">
      <c r="A4462" s="1342">
        <v>16</v>
      </c>
      <c r="B4462" s="1368"/>
      <c r="C4462" s="1368"/>
      <c r="D4462" s="1368"/>
      <c r="E4462" s="1368"/>
      <c r="F4462" s="1368"/>
      <c r="G4462" s="1368"/>
      <c r="H4462" s="1368"/>
      <c r="I4462" s="1368"/>
      <c r="J4462" s="1368"/>
      <c r="K4462" s="1368"/>
      <c r="L4462" s="1368"/>
      <c r="M4462" s="1368"/>
      <c r="N4462" s="1368"/>
      <c r="O4462" s="1368"/>
      <c r="P4462" s="1368"/>
      <c r="Q4462" s="1368"/>
      <c r="R4462" s="68"/>
      <c r="S4462" s="69"/>
      <c r="T4462" s="1376"/>
      <c r="U4462" s="1380"/>
      <c r="V4462" s="1406"/>
      <c r="W4462" s="1406"/>
      <c r="X4462" s="1406"/>
      <c r="Y4462" s="1406"/>
      <c r="Z4462" s="1401"/>
    </row>
    <row r="4463" spans="1:27" s="1425" customFormat="1" ht="24.75" customHeight="1" x14ac:dyDescent="0.15">
      <c r="A4463" s="1342">
        <v>17</v>
      </c>
      <c r="B4463" s="1368"/>
      <c r="C4463" s="1368"/>
      <c r="D4463" s="1368"/>
      <c r="E4463" s="1368"/>
      <c r="F4463" s="1368"/>
      <c r="G4463" s="1368"/>
      <c r="H4463" s="1368"/>
      <c r="I4463" s="1368"/>
      <c r="J4463" s="1368"/>
      <c r="K4463" s="1368"/>
      <c r="L4463" s="1368"/>
      <c r="M4463" s="1368"/>
      <c r="N4463" s="1368"/>
      <c r="O4463" s="1368"/>
      <c r="P4463" s="1368"/>
      <c r="Q4463" s="1368"/>
      <c r="R4463" s="68"/>
      <c r="S4463" s="69"/>
      <c r="T4463" s="1376"/>
      <c r="U4463" s="1380"/>
      <c r="V4463" s="1406"/>
      <c r="W4463" s="1406"/>
      <c r="X4463" s="1406"/>
      <c r="Y4463" s="1406"/>
      <c r="Z4463" s="1401"/>
    </row>
    <row r="4464" spans="1:27" s="1425" customFormat="1" ht="24.75" customHeight="1" x14ac:dyDescent="0.15">
      <c r="A4464" s="1342">
        <v>18</v>
      </c>
      <c r="B4464" s="1386"/>
      <c r="C4464" s="1386"/>
      <c r="D4464" s="1386"/>
      <c r="E4464" s="1386"/>
      <c r="F4464" s="1386"/>
      <c r="G4464" s="1386"/>
      <c r="H4464" s="1386"/>
      <c r="I4464" s="1386"/>
      <c r="J4464" s="1386"/>
      <c r="K4464" s="1386"/>
      <c r="L4464" s="1386"/>
      <c r="M4464" s="1386"/>
      <c r="N4464" s="1386"/>
      <c r="O4464" s="1386"/>
      <c r="P4464" s="1386"/>
      <c r="Q4464" s="1386"/>
      <c r="R4464" s="68"/>
      <c r="S4464" s="69"/>
      <c r="T4464" s="1376"/>
      <c r="U4464" s="1380"/>
      <c r="V4464" s="1406"/>
      <c r="W4464" s="1406"/>
      <c r="X4464" s="1406"/>
      <c r="Y4464" s="1406"/>
      <c r="Z4464" s="1401"/>
    </row>
    <row r="4465" spans="1:26" s="1425" customFormat="1" ht="24.75" customHeight="1" x14ac:dyDescent="0.15">
      <c r="A4465" s="1342">
        <v>19</v>
      </c>
      <c r="B4465" s="1386"/>
      <c r="C4465" s="1386"/>
      <c r="D4465" s="1386"/>
      <c r="E4465" s="1386"/>
      <c r="F4465" s="1386"/>
      <c r="G4465" s="1386"/>
      <c r="H4465" s="1386"/>
      <c r="I4465" s="1386"/>
      <c r="J4465" s="1386"/>
      <c r="K4465" s="1386"/>
      <c r="L4465" s="1386"/>
      <c r="M4465" s="1386"/>
      <c r="N4465" s="1386"/>
      <c r="O4465" s="1386"/>
      <c r="P4465" s="1386"/>
      <c r="Q4465" s="1386"/>
      <c r="R4465" s="1373"/>
      <c r="S4465" s="69"/>
      <c r="T4465" s="1376"/>
      <c r="U4465" s="1380"/>
      <c r="V4465" s="1406"/>
      <c r="W4465" s="1406"/>
      <c r="X4465" s="1406"/>
      <c r="Y4465" s="1406"/>
      <c r="Z4465" s="1401"/>
    </row>
    <row r="4466" spans="1:26" s="1425" customFormat="1" ht="24.75" customHeight="1" x14ac:dyDescent="0.15">
      <c r="A4466" s="1342">
        <v>20</v>
      </c>
      <c r="B4466" s="1368"/>
      <c r="C4466" s="1368"/>
      <c r="D4466" s="1368"/>
      <c r="E4466" s="1368"/>
      <c r="F4466" s="1368"/>
      <c r="G4466" s="1368"/>
      <c r="H4466" s="1368"/>
      <c r="I4466" s="1368"/>
      <c r="J4466" s="1368"/>
      <c r="K4466" s="1368"/>
      <c r="L4466" s="1368"/>
      <c r="M4466" s="1368"/>
      <c r="N4466" s="1368"/>
      <c r="O4466" s="1368"/>
      <c r="P4466" s="1368"/>
      <c r="Q4466" s="1368"/>
      <c r="R4466" s="1372"/>
      <c r="S4466" s="1369"/>
      <c r="T4466" s="1376"/>
      <c r="U4466" s="1380"/>
      <c r="V4466" s="1406"/>
      <c r="W4466" s="1406"/>
      <c r="X4466" s="1406"/>
      <c r="Y4466" s="1406"/>
      <c r="Z4466" s="1401"/>
    </row>
    <row r="4467" spans="1:26" s="1425" customFormat="1" ht="24.75" customHeight="1" x14ac:dyDescent="0.15">
      <c r="A4467" s="1342">
        <v>21</v>
      </c>
      <c r="B4467" s="1369"/>
      <c r="C4467" s="1369"/>
      <c r="D4467" s="1369"/>
      <c r="E4467" s="1369"/>
      <c r="F4467" s="1369"/>
      <c r="G4467" s="1369"/>
      <c r="H4467" s="1369"/>
      <c r="I4467" s="1369"/>
      <c r="J4467" s="1369"/>
      <c r="K4467" s="1369"/>
      <c r="L4467" s="1369"/>
      <c r="M4467" s="1369"/>
      <c r="N4467" s="1369"/>
      <c r="O4467" s="1369"/>
      <c r="P4467" s="1369"/>
      <c r="Q4467" s="1369"/>
      <c r="R4467" s="1369"/>
      <c r="S4467" s="1369"/>
      <c r="T4467" s="1376"/>
      <c r="U4467" s="1380"/>
      <c r="V4467" s="1406"/>
      <c r="W4467" s="1406"/>
      <c r="X4467" s="1406"/>
      <c r="Y4467" s="1406"/>
      <c r="Z4467" s="1401"/>
    </row>
    <row r="4468" spans="1:26" s="1425" customFormat="1" ht="24.75" customHeight="1" x14ac:dyDescent="0.15">
      <c r="A4468" s="1342">
        <v>22</v>
      </c>
      <c r="B4468" s="1369"/>
      <c r="C4468" s="1369"/>
      <c r="D4468" s="1369"/>
      <c r="E4468" s="1369"/>
      <c r="F4468" s="1369"/>
      <c r="G4468" s="1369"/>
      <c r="H4468" s="1369"/>
      <c r="I4468" s="1369"/>
      <c r="J4468" s="1369"/>
      <c r="K4468" s="1369"/>
      <c r="L4468" s="1369"/>
      <c r="M4468" s="1369"/>
      <c r="N4468" s="1369"/>
      <c r="O4468" s="1369"/>
      <c r="P4468" s="1369"/>
      <c r="Q4468" s="1369"/>
      <c r="R4468" s="1369"/>
      <c r="S4468" s="1369"/>
      <c r="T4468" s="1376"/>
      <c r="U4468" s="1380"/>
      <c r="V4468" s="1406"/>
      <c r="W4468" s="1406"/>
      <c r="X4468" s="1406"/>
      <c r="Y4468" s="1406"/>
      <c r="Z4468" s="1401"/>
    </row>
    <row r="4469" spans="1:26" s="1425" customFormat="1" ht="24.75" customHeight="1" x14ac:dyDescent="0.15">
      <c r="A4469" s="1342">
        <v>23</v>
      </c>
      <c r="B4469" s="1369"/>
      <c r="C4469" s="1369"/>
      <c r="D4469" s="1369"/>
      <c r="E4469" s="1369"/>
      <c r="F4469" s="1369"/>
      <c r="G4469" s="1369"/>
      <c r="H4469" s="1369"/>
      <c r="I4469" s="1369"/>
      <c r="J4469" s="1369"/>
      <c r="K4469" s="1369"/>
      <c r="L4469" s="1369"/>
      <c r="M4469" s="1369"/>
      <c r="N4469" s="1369"/>
      <c r="O4469" s="1369"/>
      <c r="P4469" s="1369"/>
      <c r="Q4469" s="1369"/>
      <c r="R4469" s="1369"/>
      <c r="S4469" s="1369"/>
      <c r="T4469" s="1376"/>
      <c r="U4469" s="1380"/>
      <c r="V4469" s="1406"/>
      <c r="W4469" s="1406"/>
      <c r="X4469" s="1406"/>
      <c r="Y4469" s="1406"/>
      <c r="Z4469" s="1401"/>
    </row>
    <row r="4470" spans="1:26" s="1425" customFormat="1" ht="24.75" customHeight="1" x14ac:dyDescent="0.15">
      <c r="A4470" s="1342">
        <v>24</v>
      </c>
      <c r="B4470" s="1369"/>
      <c r="C4470" s="1369"/>
      <c r="D4470" s="1369"/>
      <c r="E4470" s="1369"/>
      <c r="F4470" s="1369"/>
      <c r="G4470" s="1369"/>
      <c r="H4470" s="1369"/>
      <c r="I4470" s="1369"/>
      <c r="J4470" s="1369"/>
      <c r="K4470" s="1369"/>
      <c r="L4470" s="1369"/>
      <c r="M4470" s="1369"/>
      <c r="N4470" s="1369"/>
      <c r="O4470" s="1369"/>
      <c r="P4470" s="1369"/>
      <c r="Q4470" s="1369"/>
      <c r="R4470" s="1369"/>
      <c r="S4470" s="1369"/>
      <c r="T4470" s="1376"/>
      <c r="U4470" s="1380"/>
      <c r="V4470" s="1406"/>
      <c r="W4470" s="1406"/>
      <c r="X4470" s="1406"/>
      <c r="Y4470" s="1406"/>
      <c r="Z4470" s="1401"/>
    </row>
    <row r="4471" spans="1:26" s="1425" customFormat="1" ht="24.75" customHeight="1" x14ac:dyDescent="0.15">
      <c r="A4471" s="1342">
        <v>25</v>
      </c>
      <c r="B4471" s="1369"/>
      <c r="C4471" s="1369"/>
      <c r="D4471" s="1369"/>
      <c r="E4471" s="1369"/>
      <c r="F4471" s="1369"/>
      <c r="G4471" s="1369"/>
      <c r="H4471" s="1369"/>
      <c r="I4471" s="1369"/>
      <c r="J4471" s="1369"/>
      <c r="K4471" s="1369"/>
      <c r="L4471" s="1369"/>
      <c r="M4471" s="1369"/>
      <c r="N4471" s="1369"/>
      <c r="O4471" s="1369"/>
      <c r="P4471" s="1369"/>
      <c r="Q4471" s="1369"/>
      <c r="R4471" s="1369"/>
      <c r="S4471" s="1369"/>
      <c r="T4471" s="1376"/>
      <c r="U4471" s="1380"/>
      <c r="V4471" s="1406"/>
      <c r="W4471" s="1406"/>
      <c r="X4471" s="1406"/>
      <c r="Y4471" s="1406"/>
      <c r="Z4471" s="1401"/>
    </row>
    <row r="4472" spans="1:26" s="1425" customFormat="1" ht="24.75" customHeight="1" x14ac:dyDescent="0.15">
      <c r="A4472" s="1342">
        <v>26</v>
      </c>
      <c r="B4472" s="1369"/>
      <c r="C4472" s="1369"/>
      <c r="D4472" s="1369"/>
      <c r="E4472" s="1369"/>
      <c r="F4472" s="1369"/>
      <c r="G4472" s="1369"/>
      <c r="H4472" s="1369"/>
      <c r="I4472" s="1369"/>
      <c r="J4472" s="1369"/>
      <c r="K4472" s="1369"/>
      <c r="L4472" s="1369"/>
      <c r="M4472" s="1369"/>
      <c r="N4472" s="1369"/>
      <c r="O4472" s="1369"/>
      <c r="P4472" s="1369"/>
      <c r="Q4472" s="1369"/>
      <c r="R4472" s="1369"/>
      <c r="S4472" s="1369"/>
      <c r="T4472" s="1376"/>
      <c r="U4472" s="1380"/>
      <c r="V4472" s="1406"/>
      <c r="W4472" s="1406"/>
      <c r="X4472" s="1406"/>
      <c r="Y4472" s="1406"/>
      <c r="Z4472" s="1401"/>
    </row>
    <row r="4473" spans="1:26" s="1425" customFormat="1" ht="24.75" customHeight="1" x14ac:dyDescent="0.15">
      <c r="A4473" s="1342">
        <v>27</v>
      </c>
      <c r="B4473" s="1369"/>
      <c r="C4473" s="1369"/>
      <c r="D4473" s="1369"/>
      <c r="E4473" s="1369"/>
      <c r="F4473" s="1369"/>
      <c r="G4473" s="1369"/>
      <c r="H4473" s="1369"/>
      <c r="I4473" s="1369"/>
      <c r="J4473" s="1369"/>
      <c r="K4473" s="1369"/>
      <c r="L4473" s="1369"/>
      <c r="M4473" s="1369"/>
      <c r="N4473" s="1369"/>
      <c r="O4473" s="1369"/>
      <c r="P4473" s="1369"/>
      <c r="Q4473" s="1369"/>
      <c r="R4473" s="1369"/>
      <c r="S4473" s="1369"/>
      <c r="T4473" s="1376"/>
      <c r="U4473" s="1380"/>
      <c r="V4473" s="1406"/>
      <c r="W4473" s="1406"/>
      <c r="X4473" s="1406"/>
      <c r="Y4473" s="1406"/>
      <c r="Z4473" s="1401"/>
    </row>
    <row r="4474" spans="1:26" s="1425" customFormat="1" ht="24.75" customHeight="1" x14ac:dyDescent="0.15">
      <c r="A4474" s="1342">
        <v>28</v>
      </c>
      <c r="B4474" s="1369"/>
      <c r="C4474" s="1369"/>
      <c r="D4474" s="1369"/>
      <c r="E4474" s="1369"/>
      <c r="F4474" s="1369"/>
      <c r="G4474" s="1369"/>
      <c r="H4474" s="1369"/>
      <c r="I4474" s="1369"/>
      <c r="J4474" s="1369"/>
      <c r="K4474" s="1369"/>
      <c r="L4474" s="1369"/>
      <c r="M4474" s="1369"/>
      <c r="N4474" s="1369"/>
      <c r="O4474" s="1369"/>
      <c r="P4474" s="1369"/>
      <c r="Q4474" s="1369"/>
      <c r="R4474" s="1369"/>
      <c r="S4474" s="1369"/>
      <c r="T4474" s="1376"/>
      <c r="U4474" s="1380"/>
      <c r="V4474" s="1406"/>
      <c r="W4474" s="1406"/>
      <c r="X4474" s="1406"/>
      <c r="Y4474" s="1406"/>
      <c r="Z4474" s="1401"/>
    </row>
    <row r="4475" spans="1:26" s="1425" customFormat="1" ht="24.75" customHeight="1" x14ac:dyDescent="0.15">
      <c r="A4475" s="1342">
        <v>29</v>
      </c>
      <c r="B4475" s="1369"/>
      <c r="C4475" s="1369"/>
      <c r="D4475" s="1369"/>
      <c r="E4475" s="1369"/>
      <c r="F4475" s="1369"/>
      <c r="G4475" s="1369"/>
      <c r="H4475" s="1369"/>
      <c r="I4475" s="1369"/>
      <c r="J4475" s="1369"/>
      <c r="K4475" s="1369"/>
      <c r="L4475" s="1369"/>
      <c r="M4475" s="1369"/>
      <c r="N4475" s="1369"/>
      <c r="O4475" s="1369"/>
      <c r="P4475" s="1369"/>
      <c r="Q4475" s="1369"/>
      <c r="R4475" s="1369"/>
      <c r="S4475" s="1369"/>
      <c r="T4475" s="1376"/>
      <c r="U4475" s="1380"/>
      <c r="V4475" s="1406"/>
      <c r="W4475" s="1406"/>
      <c r="X4475" s="1406"/>
      <c r="Y4475" s="1406"/>
      <c r="Z4475" s="1401"/>
    </row>
    <row r="4476" spans="1:26" s="1425" customFormat="1" ht="24.75" customHeight="1" x14ac:dyDescent="0.15">
      <c r="A4476" s="44">
        <v>30</v>
      </c>
      <c r="B4476" s="1387"/>
      <c r="C4476" s="1387"/>
      <c r="D4476" s="1387"/>
      <c r="E4476" s="1387"/>
      <c r="F4476" s="1387"/>
      <c r="G4476" s="1387"/>
      <c r="H4476" s="1387"/>
      <c r="I4476" s="1387"/>
      <c r="J4476" s="1387"/>
      <c r="K4476" s="1387"/>
      <c r="L4476" s="1387"/>
      <c r="M4476" s="1387"/>
      <c r="N4476" s="1387"/>
      <c r="O4476" s="1387"/>
      <c r="P4476" s="1387"/>
      <c r="Q4476" s="1387"/>
      <c r="R4476" s="1387"/>
      <c r="S4476" s="1387"/>
      <c r="T4476" s="1388"/>
      <c r="U4476" s="1389"/>
      <c r="V4476" s="1406"/>
      <c r="W4476" s="1406"/>
      <c r="X4476" s="1406"/>
      <c r="Y4476" s="1406"/>
      <c r="Z4476" s="1401"/>
    </row>
    <row r="4477" spans="1:26" s="1425" customFormat="1" ht="24.75" customHeight="1" x14ac:dyDescent="0.15">
      <c r="A4477" s="44">
        <v>31</v>
      </c>
      <c r="B4477" s="1387"/>
      <c r="C4477" s="1387"/>
      <c r="D4477" s="1387"/>
      <c r="E4477" s="1387"/>
      <c r="F4477" s="1387"/>
      <c r="G4477" s="1387"/>
      <c r="H4477" s="1387"/>
      <c r="I4477" s="1387"/>
      <c r="J4477" s="1387"/>
      <c r="K4477" s="1387"/>
      <c r="L4477" s="1387"/>
      <c r="M4477" s="1387"/>
      <c r="N4477" s="1387"/>
      <c r="O4477" s="1387"/>
      <c r="P4477" s="1387"/>
      <c r="Q4477" s="1387"/>
      <c r="R4477" s="1387"/>
      <c r="S4477" s="1387"/>
      <c r="T4477" s="1388"/>
      <c r="U4477" s="1389"/>
      <c r="V4477" s="1406"/>
      <c r="W4477" s="1406"/>
      <c r="X4477" s="1406"/>
      <c r="Y4477" s="1406"/>
      <c r="Z4477" s="1401"/>
    </row>
    <row r="4478" spans="1:26" s="1425" customFormat="1" ht="24.75" customHeight="1" x14ac:dyDescent="0.15">
      <c r="A4478" s="44">
        <v>32</v>
      </c>
      <c r="B4478" s="1387"/>
      <c r="C4478" s="1387"/>
      <c r="D4478" s="1387"/>
      <c r="E4478" s="1387"/>
      <c r="F4478" s="1387"/>
      <c r="G4478" s="1387"/>
      <c r="H4478" s="1387"/>
      <c r="I4478" s="1387"/>
      <c r="J4478" s="1387"/>
      <c r="K4478" s="1387"/>
      <c r="L4478" s="1387"/>
      <c r="M4478" s="1387"/>
      <c r="N4478" s="1387"/>
      <c r="O4478" s="1387"/>
      <c r="P4478" s="1387"/>
      <c r="Q4478" s="1387"/>
      <c r="R4478" s="1387"/>
      <c r="S4478" s="1387"/>
      <c r="T4478" s="1388"/>
      <c r="U4478" s="1389"/>
      <c r="V4478" s="1406"/>
      <c r="W4478" s="1406"/>
      <c r="X4478" s="1406"/>
      <c r="Y4478" s="1406"/>
      <c r="Z4478" s="1401"/>
    </row>
    <row r="4479" spans="1:26" s="1425" customFormat="1" ht="24.75" customHeight="1" thickBot="1" x14ac:dyDescent="0.2">
      <c r="A4479" s="48">
        <v>33</v>
      </c>
      <c r="B4479" s="1374"/>
      <c r="C4479" s="1374"/>
      <c r="D4479" s="1374"/>
      <c r="E4479" s="1374"/>
      <c r="F4479" s="1374"/>
      <c r="G4479" s="1374"/>
      <c r="H4479" s="1374"/>
      <c r="I4479" s="1374"/>
      <c r="J4479" s="1374"/>
      <c r="K4479" s="1374"/>
      <c r="L4479" s="1374"/>
      <c r="M4479" s="1374"/>
      <c r="N4479" s="1374"/>
      <c r="O4479" s="1374"/>
      <c r="P4479" s="1374"/>
      <c r="Q4479" s="1374"/>
      <c r="R4479" s="1374"/>
      <c r="S4479" s="1374"/>
      <c r="T4479" s="1382"/>
      <c r="U4479" s="1383"/>
      <c r="V4479" s="1406"/>
      <c r="W4479" s="1406"/>
      <c r="X4479" s="1406"/>
      <c r="Y4479" s="1406"/>
      <c r="Z4479" s="1401"/>
    </row>
    <row r="4480" spans="1:26" s="1425" customFormat="1" ht="20.100000000000001" customHeight="1" thickBot="1" x14ac:dyDescent="0.2">
      <c r="A4480" s="1522" t="s">
        <v>2182</v>
      </c>
      <c r="B4480" s="1523"/>
      <c r="C4480" s="1448" t="s">
        <v>2191</v>
      </c>
      <c r="D4480" s="1448"/>
      <c r="E4480" s="1448"/>
      <c r="F4480" s="1449"/>
      <c r="G4480" s="1375"/>
      <c r="H4480" s="1375"/>
      <c r="I4480" s="1375"/>
      <c r="J4480" s="1375"/>
      <c r="K4480" s="1375"/>
      <c r="L4480" s="1375"/>
      <c r="M4480" s="1375"/>
      <c r="N4480" s="1375"/>
      <c r="O4480" s="1375"/>
      <c r="P4480" s="1375"/>
      <c r="Q4480" s="1375"/>
      <c r="R4480" s="1375"/>
      <c r="S4480" s="1375"/>
      <c r="T4480" s="1401"/>
      <c r="U4480" s="1401"/>
      <c r="V4480" s="1406"/>
      <c r="W4480" s="1406"/>
      <c r="X4480" s="1406"/>
      <c r="Y4480" s="1406"/>
      <c r="Z4480" s="1401"/>
    </row>
    <row r="4481" spans="1:27" s="751" customFormat="1" ht="31.5" customHeight="1" thickBot="1" x14ac:dyDescent="0.2">
      <c r="A4481" s="1476" t="s">
        <v>1294</v>
      </c>
      <c r="B4481" s="1477"/>
      <c r="C4481" s="1477"/>
      <c r="D4481" s="1477"/>
      <c r="E4481" s="1478"/>
      <c r="F4481" s="602" t="s">
        <v>1766</v>
      </c>
      <c r="G4481" s="1"/>
      <c r="H4481" s="1479" t="s">
        <v>236</v>
      </c>
      <c r="I4481" s="1480"/>
      <c r="J4481" s="1480"/>
      <c r="K4481" s="5" t="s">
        <v>1297</v>
      </c>
      <c r="L4481" s="1457" t="s">
        <v>1298</v>
      </c>
      <c r="M4481" s="1457"/>
      <c r="N4481" s="1458"/>
      <c r="O4481" s="1"/>
      <c r="P4481" s="6"/>
      <c r="Q4481" s="6"/>
      <c r="R4481" s="6"/>
      <c r="S4481" s="1"/>
      <c r="T4481" s="1467" t="s">
        <v>738</v>
      </c>
      <c r="U4481" s="1468"/>
      <c r="V4481" s="610">
        <f>V4483/V4488</f>
        <v>1.1441256830601092E-2</v>
      </c>
      <c r="W4481" s="610">
        <f>W4483/W4488</f>
        <v>1.1441256830601092E-2</v>
      </c>
      <c r="X4481" s="610">
        <f>AVERAGE(V4481,W4481)</f>
        <v>1.1441256830601092E-2</v>
      </c>
      <c r="Y4481" s="611" t="s">
        <v>136</v>
      </c>
      <c r="Z4481" s="612">
        <f>ROUND(X4481*1440,0)/1440</f>
        <v>1.1111111111111112E-2</v>
      </c>
    </row>
    <row r="4482" spans="1:27" s="751" customFormat="1" ht="9" customHeight="1" thickBot="1" x14ac:dyDescent="0.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534"/>
      <c r="U4482" s="534"/>
      <c r="V4482" s="610">
        <v>0.23958333333333334</v>
      </c>
      <c r="W4482" s="610">
        <v>0.23958333333333334</v>
      </c>
      <c r="X4482" s="534"/>
      <c r="Y4482" s="534"/>
      <c r="Z4482" s="467"/>
    </row>
    <row r="4483" spans="1:27" s="751" customFormat="1" ht="20.100000000000001" customHeight="1" thickBot="1" x14ac:dyDescent="0.2">
      <c r="A4483" s="1495" t="s">
        <v>137</v>
      </c>
      <c r="B4483" s="1483"/>
      <c r="C4483" s="1483" t="s">
        <v>110</v>
      </c>
      <c r="D4483" s="1483"/>
      <c r="E4483" s="1484"/>
      <c r="F4483" s="1566" t="s">
        <v>737</v>
      </c>
      <c r="G4483" s="1567"/>
      <c r="H4483" s="1567"/>
      <c r="I4483" s="1567"/>
      <c r="J4483" s="1567"/>
      <c r="K4483" s="1"/>
      <c r="L4483" s="1"/>
      <c r="M4483" s="1"/>
      <c r="N4483" s="1463" t="s">
        <v>1022</v>
      </c>
      <c r="O4483" s="1464"/>
      <c r="P4483" s="1503">
        <f>Z4481</f>
        <v>1.1111111111111112E-2</v>
      </c>
      <c r="Q4483" s="1504"/>
      <c r="R4483" s="1"/>
      <c r="S4483" s="7" t="s">
        <v>1007</v>
      </c>
      <c r="T4483" s="1526">
        <v>5.4166666666666669E-2</v>
      </c>
      <c r="U4483" s="1527"/>
      <c r="V4483" s="610">
        <f>V4484-V4482</f>
        <v>0.69791666666666663</v>
      </c>
      <c r="W4483" s="610">
        <f>W4484-W4482</f>
        <v>0.69791666666666663</v>
      </c>
      <c r="X4483" s="534"/>
      <c r="Y4483" s="534"/>
      <c r="Z4483" s="467"/>
    </row>
    <row r="4484" spans="1:27" s="751" customFormat="1" ht="9" customHeight="1" thickBot="1" x14ac:dyDescent="0.2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534"/>
      <c r="U4484" s="534"/>
      <c r="V4484" s="610">
        <v>0.9375</v>
      </c>
      <c r="W4484" s="610">
        <v>0.9375</v>
      </c>
      <c r="X4484" s="534"/>
      <c r="Y4484" s="534"/>
      <c r="Z4484" s="467"/>
    </row>
    <row r="4485" spans="1:27" s="751" customFormat="1" ht="20.100000000000001" customHeight="1" x14ac:dyDescent="0.15">
      <c r="A4485" s="1499" t="s">
        <v>1299</v>
      </c>
      <c r="B4485" s="1494">
        <v>1</v>
      </c>
      <c r="C4485" s="1494"/>
      <c r="D4485" s="1494">
        <v>2</v>
      </c>
      <c r="E4485" s="1494"/>
      <c r="F4485" s="1494">
        <v>3</v>
      </c>
      <c r="G4485" s="1494"/>
      <c r="H4485" s="1494">
        <v>4</v>
      </c>
      <c r="I4485" s="1494"/>
      <c r="J4485" s="1494">
        <v>5</v>
      </c>
      <c r="K4485" s="1494"/>
      <c r="L4485" s="1494">
        <v>6</v>
      </c>
      <c r="M4485" s="1494"/>
      <c r="N4485" s="1494">
        <v>7</v>
      </c>
      <c r="O4485" s="1494"/>
      <c r="P4485" s="1494">
        <v>8</v>
      </c>
      <c r="Q4485" s="1494"/>
      <c r="R4485" s="1494">
        <v>9</v>
      </c>
      <c r="S4485" s="1494"/>
      <c r="T4485" s="1501">
        <v>10</v>
      </c>
      <c r="U4485" s="1502"/>
      <c r="V4485" s="610"/>
      <c r="W4485" s="610"/>
      <c r="X4485" s="534"/>
      <c r="Y4485" s="534"/>
      <c r="Z4485" s="467"/>
    </row>
    <row r="4486" spans="1:27" s="751" customFormat="1" ht="26.25" customHeight="1" x14ac:dyDescent="0.15">
      <c r="A4486" s="1500"/>
      <c r="B4486" s="9" t="s">
        <v>1295</v>
      </c>
      <c r="C4486" s="9" t="s">
        <v>1300</v>
      </c>
      <c r="D4486" s="9" t="s">
        <v>236</v>
      </c>
      <c r="E4486" s="9" t="s">
        <v>391</v>
      </c>
      <c r="F4486" s="9" t="s">
        <v>236</v>
      </c>
      <c r="G4486" s="9" t="s">
        <v>391</v>
      </c>
      <c r="H4486" s="9" t="s">
        <v>236</v>
      </c>
      <c r="I4486" s="9" t="s">
        <v>391</v>
      </c>
      <c r="J4486" s="9" t="s">
        <v>236</v>
      </c>
      <c r="K4486" s="9" t="s">
        <v>391</v>
      </c>
      <c r="L4486" s="9" t="s">
        <v>236</v>
      </c>
      <c r="M4486" s="9" t="s">
        <v>391</v>
      </c>
      <c r="N4486" s="9" t="s">
        <v>236</v>
      </c>
      <c r="O4486" s="9"/>
      <c r="P4486" s="9"/>
      <c r="Q4486" s="9"/>
      <c r="R4486" s="9"/>
      <c r="S4486" s="9"/>
      <c r="T4486" s="10"/>
      <c r="U4486" s="16"/>
      <c r="V4486" s="534"/>
      <c r="W4486" s="534"/>
      <c r="X4486" s="534"/>
      <c r="Y4486" s="534"/>
      <c r="Z4486" s="467"/>
    </row>
    <row r="4487" spans="1:27" s="751" customFormat="1" ht="24.75" customHeight="1" x14ac:dyDescent="0.15">
      <c r="A4487" s="728">
        <v>1</v>
      </c>
      <c r="B4487" s="557"/>
      <c r="C4487" s="858" t="s">
        <v>739</v>
      </c>
      <c r="D4487" s="77">
        <v>0.30208333333333343</v>
      </c>
      <c r="E4487" s="77">
        <v>0.36250000000000016</v>
      </c>
      <c r="F4487" s="78">
        <v>0.44583333333333358</v>
      </c>
      <c r="G4487" s="78">
        <v>0.50347222222222254</v>
      </c>
      <c r="H4487" s="78">
        <v>0.59444444444444444</v>
      </c>
      <c r="I4487" s="78">
        <v>0.65208333333333313</v>
      </c>
      <c r="J4487" s="78">
        <v>0.73888888888888837</v>
      </c>
      <c r="K4487" s="433">
        <v>0.80138888888888815</v>
      </c>
      <c r="L4487" s="433">
        <v>0.88194444444444342</v>
      </c>
      <c r="M4487" s="40">
        <v>0.94097222222222099</v>
      </c>
      <c r="N4487" s="40"/>
      <c r="O4487" s="40"/>
      <c r="P4487" s="40"/>
      <c r="Q4487" s="40"/>
      <c r="R4487" s="68"/>
      <c r="S4487" s="69"/>
      <c r="T4487" s="14"/>
      <c r="U4487" s="20"/>
      <c r="V4487" s="111">
        <f>COUNTA(B4487:U4519)</f>
        <v>122</v>
      </c>
      <c r="W4487" s="465">
        <f>V4487/12/2</f>
        <v>5.083333333333333</v>
      </c>
      <c r="X4487" s="534"/>
      <c r="Y4487" s="534"/>
      <c r="Z4487" s="534"/>
      <c r="AA4487" s="104"/>
    </row>
    <row r="4488" spans="1:27" s="751" customFormat="1" ht="24.75" customHeight="1" x14ac:dyDescent="0.15">
      <c r="A4488" s="728">
        <v>2</v>
      </c>
      <c r="B4488" s="557"/>
      <c r="C4488" s="77">
        <v>0.23958333333333334</v>
      </c>
      <c r="D4488" s="77">
        <v>0.31388888888888899</v>
      </c>
      <c r="E4488" s="77">
        <v>0.37361111111111128</v>
      </c>
      <c r="F4488" s="78">
        <v>0.45972222222222248</v>
      </c>
      <c r="G4488" s="78">
        <v>0.51736111111111138</v>
      </c>
      <c r="H4488" s="78">
        <v>0.60833333333333328</v>
      </c>
      <c r="I4488" s="78">
        <v>0.66597222222222197</v>
      </c>
      <c r="J4488" s="78">
        <v>0.75277777777777721</v>
      </c>
      <c r="K4488" s="433">
        <v>0.81319444444444366</v>
      </c>
      <c r="L4488" s="433">
        <v>0.89374999999999893</v>
      </c>
      <c r="M4488" s="3"/>
      <c r="N4488" s="3"/>
      <c r="O4488" s="3"/>
      <c r="P4488" s="3"/>
      <c r="Q4488" s="3"/>
      <c r="R4488" s="68"/>
      <c r="S4488" s="69"/>
      <c r="T4488" s="14"/>
      <c r="U4488" s="20"/>
      <c r="V4488" s="114">
        <f>COUNTA(B4487:B4519,D4487:D4519,F4487:F4519,H4487:H4519,J4487:J4519,L4487:L4519,N4487:N4519,P4487:P4519,R4487:R4519,T4487:T4519)</f>
        <v>61</v>
      </c>
      <c r="W4488" s="114">
        <f>COUNTA(C4487:C4519,E4487:E4519,G4487:G4519,I4487:I4519,K4487:K4519,M4487:M4519,O4487:O4519,Q4487:Q4519,S4487:S4519,U4487:U4519)</f>
        <v>61</v>
      </c>
      <c r="X4488" s="534"/>
      <c r="Y4488" s="534">
        <f>(V4488+W4488)/2</f>
        <v>61</v>
      </c>
      <c r="Z4488" s="534"/>
      <c r="AA4488" s="104" t="s">
        <v>668</v>
      </c>
    </row>
    <row r="4489" spans="1:27" s="751" customFormat="1" ht="24.75" customHeight="1" x14ac:dyDescent="0.15">
      <c r="A4489" s="728">
        <v>3</v>
      </c>
      <c r="B4489" s="557"/>
      <c r="C4489" s="77">
        <v>0.25069444444444444</v>
      </c>
      <c r="D4489" s="77">
        <v>0.32569444444444456</v>
      </c>
      <c r="E4489" s="77">
        <v>0.38472222222222241</v>
      </c>
      <c r="F4489" s="78">
        <v>0.47361111111111137</v>
      </c>
      <c r="G4489" s="78">
        <v>0.53125000000000022</v>
      </c>
      <c r="H4489" s="78">
        <v>0.62222222222222212</v>
      </c>
      <c r="I4489" s="78">
        <v>0.67986111111111081</v>
      </c>
      <c r="J4489" s="78">
        <v>0.76666666666666605</v>
      </c>
      <c r="K4489" s="433">
        <v>0.82499999999999918</v>
      </c>
      <c r="L4489" s="433">
        <v>0.90555555555555445</v>
      </c>
      <c r="M4489" s="3"/>
      <c r="N4489" s="3"/>
      <c r="O4489" s="3"/>
      <c r="P4489" s="3"/>
      <c r="Q4489" s="3"/>
      <c r="R4489" s="68"/>
      <c r="S4489" s="69"/>
      <c r="T4489" s="14"/>
      <c r="U4489" s="20"/>
      <c r="V4489" s="534" t="s">
        <v>143</v>
      </c>
      <c r="W4489" s="534" t="s">
        <v>144</v>
      </c>
      <c r="X4489" s="534"/>
      <c r="Y4489" s="534" t="s">
        <v>145</v>
      </c>
      <c r="Z4489" s="534"/>
      <c r="AA4489" s="104"/>
    </row>
    <row r="4490" spans="1:27" s="751" customFormat="1" ht="24.75" customHeight="1" x14ac:dyDescent="0.15">
      <c r="A4490" s="728">
        <v>4</v>
      </c>
      <c r="B4490" s="557"/>
      <c r="C4490" s="77">
        <v>0.26180555555555557</v>
      </c>
      <c r="D4490" s="77">
        <v>0.33750000000000013</v>
      </c>
      <c r="E4490" s="77">
        <v>0.39513888888888909</v>
      </c>
      <c r="F4490" s="78">
        <v>0.48541666666666694</v>
      </c>
      <c r="G4490" s="78">
        <v>0.54305555555555574</v>
      </c>
      <c r="H4490" s="78">
        <v>0.63402777777777763</v>
      </c>
      <c r="I4490" s="78">
        <v>0.69166666666666632</v>
      </c>
      <c r="J4490" s="78">
        <v>0.77847222222222157</v>
      </c>
      <c r="K4490" s="433">
        <v>0.83680555555555469</v>
      </c>
      <c r="L4490" s="433">
        <v>0.91736111111110996</v>
      </c>
      <c r="M4490" s="3"/>
      <c r="N4490" s="3"/>
      <c r="O4490" s="3"/>
      <c r="P4490" s="3"/>
      <c r="Q4490" s="3"/>
      <c r="R4490" s="68"/>
      <c r="S4490" s="69"/>
      <c r="T4490" s="14"/>
      <c r="U4490" s="20"/>
      <c r="V4490" s="614" t="s">
        <v>27</v>
      </c>
      <c r="W4490" s="614" t="s">
        <v>28</v>
      </c>
      <c r="X4490" s="534"/>
      <c r="Y4490" s="534"/>
      <c r="Z4490" s="534"/>
      <c r="AA4490" s="104"/>
    </row>
    <row r="4491" spans="1:27" s="751" customFormat="1" ht="24.75" customHeight="1" x14ac:dyDescent="0.15">
      <c r="A4491" s="728">
        <v>5</v>
      </c>
      <c r="B4491" s="556"/>
      <c r="C4491" s="77">
        <v>0.2729166666666667</v>
      </c>
      <c r="D4491" s="77">
        <v>0.3493055555555557</v>
      </c>
      <c r="E4491" s="77">
        <v>0.40694444444444466</v>
      </c>
      <c r="F4491" s="78">
        <v>0.49722222222222251</v>
      </c>
      <c r="G4491" s="78">
        <v>0.55486111111111125</v>
      </c>
      <c r="H4491" s="78">
        <v>0.64583333333333315</v>
      </c>
      <c r="I4491" s="78">
        <v>0.70347222222222183</v>
      </c>
      <c r="J4491" s="78">
        <v>0.79027777777777708</v>
      </c>
      <c r="K4491" s="433">
        <v>0.84791666666666576</v>
      </c>
      <c r="L4491" s="433">
        <v>0.92916666666666548</v>
      </c>
      <c r="M4491" s="3"/>
      <c r="N4491" s="3"/>
      <c r="O4491" s="3"/>
      <c r="P4491" s="3"/>
      <c r="Q4491" s="3"/>
      <c r="R4491" s="68"/>
      <c r="S4491" s="69"/>
      <c r="T4491" s="14"/>
      <c r="U4491" s="20"/>
      <c r="V4491" s="614" t="s">
        <v>29</v>
      </c>
      <c r="W4491" s="614" t="s">
        <v>30</v>
      </c>
      <c r="X4491" s="534"/>
      <c r="Y4491" s="534"/>
      <c r="Z4491" s="534"/>
      <c r="AA4491" s="104"/>
    </row>
    <row r="4492" spans="1:27" s="751" customFormat="1" ht="24.75" customHeight="1" x14ac:dyDescent="0.15">
      <c r="A4492" s="728">
        <v>6</v>
      </c>
      <c r="B4492" s="460" t="s">
        <v>740</v>
      </c>
      <c r="C4492" s="77">
        <v>0.28263888888888894</v>
      </c>
      <c r="D4492" s="77">
        <v>0.36111111111111127</v>
      </c>
      <c r="E4492" s="77">
        <v>0.41875000000000023</v>
      </c>
      <c r="F4492" s="78">
        <v>0.50902777777777808</v>
      </c>
      <c r="G4492" s="78">
        <v>0.56666666666666676</v>
      </c>
      <c r="H4492" s="78">
        <v>0.65763888888888866</v>
      </c>
      <c r="I4492" s="78">
        <v>0.71527777777777735</v>
      </c>
      <c r="J4492" s="78">
        <v>0.80208333333333259</v>
      </c>
      <c r="K4492" s="433">
        <v>0.85902777777777684</v>
      </c>
      <c r="L4492" s="433">
        <v>0.94097222222222099</v>
      </c>
      <c r="M4492" s="3"/>
      <c r="N4492" s="3"/>
      <c r="O4492" s="3"/>
      <c r="P4492" s="3"/>
      <c r="Q4492" s="3"/>
      <c r="R4492" s="68"/>
      <c r="S4492" s="69"/>
      <c r="T4492" s="14"/>
      <c r="U4492" s="20"/>
      <c r="V4492" s="615">
        <f>L4488-L4487</f>
        <v>1.1805555555555514E-2</v>
      </c>
      <c r="W4492" s="615">
        <f>K4495-K4494</f>
        <v>1.1805555555555514E-2</v>
      </c>
      <c r="X4492" s="534"/>
      <c r="Y4492" s="534"/>
      <c r="Z4492" s="534"/>
      <c r="AA4492" s="104"/>
    </row>
    <row r="4493" spans="1:27" s="751" customFormat="1" ht="24.75" customHeight="1" x14ac:dyDescent="0.15">
      <c r="A4493" s="728">
        <v>7</v>
      </c>
      <c r="B4493" s="556">
        <v>0.23958333333333334</v>
      </c>
      <c r="C4493" s="77">
        <v>0.2909722222222223</v>
      </c>
      <c r="D4493" s="77">
        <v>0.37291666666666684</v>
      </c>
      <c r="E4493" s="77">
        <v>0.4305555555555558</v>
      </c>
      <c r="F4493" s="78">
        <v>0.52083333333333359</v>
      </c>
      <c r="G4493" s="78">
        <v>0.57847222222222228</v>
      </c>
      <c r="H4493" s="78">
        <v>0.66944444444444418</v>
      </c>
      <c r="I4493" s="78">
        <v>0.72708333333333286</v>
      </c>
      <c r="J4493" s="78">
        <v>0.81388888888888811</v>
      </c>
      <c r="K4493" s="433">
        <v>0.87013888888888791</v>
      </c>
      <c r="L4493" s="433"/>
      <c r="M4493" s="3"/>
      <c r="N4493" s="3"/>
      <c r="O4493" s="3"/>
      <c r="P4493" s="3"/>
      <c r="Q4493" s="3"/>
      <c r="R4493" s="68"/>
      <c r="S4493" s="69"/>
      <c r="T4493" s="14"/>
      <c r="U4493" s="20"/>
      <c r="V4493" s="615">
        <f>L4489-L4488</f>
        <v>1.1805555555555514E-2</v>
      </c>
      <c r="W4493" s="615">
        <f>K4496-K4495</f>
        <v>1.1805555555555514E-2</v>
      </c>
      <c r="X4493" s="534"/>
      <c r="Y4493" s="534"/>
      <c r="Z4493" s="534"/>
      <c r="AA4493" s="104"/>
    </row>
    <row r="4494" spans="1:27" s="751" customFormat="1" ht="24.75" customHeight="1" x14ac:dyDescent="0.15">
      <c r="A4494" s="728">
        <v>8</v>
      </c>
      <c r="B4494" s="77">
        <v>0.25</v>
      </c>
      <c r="C4494" s="77">
        <v>0.30138888888888898</v>
      </c>
      <c r="D4494" s="77">
        <v>0.38472222222222241</v>
      </c>
      <c r="E4494" s="77">
        <v>0.44236111111111137</v>
      </c>
      <c r="F4494" s="78">
        <v>0.53263888888888911</v>
      </c>
      <c r="G4494" s="78">
        <v>0.59027777777777779</v>
      </c>
      <c r="H4494" s="78">
        <v>0.68055555555555525</v>
      </c>
      <c r="I4494" s="78">
        <v>0.73888888888888837</v>
      </c>
      <c r="J4494" s="78">
        <v>0.82569444444444362</v>
      </c>
      <c r="K4494" s="433">
        <v>0.88194444444444342</v>
      </c>
      <c r="L4494" s="433"/>
      <c r="M4494" s="3"/>
      <c r="N4494" s="3"/>
      <c r="O4494" s="3"/>
      <c r="P4494" s="3"/>
      <c r="Q4494" s="3"/>
      <c r="R4494" s="68"/>
      <c r="S4494" s="69"/>
      <c r="T4494" s="14"/>
      <c r="U4494" s="20"/>
      <c r="V4494" s="615">
        <f>L4490-L4489</f>
        <v>1.1805555555555514E-2</v>
      </c>
      <c r="W4494" s="615">
        <f>K4497-K4496</f>
        <v>1.1805555555555514E-2</v>
      </c>
      <c r="X4494" s="534"/>
      <c r="Y4494" s="534"/>
      <c r="Z4494" s="534"/>
      <c r="AA4494" s="104"/>
    </row>
    <row r="4495" spans="1:27" s="751" customFormat="1" ht="24.75" customHeight="1" x14ac:dyDescent="0.15">
      <c r="A4495" s="728">
        <v>9</v>
      </c>
      <c r="B4495" s="77">
        <v>0.26041666666666669</v>
      </c>
      <c r="C4495" s="77">
        <v>0.31250000000000011</v>
      </c>
      <c r="D4495" s="77">
        <v>0.39652777777777798</v>
      </c>
      <c r="E4495" s="77">
        <v>0.45416666666666694</v>
      </c>
      <c r="F4495" s="78">
        <v>0.54444444444444462</v>
      </c>
      <c r="G4495" s="78">
        <v>0.6020833333333333</v>
      </c>
      <c r="H4495" s="78">
        <v>0.69166666666666632</v>
      </c>
      <c r="I4495" s="78">
        <v>0.75138888888888833</v>
      </c>
      <c r="J4495" s="78">
        <v>0.83749999999999913</v>
      </c>
      <c r="K4495" s="433">
        <v>0.89374999999999893</v>
      </c>
      <c r="L4495" s="433"/>
      <c r="M4495" s="3"/>
      <c r="N4495" s="3"/>
      <c r="O4495" s="3"/>
      <c r="P4495" s="3"/>
      <c r="Q4495" s="3"/>
      <c r="R4495" s="68"/>
      <c r="S4495" s="69"/>
      <c r="T4495" s="14"/>
      <c r="U4495" s="20"/>
      <c r="V4495" s="615">
        <f>L4491-L4490</f>
        <v>1.1805555555555514E-2</v>
      </c>
      <c r="W4495" s="615">
        <f>K4498-K4497</f>
        <v>1.1805555555555514E-2</v>
      </c>
      <c r="X4495" s="534"/>
      <c r="Y4495" s="534"/>
      <c r="Z4495" s="534"/>
      <c r="AA4495" s="104"/>
    </row>
    <row r="4496" spans="1:27" s="751" customFormat="1" ht="24.75" customHeight="1" x14ac:dyDescent="0.15">
      <c r="A4496" s="728">
        <v>10</v>
      </c>
      <c r="B4496" s="77">
        <v>0.27083333333333337</v>
      </c>
      <c r="C4496" s="77">
        <v>0.32361111111111124</v>
      </c>
      <c r="D4496" s="77">
        <v>0.40833333333333355</v>
      </c>
      <c r="E4496" s="77">
        <v>0.46597222222222251</v>
      </c>
      <c r="F4496" s="78">
        <v>0.55625000000000013</v>
      </c>
      <c r="G4496" s="78">
        <v>0.61388888888888882</v>
      </c>
      <c r="H4496" s="78">
        <v>0.70277777777777739</v>
      </c>
      <c r="I4496" s="78">
        <v>0.76458333333333273</v>
      </c>
      <c r="J4496" s="78">
        <v>0.84930555555555465</v>
      </c>
      <c r="K4496" s="433">
        <v>0.90555555555555445</v>
      </c>
      <c r="L4496" s="433"/>
      <c r="M4496" s="3"/>
      <c r="N4496" s="3"/>
      <c r="O4496" s="3"/>
      <c r="P4496" s="3"/>
      <c r="Q4496" s="3"/>
      <c r="R4496" s="68"/>
      <c r="S4496" s="69"/>
      <c r="T4496" s="14"/>
      <c r="U4496" s="20"/>
      <c r="V4496" s="615">
        <f>L4492-L4491</f>
        <v>1.1805555555555514E-2</v>
      </c>
      <c r="W4496" s="615">
        <f>M4487-K4498</f>
        <v>1.1805555555555514E-2</v>
      </c>
      <c r="X4496" s="534"/>
      <c r="Y4496" s="534"/>
      <c r="Z4496" s="534"/>
      <c r="AA4496" s="104"/>
    </row>
    <row r="4497" spans="1:27" s="751" customFormat="1" ht="24.75" customHeight="1" x14ac:dyDescent="0.15">
      <c r="A4497" s="728">
        <v>11</v>
      </c>
      <c r="B4497" s="3">
        <v>0.28125000000000006</v>
      </c>
      <c r="C4497" s="3">
        <v>0.33611111111111125</v>
      </c>
      <c r="D4497" s="40">
        <v>0.42013888888888912</v>
      </c>
      <c r="E4497" s="3">
        <v>0.47777777777777808</v>
      </c>
      <c r="F4497" s="49">
        <v>0.56805555555555565</v>
      </c>
      <c r="G4497" s="3">
        <v>0.62569444444444433</v>
      </c>
      <c r="H4497" s="50">
        <v>0.71388888888888846</v>
      </c>
      <c r="I4497" s="3">
        <v>0.77777777777777712</v>
      </c>
      <c r="J4497" s="3">
        <v>0.85972222222222128</v>
      </c>
      <c r="K4497" s="3">
        <v>0.91736111111110996</v>
      </c>
      <c r="L4497" s="3"/>
      <c r="M4497" s="3"/>
      <c r="N4497" s="3"/>
      <c r="O4497" s="3"/>
      <c r="P4497" s="3"/>
      <c r="Q4497" s="3"/>
      <c r="R4497" s="68"/>
      <c r="S4497" s="69"/>
      <c r="T4497" s="14"/>
      <c r="U4497" s="20"/>
      <c r="V4497" s="615"/>
      <c r="W4497" s="615"/>
      <c r="X4497" s="534"/>
      <c r="Y4497" s="534"/>
      <c r="Z4497" s="467"/>
      <c r="AA4497" s="104" t="s">
        <v>1296</v>
      </c>
    </row>
    <row r="4498" spans="1:27" s="751" customFormat="1" ht="24.75" customHeight="1" x14ac:dyDescent="0.15">
      <c r="A4498" s="728">
        <v>12</v>
      </c>
      <c r="B4498" s="3">
        <v>0.29166666666666674</v>
      </c>
      <c r="C4498" s="3">
        <v>0.3493055555555557</v>
      </c>
      <c r="D4498" s="3">
        <v>0.43194444444444469</v>
      </c>
      <c r="E4498" s="3">
        <v>0.48958333333333365</v>
      </c>
      <c r="F4498" s="49">
        <v>0.57986111111111116</v>
      </c>
      <c r="G4498" s="3">
        <v>0.63749999999999984</v>
      </c>
      <c r="H4498" s="50">
        <v>0.72499999999999953</v>
      </c>
      <c r="I4498" s="3">
        <v>0.79027777777777708</v>
      </c>
      <c r="J4498" s="3">
        <v>0.87013888888888791</v>
      </c>
      <c r="K4498" s="3">
        <v>0.92916666666666548</v>
      </c>
      <c r="L4498" s="3"/>
      <c r="M4498" s="3"/>
      <c r="N4498" s="3"/>
      <c r="O4498" s="3"/>
      <c r="P4498" s="3"/>
      <c r="Q4498" s="3"/>
      <c r="R4498" s="68"/>
      <c r="S4498" s="69"/>
      <c r="T4498" s="14"/>
      <c r="U4498" s="20"/>
      <c r="V4498" s="615"/>
      <c r="W4498" s="534"/>
      <c r="X4498" s="534"/>
      <c r="Y4498" s="534"/>
      <c r="Z4498" s="467"/>
      <c r="AA4498" s="104" t="s">
        <v>1296</v>
      </c>
    </row>
    <row r="4499" spans="1:27" s="751" customFormat="1" ht="24.75" customHeight="1" x14ac:dyDescent="0.15">
      <c r="A4499" s="728">
        <v>13</v>
      </c>
      <c r="B4499" s="3"/>
      <c r="C4499" s="3"/>
      <c r="D4499" s="3"/>
      <c r="E4499" s="3"/>
      <c r="F4499" s="49"/>
      <c r="G4499" s="3"/>
      <c r="H4499" s="50"/>
      <c r="I4499" s="3"/>
      <c r="J4499" s="3"/>
      <c r="K4499" s="3"/>
      <c r="L4499" s="3"/>
      <c r="M4499" s="3"/>
      <c r="N4499" s="3"/>
      <c r="O4499" s="3"/>
      <c r="P4499" s="3"/>
      <c r="Q4499" s="3"/>
      <c r="R4499" s="68"/>
      <c r="S4499" s="69"/>
      <c r="T4499" s="14"/>
      <c r="U4499" s="20"/>
      <c r="V4499" s="615"/>
      <c r="W4499" s="534"/>
      <c r="X4499" s="534"/>
      <c r="Y4499" s="534"/>
      <c r="Z4499" s="467"/>
    </row>
    <row r="4500" spans="1:27" s="751" customFormat="1" ht="24.75" customHeight="1" x14ac:dyDescent="0.15">
      <c r="A4500" s="728">
        <v>14</v>
      </c>
      <c r="B4500" s="3"/>
      <c r="C4500" s="3"/>
      <c r="D4500" s="3"/>
      <c r="E4500" s="3"/>
      <c r="F4500" s="49"/>
      <c r="G4500" s="3"/>
      <c r="H4500" s="50"/>
      <c r="I4500" s="3"/>
      <c r="J4500" s="3"/>
      <c r="K4500" s="3"/>
      <c r="L4500" s="3"/>
      <c r="M4500" s="3"/>
      <c r="N4500" s="3"/>
      <c r="O4500" s="3"/>
      <c r="P4500" s="3"/>
      <c r="Q4500" s="3"/>
      <c r="R4500" s="68"/>
      <c r="S4500" s="69"/>
      <c r="T4500" s="14"/>
      <c r="U4500" s="20"/>
      <c r="V4500" s="534"/>
      <c r="W4500" s="534"/>
      <c r="X4500" s="534"/>
      <c r="Y4500" s="534"/>
      <c r="Z4500" s="467"/>
    </row>
    <row r="4501" spans="1:27" s="751" customFormat="1" ht="24.75" customHeight="1" x14ac:dyDescent="0.15">
      <c r="A4501" s="728">
        <v>15</v>
      </c>
      <c r="B4501" s="3"/>
      <c r="C4501" s="3"/>
      <c r="D4501" s="3"/>
      <c r="E4501" s="3"/>
      <c r="F4501" s="49"/>
      <c r="G4501" s="3"/>
      <c r="H4501" s="50"/>
      <c r="I4501" s="3"/>
      <c r="J4501" s="3"/>
      <c r="K4501" s="3"/>
      <c r="L4501" s="3"/>
      <c r="M4501" s="3"/>
      <c r="N4501" s="3"/>
      <c r="O4501" s="3"/>
      <c r="P4501" s="3"/>
      <c r="Q4501" s="3"/>
      <c r="R4501" s="68"/>
      <c r="S4501" s="69"/>
      <c r="T4501" s="14"/>
      <c r="U4501" s="20"/>
      <c r="V4501" s="534"/>
      <c r="W4501" s="534"/>
      <c r="X4501" s="534"/>
      <c r="Y4501" s="534"/>
      <c r="Z4501" s="467"/>
    </row>
    <row r="4502" spans="1:27" s="751" customFormat="1" ht="24.75" customHeight="1" x14ac:dyDescent="0.15">
      <c r="A4502" s="728">
        <v>16</v>
      </c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40"/>
      <c r="O4502" s="40"/>
      <c r="P4502" s="40"/>
      <c r="Q4502" s="40"/>
      <c r="R4502" s="68"/>
      <c r="S4502" s="69"/>
      <c r="T4502" s="14"/>
      <c r="U4502" s="20"/>
      <c r="V4502" s="534"/>
      <c r="W4502" s="534"/>
      <c r="X4502" s="534"/>
      <c r="Y4502" s="534"/>
      <c r="Z4502" s="467"/>
    </row>
    <row r="4503" spans="1:27" s="751" customFormat="1" ht="24.75" customHeight="1" x14ac:dyDescent="0.15">
      <c r="A4503" s="728">
        <v>17</v>
      </c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40"/>
      <c r="O4503" s="40"/>
      <c r="P4503" s="40"/>
      <c r="Q4503" s="40"/>
      <c r="R4503" s="68"/>
      <c r="S4503" s="69"/>
      <c r="T4503" s="14"/>
      <c r="U4503" s="20"/>
      <c r="V4503" s="534"/>
      <c r="W4503" s="534"/>
      <c r="X4503" s="534"/>
      <c r="Y4503" s="534"/>
      <c r="Z4503" s="467"/>
    </row>
    <row r="4504" spans="1:27" s="751" customFormat="1" ht="24.75" customHeight="1" x14ac:dyDescent="0.15">
      <c r="A4504" s="728">
        <v>18</v>
      </c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40"/>
      <c r="O4504" s="40"/>
      <c r="P4504" s="40"/>
      <c r="Q4504" s="40"/>
      <c r="R4504" s="68"/>
      <c r="S4504" s="69"/>
      <c r="T4504" s="14"/>
      <c r="U4504" s="20"/>
      <c r="V4504" s="534"/>
      <c r="W4504" s="534"/>
      <c r="X4504" s="534"/>
      <c r="Y4504" s="534"/>
      <c r="Z4504" s="467"/>
    </row>
    <row r="4505" spans="1:27" s="751" customFormat="1" ht="24.75" customHeight="1" x14ac:dyDescent="0.15">
      <c r="A4505" s="728">
        <v>19</v>
      </c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40"/>
      <c r="O4505" s="40"/>
      <c r="P4505" s="40"/>
      <c r="Q4505" s="40"/>
      <c r="R4505" s="10"/>
      <c r="S4505" s="69"/>
      <c r="T4505" s="14"/>
      <c r="U4505" s="20"/>
      <c r="V4505" s="534"/>
      <c r="W4505" s="534"/>
      <c r="X4505" s="534"/>
      <c r="Y4505" s="534"/>
      <c r="Z4505" s="467"/>
    </row>
    <row r="4506" spans="1:27" s="751" customFormat="1" ht="24.75" customHeight="1" x14ac:dyDescent="0.15">
      <c r="A4506" s="8">
        <v>20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9"/>
      <c r="S4506" s="4"/>
      <c r="T4506" s="14"/>
      <c r="U4506" s="20"/>
      <c r="V4506" s="534"/>
      <c r="W4506" s="534"/>
      <c r="X4506" s="534"/>
      <c r="Y4506" s="534"/>
      <c r="Z4506" s="467"/>
    </row>
    <row r="4507" spans="1:27" s="751" customFormat="1" ht="24.75" customHeight="1" x14ac:dyDescent="0.15">
      <c r="A4507" s="8">
        <v>21</v>
      </c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14"/>
      <c r="U4507" s="20"/>
      <c r="V4507" s="534"/>
      <c r="W4507" s="534"/>
      <c r="X4507" s="534"/>
      <c r="Y4507" s="534"/>
      <c r="Z4507" s="467"/>
    </row>
    <row r="4508" spans="1:27" s="751" customFormat="1" ht="24.75" customHeight="1" x14ac:dyDescent="0.15">
      <c r="A4508" s="8">
        <v>22</v>
      </c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14"/>
      <c r="U4508" s="20"/>
      <c r="V4508" s="534"/>
      <c r="W4508" s="534"/>
      <c r="X4508" s="534"/>
      <c r="Y4508" s="534"/>
      <c r="Z4508" s="467"/>
    </row>
    <row r="4509" spans="1:27" s="751" customFormat="1" ht="24.75" customHeight="1" x14ac:dyDescent="0.15">
      <c r="A4509" s="8">
        <v>23</v>
      </c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14"/>
      <c r="U4509" s="20"/>
      <c r="V4509" s="534"/>
      <c r="W4509" s="534"/>
      <c r="X4509" s="534"/>
      <c r="Y4509" s="534"/>
      <c r="Z4509" s="467"/>
    </row>
    <row r="4510" spans="1:27" s="751" customFormat="1" ht="24.75" customHeight="1" x14ac:dyDescent="0.15">
      <c r="A4510" s="8">
        <v>24</v>
      </c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14"/>
      <c r="U4510" s="20"/>
      <c r="V4510" s="534"/>
      <c r="W4510" s="534"/>
      <c r="X4510" s="534"/>
      <c r="Y4510" s="534"/>
      <c r="Z4510" s="467"/>
    </row>
    <row r="4511" spans="1:27" s="751" customFormat="1" ht="24.75" customHeight="1" x14ac:dyDescent="0.15">
      <c r="A4511" s="8">
        <v>25</v>
      </c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14"/>
      <c r="U4511" s="20"/>
      <c r="V4511" s="534"/>
      <c r="W4511" s="534"/>
      <c r="X4511" s="534"/>
      <c r="Y4511" s="534"/>
      <c r="Z4511" s="467"/>
    </row>
    <row r="4512" spans="1:27" s="751" customFormat="1" ht="24.75" customHeight="1" x14ac:dyDescent="0.15">
      <c r="A4512" s="8">
        <v>26</v>
      </c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14"/>
      <c r="U4512" s="20"/>
      <c r="V4512" s="534"/>
      <c r="W4512" s="534"/>
      <c r="X4512" s="534"/>
      <c r="Y4512" s="534"/>
      <c r="Z4512" s="467"/>
    </row>
    <row r="4513" spans="1:28" s="751" customFormat="1" ht="24.75" customHeight="1" x14ac:dyDescent="0.15">
      <c r="A4513" s="8">
        <v>27</v>
      </c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14"/>
      <c r="U4513" s="20"/>
      <c r="V4513" s="534"/>
      <c r="W4513" s="534"/>
      <c r="X4513" s="534"/>
      <c r="Y4513" s="534"/>
      <c r="Z4513" s="467"/>
    </row>
    <row r="4514" spans="1:28" s="751" customFormat="1" ht="24.75" customHeight="1" x14ac:dyDescent="0.15">
      <c r="A4514" s="8">
        <v>28</v>
      </c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14"/>
      <c r="U4514" s="20"/>
      <c r="V4514" s="534"/>
      <c r="W4514" s="534"/>
      <c r="X4514" s="534"/>
      <c r="Y4514" s="534"/>
      <c r="Z4514" s="467"/>
    </row>
    <row r="4515" spans="1:28" s="751" customFormat="1" ht="24.75" customHeight="1" x14ac:dyDescent="0.15">
      <c r="A4515" s="8">
        <v>29</v>
      </c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14"/>
      <c r="U4515" s="20"/>
      <c r="V4515" s="534"/>
      <c r="W4515" s="534"/>
      <c r="X4515" s="534"/>
      <c r="Y4515" s="534"/>
      <c r="Z4515" s="467"/>
    </row>
    <row r="4516" spans="1:28" s="751" customFormat="1" ht="24.75" customHeight="1" x14ac:dyDescent="0.15">
      <c r="A4516" s="44">
        <v>30</v>
      </c>
      <c r="B4516" s="45"/>
      <c r="C4516" s="45"/>
      <c r="D4516" s="45"/>
      <c r="E4516" s="45"/>
      <c r="F4516" s="45"/>
      <c r="G4516" s="45"/>
      <c r="H4516" s="45"/>
      <c r="I4516" s="45"/>
      <c r="J4516" s="45"/>
      <c r="K4516" s="45"/>
      <c r="L4516" s="45"/>
      <c r="M4516" s="45"/>
      <c r="N4516" s="45"/>
      <c r="O4516" s="45"/>
      <c r="P4516" s="45"/>
      <c r="Q4516" s="45"/>
      <c r="R4516" s="45"/>
      <c r="S4516" s="45"/>
      <c r="T4516" s="46"/>
      <c r="U4516" s="47"/>
      <c r="V4516" s="534"/>
      <c r="W4516" s="534"/>
      <c r="X4516" s="534"/>
      <c r="Y4516" s="534"/>
      <c r="Z4516" s="467"/>
    </row>
    <row r="4517" spans="1:28" s="751" customFormat="1" ht="24.75" customHeight="1" x14ac:dyDescent="0.15">
      <c r="A4517" s="44">
        <v>31</v>
      </c>
      <c r="B4517" s="45"/>
      <c r="C4517" s="45"/>
      <c r="D4517" s="45"/>
      <c r="E4517" s="45"/>
      <c r="F4517" s="45"/>
      <c r="G4517" s="45"/>
      <c r="H4517" s="45"/>
      <c r="I4517" s="45"/>
      <c r="J4517" s="45"/>
      <c r="K4517" s="45"/>
      <c r="L4517" s="45"/>
      <c r="M4517" s="45"/>
      <c r="N4517" s="45"/>
      <c r="O4517" s="45"/>
      <c r="P4517" s="45"/>
      <c r="Q4517" s="45"/>
      <c r="R4517" s="45"/>
      <c r="S4517" s="45"/>
      <c r="T4517" s="46"/>
      <c r="U4517" s="47"/>
      <c r="V4517" s="534"/>
      <c r="W4517" s="534"/>
      <c r="X4517" s="534"/>
      <c r="Y4517" s="534"/>
      <c r="Z4517" s="467"/>
    </row>
    <row r="4518" spans="1:28" s="751" customFormat="1" ht="24.75" customHeight="1" x14ac:dyDescent="0.15">
      <c r="A4518" s="44">
        <v>32</v>
      </c>
      <c r="B4518" s="45"/>
      <c r="C4518" s="45"/>
      <c r="D4518" s="45"/>
      <c r="E4518" s="45"/>
      <c r="F4518" s="45"/>
      <c r="G4518" s="45"/>
      <c r="H4518" s="45"/>
      <c r="I4518" s="45"/>
      <c r="J4518" s="45"/>
      <c r="K4518" s="45"/>
      <c r="L4518" s="45"/>
      <c r="M4518" s="45"/>
      <c r="N4518" s="45"/>
      <c r="O4518" s="45"/>
      <c r="P4518" s="45"/>
      <c r="Q4518" s="45"/>
      <c r="R4518" s="45"/>
      <c r="S4518" s="45"/>
      <c r="T4518" s="46"/>
      <c r="U4518" s="47"/>
      <c r="V4518" s="534"/>
      <c r="W4518" s="534"/>
      <c r="X4518" s="534"/>
      <c r="Y4518" s="534"/>
      <c r="Z4518" s="467"/>
    </row>
    <row r="4519" spans="1:28" s="751" customFormat="1" ht="24.75" customHeight="1" thickBot="1" x14ac:dyDescent="0.2">
      <c r="A4519" s="48">
        <v>33</v>
      </c>
      <c r="B4519" s="12"/>
      <c r="C4519" s="12"/>
      <c r="D4519" s="12"/>
      <c r="E4519" s="12"/>
      <c r="F4519" s="12"/>
      <c r="G4519" s="12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31"/>
      <c r="U4519" s="32"/>
      <c r="V4519" s="534"/>
      <c r="W4519" s="534"/>
      <c r="X4519" s="534"/>
      <c r="Y4519" s="534"/>
      <c r="Z4519" s="467"/>
    </row>
    <row r="4520" spans="1:28" s="751" customFormat="1" ht="20.100000000000001" customHeight="1" thickBot="1" x14ac:dyDescent="0.2">
      <c r="A4520" s="1522" t="s">
        <v>1017</v>
      </c>
      <c r="B4520" s="1523"/>
      <c r="C4520" s="1448" t="s">
        <v>1019</v>
      </c>
      <c r="D4520" s="1448"/>
      <c r="E4520" s="1448"/>
      <c r="F4520" s="1449"/>
      <c r="G4520" s="13"/>
      <c r="H4520" s="13"/>
      <c r="I4520" s="13"/>
      <c r="J4520" s="13"/>
      <c r="K4520" s="13"/>
      <c r="L4520" s="13"/>
      <c r="M4520" s="13"/>
      <c r="N4520" s="13"/>
      <c r="O4520" s="13"/>
      <c r="P4520" s="13"/>
      <c r="Q4520" s="13"/>
      <c r="R4520" s="13"/>
      <c r="S4520" s="13"/>
      <c r="T4520" s="467"/>
      <c r="U4520" s="467"/>
      <c r="V4520" s="534"/>
      <c r="W4520" s="534"/>
      <c r="X4520" s="534"/>
      <c r="Y4520" s="534"/>
      <c r="Z4520" s="467"/>
    </row>
    <row r="4521" spans="1:28" s="1425" customFormat="1" ht="31.5" customHeight="1" thickBot="1" x14ac:dyDescent="0.2">
      <c r="A4521" s="1476" t="s">
        <v>385</v>
      </c>
      <c r="B4521" s="1477"/>
      <c r="C4521" s="1477"/>
      <c r="D4521" s="1477"/>
      <c r="E4521" s="1478"/>
      <c r="F4521" s="1411" t="s">
        <v>1766</v>
      </c>
      <c r="G4521" s="1366"/>
      <c r="H4521" s="1479" t="s">
        <v>2192</v>
      </c>
      <c r="I4521" s="1480"/>
      <c r="J4521" s="1480"/>
      <c r="K4521" s="1370" t="s">
        <v>2193</v>
      </c>
      <c r="L4521" s="1457" t="s">
        <v>2194</v>
      </c>
      <c r="M4521" s="1457"/>
      <c r="N4521" s="1458"/>
      <c r="O4521" s="1366"/>
      <c r="P4521" s="6"/>
      <c r="Q4521" s="6"/>
      <c r="R4521" s="6"/>
      <c r="S4521" s="1366"/>
      <c r="T4521" s="1467" t="s">
        <v>2195</v>
      </c>
      <c r="U4521" s="1468"/>
      <c r="V4521" s="610">
        <f>V4523/V4528</f>
        <v>1.4849290780141843E-2</v>
      </c>
      <c r="W4521" s="610">
        <f>W4523/W4528</f>
        <v>1.4849290780141843E-2</v>
      </c>
      <c r="X4521" s="610">
        <f>AVERAGE(V4521,W4521)</f>
        <v>1.4849290780141843E-2</v>
      </c>
      <c r="Y4521" s="611" t="s">
        <v>1976</v>
      </c>
      <c r="Z4521" s="612">
        <f>ROUND(X4521*1440,0)/1440</f>
        <v>1.4583333333333334E-2</v>
      </c>
    </row>
    <row r="4522" spans="1:28" s="1425" customFormat="1" ht="9" customHeight="1" thickBot="1" x14ac:dyDescent="0.2">
      <c r="A4522" s="1366"/>
      <c r="B4522" s="1366"/>
      <c r="C4522" s="1366"/>
      <c r="D4522" s="1366"/>
      <c r="E4522" s="1366"/>
      <c r="F4522" s="1366"/>
      <c r="G4522" s="1366"/>
      <c r="H4522" s="1366"/>
      <c r="I4522" s="1366"/>
      <c r="J4522" s="1366"/>
      <c r="K4522" s="1366"/>
      <c r="L4522" s="1366"/>
      <c r="M4522" s="1366"/>
      <c r="N4522" s="1366"/>
      <c r="O4522" s="1366"/>
      <c r="P4522" s="1366"/>
      <c r="Q4522" s="1366"/>
      <c r="R4522" s="1366"/>
      <c r="S4522" s="1366"/>
      <c r="T4522" s="1406"/>
      <c r="U4522" s="1406"/>
      <c r="V4522" s="610">
        <v>0.23958333333333334</v>
      </c>
      <c r="W4522" s="610">
        <v>0.23958333333333334</v>
      </c>
      <c r="X4522" s="1406"/>
      <c r="Y4522" s="1406"/>
      <c r="Z4522" s="1401"/>
    </row>
    <row r="4523" spans="1:28" s="1425" customFormat="1" ht="20.100000000000001" customHeight="1" thickBot="1" x14ac:dyDescent="0.2">
      <c r="A4523" s="1495" t="s">
        <v>2196</v>
      </c>
      <c r="B4523" s="1483"/>
      <c r="C4523" s="1483" t="s">
        <v>110</v>
      </c>
      <c r="D4523" s="1483"/>
      <c r="E4523" s="1484"/>
      <c r="F4523" s="1453"/>
      <c r="G4523" s="1454"/>
      <c r="H4523" s="1454"/>
      <c r="I4523" s="1454"/>
      <c r="J4523" s="1454"/>
      <c r="K4523" s="1366"/>
      <c r="L4523" s="1366"/>
      <c r="M4523" s="1366"/>
      <c r="N4523" s="1463" t="s">
        <v>2147</v>
      </c>
      <c r="O4523" s="1464"/>
      <c r="P4523" s="1503">
        <f>Z4521</f>
        <v>1.4583333333333334E-2</v>
      </c>
      <c r="Q4523" s="1504"/>
      <c r="R4523" s="1366"/>
      <c r="S4523" s="1371" t="s">
        <v>2197</v>
      </c>
      <c r="T4523" s="1459">
        <v>6.805555555555555E-2</v>
      </c>
      <c r="U4523" s="1460"/>
      <c r="V4523" s="610">
        <f>V4524-V4522</f>
        <v>0.69791666666666663</v>
      </c>
      <c r="W4523" s="610">
        <f>W4524-W4522</f>
        <v>0.69791666666666663</v>
      </c>
      <c r="X4523" s="1406"/>
      <c r="Y4523" s="1406"/>
      <c r="Z4523" s="1401"/>
    </row>
    <row r="4524" spans="1:28" s="1425" customFormat="1" ht="9" customHeight="1" thickBot="1" x14ac:dyDescent="0.2">
      <c r="A4524" s="1366"/>
      <c r="B4524" s="1366"/>
      <c r="C4524" s="1366"/>
      <c r="D4524" s="1366"/>
      <c r="E4524" s="1366"/>
      <c r="F4524" s="1366"/>
      <c r="G4524" s="1366"/>
      <c r="H4524" s="1366"/>
      <c r="I4524" s="1366"/>
      <c r="J4524" s="1366"/>
      <c r="K4524" s="1366"/>
      <c r="L4524" s="1366"/>
      <c r="M4524" s="1366"/>
      <c r="N4524" s="1366"/>
      <c r="O4524" s="1366"/>
      <c r="P4524" s="1366"/>
      <c r="Q4524" s="1366"/>
      <c r="R4524" s="1366"/>
      <c r="S4524" s="1366"/>
      <c r="T4524" s="1406"/>
      <c r="U4524" s="1406"/>
      <c r="V4524" s="610">
        <v>0.9375</v>
      </c>
      <c r="W4524" s="610">
        <v>0.9375</v>
      </c>
      <c r="X4524" s="1406"/>
      <c r="Y4524" s="1406"/>
      <c r="Z4524" s="1401"/>
    </row>
    <row r="4525" spans="1:28" s="1425" customFormat="1" ht="20.100000000000001" customHeight="1" x14ac:dyDescent="0.15">
      <c r="A4525" s="1499" t="s">
        <v>2198</v>
      </c>
      <c r="B4525" s="1494">
        <v>1</v>
      </c>
      <c r="C4525" s="1494"/>
      <c r="D4525" s="1494">
        <v>2</v>
      </c>
      <c r="E4525" s="1494"/>
      <c r="F4525" s="1494">
        <v>3</v>
      </c>
      <c r="G4525" s="1494"/>
      <c r="H4525" s="1494">
        <v>4</v>
      </c>
      <c r="I4525" s="1494"/>
      <c r="J4525" s="1494">
        <v>5</v>
      </c>
      <c r="K4525" s="1494"/>
      <c r="L4525" s="1494">
        <v>6</v>
      </c>
      <c r="M4525" s="1494"/>
      <c r="N4525" s="1494">
        <v>7</v>
      </c>
      <c r="O4525" s="1494"/>
      <c r="P4525" s="1494">
        <v>8</v>
      </c>
      <c r="Q4525" s="1494"/>
      <c r="R4525" s="1494">
        <v>9</v>
      </c>
      <c r="S4525" s="1494"/>
      <c r="T4525" s="1501">
        <v>10</v>
      </c>
      <c r="U4525" s="1502"/>
      <c r="V4525" s="610"/>
      <c r="W4525" s="610"/>
      <c r="X4525" s="1406"/>
      <c r="Y4525" s="1406"/>
      <c r="Z4525" s="1401"/>
    </row>
    <row r="4526" spans="1:28" s="1425" customFormat="1" ht="24" customHeight="1" x14ac:dyDescent="0.15">
      <c r="A4526" s="1500"/>
      <c r="B4526" s="100" t="s">
        <v>2199</v>
      </c>
      <c r="C4526" s="100" t="s">
        <v>2200</v>
      </c>
      <c r="D4526" s="100" t="s">
        <v>1302</v>
      </c>
      <c r="E4526" s="100" t="s">
        <v>2201</v>
      </c>
      <c r="F4526" s="100" t="s">
        <v>1302</v>
      </c>
      <c r="G4526" s="100" t="s">
        <v>1303</v>
      </c>
      <c r="H4526" s="100" t="s">
        <v>1302</v>
      </c>
      <c r="I4526" s="100" t="s">
        <v>1303</v>
      </c>
      <c r="J4526" s="100" t="s">
        <v>1302</v>
      </c>
      <c r="K4526" s="100" t="s">
        <v>2202</v>
      </c>
      <c r="L4526" s="100" t="s">
        <v>1302</v>
      </c>
      <c r="M4526" s="1372"/>
      <c r="N4526" s="1372"/>
      <c r="O4526" s="1372"/>
      <c r="P4526" s="1372"/>
      <c r="Q4526" s="1372"/>
      <c r="R4526" s="1372"/>
      <c r="S4526" s="1372"/>
      <c r="T4526" s="1373"/>
      <c r="U4526" s="1377"/>
      <c r="V4526" s="1406"/>
      <c r="W4526" s="1406"/>
      <c r="X4526" s="1406"/>
      <c r="Y4526" s="1406"/>
      <c r="Z4526" s="1401"/>
    </row>
    <row r="4527" spans="1:28" s="1425" customFormat="1" ht="24.75" customHeight="1" x14ac:dyDescent="0.15">
      <c r="A4527" s="1342">
        <v>1</v>
      </c>
      <c r="B4527" s="433"/>
      <c r="C4527" s="432">
        <v>0.23958333333333334</v>
      </c>
      <c r="D4527" s="432">
        <v>0.32777777777777778</v>
      </c>
      <c r="E4527" s="432">
        <v>0.40416666666666667</v>
      </c>
      <c r="F4527" s="432">
        <v>0.50277777777777777</v>
      </c>
      <c r="G4527" s="432">
        <v>0.57083333333333353</v>
      </c>
      <c r="H4527" s="433">
        <v>0.67013888888888884</v>
      </c>
      <c r="I4527" s="432">
        <v>0.7381944444444446</v>
      </c>
      <c r="J4527" s="433">
        <v>0.84027777777777779</v>
      </c>
      <c r="K4527" s="433">
        <v>0.90833333333333333</v>
      </c>
      <c r="L4527" s="433"/>
      <c r="M4527" s="317"/>
      <c r="N4527" s="1386"/>
      <c r="O4527" s="1386"/>
      <c r="P4527" s="1386"/>
      <c r="Q4527" s="1386"/>
      <c r="R4527" s="68"/>
      <c r="S4527" s="69"/>
      <c r="T4527" s="1376"/>
      <c r="U4527" s="1380"/>
      <c r="V4527" s="111">
        <f>COUNTA(B4527:U4559)</f>
        <v>94</v>
      </c>
      <c r="W4527" s="112">
        <f>V4527/11/2</f>
        <v>4.2727272727272725</v>
      </c>
      <c r="X4527" s="1406"/>
      <c r="Y4527" s="1406"/>
      <c r="Z4527" s="1401"/>
      <c r="AB4527" s="1393"/>
    </row>
    <row r="4528" spans="1:28" s="1425" customFormat="1" ht="24.75" customHeight="1" x14ac:dyDescent="0.15">
      <c r="A4528" s="1342">
        <v>2</v>
      </c>
      <c r="B4528" s="433"/>
      <c r="C4528" s="432">
        <v>0.25416666666666665</v>
      </c>
      <c r="D4528" s="432">
        <v>0.34583333333333333</v>
      </c>
      <c r="E4528" s="432">
        <v>0.42152777777777778</v>
      </c>
      <c r="F4528" s="432">
        <v>0.52083333333333337</v>
      </c>
      <c r="G4528" s="432">
        <v>0.58888888888888913</v>
      </c>
      <c r="H4528" s="433">
        <v>0.68819444444444444</v>
      </c>
      <c r="I4528" s="432">
        <v>0.7562500000000002</v>
      </c>
      <c r="J4528" s="433">
        <v>0.85833333333333339</v>
      </c>
      <c r="K4528" s="433">
        <v>0.92291666666666661</v>
      </c>
      <c r="L4528" s="433"/>
      <c r="M4528" s="317"/>
      <c r="N4528" s="1386"/>
      <c r="O4528" s="1386"/>
      <c r="P4528" s="1386"/>
      <c r="Q4528" s="1386"/>
      <c r="R4528" s="68"/>
      <c r="S4528" s="69"/>
      <c r="T4528" s="1376"/>
      <c r="U4528" s="1380"/>
      <c r="V4528" s="114">
        <f>COUNTA(B4527:B4559,D4527:D4559,F4527:F4559,H4527:H4559,J4527:J4559,L4527:L4559,N4527:N4559,P4527:P4559,R4527:R4559,T4527:T4559)</f>
        <v>47</v>
      </c>
      <c r="W4528" s="114">
        <f>COUNTA(C4527:C4559,E4527:E4559,G4527:G4559,I4527:I4559,K4527:K4559,M4527:M4559,O4527:O4559,Q4527:Q4559,S4527:S4559,U4527:U4559)</f>
        <v>47</v>
      </c>
      <c r="X4528" s="1406"/>
      <c r="Y4528" s="1406">
        <f>(V4528+W4528)/2</f>
        <v>47</v>
      </c>
      <c r="Z4528" s="1401"/>
      <c r="AB4528" s="1393" t="s">
        <v>1304</v>
      </c>
    </row>
    <row r="4529" spans="1:28" s="1425" customFormat="1" ht="24.75" customHeight="1" x14ac:dyDescent="0.15">
      <c r="A4529" s="1342">
        <v>3</v>
      </c>
      <c r="B4529" s="433"/>
      <c r="C4529" s="432">
        <v>0.26874999999999999</v>
      </c>
      <c r="D4529" s="432">
        <v>0.36319444444444443</v>
      </c>
      <c r="E4529" s="432">
        <v>0.43541666666666667</v>
      </c>
      <c r="F4529" s="432">
        <v>0.53472222222222221</v>
      </c>
      <c r="G4529" s="432">
        <v>0.60277777777777797</v>
      </c>
      <c r="H4529" s="433">
        <v>0.70625000000000004</v>
      </c>
      <c r="I4529" s="432">
        <v>0.7743055555555558</v>
      </c>
      <c r="J4529" s="433">
        <v>0.87500000000000011</v>
      </c>
      <c r="K4529" s="433">
        <v>0.93749999999999989</v>
      </c>
      <c r="L4529" s="433"/>
      <c r="M4529" s="317"/>
      <c r="N4529" s="1386"/>
      <c r="O4529" s="1386"/>
      <c r="P4529" s="1386"/>
      <c r="Q4529" s="1386"/>
      <c r="R4529" s="68"/>
      <c r="S4529" s="69"/>
      <c r="T4529" s="1376"/>
      <c r="U4529" s="1380"/>
      <c r="V4529" s="1406" t="s">
        <v>2203</v>
      </c>
      <c r="W4529" s="1406" t="s">
        <v>144</v>
      </c>
      <c r="X4529" s="1406"/>
      <c r="Y4529" s="1406" t="s">
        <v>145</v>
      </c>
      <c r="Z4529" s="1401"/>
      <c r="AB4529" s="1393" t="s">
        <v>1305</v>
      </c>
    </row>
    <row r="4530" spans="1:28" s="1425" customFormat="1" ht="24.75" customHeight="1" x14ac:dyDescent="0.15">
      <c r="A4530" s="1342">
        <v>4</v>
      </c>
      <c r="B4530" s="433"/>
      <c r="C4530" s="826">
        <v>0.28125</v>
      </c>
      <c r="D4530" s="432">
        <v>0.37708333333333333</v>
      </c>
      <c r="E4530" s="432">
        <v>0.44791666666666669</v>
      </c>
      <c r="F4530" s="432">
        <v>0.54722222222222217</v>
      </c>
      <c r="G4530" s="432">
        <v>0.61527777777777792</v>
      </c>
      <c r="H4530" s="1004">
        <v>0.71875</v>
      </c>
      <c r="I4530" s="432">
        <v>0.7923611111111114</v>
      </c>
      <c r="J4530" s="433">
        <v>0.89166666666666683</v>
      </c>
      <c r="K4530" s="433"/>
      <c r="L4530" s="433"/>
      <c r="M4530" s="317"/>
      <c r="N4530" s="1386"/>
      <c r="O4530" s="1386"/>
      <c r="P4530" s="1386"/>
      <c r="Q4530" s="1386"/>
      <c r="R4530" s="68"/>
      <c r="S4530" s="69"/>
      <c r="T4530" s="1376"/>
      <c r="U4530" s="1380"/>
      <c r="V4530" s="614" t="s">
        <v>27</v>
      </c>
      <c r="W4530" s="614" t="s">
        <v>28</v>
      </c>
      <c r="X4530" s="1406"/>
      <c r="Y4530" s="1406"/>
      <c r="Z4530" s="1401"/>
      <c r="AB4530" s="1393"/>
    </row>
    <row r="4531" spans="1:28" s="1425" customFormat="1" ht="24.75" customHeight="1" x14ac:dyDescent="0.15">
      <c r="A4531" s="1342">
        <v>5</v>
      </c>
      <c r="B4531" s="556" t="s">
        <v>114</v>
      </c>
      <c r="C4531" s="826">
        <v>0.29375000000000001</v>
      </c>
      <c r="D4531" s="432">
        <v>0.39097222222222222</v>
      </c>
      <c r="E4531" s="432">
        <v>0.4604166666666667</v>
      </c>
      <c r="F4531" s="432">
        <v>0.55972222222222212</v>
      </c>
      <c r="G4531" s="432">
        <v>0.62777777777777788</v>
      </c>
      <c r="H4531" s="1004">
        <v>0.73124999999999996</v>
      </c>
      <c r="I4531" s="432">
        <v>0.80902777777777812</v>
      </c>
      <c r="J4531" s="433">
        <v>0.90694444444444455</v>
      </c>
      <c r="K4531" s="433"/>
      <c r="L4531" s="433"/>
      <c r="M4531" s="317"/>
      <c r="N4531" s="1386"/>
      <c r="O4531" s="1386"/>
      <c r="P4531" s="1386"/>
      <c r="Q4531" s="1386"/>
      <c r="R4531" s="68"/>
      <c r="S4531" s="69"/>
      <c r="T4531" s="1376"/>
      <c r="U4531" s="1380"/>
      <c r="V4531" s="614" t="s">
        <v>29</v>
      </c>
      <c r="W4531" s="614" t="s">
        <v>30</v>
      </c>
      <c r="X4531" s="1406"/>
      <c r="Y4531" s="1406"/>
      <c r="Z4531" s="1401"/>
      <c r="AB4531" s="1393"/>
    </row>
    <row r="4532" spans="1:28" s="1425" customFormat="1" ht="24.75" customHeight="1" x14ac:dyDescent="0.15">
      <c r="A4532" s="1342">
        <v>6</v>
      </c>
      <c r="B4532" s="432">
        <v>0.23958333333333334</v>
      </c>
      <c r="C4532" s="826">
        <v>0.30625000000000002</v>
      </c>
      <c r="D4532" s="432">
        <v>0.40486111111111112</v>
      </c>
      <c r="E4532" s="432">
        <v>0.47291666666666671</v>
      </c>
      <c r="F4532" s="432">
        <v>0.57222222222222208</v>
      </c>
      <c r="G4532" s="432">
        <v>0.64027777777777783</v>
      </c>
      <c r="H4532" s="1004">
        <v>0.74374999999999991</v>
      </c>
      <c r="I4532" s="432">
        <v>0.82291666666666696</v>
      </c>
      <c r="J4532" s="433">
        <v>0.92222222222222228</v>
      </c>
      <c r="K4532" s="433"/>
      <c r="L4532" s="433"/>
      <c r="M4532" s="317"/>
      <c r="N4532" s="1386"/>
      <c r="O4532" s="1386"/>
      <c r="P4532" s="1386"/>
      <c r="Q4532" s="1386"/>
      <c r="R4532" s="68"/>
      <c r="S4532" s="69"/>
      <c r="T4532" s="1376"/>
      <c r="U4532" s="1380"/>
      <c r="V4532" s="615">
        <f>J4530-J4529</f>
        <v>1.6666666666666718E-2</v>
      </c>
      <c r="W4532" s="615">
        <f>I4537-I4536</f>
        <v>1.4583333333333282E-2</v>
      </c>
      <c r="X4532" s="1406"/>
      <c r="Y4532" s="1406"/>
      <c r="Z4532" s="1401"/>
      <c r="AB4532" s="1393" t="s">
        <v>2204</v>
      </c>
    </row>
    <row r="4533" spans="1:28" s="1425" customFormat="1" ht="24.75" customHeight="1" x14ac:dyDescent="0.15">
      <c r="A4533" s="1342">
        <v>7</v>
      </c>
      <c r="B4533" s="432">
        <v>0.25208333333333333</v>
      </c>
      <c r="C4533" s="826">
        <v>0.31875000000000003</v>
      </c>
      <c r="D4533" s="432">
        <v>0.41805555555555557</v>
      </c>
      <c r="E4533" s="432">
        <v>0.48611111111111116</v>
      </c>
      <c r="F4533" s="432">
        <v>0.58541666666666647</v>
      </c>
      <c r="G4533" s="432">
        <v>0.65347222222222223</v>
      </c>
      <c r="H4533" s="1004">
        <v>0.75624999999999987</v>
      </c>
      <c r="I4533" s="432">
        <v>0.8368055555555558</v>
      </c>
      <c r="J4533" s="433">
        <v>0.9375</v>
      </c>
      <c r="K4533" s="433"/>
      <c r="L4533" s="433"/>
      <c r="M4533" s="317"/>
      <c r="N4533" s="1386"/>
      <c r="O4533" s="1386"/>
      <c r="P4533" s="1386"/>
      <c r="Q4533" s="1386"/>
      <c r="R4533" s="68"/>
      <c r="S4533" s="69"/>
      <c r="T4533" s="1376"/>
      <c r="U4533" s="1380"/>
      <c r="V4533" s="615">
        <f>J4531-J4530</f>
        <v>1.5277777777777724E-2</v>
      </c>
      <c r="W4533" s="615">
        <f>K4527-I4537</f>
        <v>1.4583333333333282E-2</v>
      </c>
      <c r="X4533" s="1406"/>
      <c r="Y4533" s="1406"/>
      <c r="Z4533" s="1401"/>
      <c r="AB4533" s="1393" t="s">
        <v>2205</v>
      </c>
    </row>
    <row r="4534" spans="1:28" s="1425" customFormat="1" ht="24.75" customHeight="1" x14ac:dyDescent="0.15">
      <c r="A4534" s="1342">
        <v>8</v>
      </c>
      <c r="B4534" s="432">
        <v>0.26458333333333334</v>
      </c>
      <c r="C4534" s="431">
        <v>0.33333333333333337</v>
      </c>
      <c r="D4534" s="432">
        <v>0.43263888888888891</v>
      </c>
      <c r="E4534" s="432">
        <v>0.50069444444444444</v>
      </c>
      <c r="F4534" s="432">
        <v>0.59999999999999976</v>
      </c>
      <c r="G4534" s="433">
        <v>0.66805555555555551</v>
      </c>
      <c r="H4534" s="1004">
        <v>0.76874999999999982</v>
      </c>
      <c r="I4534" s="432">
        <v>0.85069444444444464</v>
      </c>
      <c r="J4534" s="433"/>
      <c r="K4534" s="433"/>
      <c r="L4534" s="433"/>
      <c r="M4534" s="317"/>
      <c r="N4534" s="1386"/>
      <c r="O4534" s="1386"/>
      <c r="P4534" s="1386"/>
      <c r="Q4534" s="1386"/>
      <c r="R4534" s="68"/>
      <c r="S4534" s="69"/>
      <c r="T4534" s="1376"/>
      <c r="U4534" s="1380"/>
      <c r="V4534" s="615">
        <f>J4532-J4531</f>
        <v>1.5277777777777724E-2</v>
      </c>
      <c r="W4534" s="615">
        <f>K4528-K4527</f>
        <v>1.4583333333333282E-2</v>
      </c>
      <c r="X4534" s="1406"/>
      <c r="Y4534" s="1406"/>
      <c r="Z4534" s="1401"/>
      <c r="AB4534" s="1393"/>
    </row>
    <row r="4535" spans="1:28" s="1425" customFormat="1" ht="24.75" customHeight="1" x14ac:dyDescent="0.15">
      <c r="A4535" s="1342">
        <v>9</v>
      </c>
      <c r="B4535" s="1386">
        <v>0.27708333333333335</v>
      </c>
      <c r="C4535" s="1386">
        <v>0.35069444444444448</v>
      </c>
      <c r="D4535" s="1386">
        <v>0.44861111111111113</v>
      </c>
      <c r="E4535" s="1386">
        <v>0.51666666666666672</v>
      </c>
      <c r="F4535" s="1386">
        <v>0.61597222222222203</v>
      </c>
      <c r="G4535" s="1386">
        <v>0.68402777777777779</v>
      </c>
      <c r="H4535" s="1368">
        <v>0.78611111111111098</v>
      </c>
      <c r="I4535" s="432">
        <v>0.86458333333333348</v>
      </c>
      <c r="J4535" s="1386"/>
      <c r="K4535" s="1386"/>
      <c r="L4535" s="1386"/>
      <c r="M4535" s="317"/>
      <c r="N4535" s="1386"/>
      <c r="O4535" s="1386"/>
      <c r="P4535" s="1386"/>
      <c r="Q4535" s="1386"/>
      <c r="R4535" s="68"/>
      <c r="S4535" s="69"/>
      <c r="T4535" s="1376"/>
      <c r="U4535" s="1380"/>
      <c r="V4535" s="615">
        <f>J4533-J4532</f>
        <v>1.5277777777777724E-2</v>
      </c>
      <c r="W4535" s="615">
        <f>K4529-K4528</f>
        <v>1.4583333333333282E-2</v>
      </c>
      <c r="X4535" s="1406"/>
      <c r="Y4535" s="1406"/>
      <c r="Z4535" s="1401"/>
      <c r="AB4535" s="1393"/>
    </row>
    <row r="4536" spans="1:28" s="1425" customFormat="1" ht="24.75" customHeight="1" x14ac:dyDescent="0.15">
      <c r="A4536" s="1342">
        <v>10</v>
      </c>
      <c r="B4536" s="1386">
        <v>0.29236111111111113</v>
      </c>
      <c r="C4536" s="1386">
        <v>0.36805555555555558</v>
      </c>
      <c r="D4536" s="1386">
        <v>0.46666666666666667</v>
      </c>
      <c r="E4536" s="1386">
        <v>0.53472222222222232</v>
      </c>
      <c r="F4536" s="1386">
        <v>0.63402777777777763</v>
      </c>
      <c r="G4536" s="1386">
        <v>0.70208333333333339</v>
      </c>
      <c r="H4536" s="1386">
        <v>0.80416666666666659</v>
      </c>
      <c r="I4536" s="432">
        <v>0.87916666666666676</v>
      </c>
      <c r="J4536" s="1386"/>
      <c r="K4536" s="1386"/>
      <c r="L4536" s="1386"/>
      <c r="M4536" s="317"/>
      <c r="N4536" s="1386"/>
      <c r="O4536" s="1386"/>
      <c r="P4536" s="1386"/>
      <c r="Q4536" s="1386"/>
      <c r="R4536" s="68"/>
      <c r="S4536" s="69"/>
      <c r="T4536" s="1376"/>
      <c r="U4536" s="1380"/>
      <c r="V4536" s="615"/>
      <c r="W4536" s="615"/>
      <c r="X4536" s="1406"/>
      <c r="Y4536" s="1406"/>
      <c r="Z4536" s="1401"/>
      <c r="AB4536" s="1393"/>
    </row>
    <row r="4537" spans="1:28" s="1425" customFormat="1" ht="24.75" customHeight="1" x14ac:dyDescent="0.15">
      <c r="A4537" s="1342">
        <v>11</v>
      </c>
      <c r="B4537" s="1386">
        <v>0.30972222222222223</v>
      </c>
      <c r="C4537" s="1386">
        <v>0.38611111111111113</v>
      </c>
      <c r="D4537" s="1386">
        <v>0.48472222222222222</v>
      </c>
      <c r="E4537" s="1386">
        <v>0.55277777777777792</v>
      </c>
      <c r="F4537" s="1386">
        <v>0.65208333333333324</v>
      </c>
      <c r="G4537" s="1386">
        <v>0.72013888888888899</v>
      </c>
      <c r="H4537" s="1386">
        <v>0.82222222222222219</v>
      </c>
      <c r="I4537" s="432">
        <v>0.89375000000000004</v>
      </c>
      <c r="J4537" s="1386"/>
      <c r="K4537" s="1386"/>
      <c r="L4537" s="1386"/>
      <c r="M4537" s="317"/>
      <c r="N4537" s="1386"/>
      <c r="O4537" s="1386"/>
      <c r="P4537" s="1386"/>
      <c r="Q4537" s="1386"/>
      <c r="R4537" s="68"/>
      <c r="S4537" s="69"/>
      <c r="T4537" s="1376"/>
      <c r="U4537" s="1380"/>
      <c r="V4537" s="615"/>
      <c r="W4537" s="615"/>
      <c r="X4537" s="1406"/>
      <c r="Y4537" s="617"/>
      <c r="Z4537" s="1401"/>
      <c r="AA4537" s="640"/>
      <c r="AB4537" s="1393"/>
    </row>
    <row r="4538" spans="1:28" s="1425" customFormat="1" ht="24.75" customHeight="1" x14ac:dyDescent="0.15">
      <c r="A4538" s="1342">
        <v>12</v>
      </c>
      <c r="B4538" s="1386"/>
      <c r="C4538" s="1386"/>
      <c r="D4538" s="1386"/>
      <c r="E4538" s="1386"/>
      <c r="F4538" s="1386"/>
      <c r="G4538" s="1386"/>
      <c r="H4538" s="1386"/>
      <c r="I4538" s="1386"/>
      <c r="J4538" s="1386"/>
      <c r="K4538" s="1386"/>
      <c r="L4538" s="1386"/>
      <c r="M4538" s="1386"/>
      <c r="N4538" s="1386"/>
      <c r="O4538" s="1386"/>
      <c r="P4538" s="1386"/>
      <c r="Q4538" s="1386"/>
      <c r="R4538" s="68"/>
      <c r="S4538" s="69"/>
      <c r="T4538" s="1376"/>
      <c r="U4538" s="1380"/>
      <c r="V4538" s="615"/>
      <c r="W4538" s="615"/>
      <c r="X4538" s="1406"/>
      <c r="Y4538" s="1406"/>
      <c r="Z4538" s="1401"/>
    </row>
    <row r="4539" spans="1:28" s="1425" customFormat="1" ht="24.75" customHeight="1" x14ac:dyDescent="0.15">
      <c r="A4539" s="1342">
        <v>13</v>
      </c>
      <c r="B4539" s="1386"/>
      <c r="C4539" s="1386"/>
      <c r="D4539" s="1386"/>
      <c r="E4539" s="1386"/>
      <c r="F4539" s="1386"/>
      <c r="G4539" s="1386"/>
      <c r="H4539" s="1386"/>
      <c r="I4539" s="1386"/>
      <c r="J4539" s="1386"/>
      <c r="K4539" s="1386"/>
      <c r="L4539" s="1386"/>
      <c r="M4539" s="1386"/>
      <c r="N4539" s="1386"/>
      <c r="O4539" s="1386"/>
      <c r="P4539" s="1386"/>
      <c r="Q4539" s="1386"/>
      <c r="R4539" s="68"/>
      <c r="S4539" s="69"/>
      <c r="T4539" s="1376"/>
      <c r="U4539" s="1380"/>
      <c r="V4539" s="616"/>
      <c r="W4539" s="616"/>
      <c r="X4539" s="1406"/>
      <c r="Y4539" s="1406"/>
      <c r="Z4539" s="1401"/>
    </row>
    <row r="4540" spans="1:28" s="1425" customFormat="1" ht="24.75" customHeight="1" x14ac:dyDescent="0.15">
      <c r="A4540" s="1342">
        <v>14</v>
      </c>
      <c r="B4540" s="1386"/>
      <c r="C4540" s="1386"/>
      <c r="D4540" s="1386"/>
      <c r="E4540" s="1386"/>
      <c r="F4540" s="1386"/>
      <c r="G4540" s="1386"/>
      <c r="H4540" s="1386"/>
      <c r="I4540" s="1386"/>
      <c r="J4540" s="1386"/>
      <c r="K4540" s="1386"/>
      <c r="L4540" s="1386"/>
      <c r="M4540" s="1386"/>
      <c r="N4540" s="1386"/>
      <c r="O4540" s="1386"/>
      <c r="P4540" s="1386"/>
      <c r="Q4540" s="1386"/>
      <c r="R4540" s="68"/>
      <c r="S4540" s="69"/>
      <c r="T4540" s="1376"/>
      <c r="U4540" s="1380"/>
      <c r="V4540" s="1406"/>
      <c r="W4540" s="1406"/>
      <c r="X4540" s="1406"/>
      <c r="Y4540" s="1406"/>
      <c r="Z4540" s="1401"/>
    </row>
    <row r="4541" spans="1:28" s="1425" customFormat="1" ht="24.75" customHeight="1" x14ac:dyDescent="0.15">
      <c r="A4541" s="1342">
        <v>15</v>
      </c>
      <c r="B4541" s="1386"/>
      <c r="C4541" s="1386"/>
      <c r="D4541" s="1386"/>
      <c r="E4541" s="1386"/>
      <c r="F4541" s="1386"/>
      <c r="G4541" s="1386"/>
      <c r="H4541" s="1386"/>
      <c r="I4541" s="1386"/>
      <c r="J4541" s="1386"/>
      <c r="K4541" s="1386"/>
      <c r="L4541" s="1386"/>
      <c r="M4541" s="1386"/>
      <c r="N4541" s="1386"/>
      <c r="O4541" s="1386"/>
      <c r="P4541" s="1386"/>
      <c r="Q4541" s="1386"/>
      <c r="R4541" s="68"/>
      <c r="S4541" s="69"/>
      <c r="T4541" s="1376"/>
      <c r="U4541" s="1380"/>
      <c r="V4541" s="1406"/>
      <c r="W4541" s="1406"/>
      <c r="X4541" s="1406"/>
      <c r="Y4541" s="1406"/>
      <c r="Z4541" s="1401"/>
    </row>
    <row r="4542" spans="1:28" s="1425" customFormat="1" ht="24.75" customHeight="1" x14ac:dyDescent="0.15">
      <c r="A4542" s="1342">
        <v>16</v>
      </c>
      <c r="B4542" s="1386"/>
      <c r="C4542" s="1386"/>
      <c r="D4542" s="1386"/>
      <c r="E4542" s="1386"/>
      <c r="F4542" s="1386"/>
      <c r="G4542" s="1386"/>
      <c r="H4542" s="1386"/>
      <c r="I4542" s="1386"/>
      <c r="J4542" s="1386"/>
      <c r="K4542" s="1386"/>
      <c r="L4542" s="1386"/>
      <c r="M4542" s="1386"/>
      <c r="N4542" s="1386"/>
      <c r="O4542" s="1386"/>
      <c r="P4542" s="1386"/>
      <c r="Q4542" s="1386"/>
      <c r="R4542" s="68"/>
      <c r="S4542" s="69"/>
      <c r="T4542" s="1376"/>
      <c r="U4542" s="1380"/>
      <c r="V4542" s="1406"/>
      <c r="W4542" s="1406"/>
      <c r="X4542" s="1406"/>
      <c r="Y4542" s="1406"/>
      <c r="Z4542" s="1401"/>
    </row>
    <row r="4543" spans="1:28" s="1425" customFormat="1" ht="24.75" customHeight="1" x14ac:dyDescent="0.15">
      <c r="A4543" s="1342">
        <v>17</v>
      </c>
      <c r="B4543" s="1386"/>
      <c r="C4543" s="1386"/>
      <c r="D4543" s="1386"/>
      <c r="E4543" s="1386"/>
      <c r="F4543" s="1386"/>
      <c r="G4543" s="1386"/>
      <c r="H4543" s="1386"/>
      <c r="I4543" s="1386"/>
      <c r="J4543" s="1386"/>
      <c r="K4543" s="1386"/>
      <c r="L4543" s="1386"/>
      <c r="M4543" s="1386"/>
      <c r="N4543" s="1386"/>
      <c r="O4543" s="1386"/>
      <c r="P4543" s="1386"/>
      <c r="Q4543" s="1386"/>
      <c r="R4543" s="68"/>
      <c r="S4543" s="69"/>
      <c r="T4543" s="1376"/>
      <c r="U4543" s="1380"/>
      <c r="V4543" s="1406"/>
      <c r="W4543" s="1406"/>
      <c r="X4543" s="1406"/>
      <c r="Y4543" s="1406"/>
      <c r="Z4543" s="1401"/>
    </row>
    <row r="4544" spans="1:28" s="1425" customFormat="1" ht="24.75" customHeight="1" x14ac:dyDescent="0.15">
      <c r="A4544" s="1342">
        <v>18</v>
      </c>
      <c r="B4544" s="1386"/>
      <c r="C4544" s="1386"/>
      <c r="D4544" s="1386"/>
      <c r="E4544" s="1386"/>
      <c r="F4544" s="1386"/>
      <c r="G4544" s="1386"/>
      <c r="H4544" s="1386"/>
      <c r="I4544" s="1386"/>
      <c r="J4544" s="1386"/>
      <c r="K4544" s="1386"/>
      <c r="L4544" s="1386"/>
      <c r="M4544" s="1386"/>
      <c r="N4544" s="1386"/>
      <c r="O4544" s="1386"/>
      <c r="P4544" s="1386"/>
      <c r="Q4544" s="1386"/>
      <c r="R4544" s="68"/>
      <c r="S4544" s="69"/>
      <c r="T4544" s="1376"/>
      <c r="U4544" s="1380"/>
      <c r="V4544" s="1406"/>
      <c r="W4544" s="1406"/>
      <c r="X4544" s="1406"/>
      <c r="Y4544" s="1406"/>
      <c r="Z4544" s="1401"/>
    </row>
    <row r="4545" spans="1:26" s="1425" customFormat="1" ht="24.75" customHeight="1" x14ac:dyDescent="0.15">
      <c r="A4545" s="1342">
        <v>19</v>
      </c>
      <c r="B4545" s="1386"/>
      <c r="C4545" s="1386"/>
      <c r="D4545" s="1386"/>
      <c r="E4545" s="1386"/>
      <c r="F4545" s="1386"/>
      <c r="G4545" s="1386"/>
      <c r="H4545" s="1386"/>
      <c r="I4545" s="1386"/>
      <c r="J4545" s="1386"/>
      <c r="K4545" s="1386"/>
      <c r="L4545" s="1386"/>
      <c r="M4545" s="1386"/>
      <c r="N4545" s="1386"/>
      <c r="O4545" s="1386"/>
      <c r="P4545" s="1386"/>
      <c r="Q4545" s="1386"/>
      <c r="R4545" s="1373"/>
      <c r="S4545" s="69"/>
      <c r="T4545" s="1376"/>
      <c r="U4545" s="1380"/>
      <c r="V4545" s="1406"/>
      <c r="W4545" s="1406"/>
      <c r="X4545" s="1406"/>
      <c r="Y4545" s="1406"/>
      <c r="Z4545" s="1401"/>
    </row>
    <row r="4546" spans="1:26" s="1425" customFormat="1" ht="24.75" customHeight="1" x14ac:dyDescent="0.15">
      <c r="A4546" s="1342">
        <v>20</v>
      </c>
      <c r="B4546" s="1368"/>
      <c r="C4546" s="1368"/>
      <c r="D4546" s="1368"/>
      <c r="E4546" s="1368"/>
      <c r="F4546" s="1368"/>
      <c r="G4546" s="1368"/>
      <c r="H4546" s="1368"/>
      <c r="I4546" s="1368"/>
      <c r="J4546" s="1368"/>
      <c r="K4546" s="1368"/>
      <c r="L4546" s="1368"/>
      <c r="M4546" s="1368"/>
      <c r="N4546" s="1368"/>
      <c r="O4546" s="1368"/>
      <c r="P4546" s="1368"/>
      <c r="Q4546" s="1368"/>
      <c r="R4546" s="1372"/>
      <c r="S4546" s="1369"/>
      <c r="T4546" s="1376"/>
      <c r="U4546" s="1380"/>
      <c r="V4546" s="1406"/>
      <c r="W4546" s="1406"/>
      <c r="X4546" s="1406"/>
      <c r="Y4546" s="1406"/>
      <c r="Z4546" s="1401"/>
    </row>
    <row r="4547" spans="1:26" s="1425" customFormat="1" ht="24.75" customHeight="1" x14ac:dyDescent="0.15">
      <c r="A4547" s="1342">
        <v>21</v>
      </c>
      <c r="B4547" s="1369"/>
      <c r="C4547" s="1369"/>
      <c r="D4547" s="1369"/>
      <c r="E4547" s="1369"/>
      <c r="F4547" s="1369"/>
      <c r="G4547" s="1369"/>
      <c r="H4547" s="1369"/>
      <c r="I4547" s="1369"/>
      <c r="J4547" s="1369"/>
      <c r="K4547" s="1369"/>
      <c r="L4547" s="1369"/>
      <c r="M4547" s="1369"/>
      <c r="N4547" s="1369"/>
      <c r="O4547" s="1369"/>
      <c r="P4547" s="1369"/>
      <c r="Q4547" s="1369"/>
      <c r="R4547" s="1369"/>
      <c r="S4547" s="1369"/>
      <c r="T4547" s="1376"/>
      <c r="U4547" s="1380"/>
      <c r="V4547" s="1406"/>
      <c r="W4547" s="1406"/>
      <c r="X4547" s="1406"/>
      <c r="Y4547" s="1406"/>
      <c r="Z4547" s="1401"/>
    </row>
    <row r="4548" spans="1:26" s="1425" customFormat="1" ht="24.75" customHeight="1" x14ac:dyDescent="0.15">
      <c r="A4548" s="1447">
        <v>22</v>
      </c>
      <c r="B4548" s="1369"/>
      <c r="C4548" s="1369"/>
      <c r="D4548" s="1369"/>
      <c r="E4548" s="1369"/>
      <c r="F4548" s="1369"/>
      <c r="G4548" s="1369"/>
      <c r="H4548" s="1369"/>
      <c r="I4548" s="1369"/>
      <c r="J4548" s="1369"/>
      <c r="K4548" s="1369"/>
      <c r="L4548" s="1369"/>
      <c r="M4548" s="1369"/>
      <c r="N4548" s="1369"/>
      <c r="O4548" s="1369"/>
      <c r="P4548" s="1369"/>
      <c r="Q4548" s="1369"/>
      <c r="R4548" s="1369"/>
      <c r="S4548" s="1369"/>
      <c r="T4548" s="1376"/>
      <c r="U4548" s="1380"/>
      <c r="V4548" s="1406"/>
      <c r="W4548" s="1406"/>
      <c r="X4548" s="1406"/>
      <c r="Y4548" s="1406"/>
      <c r="Z4548" s="1401"/>
    </row>
    <row r="4549" spans="1:26" s="1425" customFormat="1" ht="24.75" customHeight="1" x14ac:dyDescent="0.15">
      <c r="A4549" s="1447">
        <v>23</v>
      </c>
      <c r="B4549" s="1369"/>
      <c r="C4549" s="1369"/>
      <c r="D4549" s="1369"/>
      <c r="E4549" s="1369"/>
      <c r="F4549" s="1369"/>
      <c r="G4549" s="1369"/>
      <c r="H4549" s="1369"/>
      <c r="I4549" s="1369"/>
      <c r="J4549" s="1369"/>
      <c r="K4549" s="1369"/>
      <c r="L4549" s="1369"/>
      <c r="M4549" s="1369"/>
      <c r="N4549" s="1369"/>
      <c r="O4549" s="1369"/>
      <c r="P4549" s="1369"/>
      <c r="Q4549" s="1369"/>
      <c r="R4549" s="1369"/>
      <c r="S4549" s="1369"/>
      <c r="T4549" s="1376"/>
      <c r="U4549" s="1380"/>
      <c r="V4549" s="1406"/>
      <c r="W4549" s="1406"/>
      <c r="X4549" s="1406"/>
      <c r="Y4549" s="1406"/>
      <c r="Z4549" s="1401"/>
    </row>
    <row r="4550" spans="1:26" s="1425" customFormat="1" ht="24.75" customHeight="1" x14ac:dyDescent="0.15">
      <c r="A4550" s="1447">
        <v>24</v>
      </c>
      <c r="B4550" s="1369"/>
      <c r="C4550" s="1369"/>
      <c r="D4550" s="1369"/>
      <c r="E4550" s="1369"/>
      <c r="F4550" s="1369"/>
      <c r="G4550" s="1369"/>
      <c r="H4550" s="1369"/>
      <c r="I4550" s="1369"/>
      <c r="J4550" s="1369"/>
      <c r="K4550" s="1369"/>
      <c r="L4550" s="1369"/>
      <c r="M4550" s="1369"/>
      <c r="N4550" s="1369"/>
      <c r="O4550" s="1369"/>
      <c r="P4550" s="1369"/>
      <c r="Q4550" s="1369"/>
      <c r="R4550" s="1369"/>
      <c r="S4550" s="1369"/>
      <c r="T4550" s="1376"/>
      <c r="U4550" s="1380"/>
      <c r="V4550" s="1406"/>
      <c r="W4550" s="1406"/>
      <c r="X4550" s="1406"/>
      <c r="Y4550" s="1406"/>
      <c r="Z4550" s="1401"/>
    </row>
    <row r="4551" spans="1:26" s="1425" customFormat="1" ht="24.75" customHeight="1" x14ac:dyDescent="0.15">
      <c r="A4551" s="1447">
        <v>25</v>
      </c>
      <c r="B4551" s="1369"/>
      <c r="C4551" s="1369"/>
      <c r="D4551" s="1369"/>
      <c r="E4551" s="1369"/>
      <c r="F4551" s="1369"/>
      <c r="G4551" s="1369"/>
      <c r="H4551" s="1369"/>
      <c r="I4551" s="1369"/>
      <c r="J4551" s="1369"/>
      <c r="K4551" s="1369"/>
      <c r="L4551" s="1369"/>
      <c r="M4551" s="1369"/>
      <c r="N4551" s="1369"/>
      <c r="O4551" s="1369"/>
      <c r="P4551" s="1369"/>
      <c r="Q4551" s="1369"/>
      <c r="R4551" s="1369"/>
      <c r="S4551" s="1369"/>
      <c r="T4551" s="1376"/>
      <c r="U4551" s="1380"/>
      <c r="V4551" s="1406"/>
      <c r="W4551" s="1406"/>
      <c r="X4551" s="1406"/>
      <c r="Y4551" s="1406"/>
      <c r="Z4551" s="1401"/>
    </row>
    <row r="4552" spans="1:26" s="1425" customFormat="1" ht="24.75" customHeight="1" x14ac:dyDescent="0.15">
      <c r="A4552" s="1447">
        <v>26</v>
      </c>
      <c r="B4552" s="1369"/>
      <c r="C4552" s="1369"/>
      <c r="D4552" s="1369"/>
      <c r="E4552" s="1369"/>
      <c r="F4552" s="1369"/>
      <c r="G4552" s="1369"/>
      <c r="H4552" s="1369"/>
      <c r="I4552" s="1369"/>
      <c r="J4552" s="1369"/>
      <c r="K4552" s="1369"/>
      <c r="L4552" s="1369"/>
      <c r="M4552" s="1369"/>
      <c r="N4552" s="1369"/>
      <c r="O4552" s="1369"/>
      <c r="P4552" s="1369"/>
      <c r="Q4552" s="1369"/>
      <c r="R4552" s="1369"/>
      <c r="S4552" s="1369"/>
      <c r="T4552" s="1376"/>
      <c r="U4552" s="1380"/>
      <c r="V4552" s="1406"/>
      <c r="W4552" s="1406"/>
      <c r="X4552" s="1406"/>
      <c r="Y4552" s="1406"/>
      <c r="Z4552" s="1401"/>
    </row>
    <row r="4553" spans="1:26" s="1425" customFormat="1" ht="24.75" customHeight="1" x14ac:dyDescent="0.15">
      <c r="A4553" s="1447">
        <v>27</v>
      </c>
      <c r="B4553" s="1369"/>
      <c r="C4553" s="1369"/>
      <c r="D4553" s="1369"/>
      <c r="E4553" s="1369"/>
      <c r="F4553" s="1369"/>
      <c r="G4553" s="1369"/>
      <c r="H4553" s="1369"/>
      <c r="I4553" s="1369"/>
      <c r="J4553" s="1369"/>
      <c r="K4553" s="1369"/>
      <c r="L4553" s="1369"/>
      <c r="M4553" s="1369"/>
      <c r="N4553" s="1369"/>
      <c r="O4553" s="1369"/>
      <c r="P4553" s="1369"/>
      <c r="Q4553" s="1369"/>
      <c r="R4553" s="1369"/>
      <c r="S4553" s="1369"/>
      <c r="T4553" s="1376"/>
      <c r="U4553" s="1380"/>
      <c r="V4553" s="1406"/>
      <c r="W4553" s="1406"/>
      <c r="X4553" s="1406"/>
      <c r="Y4553" s="1406"/>
      <c r="Z4553" s="1401"/>
    </row>
    <row r="4554" spans="1:26" s="1425" customFormat="1" ht="24.75" customHeight="1" x14ac:dyDescent="0.15">
      <c r="A4554" s="1447">
        <v>28</v>
      </c>
      <c r="B4554" s="1369"/>
      <c r="C4554" s="1369"/>
      <c r="D4554" s="1369"/>
      <c r="E4554" s="1369"/>
      <c r="F4554" s="1369"/>
      <c r="G4554" s="1369"/>
      <c r="H4554" s="1369"/>
      <c r="I4554" s="1369"/>
      <c r="J4554" s="1369"/>
      <c r="K4554" s="1369"/>
      <c r="L4554" s="1369"/>
      <c r="M4554" s="1369"/>
      <c r="N4554" s="1369"/>
      <c r="O4554" s="1369"/>
      <c r="P4554" s="1369"/>
      <c r="Q4554" s="1369"/>
      <c r="R4554" s="1369"/>
      <c r="S4554" s="1369"/>
      <c r="T4554" s="1376"/>
      <c r="U4554" s="1380"/>
      <c r="V4554" s="1406"/>
      <c r="W4554" s="1406"/>
      <c r="X4554" s="1406"/>
      <c r="Y4554" s="1406"/>
      <c r="Z4554" s="1401"/>
    </row>
    <row r="4555" spans="1:26" s="1425" customFormat="1" ht="24.75" customHeight="1" x14ac:dyDescent="0.15">
      <c r="A4555" s="1447">
        <v>29</v>
      </c>
      <c r="B4555" s="1369"/>
      <c r="C4555" s="1369"/>
      <c r="D4555" s="1369"/>
      <c r="E4555" s="1369"/>
      <c r="F4555" s="1369"/>
      <c r="G4555" s="1369"/>
      <c r="H4555" s="1369"/>
      <c r="I4555" s="1369"/>
      <c r="J4555" s="1369"/>
      <c r="K4555" s="1369"/>
      <c r="L4555" s="1369"/>
      <c r="M4555" s="1369"/>
      <c r="N4555" s="1369"/>
      <c r="O4555" s="1369"/>
      <c r="P4555" s="1369"/>
      <c r="Q4555" s="1369"/>
      <c r="R4555" s="1369"/>
      <c r="S4555" s="1369"/>
      <c r="T4555" s="1376"/>
      <c r="U4555" s="1380"/>
      <c r="V4555" s="1406"/>
      <c r="W4555" s="1406"/>
      <c r="X4555" s="1406"/>
      <c r="Y4555" s="1406"/>
      <c r="Z4555" s="1401"/>
    </row>
    <row r="4556" spans="1:26" s="1425" customFormat="1" ht="24.75" customHeight="1" x14ac:dyDescent="0.15">
      <c r="A4556" s="44">
        <v>30</v>
      </c>
      <c r="B4556" s="1387"/>
      <c r="C4556" s="1387"/>
      <c r="D4556" s="1387"/>
      <c r="E4556" s="1387"/>
      <c r="F4556" s="1387"/>
      <c r="G4556" s="1387"/>
      <c r="H4556" s="1387"/>
      <c r="I4556" s="1387"/>
      <c r="J4556" s="1387"/>
      <c r="K4556" s="1387"/>
      <c r="L4556" s="1387"/>
      <c r="M4556" s="1387"/>
      <c r="N4556" s="1387"/>
      <c r="O4556" s="1387"/>
      <c r="P4556" s="1387"/>
      <c r="Q4556" s="1387"/>
      <c r="R4556" s="1387"/>
      <c r="S4556" s="1387"/>
      <c r="T4556" s="1388"/>
      <c r="U4556" s="1389"/>
      <c r="V4556" s="1406"/>
      <c r="W4556" s="1406"/>
      <c r="X4556" s="1406"/>
      <c r="Y4556" s="1406"/>
      <c r="Z4556" s="1401"/>
    </row>
    <row r="4557" spans="1:26" s="1425" customFormat="1" ht="24.75" customHeight="1" x14ac:dyDescent="0.15">
      <c r="A4557" s="44">
        <v>31</v>
      </c>
      <c r="B4557" s="1387"/>
      <c r="C4557" s="1387"/>
      <c r="D4557" s="1387"/>
      <c r="E4557" s="1387"/>
      <c r="F4557" s="1387"/>
      <c r="G4557" s="1387"/>
      <c r="H4557" s="1387"/>
      <c r="I4557" s="1387"/>
      <c r="J4557" s="1387"/>
      <c r="K4557" s="1387"/>
      <c r="L4557" s="1387"/>
      <c r="M4557" s="1387"/>
      <c r="N4557" s="1387"/>
      <c r="O4557" s="1387"/>
      <c r="P4557" s="1387"/>
      <c r="Q4557" s="1387"/>
      <c r="R4557" s="1387"/>
      <c r="S4557" s="1387"/>
      <c r="T4557" s="1388"/>
      <c r="U4557" s="1389"/>
      <c r="V4557" s="1406"/>
      <c r="W4557" s="1406"/>
      <c r="X4557" s="1406"/>
      <c r="Y4557" s="1406"/>
      <c r="Z4557" s="1401"/>
    </row>
    <row r="4558" spans="1:26" s="1425" customFormat="1" ht="24.75" customHeight="1" x14ac:dyDescent="0.15">
      <c r="A4558" s="44">
        <v>32</v>
      </c>
      <c r="B4558" s="1387"/>
      <c r="C4558" s="1387"/>
      <c r="D4558" s="1387"/>
      <c r="E4558" s="1387"/>
      <c r="F4558" s="1387"/>
      <c r="G4558" s="1387"/>
      <c r="H4558" s="1387"/>
      <c r="I4558" s="1387"/>
      <c r="J4558" s="1387"/>
      <c r="K4558" s="1387"/>
      <c r="L4558" s="1387"/>
      <c r="M4558" s="1387"/>
      <c r="N4558" s="1387"/>
      <c r="O4558" s="1387"/>
      <c r="P4558" s="1387"/>
      <c r="Q4558" s="1387"/>
      <c r="R4558" s="1387"/>
      <c r="S4558" s="1387"/>
      <c r="T4558" s="1388"/>
      <c r="U4558" s="1389"/>
      <c r="V4558" s="1406"/>
      <c r="W4558" s="1406"/>
      <c r="X4558" s="1406"/>
      <c r="Y4558" s="1406"/>
      <c r="Z4558" s="1401"/>
    </row>
    <row r="4559" spans="1:26" s="1425" customFormat="1" ht="24.75" customHeight="1" thickBot="1" x14ac:dyDescent="0.2">
      <c r="A4559" s="48">
        <v>33</v>
      </c>
      <c r="B4559" s="1374"/>
      <c r="C4559" s="1374"/>
      <c r="D4559" s="1374"/>
      <c r="E4559" s="1374"/>
      <c r="F4559" s="1374"/>
      <c r="G4559" s="1374"/>
      <c r="H4559" s="1374"/>
      <c r="I4559" s="1374"/>
      <c r="J4559" s="1374"/>
      <c r="K4559" s="1374"/>
      <c r="L4559" s="1374"/>
      <c r="M4559" s="1374"/>
      <c r="N4559" s="1374"/>
      <c r="O4559" s="1374"/>
      <c r="P4559" s="1374"/>
      <c r="Q4559" s="1374"/>
      <c r="R4559" s="1374"/>
      <c r="S4559" s="1374"/>
      <c r="T4559" s="1382"/>
      <c r="U4559" s="1383"/>
      <c r="V4559" s="1406"/>
      <c r="W4559" s="1406"/>
      <c r="X4559" s="1406"/>
      <c r="Y4559" s="1406"/>
      <c r="Z4559" s="1401"/>
    </row>
    <row r="4560" spans="1:26" s="1425" customFormat="1" ht="20.100000000000001" customHeight="1" thickBot="1" x14ac:dyDescent="0.2">
      <c r="A4560" s="1522" t="s">
        <v>4</v>
      </c>
      <c r="B4560" s="1523"/>
      <c r="C4560" s="1448" t="s">
        <v>1018</v>
      </c>
      <c r="D4560" s="1448"/>
      <c r="E4560" s="1448"/>
      <c r="F4560" s="1449"/>
      <c r="G4560" s="1375"/>
      <c r="H4560" s="1375"/>
      <c r="I4560" s="1375"/>
      <c r="J4560" s="1375"/>
      <c r="K4560" s="1375"/>
      <c r="L4560" s="1375"/>
      <c r="M4560" s="1375"/>
      <c r="N4560" s="1375"/>
      <c r="O4560" s="1375"/>
      <c r="P4560" s="1375"/>
      <c r="Q4560" s="1375"/>
      <c r="R4560" s="1375"/>
      <c r="S4560" s="1375"/>
      <c r="T4560" s="1401"/>
      <c r="U4560" s="1401"/>
      <c r="V4560" s="1406"/>
      <c r="W4560" s="1406"/>
      <c r="X4560" s="1406"/>
      <c r="Y4560" s="1406"/>
      <c r="Z4560" s="1401"/>
    </row>
    <row r="4561" spans="1:27" s="751" customFormat="1" ht="31.5" customHeight="1" thickBot="1" x14ac:dyDescent="0.2">
      <c r="A4561" s="1476" t="s">
        <v>385</v>
      </c>
      <c r="B4561" s="1477"/>
      <c r="C4561" s="1477"/>
      <c r="D4561" s="1477"/>
      <c r="E4561" s="1478"/>
      <c r="F4561" s="602" t="s">
        <v>1766</v>
      </c>
      <c r="G4561" s="1"/>
      <c r="H4561" s="1479" t="s">
        <v>149</v>
      </c>
      <c r="I4561" s="1480"/>
      <c r="J4561" s="1480"/>
      <c r="K4561" s="5" t="s">
        <v>135</v>
      </c>
      <c r="L4561" s="1457" t="s">
        <v>1089</v>
      </c>
      <c r="M4561" s="1457"/>
      <c r="N4561" s="1458"/>
      <c r="O4561" s="1"/>
      <c r="P4561" s="6"/>
      <c r="Q4561" s="6"/>
      <c r="R4561" s="6"/>
      <c r="S4561" s="1"/>
      <c r="T4561" s="1467" t="s">
        <v>1056</v>
      </c>
      <c r="U4561" s="1468"/>
      <c r="V4561" s="610">
        <f>V4563/V4568</f>
        <v>1.7895299145299144E-2</v>
      </c>
      <c r="W4561" s="610">
        <f>W4563/W4568</f>
        <v>1.8366228070175437E-2</v>
      </c>
      <c r="X4561" s="610">
        <f>AVERAGE(V4561,W4561)</f>
        <v>1.8130763607737292E-2</v>
      </c>
      <c r="Y4561" s="611" t="s">
        <v>1306</v>
      </c>
      <c r="Z4561" s="612">
        <f>ROUND(X4561*1440,0)/1440</f>
        <v>1.8055555555555554E-2</v>
      </c>
    </row>
    <row r="4562" spans="1:27" s="751" customFormat="1" ht="9" customHeight="1" thickBot="1" x14ac:dyDescent="0.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534"/>
      <c r="U4562" s="534"/>
      <c r="V4562" s="610">
        <v>0.23958333333333334</v>
      </c>
      <c r="W4562" s="610">
        <v>0.23958333333333334</v>
      </c>
      <c r="X4562" s="534"/>
      <c r="Y4562" s="534"/>
      <c r="Z4562" s="467"/>
    </row>
    <row r="4563" spans="1:27" s="751" customFormat="1" ht="20.100000000000001" customHeight="1" thickBot="1" x14ac:dyDescent="0.2">
      <c r="A4563" s="1495" t="s">
        <v>1033</v>
      </c>
      <c r="B4563" s="1483"/>
      <c r="C4563" s="1483" t="s">
        <v>110</v>
      </c>
      <c r="D4563" s="1483"/>
      <c r="E4563" s="1484"/>
      <c r="F4563" s="1453"/>
      <c r="G4563" s="1454"/>
      <c r="H4563" s="1454"/>
      <c r="I4563" s="1454"/>
      <c r="J4563" s="1454"/>
      <c r="K4563" s="1"/>
      <c r="L4563" s="1"/>
      <c r="M4563" s="1"/>
      <c r="N4563" s="1463" t="s">
        <v>1022</v>
      </c>
      <c r="O4563" s="1464"/>
      <c r="P4563" s="1503">
        <f>Z4561</f>
        <v>1.8055555555555554E-2</v>
      </c>
      <c r="Q4563" s="1504"/>
      <c r="R4563" s="1"/>
      <c r="S4563" s="7" t="s">
        <v>1007</v>
      </c>
      <c r="T4563" s="1459">
        <v>6.805555555555555E-2</v>
      </c>
      <c r="U4563" s="1460"/>
      <c r="V4563" s="610">
        <f>V4564-V4562</f>
        <v>0.69791666666666663</v>
      </c>
      <c r="W4563" s="610">
        <f>W4564-W4562</f>
        <v>0.69791666666666663</v>
      </c>
      <c r="X4563" s="534"/>
      <c r="Y4563" s="534"/>
      <c r="Z4563" s="467"/>
    </row>
    <row r="4564" spans="1:27" s="751" customFormat="1" ht="9" customHeight="1" thickBot="1" x14ac:dyDescent="0.2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534"/>
      <c r="U4564" s="534"/>
      <c r="V4564" s="610">
        <v>0.9375</v>
      </c>
      <c r="W4564" s="610">
        <v>0.9375</v>
      </c>
      <c r="X4564" s="534"/>
      <c r="Y4564" s="534"/>
      <c r="Z4564" s="467"/>
    </row>
    <row r="4565" spans="1:27" s="751" customFormat="1" ht="20.100000000000001" customHeight="1" x14ac:dyDescent="0.15">
      <c r="A4565" s="1499" t="s">
        <v>1008</v>
      </c>
      <c r="B4565" s="1494">
        <v>1</v>
      </c>
      <c r="C4565" s="1494"/>
      <c r="D4565" s="1494">
        <v>2</v>
      </c>
      <c r="E4565" s="1494"/>
      <c r="F4565" s="1494">
        <v>3</v>
      </c>
      <c r="G4565" s="1494"/>
      <c r="H4565" s="1494">
        <v>4</v>
      </c>
      <c r="I4565" s="1494"/>
      <c r="J4565" s="1494">
        <v>5</v>
      </c>
      <c r="K4565" s="1494"/>
      <c r="L4565" s="1494">
        <v>6</v>
      </c>
      <c r="M4565" s="1494"/>
      <c r="N4565" s="1494">
        <v>7</v>
      </c>
      <c r="O4565" s="1494"/>
      <c r="P4565" s="1494">
        <v>8</v>
      </c>
      <c r="Q4565" s="1494"/>
      <c r="R4565" s="1494">
        <v>9</v>
      </c>
      <c r="S4565" s="1494"/>
      <c r="T4565" s="1501">
        <v>10</v>
      </c>
      <c r="U4565" s="1502"/>
      <c r="V4565" s="610"/>
      <c r="W4565" s="610"/>
      <c r="X4565" s="534"/>
      <c r="Y4565" s="534"/>
      <c r="Z4565" s="467"/>
    </row>
    <row r="4566" spans="1:27" s="751" customFormat="1" ht="26.25" customHeight="1" x14ac:dyDescent="0.15">
      <c r="A4566" s="1500"/>
      <c r="B4566" s="100" t="s">
        <v>1302</v>
      </c>
      <c r="C4566" s="100" t="s">
        <v>1303</v>
      </c>
      <c r="D4566" s="100" t="s">
        <v>1302</v>
      </c>
      <c r="E4566" s="100" t="s">
        <v>1303</v>
      </c>
      <c r="F4566" s="100" t="s">
        <v>1302</v>
      </c>
      <c r="G4566" s="100" t="s">
        <v>1303</v>
      </c>
      <c r="H4566" s="100" t="s">
        <v>1302</v>
      </c>
      <c r="I4566" s="100" t="s">
        <v>1303</v>
      </c>
      <c r="J4566" s="100" t="s">
        <v>1302</v>
      </c>
      <c r="K4566" s="100" t="s">
        <v>1303</v>
      </c>
      <c r="L4566" s="100" t="s">
        <v>1302</v>
      </c>
      <c r="M4566" s="9"/>
      <c r="N4566" s="9"/>
      <c r="O4566" s="9"/>
      <c r="P4566" s="9"/>
      <c r="Q4566" s="9"/>
      <c r="R4566" s="9"/>
      <c r="S4566" s="9"/>
      <c r="T4566" s="10"/>
      <c r="U4566" s="16"/>
      <c r="V4566" s="534"/>
      <c r="W4566" s="534"/>
      <c r="X4566" s="534"/>
      <c r="Y4566" s="534"/>
      <c r="Z4566" s="467"/>
    </row>
    <row r="4567" spans="1:27" s="751" customFormat="1" ht="24.75" customHeight="1" x14ac:dyDescent="0.15">
      <c r="A4567" s="728">
        <v>1</v>
      </c>
      <c r="B4567" s="557"/>
      <c r="C4567" s="77">
        <v>0.23958333333333334</v>
      </c>
      <c r="D4567" s="77">
        <v>0.32777777777777778</v>
      </c>
      <c r="E4567" s="77">
        <v>0.39791666666666664</v>
      </c>
      <c r="F4567" s="78">
        <v>0.50208333333333321</v>
      </c>
      <c r="G4567" s="78">
        <v>0.57152777777777786</v>
      </c>
      <c r="H4567" s="78">
        <v>0.6722222222222225</v>
      </c>
      <c r="I4567" s="78">
        <v>0.7409722222222227</v>
      </c>
      <c r="J4567" s="78">
        <v>0.8493055555555562</v>
      </c>
      <c r="K4567" s="433">
        <v>0.92013888888888973</v>
      </c>
      <c r="L4567" s="433"/>
      <c r="M4567" s="40"/>
      <c r="N4567" s="40"/>
      <c r="O4567" s="40"/>
      <c r="P4567" s="40"/>
      <c r="Q4567" s="40"/>
      <c r="R4567" s="68"/>
      <c r="S4567" s="69"/>
      <c r="T4567" s="14"/>
      <c r="U4567" s="20"/>
      <c r="V4567" s="111">
        <f>COUNTA(B4567:U4599)</f>
        <v>77</v>
      </c>
      <c r="W4567" s="465">
        <f>V4567/9/2</f>
        <v>4.2777777777777777</v>
      </c>
      <c r="X4567" s="534"/>
      <c r="Y4567" s="534"/>
      <c r="Z4567" s="534"/>
      <c r="AA4567" s="104" t="s">
        <v>1304</v>
      </c>
    </row>
    <row r="4568" spans="1:27" s="751" customFormat="1" ht="24.75" customHeight="1" x14ac:dyDescent="0.15">
      <c r="A4568" s="728">
        <v>2</v>
      </c>
      <c r="B4568" s="557"/>
      <c r="C4568" s="77">
        <v>0.25555555555555559</v>
      </c>
      <c r="D4568" s="77">
        <v>0.34861111111111109</v>
      </c>
      <c r="E4568" s="77">
        <v>0.41874999999999996</v>
      </c>
      <c r="F4568" s="78">
        <v>0.52361111111111103</v>
      </c>
      <c r="G4568" s="78">
        <v>0.59305555555555567</v>
      </c>
      <c r="H4568" s="78">
        <v>0.69305555555555587</v>
      </c>
      <c r="I4568" s="78">
        <v>0.76111111111111163</v>
      </c>
      <c r="J4568" s="78">
        <v>0.8673611111111118</v>
      </c>
      <c r="K4568" s="433">
        <v>0.93750000000000089</v>
      </c>
      <c r="L4568" s="433"/>
      <c r="M4568" s="3"/>
      <c r="N4568" s="3"/>
      <c r="O4568" s="3"/>
      <c r="P4568" s="3"/>
      <c r="Q4568" s="3"/>
      <c r="R4568" s="68"/>
      <c r="S4568" s="69"/>
      <c r="T4568" s="14"/>
      <c r="U4568" s="20"/>
      <c r="V4568" s="114">
        <f>COUNTA(B4567:B4599,D4567:D4599,F4567:F4599,H4567:H4599,J4567:J4599,L4567:L4599,N4567:N4599,P4567:P4599,R4567:R4599,T4567:T4599)</f>
        <v>39</v>
      </c>
      <c r="W4568" s="114">
        <f>COUNTA(C4567:C4599,E4567:E4599,G4567:G4599,I4567:I4599,K4567:K4599,M4567:M4599,O4567:O4599,Q4567:Q4599,S4567:S4599,U4567:U4599)</f>
        <v>38</v>
      </c>
      <c r="X4568" s="534"/>
      <c r="Y4568" s="534">
        <f>(V4568+W4568)/2</f>
        <v>38.5</v>
      </c>
      <c r="Z4568" s="534"/>
      <c r="AA4568" s="104" t="s">
        <v>1307</v>
      </c>
    </row>
    <row r="4569" spans="1:27" s="751" customFormat="1" ht="24.75" customHeight="1" x14ac:dyDescent="0.15">
      <c r="A4569" s="728">
        <v>3</v>
      </c>
      <c r="B4569" s="557"/>
      <c r="C4569" s="77">
        <v>0.27152777777777781</v>
      </c>
      <c r="D4569" s="77">
        <v>0.36805555555555552</v>
      </c>
      <c r="E4569" s="77">
        <v>0.43749999999999994</v>
      </c>
      <c r="F4569" s="78">
        <v>0.54513888888888884</v>
      </c>
      <c r="G4569" s="78">
        <v>0.61458333333333348</v>
      </c>
      <c r="H4569" s="78">
        <v>0.71388888888888924</v>
      </c>
      <c r="I4569" s="78">
        <v>0.781944444444445</v>
      </c>
      <c r="J4569" s="78">
        <v>0.88541666666666741</v>
      </c>
      <c r="K4569" s="433"/>
      <c r="L4569" s="433"/>
      <c r="M4569" s="3"/>
      <c r="N4569" s="3"/>
      <c r="O4569" s="3"/>
      <c r="P4569" s="3"/>
      <c r="Q4569" s="3"/>
      <c r="R4569" s="68"/>
      <c r="S4569" s="69"/>
      <c r="T4569" s="14"/>
      <c r="U4569" s="20"/>
      <c r="V4569" s="534" t="s">
        <v>1274</v>
      </c>
      <c r="W4569" s="534" t="s">
        <v>1052</v>
      </c>
      <c r="X4569" s="534"/>
      <c r="Y4569" s="534" t="s">
        <v>1028</v>
      </c>
      <c r="Z4569" s="534"/>
      <c r="AA4569" s="104"/>
    </row>
    <row r="4570" spans="1:27" s="751" customFormat="1" ht="24.75" customHeight="1" x14ac:dyDescent="0.15">
      <c r="A4570" s="728">
        <v>4</v>
      </c>
      <c r="B4570" s="556" t="s">
        <v>114</v>
      </c>
      <c r="C4570" s="77">
        <v>0.28888888888888892</v>
      </c>
      <c r="D4570" s="77">
        <v>0.38680555555555551</v>
      </c>
      <c r="E4570" s="77">
        <v>0.45624999999999993</v>
      </c>
      <c r="F4570" s="78">
        <v>0.5625</v>
      </c>
      <c r="G4570" s="78">
        <v>0.63194444444444464</v>
      </c>
      <c r="H4570" s="78">
        <v>0.73333333333333373</v>
      </c>
      <c r="I4570" s="78">
        <v>0.80277777777777837</v>
      </c>
      <c r="J4570" s="78">
        <v>0.90277777777777857</v>
      </c>
      <c r="K4570" s="433"/>
      <c r="L4570" s="433"/>
      <c r="M4570" s="3"/>
      <c r="N4570" s="3"/>
      <c r="O4570" s="3"/>
      <c r="P4570" s="3"/>
      <c r="Q4570" s="3"/>
      <c r="R4570" s="68"/>
      <c r="S4570" s="69"/>
      <c r="T4570" s="14"/>
      <c r="U4570" s="20"/>
      <c r="V4570" s="614" t="s">
        <v>27</v>
      </c>
      <c r="W4570" s="614" t="s">
        <v>28</v>
      </c>
      <c r="X4570" s="534"/>
      <c r="Y4570" s="534"/>
      <c r="Z4570" s="534"/>
      <c r="AA4570" s="104"/>
    </row>
    <row r="4571" spans="1:27" s="751" customFormat="1" ht="24.75" customHeight="1" x14ac:dyDescent="0.15">
      <c r="A4571" s="728">
        <v>5</v>
      </c>
      <c r="B4571" s="77">
        <v>0.23958333333333334</v>
      </c>
      <c r="C4571" s="77">
        <v>0.30625000000000002</v>
      </c>
      <c r="D4571" s="77">
        <v>0.4055555555555555</v>
      </c>
      <c r="E4571" s="77">
        <v>0.47499999999999992</v>
      </c>
      <c r="F4571" s="78">
        <v>0.57916666666666672</v>
      </c>
      <c r="G4571" s="78">
        <v>0.64861111111111136</v>
      </c>
      <c r="H4571" s="78">
        <v>0.75277777777777821</v>
      </c>
      <c r="I4571" s="78">
        <v>0.82361111111111174</v>
      </c>
      <c r="J4571" s="78">
        <v>0.92013888888888973</v>
      </c>
      <c r="K4571" s="433"/>
      <c r="L4571" s="433"/>
      <c r="M4571" s="3"/>
      <c r="N4571" s="3"/>
      <c r="O4571" s="3"/>
      <c r="P4571" s="3"/>
      <c r="Q4571" s="3"/>
      <c r="R4571" s="68"/>
      <c r="S4571" s="69"/>
      <c r="T4571" s="14"/>
      <c r="U4571" s="20"/>
      <c r="V4571" s="614" t="s">
        <v>29</v>
      </c>
      <c r="W4571" s="614" t="s">
        <v>30</v>
      </c>
      <c r="X4571" s="534"/>
      <c r="Y4571" s="534"/>
      <c r="Z4571" s="534"/>
      <c r="AA4571" s="104" t="s">
        <v>1308</v>
      </c>
    </row>
    <row r="4572" spans="1:27" s="751" customFormat="1" ht="24.75" customHeight="1" x14ac:dyDescent="0.15">
      <c r="A4572" s="728">
        <v>6</v>
      </c>
      <c r="B4572" s="556">
        <v>0.25555555555555559</v>
      </c>
      <c r="C4572" s="77">
        <v>0.32361111111111113</v>
      </c>
      <c r="D4572" s="77">
        <v>0.42430555555555549</v>
      </c>
      <c r="E4572" s="77">
        <v>0.49374999999999991</v>
      </c>
      <c r="F4572" s="78">
        <v>0.59583333333333344</v>
      </c>
      <c r="G4572" s="78">
        <v>0.66527777777777808</v>
      </c>
      <c r="H4572" s="78">
        <v>0.7722222222222227</v>
      </c>
      <c r="I4572" s="78">
        <v>0.84305555555555622</v>
      </c>
      <c r="J4572" s="78">
        <v>0.93750000000000089</v>
      </c>
      <c r="K4572" s="433"/>
      <c r="L4572" s="433"/>
      <c r="M4572" s="3"/>
      <c r="N4572" s="3"/>
      <c r="O4572" s="3"/>
      <c r="P4572" s="3"/>
      <c r="Q4572" s="3"/>
      <c r="R4572" s="68"/>
      <c r="S4572" s="69"/>
      <c r="T4572" s="14"/>
      <c r="U4572" s="20"/>
      <c r="V4572" s="615">
        <f>J4570-J4569</f>
        <v>1.736111111111116E-2</v>
      </c>
      <c r="W4572" s="615">
        <f>I4575-I4574</f>
        <v>1.8750000000000044E-2</v>
      </c>
      <c r="X4572" s="534"/>
      <c r="Y4572" s="534"/>
      <c r="Z4572" s="534"/>
      <c r="AA4572" s="104" t="s">
        <v>1305</v>
      </c>
    </row>
    <row r="4573" spans="1:27" s="751" customFormat="1" ht="24.75" customHeight="1" x14ac:dyDescent="0.15">
      <c r="A4573" s="728">
        <v>7</v>
      </c>
      <c r="B4573" s="556">
        <v>0.27152777777777781</v>
      </c>
      <c r="C4573" s="77">
        <v>0.34097222222222223</v>
      </c>
      <c r="D4573" s="77">
        <v>0.44305555555555548</v>
      </c>
      <c r="E4573" s="77">
        <v>0.51249999999999996</v>
      </c>
      <c r="F4573" s="78">
        <v>0.61250000000000016</v>
      </c>
      <c r="G4573" s="78">
        <v>0.6819444444444448</v>
      </c>
      <c r="H4573" s="78">
        <v>0.79166666666666718</v>
      </c>
      <c r="I4573" s="78">
        <v>0.86250000000000071</v>
      </c>
      <c r="J4573" s="78"/>
      <c r="K4573" s="433"/>
      <c r="L4573" s="433"/>
      <c r="M4573" s="3"/>
      <c r="N4573" s="3"/>
      <c r="O4573" s="3"/>
      <c r="P4573" s="3"/>
      <c r="Q4573" s="3"/>
      <c r="R4573" s="68"/>
      <c r="S4573" s="69"/>
      <c r="T4573" s="14"/>
      <c r="U4573" s="20"/>
      <c r="V4573" s="615">
        <f>J4571-J4570</f>
        <v>1.736111111111116E-2</v>
      </c>
      <c r="W4573" s="615">
        <f>K4567-I4575</f>
        <v>1.9444444444444486E-2</v>
      </c>
      <c r="X4573" s="534"/>
      <c r="Y4573" s="534"/>
      <c r="Z4573" s="534"/>
      <c r="AA4573" s="104"/>
    </row>
    <row r="4574" spans="1:27" s="751" customFormat="1" ht="24.75" customHeight="1" x14ac:dyDescent="0.15">
      <c r="A4574" s="728">
        <v>8</v>
      </c>
      <c r="B4574" s="77">
        <v>0.28750000000000003</v>
      </c>
      <c r="C4574" s="77">
        <v>0.35902777777777778</v>
      </c>
      <c r="D4574" s="77">
        <v>0.46180555555555547</v>
      </c>
      <c r="E4574" s="77">
        <v>0.53125</v>
      </c>
      <c r="F4574" s="78">
        <v>0.63194444444444464</v>
      </c>
      <c r="G4574" s="78">
        <v>0.70138888888888928</v>
      </c>
      <c r="H4574" s="78">
        <v>0.81111111111111167</v>
      </c>
      <c r="I4574" s="78">
        <v>0.8819444444444452</v>
      </c>
      <c r="J4574" s="78"/>
      <c r="K4574" s="433"/>
      <c r="L4574" s="433"/>
      <c r="M4574" s="3"/>
      <c r="N4574" s="3"/>
      <c r="O4574" s="3"/>
      <c r="P4574" s="3"/>
      <c r="Q4574" s="3"/>
      <c r="R4574" s="68"/>
      <c r="S4574" s="69"/>
      <c r="T4574" s="14"/>
      <c r="U4574" s="20"/>
      <c r="V4574" s="615">
        <f>J4572-J4571</f>
        <v>1.736111111111116E-2</v>
      </c>
      <c r="W4574" s="615">
        <f>K4568-K4567</f>
        <v>1.736111111111116E-2</v>
      </c>
      <c r="X4574" s="534"/>
      <c r="Y4574" s="534"/>
      <c r="Z4574" s="534"/>
      <c r="AA4574" s="104"/>
    </row>
    <row r="4575" spans="1:27" s="751" customFormat="1" ht="24.75" customHeight="1" x14ac:dyDescent="0.15">
      <c r="A4575" s="728">
        <v>9</v>
      </c>
      <c r="B4575" s="77">
        <v>0.30694444444444446</v>
      </c>
      <c r="C4575" s="77">
        <v>0.37708333333333333</v>
      </c>
      <c r="D4575" s="77">
        <v>0.48055555555555546</v>
      </c>
      <c r="E4575" s="77">
        <v>0.55000000000000004</v>
      </c>
      <c r="F4575" s="78">
        <v>0.65138888888888913</v>
      </c>
      <c r="G4575" s="78">
        <v>0.72083333333333377</v>
      </c>
      <c r="H4575" s="78">
        <v>0.83055555555555616</v>
      </c>
      <c r="I4575" s="78">
        <v>0.90069444444444524</v>
      </c>
      <c r="J4575" s="78"/>
      <c r="K4575" s="433"/>
      <c r="L4575" s="433"/>
      <c r="M4575" s="3"/>
      <c r="N4575" s="3"/>
      <c r="O4575" s="3"/>
      <c r="P4575" s="3"/>
      <c r="Q4575" s="3"/>
      <c r="R4575" s="68"/>
      <c r="S4575" s="69"/>
      <c r="T4575" s="14"/>
      <c r="U4575" s="20"/>
      <c r="V4575" s="615"/>
      <c r="W4575" s="615"/>
      <c r="X4575" s="534"/>
      <c r="Y4575" s="534"/>
      <c r="Z4575" s="534"/>
      <c r="AA4575" s="104"/>
    </row>
    <row r="4576" spans="1:27" s="751" customFormat="1" ht="24.75" customHeight="1" x14ac:dyDescent="0.15">
      <c r="A4576" s="728">
        <v>10</v>
      </c>
      <c r="B4576" s="77"/>
      <c r="C4576" s="77"/>
      <c r="D4576" s="77"/>
      <c r="E4576" s="77"/>
      <c r="F4576" s="78"/>
      <c r="G4576" s="78"/>
      <c r="H4576" s="78"/>
      <c r="I4576" s="78"/>
      <c r="J4576" s="78"/>
      <c r="K4576" s="433"/>
      <c r="L4576" s="433"/>
      <c r="M4576" s="3"/>
      <c r="N4576" s="3"/>
      <c r="O4576" s="3"/>
      <c r="P4576" s="3"/>
      <c r="Q4576" s="3"/>
      <c r="R4576" s="68"/>
      <c r="S4576" s="69"/>
      <c r="T4576" s="14"/>
      <c r="U4576" s="20"/>
      <c r="V4576" s="615"/>
      <c r="W4576" s="615"/>
      <c r="X4576" s="534"/>
      <c r="Y4576" s="534"/>
      <c r="Z4576" s="534"/>
      <c r="AA4576" s="104"/>
    </row>
    <row r="4577" spans="1:26" s="751" customFormat="1" ht="24.75" customHeight="1" x14ac:dyDescent="0.15">
      <c r="A4577" s="728">
        <v>11</v>
      </c>
      <c r="B4577" s="3"/>
      <c r="C4577" s="3"/>
      <c r="D4577" s="40"/>
      <c r="E4577" s="3"/>
      <c r="F4577" s="49"/>
      <c r="G4577" s="3"/>
      <c r="H4577" s="50"/>
      <c r="I4577" s="3"/>
      <c r="J4577" s="3"/>
      <c r="K4577" s="3"/>
      <c r="L4577" s="3"/>
      <c r="M4577" s="3"/>
      <c r="N4577" s="3"/>
      <c r="O4577" s="3"/>
      <c r="P4577" s="3"/>
      <c r="Q4577" s="3"/>
      <c r="R4577" s="68"/>
      <c r="S4577" s="69"/>
      <c r="T4577" s="14"/>
      <c r="U4577" s="20"/>
      <c r="V4577" s="534"/>
      <c r="W4577" s="615"/>
      <c r="X4577" s="534"/>
      <c r="Y4577" s="534"/>
      <c r="Z4577" s="467"/>
    </row>
    <row r="4578" spans="1:26" s="751" customFormat="1" ht="24.75" customHeight="1" x14ac:dyDescent="0.15">
      <c r="A4578" s="728">
        <v>12</v>
      </c>
      <c r="B4578" s="3"/>
      <c r="C4578" s="3"/>
      <c r="D4578" s="3"/>
      <c r="E4578" s="3"/>
      <c r="F4578" s="49"/>
      <c r="G4578" s="3"/>
      <c r="H4578" s="50"/>
      <c r="I4578" s="3"/>
      <c r="J4578" s="3"/>
      <c r="K4578" s="3"/>
      <c r="L4578" s="3"/>
      <c r="M4578" s="3"/>
      <c r="N4578" s="3"/>
      <c r="O4578" s="3"/>
      <c r="P4578" s="3"/>
      <c r="Q4578" s="3"/>
      <c r="R4578" s="68"/>
      <c r="S4578" s="69"/>
      <c r="T4578" s="14"/>
      <c r="U4578" s="20"/>
      <c r="V4578" s="534"/>
      <c r="W4578" s="534"/>
      <c r="X4578" s="534"/>
      <c r="Y4578" s="534"/>
      <c r="Z4578" s="467"/>
    </row>
    <row r="4579" spans="1:26" s="751" customFormat="1" ht="24.75" customHeight="1" x14ac:dyDescent="0.15">
      <c r="A4579" s="728">
        <v>13</v>
      </c>
      <c r="B4579" s="3"/>
      <c r="C4579" s="3"/>
      <c r="D4579" s="3"/>
      <c r="E4579" s="3"/>
      <c r="F4579" s="49"/>
      <c r="G4579" s="3"/>
      <c r="H4579" s="50"/>
      <c r="I4579" s="3"/>
      <c r="J4579" s="3"/>
      <c r="K4579" s="3"/>
      <c r="L4579" s="3"/>
      <c r="M4579" s="3"/>
      <c r="N4579" s="3"/>
      <c r="O4579" s="3"/>
      <c r="P4579" s="3"/>
      <c r="Q4579" s="3"/>
      <c r="R4579" s="68"/>
      <c r="S4579" s="69"/>
      <c r="T4579" s="14"/>
      <c r="U4579" s="20"/>
      <c r="V4579" s="534"/>
      <c r="W4579" s="534"/>
      <c r="X4579" s="534"/>
      <c r="Y4579" s="534"/>
      <c r="Z4579" s="467"/>
    </row>
    <row r="4580" spans="1:26" s="751" customFormat="1" ht="24.75" customHeight="1" x14ac:dyDescent="0.15">
      <c r="A4580" s="728">
        <v>14</v>
      </c>
      <c r="B4580" s="3"/>
      <c r="C4580" s="3"/>
      <c r="D4580" s="3"/>
      <c r="E4580" s="3"/>
      <c r="F4580" s="49"/>
      <c r="G4580" s="3"/>
      <c r="H4580" s="50"/>
      <c r="I4580" s="3"/>
      <c r="J4580" s="3"/>
      <c r="K4580" s="3"/>
      <c r="L4580" s="3"/>
      <c r="M4580" s="3"/>
      <c r="N4580" s="3"/>
      <c r="O4580" s="3"/>
      <c r="P4580" s="3"/>
      <c r="Q4580" s="3"/>
      <c r="R4580" s="68"/>
      <c r="S4580" s="69"/>
      <c r="T4580" s="14"/>
      <c r="U4580" s="20"/>
      <c r="V4580" s="534"/>
      <c r="W4580" s="534"/>
      <c r="X4580" s="534"/>
      <c r="Y4580" s="534"/>
      <c r="Z4580" s="467"/>
    </row>
    <row r="4581" spans="1:26" s="751" customFormat="1" ht="24.75" customHeight="1" x14ac:dyDescent="0.15">
      <c r="A4581" s="728">
        <v>15</v>
      </c>
      <c r="B4581" s="3"/>
      <c r="C4581" s="3"/>
      <c r="D4581" s="3"/>
      <c r="E4581" s="3"/>
      <c r="F4581" s="49"/>
      <c r="G4581" s="3"/>
      <c r="H4581" s="50"/>
      <c r="I4581" s="3"/>
      <c r="J4581" s="3"/>
      <c r="K4581" s="3"/>
      <c r="L4581" s="3"/>
      <c r="M4581" s="3"/>
      <c r="N4581" s="3"/>
      <c r="O4581" s="3"/>
      <c r="P4581" s="3"/>
      <c r="Q4581" s="3"/>
      <c r="R4581" s="68"/>
      <c r="S4581" s="69"/>
      <c r="T4581" s="14"/>
      <c r="U4581" s="20"/>
      <c r="V4581" s="534"/>
      <c r="W4581" s="534"/>
      <c r="X4581" s="534"/>
      <c r="Y4581" s="534"/>
      <c r="Z4581" s="467"/>
    </row>
    <row r="4582" spans="1:26" s="751" customFormat="1" ht="24.75" customHeight="1" x14ac:dyDescent="0.15">
      <c r="A4582" s="728">
        <v>16</v>
      </c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40"/>
      <c r="O4582" s="40"/>
      <c r="P4582" s="40"/>
      <c r="Q4582" s="40"/>
      <c r="R4582" s="68"/>
      <c r="S4582" s="69"/>
      <c r="T4582" s="14"/>
      <c r="U4582" s="20"/>
      <c r="V4582" s="534"/>
      <c r="W4582" s="534"/>
      <c r="X4582" s="534"/>
      <c r="Y4582" s="534"/>
      <c r="Z4582" s="467"/>
    </row>
    <row r="4583" spans="1:26" s="751" customFormat="1" ht="24.75" customHeight="1" x14ac:dyDescent="0.15">
      <c r="A4583" s="728">
        <v>17</v>
      </c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40"/>
      <c r="O4583" s="40"/>
      <c r="P4583" s="40"/>
      <c r="Q4583" s="40"/>
      <c r="R4583" s="68"/>
      <c r="S4583" s="69"/>
      <c r="T4583" s="14"/>
      <c r="U4583" s="20"/>
      <c r="V4583" s="534"/>
      <c r="W4583" s="534"/>
      <c r="X4583" s="534"/>
      <c r="Y4583" s="534"/>
      <c r="Z4583" s="467"/>
    </row>
    <row r="4584" spans="1:26" s="751" customFormat="1" ht="24.75" customHeight="1" x14ac:dyDescent="0.15">
      <c r="A4584" s="728">
        <v>18</v>
      </c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40"/>
      <c r="O4584" s="40"/>
      <c r="P4584" s="40"/>
      <c r="Q4584" s="40"/>
      <c r="R4584" s="68"/>
      <c r="S4584" s="69"/>
      <c r="T4584" s="14"/>
      <c r="U4584" s="20"/>
      <c r="V4584" s="534"/>
      <c r="W4584" s="534"/>
      <c r="X4584" s="534"/>
      <c r="Y4584" s="534"/>
      <c r="Z4584" s="467"/>
    </row>
    <row r="4585" spans="1:26" s="751" customFormat="1" ht="24.75" customHeight="1" x14ac:dyDescent="0.15">
      <c r="A4585" s="728">
        <v>19</v>
      </c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40"/>
      <c r="O4585" s="40"/>
      <c r="P4585" s="40"/>
      <c r="Q4585" s="40"/>
      <c r="R4585" s="10"/>
      <c r="S4585" s="69"/>
      <c r="T4585" s="14"/>
      <c r="U4585" s="20"/>
      <c r="V4585" s="534"/>
      <c r="W4585" s="534"/>
      <c r="X4585" s="534"/>
      <c r="Y4585" s="534"/>
      <c r="Z4585" s="467"/>
    </row>
    <row r="4586" spans="1:26" s="751" customFormat="1" ht="24.75" customHeight="1" x14ac:dyDescent="0.15">
      <c r="A4586" s="8">
        <v>20</v>
      </c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9"/>
      <c r="S4586" s="4"/>
      <c r="T4586" s="14"/>
      <c r="U4586" s="20"/>
      <c r="V4586" s="534"/>
      <c r="W4586" s="534"/>
      <c r="X4586" s="534"/>
      <c r="Y4586" s="534"/>
      <c r="Z4586" s="467"/>
    </row>
    <row r="4587" spans="1:26" s="751" customFormat="1" ht="24.75" customHeight="1" x14ac:dyDescent="0.15">
      <c r="A4587" s="8">
        <v>21</v>
      </c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14"/>
      <c r="U4587" s="20"/>
      <c r="V4587" s="534"/>
      <c r="W4587" s="534"/>
      <c r="X4587" s="534"/>
      <c r="Y4587" s="534"/>
      <c r="Z4587" s="467"/>
    </row>
    <row r="4588" spans="1:26" s="751" customFormat="1" ht="24.75" customHeight="1" x14ac:dyDescent="0.15">
      <c r="A4588" s="8">
        <v>22</v>
      </c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14"/>
      <c r="U4588" s="20"/>
      <c r="V4588" s="534"/>
      <c r="W4588" s="534"/>
      <c r="X4588" s="534"/>
      <c r="Y4588" s="534"/>
      <c r="Z4588" s="467"/>
    </row>
    <row r="4589" spans="1:26" s="751" customFormat="1" ht="24.75" customHeight="1" x14ac:dyDescent="0.15">
      <c r="A4589" s="8">
        <v>23</v>
      </c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14"/>
      <c r="U4589" s="20"/>
      <c r="V4589" s="534"/>
      <c r="W4589" s="534"/>
      <c r="X4589" s="534"/>
      <c r="Y4589" s="534"/>
      <c r="Z4589" s="467"/>
    </row>
    <row r="4590" spans="1:26" s="751" customFormat="1" ht="24.75" customHeight="1" x14ac:dyDescent="0.15">
      <c r="A4590" s="8">
        <v>24</v>
      </c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14"/>
      <c r="U4590" s="20"/>
      <c r="V4590" s="534"/>
      <c r="W4590" s="534"/>
      <c r="X4590" s="534"/>
      <c r="Y4590" s="534"/>
      <c r="Z4590" s="467"/>
    </row>
    <row r="4591" spans="1:26" s="751" customFormat="1" ht="24.75" customHeight="1" x14ac:dyDescent="0.15">
      <c r="A4591" s="8">
        <v>25</v>
      </c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14"/>
      <c r="U4591" s="20"/>
      <c r="V4591" s="534"/>
      <c r="W4591" s="534"/>
      <c r="X4591" s="534"/>
      <c r="Y4591" s="534"/>
      <c r="Z4591" s="467"/>
    </row>
    <row r="4592" spans="1:26" s="751" customFormat="1" ht="24.75" customHeight="1" x14ac:dyDescent="0.15">
      <c r="A4592" s="8">
        <v>26</v>
      </c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14"/>
      <c r="U4592" s="20"/>
      <c r="V4592" s="534"/>
      <c r="W4592" s="534"/>
      <c r="X4592" s="534"/>
      <c r="Y4592" s="534"/>
      <c r="Z4592" s="467"/>
    </row>
    <row r="4593" spans="1:26" s="751" customFormat="1" ht="24.75" customHeight="1" x14ac:dyDescent="0.15">
      <c r="A4593" s="8">
        <v>27</v>
      </c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14"/>
      <c r="U4593" s="20"/>
      <c r="V4593" s="534"/>
      <c r="W4593" s="534"/>
      <c r="X4593" s="534"/>
      <c r="Y4593" s="534"/>
      <c r="Z4593" s="467"/>
    </row>
    <row r="4594" spans="1:26" s="751" customFormat="1" ht="24.75" customHeight="1" x14ac:dyDescent="0.15">
      <c r="A4594" s="8">
        <v>28</v>
      </c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14"/>
      <c r="U4594" s="20"/>
      <c r="V4594" s="534"/>
      <c r="W4594" s="534"/>
      <c r="X4594" s="534"/>
      <c r="Y4594" s="534"/>
      <c r="Z4594" s="467"/>
    </row>
    <row r="4595" spans="1:26" s="751" customFormat="1" ht="24.75" customHeight="1" x14ac:dyDescent="0.15">
      <c r="A4595" s="8">
        <v>29</v>
      </c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14"/>
      <c r="U4595" s="20"/>
      <c r="V4595" s="534"/>
      <c r="W4595" s="534"/>
      <c r="X4595" s="534"/>
      <c r="Y4595" s="534"/>
      <c r="Z4595" s="467"/>
    </row>
    <row r="4596" spans="1:26" s="751" customFormat="1" ht="24.75" customHeight="1" x14ac:dyDescent="0.15">
      <c r="A4596" s="44">
        <v>30</v>
      </c>
      <c r="B4596" s="45"/>
      <c r="C4596" s="45"/>
      <c r="D4596" s="45"/>
      <c r="E4596" s="45"/>
      <c r="F4596" s="45"/>
      <c r="G4596" s="45"/>
      <c r="H4596" s="45"/>
      <c r="I4596" s="45"/>
      <c r="J4596" s="45"/>
      <c r="K4596" s="45"/>
      <c r="L4596" s="45"/>
      <c r="M4596" s="45"/>
      <c r="N4596" s="45"/>
      <c r="O4596" s="45"/>
      <c r="P4596" s="45"/>
      <c r="Q4596" s="45"/>
      <c r="R4596" s="45"/>
      <c r="S4596" s="45"/>
      <c r="T4596" s="46"/>
      <c r="U4596" s="47"/>
      <c r="V4596" s="534"/>
      <c r="W4596" s="534"/>
      <c r="X4596" s="534"/>
      <c r="Y4596" s="534"/>
      <c r="Z4596" s="467"/>
    </row>
    <row r="4597" spans="1:26" s="751" customFormat="1" ht="24.75" customHeight="1" x14ac:dyDescent="0.15">
      <c r="A4597" s="44">
        <v>31</v>
      </c>
      <c r="B4597" s="45"/>
      <c r="C4597" s="45"/>
      <c r="D4597" s="45"/>
      <c r="E4597" s="45"/>
      <c r="F4597" s="45"/>
      <c r="G4597" s="45"/>
      <c r="H4597" s="45"/>
      <c r="I4597" s="45"/>
      <c r="J4597" s="45"/>
      <c r="K4597" s="45"/>
      <c r="L4597" s="45"/>
      <c r="M4597" s="45"/>
      <c r="N4597" s="45"/>
      <c r="O4597" s="45"/>
      <c r="P4597" s="45"/>
      <c r="Q4597" s="45"/>
      <c r="R4597" s="45"/>
      <c r="S4597" s="45"/>
      <c r="T4597" s="46"/>
      <c r="U4597" s="47"/>
      <c r="V4597" s="534"/>
      <c r="W4597" s="534"/>
      <c r="X4597" s="534"/>
      <c r="Y4597" s="534"/>
      <c r="Z4597" s="467"/>
    </row>
    <row r="4598" spans="1:26" s="751" customFormat="1" ht="24.75" customHeight="1" x14ac:dyDescent="0.15">
      <c r="A4598" s="44">
        <v>32</v>
      </c>
      <c r="B4598" s="45"/>
      <c r="C4598" s="45"/>
      <c r="D4598" s="45"/>
      <c r="E4598" s="45"/>
      <c r="F4598" s="45"/>
      <c r="G4598" s="45"/>
      <c r="H4598" s="45"/>
      <c r="I4598" s="45"/>
      <c r="J4598" s="45"/>
      <c r="K4598" s="45"/>
      <c r="L4598" s="45"/>
      <c r="M4598" s="45"/>
      <c r="N4598" s="45"/>
      <c r="O4598" s="45"/>
      <c r="P4598" s="45"/>
      <c r="Q4598" s="45"/>
      <c r="R4598" s="45"/>
      <c r="S4598" s="45"/>
      <c r="T4598" s="46"/>
      <c r="U4598" s="47"/>
      <c r="V4598" s="534"/>
      <c r="W4598" s="534"/>
      <c r="X4598" s="534"/>
      <c r="Y4598" s="534"/>
      <c r="Z4598" s="467"/>
    </row>
    <row r="4599" spans="1:26" s="751" customFormat="1" ht="24.75" customHeight="1" thickBot="1" x14ac:dyDescent="0.2">
      <c r="A4599" s="48">
        <v>33</v>
      </c>
      <c r="B4599" s="12"/>
      <c r="C4599" s="12"/>
      <c r="D4599" s="12"/>
      <c r="E4599" s="12"/>
      <c r="F4599" s="12"/>
      <c r="G4599" s="12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31"/>
      <c r="U4599" s="32"/>
      <c r="V4599" s="534"/>
      <c r="W4599" s="534"/>
      <c r="X4599" s="534"/>
      <c r="Y4599" s="534"/>
      <c r="Z4599" s="467"/>
    </row>
    <row r="4600" spans="1:26" s="751" customFormat="1" ht="20.100000000000001" customHeight="1" thickBot="1" x14ac:dyDescent="0.2">
      <c r="A4600" s="1522" t="s">
        <v>1017</v>
      </c>
      <c r="B4600" s="1523"/>
      <c r="C4600" s="1448" t="s">
        <v>1019</v>
      </c>
      <c r="D4600" s="1448"/>
      <c r="E4600" s="1448"/>
      <c r="F4600" s="1449"/>
      <c r="G4600" s="13"/>
      <c r="H4600" s="13"/>
      <c r="I4600" s="13"/>
      <c r="J4600" s="13"/>
      <c r="K4600" s="13"/>
      <c r="L4600" s="13"/>
      <c r="M4600" s="13"/>
      <c r="N4600" s="13"/>
      <c r="O4600" s="13"/>
      <c r="P4600" s="13"/>
      <c r="Q4600" s="13"/>
      <c r="R4600" s="13"/>
      <c r="S4600" s="13"/>
      <c r="T4600" s="467"/>
      <c r="U4600" s="467"/>
      <c r="V4600" s="534"/>
      <c r="W4600" s="534"/>
      <c r="X4600" s="534"/>
      <c r="Y4600" s="534"/>
      <c r="Z4600" s="467"/>
    </row>
    <row r="4601" spans="1:26" s="751" customFormat="1" ht="31.5" customHeight="1" thickBot="1" x14ac:dyDescent="0.2">
      <c r="A4601" s="1476" t="s">
        <v>821</v>
      </c>
      <c r="B4601" s="1477"/>
      <c r="C4601" s="1477"/>
      <c r="D4601" s="1477"/>
      <c r="E4601" s="1478"/>
      <c r="F4601" s="602" t="s">
        <v>1766</v>
      </c>
      <c r="G4601" s="1"/>
      <c r="H4601" s="1479" t="s">
        <v>822</v>
      </c>
      <c r="I4601" s="1480"/>
      <c r="J4601" s="1480"/>
      <c r="K4601" s="5" t="s">
        <v>135</v>
      </c>
      <c r="L4601" s="1457" t="s">
        <v>411</v>
      </c>
      <c r="M4601" s="1457"/>
      <c r="N4601" s="1458"/>
      <c r="O4601" s="1"/>
      <c r="P4601" s="6"/>
      <c r="Q4601" s="756"/>
      <c r="R4601" s="6"/>
      <c r="S4601" s="1"/>
      <c r="T4601" s="1467" t="s">
        <v>1</v>
      </c>
      <c r="U4601" s="1468"/>
      <c r="V4601" s="34">
        <f>V4603/V4608</f>
        <v>1.1946798493408663E-2</v>
      </c>
      <c r="W4601" s="34">
        <f>W4603/W4608</f>
        <v>1.1887947269303201E-2</v>
      </c>
      <c r="X4601" s="678">
        <f>AVERAGE(V4601,W4601)</f>
        <v>1.1917372881355932E-2</v>
      </c>
      <c r="Y4601" s="380" t="s">
        <v>818</v>
      </c>
      <c r="Z4601" s="381">
        <f>ROUND(X4601*1440,0)/1440</f>
        <v>1.1805555555555555E-2</v>
      </c>
    </row>
    <row r="4602" spans="1:26" s="751" customFormat="1" ht="9" customHeight="1" thickBot="1" x14ac:dyDescent="0.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534"/>
      <c r="U4602" s="534"/>
      <c r="V4602" s="34">
        <v>0.23611111111111113</v>
      </c>
      <c r="W4602" s="34">
        <v>0.23611111111111113</v>
      </c>
      <c r="Y4602" s="1"/>
      <c r="Z4602" s="13"/>
    </row>
    <row r="4603" spans="1:26" s="751" customFormat="1" ht="20.100000000000001" customHeight="1" thickBot="1" x14ac:dyDescent="0.2">
      <c r="A4603" s="1495" t="s">
        <v>814</v>
      </c>
      <c r="B4603" s="1483"/>
      <c r="C4603" s="1722" t="s">
        <v>823</v>
      </c>
      <c r="D4603" s="1723"/>
      <c r="E4603" s="1724"/>
      <c r="F4603" s="1453"/>
      <c r="G4603" s="1454"/>
      <c r="H4603" s="1454"/>
      <c r="I4603" s="1454"/>
      <c r="J4603" s="1454"/>
      <c r="K4603" s="1"/>
      <c r="L4603" s="1"/>
      <c r="M4603" s="1"/>
      <c r="N4603" s="1463" t="s">
        <v>820</v>
      </c>
      <c r="O4603" s="1464"/>
      <c r="P4603" s="1465">
        <f>MINUTE(Z4601)</f>
        <v>17</v>
      </c>
      <c r="Q4603" s="1466"/>
      <c r="R4603" s="1"/>
      <c r="S4603" s="7" t="s">
        <v>815</v>
      </c>
      <c r="T4603" s="1459">
        <v>5.0694444444444452E-2</v>
      </c>
      <c r="U4603" s="1460"/>
      <c r="V4603" s="34">
        <f>V4604-V4602</f>
        <v>0.70486111111111105</v>
      </c>
      <c r="W4603" s="34">
        <f>W4604-W4602</f>
        <v>0.70138888888888884</v>
      </c>
      <c r="Y4603" s="1"/>
      <c r="Z4603" s="13"/>
    </row>
    <row r="4604" spans="1:26" s="751" customFormat="1" ht="9" customHeight="1" thickBot="1" x14ac:dyDescent="0.2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534"/>
      <c r="U4604" s="534"/>
      <c r="V4604" s="34">
        <v>0.94097222222222221</v>
      </c>
      <c r="W4604" s="34">
        <v>0.9375</v>
      </c>
      <c r="Y4604" s="1"/>
      <c r="Z4604" s="13"/>
    </row>
    <row r="4605" spans="1:26" s="751" customFormat="1" ht="20.100000000000001" customHeight="1" x14ac:dyDescent="0.15">
      <c r="A4605" s="1499" t="s">
        <v>824</v>
      </c>
      <c r="B4605" s="1461">
        <v>1</v>
      </c>
      <c r="C4605" s="1540"/>
      <c r="D4605" s="1461">
        <v>2</v>
      </c>
      <c r="E4605" s="1540"/>
      <c r="F4605" s="1461">
        <v>3</v>
      </c>
      <c r="G4605" s="1540"/>
      <c r="H4605" s="1461">
        <v>4</v>
      </c>
      <c r="I4605" s="1540"/>
      <c r="J4605" s="1461">
        <v>5</v>
      </c>
      <c r="K4605" s="1540"/>
      <c r="L4605" s="1461">
        <v>6</v>
      </c>
      <c r="M4605" s="1540"/>
      <c r="N4605" s="1461">
        <v>7</v>
      </c>
      <c r="O4605" s="1540"/>
      <c r="P4605" s="1461">
        <v>8</v>
      </c>
      <c r="Q4605" s="1540"/>
      <c r="R4605" s="1461">
        <v>9</v>
      </c>
      <c r="S4605" s="1540"/>
      <c r="T4605" s="1570">
        <v>10</v>
      </c>
      <c r="U4605" s="1571"/>
      <c r="V4605" s="534"/>
      <c r="W4605" s="534"/>
      <c r="Y4605" s="1"/>
      <c r="Z4605" s="13"/>
    </row>
    <row r="4606" spans="1:26" s="751" customFormat="1" ht="20.100000000000001" customHeight="1" x14ac:dyDescent="0.15">
      <c r="A4606" s="1500"/>
      <c r="B4606" s="9" t="s">
        <v>825</v>
      </c>
      <c r="C4606" s="9" t="s">
        <v>826</v>
      </c>
      <c r="D4606" s="9" t="s">
        <v>825</v>
      </c>
      <c r="E4606" s="9" t="s">
        <v>827</v>
      </c>
      <c r="F4606" s="9" t="s">
        <v>825</v>
      </c>
      <c r="G4606" s="9" t="s">
        <v>411</v>
      </c>
      <c r="H4606" s="9" t="s">
        <v>825</v>
      </c>
      <c r="I4606" s="9" t="s">
        <v>826</v>
      </c>
      <c r="J4606" s="9" t="s">
        <v>150</v>
      </c>
      <c r="K4606" s="9" t="s">
        <v>826</v>
      </c>
      <c r="L4606" s="9" t="s">
        <v>825</v>
      </c>
      <c r="M4606" s="9" t="s">
        <v>826</v>
      </c>
      <c r="N4606" s="9"/>
      <c r="O4606" s="9"/>
      <c r="P4606" s="9"/>
      <c r="Q4606" s="9"/>
      <c r="R4606" s="9"/>
      <c r="S4606" s="9"/>
      <c r="T4606" s="10"/>
      <c r="U4606" s="16"/>
      <c r="V4606" s="534"/>
      <c r="W4606" s="534"/>
      <c r="Y4606" s="1"/>
      <c r="Z4606" s="13"/>
    </row>
    <row r="4607" spans="1:26" s="751" customFormat="1" ht="24.75" customHeight="1" x14ac:dyDescent="0.15">
      <c r="A4607" s="349">
        <v>1</v>
      </c>
      <c r="B4607" s="470"/>
      <c r="C4607" s="916" t="s">
        <v>96</v>
      </c>
      <c r="D4607" s="917">
        <v>0.29861111111111116</v>
      </c>
      <c r="E4607" s="53">
        <v>0.35763888888888901</v>
      </c>
      <c r="F4607" s="53">
        <v>0.44236111111111126</v>
      </c>
      <c r="G4607" s="53">
        <v>0.4979166666666669</v>
      </c>
      <c r="H4607" s="53">
        <v>0.57847222222222217</v>
      </c>
      <c r="I4607" s="53">
        <v>0.63402777777777752</v>
      </c>
      <c r="J4607" s="53">
        <v>0.71458333333333279</v>
      </c>
      <c r="K4607" s="53">
        <v>0.77222222222222148</v>
      </c>
      <c r="L4607" s="53">
        <v>0.84513888888888788</v>
      </c>
      <c r="M4607" s="40">
        <v>0.90208333333333213</v>
      </c>
      <c r="N4607" s="53"/>
      <c r="O4607" s="40"/>
      <c r="P4607" s="40"/>
      <c r="Q4607" s="40"/>
      <c r="R4607" s="18"/>
      <c r="S4607" s="19"/>
      <c r="T4607" s="14"/>
      <c r="U4607" s="20"/>
      <c r="V4607" s="21">
        <f>COUNTA(B4607:U4639)</f>
        <v>118</v>
      </c>
      <c r="W4607" s="22">
        <f>V4607/13/2</f>
        <v>4.5384615384615383</v>
      </c>
      <c r="Y4607" s="1"/>
      <c r="Z4607" s="385"/>
    </row>
    <row r="4608" spans="1:26" s="751" customFormat="1" ht="24.75" customHeight="1" x14ac:dyDescent="0.15">
      <c r="A4608" s="349">
        <v>2</v>
      </c>
      <c r="B4608" s="470"/>
      <c r="C4608" s="918">
        <v>0.23611111111111113</v>
      </c>
      <c r="D4608" s="71">
        <v>0.30902777777777785</v>
      </c>
      <c r="E4608" s="40">
        <v>0.36875000000000013</v>
      </c>
      <c r="F4608" s="40">
        <v>0.45555555555555571</v>
      </c>
      <c r="G4608" s="40">
        <v>0.51180555555555574</v>
      </c>
      <c r="H4608" s="40">
        <v>0.59027777777777768</v>
      </c>
      <c r="I4608" s="40">
        <v>0.6451388888888886</v>
      </c>
      <c r="J4608" s="40">
        <v>0.72847222222222163</v>
      </c>
      <c r="K4608" s="40">
        <v>0.78611111111111032</v>
      </c>
      <c r="L4608" s="40">
        <v>0.8569444444444434</v>
      </c>
      <c r="M4608" s="40">
        <v>0.91388888888888764</v>
      </c>
      <c r="N4608" s="40"/>
      <c r="O4608" s="40"/>
      <c r="P4608" s="40"/>
      <c r="Q4608" s="40"/>
      <c r="R4608" s="18"/>
      <c r="S4608" s="19"/>
      <c r="T4608" s="14"/>
      <c r="U4608" s="20"/>
      <c r="V4608" s="23">
        <f>COUNTA(B4607:B4639,D4607:D4639,F4607:F4639,H4607:H4639,J4607:J4639,L4607:L4639,N4607:N4639,P4607:P4639,R4607:R4639,T4607:T4639)</f>
        <v>59</v>
      </c>
      <c r="W4608" s="23">
        <f>COUNTA(C4607:C4639,E4607:E4639,G4607:G4639,I4607:I4639,K4607:K4639,M4607:M4639,O4607:O4639,Q4607:Q4639,S4607:S4639,U4607:U4639)</f>
        <v>59</v>
      </c>
      <c r="Y4608" s="1">
        <f>(V4608+W4608)/2</f>
        <v>59</v>
      </c>
      <c r="Z4608" s="385"/>
    </row>
    <row r="4609" spans="1:26" s="751" customFormat="1" ht="24.75" customHeight="1" x14ac:dyDescent="0.15">
      <c r="A4609" s="349">
        <v>3</v>
      </c>
      <c r="B4609" s="470"/>
      <c r="C4609" s="918">
        <v>0.24583333333333335</v>
      </c>
      <c r="D4609" s="71">
        <v>0.31944444444444453</v>
      </c>
      <c r="E4609" s="40">
        <v>0.37986111111111126</v>
      </c>
      <c r="F4609" s="40">
        <v>0.46875000000000017</v>
      </c>
      <c r="G4609" s="40">
        <v>0.52569444444444458</v>
      </c>
      <c r="H4609" s="40">
        <v>0.60208333333333319</v>
      </c>
      <c r="I4609" s="40">
        <v>0.65763888888888855</v>
      </c>
      <c r="J4609" s="71">
        <v>0.73888888888888826</v>
      </c>
      <c r="K4609" s="40">
        <v>0.79791666666666583</v>
      </c>
      <c r="L4609" s="40">
        <v>0.86874999999999891</v>
      </c>
      <c r="M4609" s="40">
        <v>0.92569444444444315</v>
      </c>
      <c r="N4609" s="40"/>
      <c r="O4609" s="40"/>
      <c r="P4609" s="40"/>
      <c r="Q4609" s="40"/>
      <c r="R4609" s="18"/>
      <c r="S4609" s="19"/>
      <c r="T4609" s="14"/>
      <c r="U4609" s="20"/>
      <c r="V4609" s="10">
        <v>2</v>
      </c>
      <c r="W4609" s="10">
        <v>3</v>
      </c>
      <c r="Y4609" s="1" t="s">
        <v>819</v>
      </c>
      <c r="Z4609" s="385"/>
    </row>
    <row r="4610" spans="1:26" s="751" customFormat="1" ht="24.75" customHeight="1" x14ac:dyDescent="0.15">
      <c r="A4610" s="349">
        <v>4</v>
      </c>
      <c r="B4610" s="470"/>
      <c r="C4610" s="918">
        <v>0.25555555555555559</v>
      </c>
      <c r="D4610" s="40">
        <v>0.33194444444444454</v>
      </c>
      <c r="E4610" s="40">
        <v>0.39166666666666683</v>
      </c>
      <c r="F4610" s="40">
        <v>0.48125000000000018</v>
      </c>
      <c r="G4610" s="40">
        <v>0.53819444444444453</v>
      </c>
      <c r="H4610" s="40">
        <v>0.61527777777777759</v>
      </c>
      <c r="I4610" s="40">
        <v>0.67013888888888851</v>
      </c>
      <c r="J4610" s="71">
        <v>0.74930555555555489</v>
      </c>
      <c r="K4610" s="40">
        <v>0.80972222222222134</v>
      </c>
      <c r="L4610" s="40">
        <v>0.88055555555555443</v>
      </c>
      <c r="M4610" s="40">
        <v>0.93749999999999867</v>
      </c>
      <c r="N4610" s="40"/>
      <c r="O4610" s="40"/>
      <c r="P4610" s="40"/>
      <c r="Q4610" s="40"/>
      <c r="R4610" s="18"/>
      <c r="S4610" s="19"/>
      <c r="T4610" s="14"/>
      <c r="U4610" s="20"/>
      <c r="V4610" s="23">
        <f>V4608-V4609</f>
        <v>57</v>
      </c>
      <c r="W4610" s="23">
        <f>W4608-W4609</f>
        <v>56</v>
      </c>
      <c r="Y4610" s="104"/>
      <c r="Z4610" s="104"/>
    </row>
    <row r="4611" spans="1:26" s="751" customFormat="1" ht="24.75" customHeight="1" x14ac:dyDescent="0.15">
      <c r="A4611" s="349">
        <v>5</v>
      </c>
      <c r="B4611" s="470"/>
      <c r="C4611" s="918">
        <v>0.26666666666666672</v>
      </c>
      <c r="D4611" s="40">
        <v>0.34583333333333344</v>
      </c>
      <c r="E4611" s="40">
        <v>0.4034722222222224</v>
      </c>
      <c r="F4611" s="40">
        <v>0.49305555555555575</v>
      </c>
      <c r="G4611" s="40">
        <v>0.55069444444444449</v>
      </c>
      <c r="H4611" s="40">
        <v>0.6270833333333331</v>
      </c>
      <c r="I4611" s="40">
        <v>0.6833333333333329</v>
      </c>
      <c r="J4611" s="71">
        <v>0.75972222222222152</v>
      </c>
      <c r="K4611" s="40">
        <v>0.82083333333333242</v>
      </c>
      <c r="L4611" s="40">
        <v>0.89305555555555438</v>
      </c>
      <c r="M4611" s="40"/>
      <c r="N4611" s="40"/>
      <c r="O4611" s="40"/>
      <c r="P4611" s="40"/>
      <c r="Q4611" s="40"/>
      <c r="R4611" s="18"/>
      <c r="S4611" s="19"/>
      <c r="T4611" s="14"/>
      <c r="U4611" s="20"/>
      <c r="V4611" s="23">
        <f>SUM(V4610:W4610)</f>
        <v>113</v>
      </c>
      <c r="W4611" s="463">
        <f>V4611/12/2</f>
        <v>4.708333333333333</v>
      </c>
      <c r="Y4611" s="104"/>
      <c r="Z4611" s="104"/>
    </row>
    <row r="4612" spans="1:26" s="751" customFormat="1" ht="24.75" customHeight="1" x14ac:dyDescent="0.15">
      <c r="A4612" s="349">
        <v>6</v>
      </c>
      <c r="B4612" s="919" t="s">
        <v>828</v>
      </c>
      <c r="C4612" s="918">
        <v>0.27916666666666673</v>
      </c>
      <c r="D4612" s="40">
        <v>0.35902777777777789</v>
      </c>
      <c r="E4612" s="40">
        <v>0.41597222222222241</v>
      </c>
      <c r="F4612" s="40">
        <v>0.50486111111111132</v>
      </c>
      <c r="G4612" s="40">
        <v>0.5625</v>
      </c>
      <c r="H4612" s="40">
        <v>0.63958333333333306</v>
      </c>
      <c r="I4612" s="40">
        <v>0.69583333333333286</v>
      </c>
      <c r="J4612" s="71">
        <v>0.77013888888888815</v>
      </c>
      <c r="K4612" s="40">
        <v>0.83194444444444349</v>
      </c>
      <c r="L4612" s="40">
        <v>0.90555555555555434</v>
      </c>
      <c r="M4612" s="40"/>
      <c r="N4612" s="40"/>
      <c r="O4612" s="40"/>
      <c r="P4612" s="40"/>
      <c r="Q4612" s="40"/>
      <c r="R4612" s="18"/>
      <c r="S4612" s="19"/>
      <c r="T4612" s="14"/>
      <c r="U4612" s="20"/>
      <c r="V4612" s="534"/>
      <c r="W4612" s="534"/>
      <c r="Y4612" s="104"/>
      <c r="Z4612" s="104"/>
    </row>
    <row r="4613" spans="1:26" s="751" customFormat="1" ht="24.75" customHeight="1" x14ac:dyDescent="0.15">
      <c r="A4613" s="349">
        <v>7</v>
      </c>
      <c r="B4613" s="470">
        <v>0.23611111111111113</v>
      </c>
      <c r="C4613" s="918">
        <v>0.29166666666666674</v>
      </c>
      <c r="D4613" s="40">
        <v>0.3715277777777779</v>
      </c>
      <c r="E4613" s="40">
        <v>0.42916666666666686</v>
      </c>
      <c r="F4613" s="40">
        <v>0.51736111111111127</v>
      </c>
      <c r="G4613" s="40">
        <v>0.57430555555555551</v>
      </c>
      <c r="H4613" s="40">
        <v>0.65208333333333302</v>
      </c>
      <c r="I4613" s="40">
        <v>0.70833333333333282</v>
      </c>
      <c r="J4613" s="71">
        <v>0.78055555555555478</v>
      </c>
      <c r="K4613" s="40">
        <v>0.84305555555555456</v>
      </c>
      <c r="L4613" s="40">
        <v>0.91736111111110985</v>
      </c>
      <c r="M4613" s="40"/>
      <c r="N4613" s="40"/>
      <c r="O4613" s="40"/>
      <c r="P4613" s="40"/>
      <c r="Q4613" s="40"/>
      <c r="R4613" s="18"/>
      <c r="S4613" s="19"/>
      <c r="T4613" s="14"/>
      <c r="U4613" s="20"/>
      <c r="V4613" s="61">
        <f>L4613-L4612</f>
        <v>1.1805555555555514E-2</v>
      </c>
      <c r="W4613" s="61"/>
      <c r="Y4613" s="104"/>
      <c r="Z4613" s="104"/>
    </row>
    <row r="4614" spans="1:26" s="751" customFormat="1" ht="24.75" customHeight="1" x14ac:dyDescent="0.15">
      <c r="A4614" s="349">
        <v>8</v>
      </c>
      <c r="B4614" s="470">
        <v>0.25</v>
      </c>
      <c r="C4614" s="918">
        <v>0.30555555555555564</v>
      </c>
      <c r="D4614" s="40">
        <v>0.38402777777777791</v>
      </c>
      <c r="E4614" s="40">
        <v>0.44236111111111132</v>
      </c>
      <c r="F4614" s="40">
        <v>0.52916666666666679</v>
      </c>
      <c r="G4614" s="40">
        <v>0.58611111111111103</v>
      </c>
      <c r="H4614" s="40">
        <v>0.66388888888888853</v>
      </c>
      <c r="I4614" s="40">
        <v>0.72013888888888833</v>
      </c>
      <c r="J4614" s="40">
        <v>0.79305555555555474</v>
      </c>
      <c r="K4614" s="40">
        <v>0.85416666666666563</v>
      </c>
      <c r="L4614" s="40">
        <v>0.92916666666666536</v>
      </c>
      <c r="M4614" s="40"/>
      <c r="N4614" s="40"/>
      <c r="O4614" s="40"/>
      <c r="P4614" s="40"/>
      <c r="Q4614" s="40"/>
      <c r="R4614" s="18"/>
      <c r="S4614" s="19"/>
      <c r="T4614" s="14"/>
      <c r="U4614" s="20"/>
      <c r="V4614" s="61">
        <f>L4614-L4613</f>
        <v>1.1805555555555514E-2</v>
      </c>
      <c r="W4614" s="61">
        <f>M4608-M4607</f>
        <v>1.1805555555555514E-2</v>
      </c>
      <c r="Y4614" s="104"/>
      <c r="Z4614" s="104"/>
    </row>
    <row r="4615" spans="1:26" s="751" customFormat="1" ht="24.75" customHeight="1" x14ac:dyDescent="0.15">
      <c r="A4615" s="349">
        <v>9</v>
      </c>
      <c r="B4615" s="470">
        <v>0.2638888888888889</v>
      </c>
      <c r="C4615" s="918">
        <v>0.31944444444444453</v>
      </c>
      <c r="D4615" s="40">
        <v>0.39791666666666681</v>
      </c>
      <c r="E4615" s="40">
        <v>0.45555555555555577</v>
      </c>
      <c r="F4615" s="40">
        <v>0.54166666666666674</v>
      </c>
      <c r="G4615" s="40">
        <v>0.59861111111111098</v>
      </c>
      <c r="H4615" s="40">
        <v>0.67638888888888848</v>
      </c>
      <c r="I4615" s="40">
        <v>0.73263888888888828</v>
      </c>
      <c r="J4615" s="40">
        <v>0.80555555555555469</v>
      </c>
      <c r="K4615" s="40">
        <v>0.86597222222222114</v>
      </c>
      <c r="L4615" s="40">
        <v>0.94097222222222088</v>
      </c>
      <c r="M4615" s="40"/>
      <c r="N4615" s="40"/>
      <c r="O4615" s="40"/>
      <c r="P4615" s="40"/>
      <c r="Q4615" s="40"/>
      <c r="R4615" s="18"/>
      <c r="S4615" s="19"/>
      <c r="T4615" s="14"/>
      <c r="U4615" s="20"/>
      <c r="V4615" s="61">
        <f>L4615-L4614</f>
        <v>1.1805555555555514E-2</v>
      </c>
      <c r="W4615" s="61">
        <f>M4609-M4608</f>
        <v>1.1805555555555514E-2</v>
      </c>
      <c r="Y4615" s="104"/>
      <c r="Z4615" s="104"/>
    </row>
    <row r="4616" spans="1:26" s="751" customFormat="1" ht="24.75" customHeight="1" x14ac:dyDescent="0.15">
      <c r="A4616" s="349">
        <v>10</v>
      </c>
      <c r="B4616" s="71">
        <v>0.27777777777777779</v>
      </c>
      <c r="C4616" s="918">
        <v>0.33333333333333343</v>
      </c>
      <c r="D4616" s="40">
        <v>0.41319444444444459</v>
      </c>
      <c r="E4616" s="40">
        <v>0.46944444444444466</v>
      </c>
      <c r="F4616" s="40">
        <v>0.5541666666666667</v>
      </c>
      <c r="G4616" s="40">
        <v>0.61111111111111094</v>
      </c>
      <c r="H4616" s="40">
        <v>0.688194444444444</v>
      </c>
      <c r="I4616" s="40">
        <v>0.74583333333333268</v>
      </c>
      <c r="J4616" s="40">
        <v>0.81874999999999909</v>
      </c>
      <c r="K4616" s="40">
        <v>0.87777777777777666</v>
      </c>
      <c r="L4616" s="40"/>
      <c r="M4616" s="40"/>
      <c r="N4616" s="40"/>
      <c r="O4616" s="40"/>
      <c r="P4616" s="40"/>
      <c r="Q4616" s="40"/>
      <c r="R4616" s="18"/>
      <c r="S4616" s="19"/>
      <c r="T4616" s="14"/>
      <c r="U4616" s="20"/>
      <c r="V4616" s="61">
        <f>L4616-L4615</f>
        <v>-0.94097222222222088</v>
      </c>
      <c r="W4616" s="61">
        <f>M4610-M4609</f>
        <v>1.1805555555555514E-2</v>
      </c>
      <c r="Y4616" s="104"/>
      <c r="Z4616" s="104"/>
    </row>
    <row r="4617" spans="1:26" s="751" customFormat="1" ht="24.75" customHeight="1" x14ac:dyDescent="0.15">
      <c r="A4617" s="349">
        <v>11</v>
      </c>
      <c r="B4617" s="71">
        <v>0.28819444444444448</v>
      </c>
      <c r="C4617" s="918">
        <v>0.34583333333333344</v>
      </c>
      <c r="D4617" s="40">
        <v>0.42847222222222237</v>
      </c>
      <c r="E4617" s="40">
        <v>0.484027777777778</v>
      </c>
      <c r="F4617" s="40">
        <v>0.56666666666666665</v>
      </c>
      <c r="G4617" s="40">
        <v>0.62361111111111089</v>
      </c>
      <c r="H4617" s="40">
        <v>0.70069444444444395</v>
      </c>
      <c r="I4617" s="40">
        <v>0.75902777777777708</v>
      </c>
      <c r="J4617" s="40">
        <v>0.83124999999999905</v>
      </c>
      <c r="K4617" s="40">
        <v>0.88958333333333217</v>
      </c>
      <c r="L4617" s="40"/>
      <c r="M4617" s="40"/>
      <c r="N4617" s="40"/>
      <c r="O4617" s="40"/>
      <c r="P4617" s="40"/>
      <c r="Q4617" s="40"/>
      <c r="R4617" s="18"/>
      <c r="S4617" s="19"/>
      <c r="T4617" s="14"/>
      <c r="U4617" s="20"/>
      <c r="V4617" s="61"/>
      <c r="W4617" s="61"/>
      <c r="Y4617" s="104"/>
      <c r="Z4617" s="104"/>
    </row>
    <row r="4618" spans="1:26" s="751" customFormat="1" ht="24.75" customHeight="1" x14ac:dyDescent="0.15">
      <c r="A4618" s="349">
        <v>12</v>
      </c>
      <c r="B4618" s="40"/>
      <c r="C4618" s="196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40"/>
      <c r="O4618" s="40"/>
      <c r="P4618" s="40"/>
      <c r="Q4618" s="40"/>
      <c r="R4618" s="18"/>
      <c r="S4618" s="19"/>
      <c r="T4618" s="14"/>
      <c r="U4618" s="20"/>
      <c r="V4618" s="61"/>
      <c r="W4618" s="61"/>
      <c r="Y4618" s="104"/>
      <c r="Z4618" s="104"/>
    </row>
    <row r="4619" spans="1:26" s="751" customFormat="1" ht="24.75" customHeight="1" x14ac:dyDescent="0.15">
      <c r="A4619" s="85">
        <v>13</v>
      </c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40"/>
      <c r="O4619" s="40"/>
      <c r="P4619" s="40"/>
      <c r="Q4619" s="40"/>
      <c r="R4619" s="18"/>
      <c r="S4619" s="19"/>
      <c r="T4619" s="14"/>
      <c r="U4619" s="20"/>
      <c r="V4619" s="61"/>
      <c r="W4619" s="61"/>
      <c r="Y4619" s="104"/>
    </row>
    <row r="4620" spans="1:26" s="751" customFormat="1" ht="24.75" customHeight="1" x14ac:dyDescent="0.15">
      <c r="A4620" s="728">
        <v>14</v>
      </c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40"/>
      <c r="O4620" s="40"/>
      <c r="P4620" s="40"/>
      <c r="Q4620" s="40"/>
      <c r="R4620" s="18"/>
      <c r="S4620" s="19"/>
      <c r="T4620" s="14"/>
      <c r="U4620" s="20"/>
      <c r="V4620" s="61"/>
      <c r="W4620" s="534"/>
      <c r="Y4620" s="104"/>
      <c r="Z4620" s="104"/>
    </row>
    <row r="4621" spans="1:26" s="751" customFormat="1" ht="24.75" customHeight="1" x14ac:dyDescent="0.15">
      <c r="A4621" s="728">
        <v>15</v>
      </c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40"/>
      <c r="O4621" s="40"/>
      <c r="P4621" s="40"/>
      <c r="Q4621" s="40"/>
      <c r="R4621" s="18"/>
      <c r="S4621" s="19"/>
      <c r="T4621" s="14"/>
      <c r="U4621" s="20"/>
      <c r="V4621" s="61"/>
      <c r="W4621" s="534"/>
      <c r="Y4621" s="104"/>
      <c r="Z4621" s="104"/>
    </row>
    <row r="4622" spans="1:26" s="751" customFormat="1" ht="24.75" customHeight="1" x14ac:dyDescent="0.15">
      <c r="A4622" s="728">
        <v>16</v>
      </c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40"/>
      <c r="O4622" s="40"/>
      <c r="P4622" s="40"/>
      <c r="Q4622" s="40"/>
      <c r="R4622" s="18"/>
      <c r="S4622" s="19"/>
      <c r="T4622" s="14"/>
      <c r="U4622" s="20"/>
      <c r="V4622" s="534"/>
      <c r="W4622" s="534"/>
      <c r="Y4622" s="104"/>
      <c r="Z4622" s="104"/>
    </row>
    <row r="4623" spans="1:26" s="751" customFormat="1" ht="24.75" customHeight="1" x14ac:dyDescent="0.15">
      <c r="A4623" s="728">
        <v>17</v>
      </c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40"/>
      <c r="O4623" s="40"/>
      <c r="P4623" s="40"/>
      <c r="Q4623" s="40"/>
      <c r="R4623" s="18"/>
      <c r="S4623" s="19"/>
      <c r="T4623" s="14"/>
      <c r="U4623" s="20"/>
      <c r="V4623" s="534"/>
      <c r="W4623" s="534"/>
      <c r="Y4623" s="104"/>
      <c r="Z4623" s="104"/>
    </row>
    <row r="4624" spans="1:26" s="751" customFormat="1" ht="24.75" customHeight="1" x14ac:dyDescent="0.15">
      <c r="A4624" s="728">
        <v>18</v>
      </c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40"/>
      <c r="O4624" s="40"/>
      <c r="P4624" s="40"/>
      <c r="Q4624" s="40"/>
      <c r="R4624" s="18"/>
      <c r="S4624" s="19"/>
      <c r="T4624" s="14"/>
      <c r="U4624" s="20"/>
      <c r="V4624" s="534"/>
      <c r="W4624" s="534"/>
      <c r="Y4624" s="104"/>
      <c r="Z4624" s="104"/>
    </row>
    <row r="4625" spans="1:26" s="751" customFormat="1" ht="24.75" customHeight="1" x14ac:dyDescent="0.15">
      <c r="A4625" s="728">
        <v>19</v>
      </c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40"/>
      <c r="O4625" s="40"/>
      <c r="P4625" s="40"/>
      <c r="Q4625" s="40"/>
      <c r="R4625" s="10"/>
      <c r="S4625" s="19"/>
      <c r="T4625" s="14"/>
      <c r="U4625" s="20"/>
      <c r="V4625" s="534"/>
      <c r="W4625" s="534"/>
      <c r="Y4625" s="104"/>
      <c r="Z4625" s="104"/>
    </row>
    <row r="4626" spans="1:26" s="751" customFormat="1" ht="24.75" customHeight="1" x14ac:dyDescent="0.15">
      <c r="A4626" s="728">
        <v>20</v>
      </c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9"/>
      <c r="S4626" s="4"/>
      <c r="T4626" s="14"/>
      <c r="U4626" s="20"/>
      <c r="V4626" s="534"/>
      <c r="W4626" s="534"/>
      <c r="Y4626" s="104"/>
      <c r="Z4626" s="104"/>
    </row>
    <row r="4627" spans="1:26" s="751" customFormat="1" ht="24.75" customHeight="1" x14ac:dyDescent="0.15">
      <c r="A4627" s="8">
        <v>21</v>
      </c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14"/>
      <c r="U4627" s="20"/>
      <c r="V4627" s="534"/>
      <c r="W4627" s="534"/>
      <c r="Y4627" s="104"/>
      <c r="Z4627" s="104"/>
    </row>
    <row r="4628" spans="1:26" s="751" customFormat="1" ht="24.75" customHeight="1" x14ac:dyDescent="0.15">
      <c r="A4628" s="8">
        <v>22</v>
      </c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14"/>
      <c r="U4628" s="20"/>
      <c r="V4628" s="534"/>
      <c r="W4628" s="534"/>
      <c r="Y4628" s="104"/>
      <c r="Z4628" s="104"/>
    </row>
    <row r="4629" spans="1:26" s="751" customFormat="1" ht="24.75" customHeight="1" x14ac:dyDescent="0.15">
      <c r="A4629" s="8">
        <v>23</v>
      </c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14"/>
      <c r="U4629" s="20"/>
      <c r="V4629" s="534"/>
      <c r="W4629" s="534"/>
      <c r="Y4629" s="104"/>
      <c r="Z4629" s="104"/>
    </row>
    <row r="4630" spans="1:26" s="751" customFormat="1" ht="24.75" customHeight="1" x14ac:dyDescent="0.15">
      <c r="A4630" s="8">
        <v>24</v>
      </c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14"/>
      <c r="U4630" s="20"/>
      <c r="V4630" s="534"/>
      <c r="W4630" s="534"/>
      <c r="Y4630" s="104"/>
      <c r="Z4630" s="104"/>
    </row>
    <row r="4631" spans="1:26" s="751" customFormat="1" ht="24.75" customHeight="1" x14ac:dyDescent="0.15">
      <c r="A4631" s="8">
        <v>25</v>
      </c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14"/>
      <c r="U4631" s="20"/>
      <c r="V4631" s="534"/>
      <c r="W4631" s="534"/>
      <c r="Y4631" s="104"/>
      <c r="Z4631" s="104"/>
    </row>
    <row r="4632" spans="1:26" s="751" customFormat="1" ht="24.75" customHeight="1" x14ac:dyDescent="0.15">
      <c r="A4632" s="8">
        <v>26</v>
      </c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14"/>
      <c r="U4632" s="20"/>
      <c r="V4632" s="534"/>
      <c r="W4632" s="534"/>
      <c r="Y4632" s="104"/>
      <c r="Z4632" s="104"/>
    </row>
    <row r="4633" spans="1:26" s="751" customFormat="1" ht="24.75" customHeight="1" x14ac:dyDescent="0.15">
      <c r="A4633" s="8">
        <v>27</v>
      </c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14"/>
      <c r="U4633" s="20"/>
      <c r="V4633" s="534"/>
      <c r="W4633" s="534"/>
      <c r="Y4633" s="104"/>
      <c r="Z4633" s="104"/>
    </row>
    <row r="4634" spans="1:26" s="751" customFormat="1" ht="24.75" customHeight="1" x14ac:dyDescent="0.15">
      <c r="A4634" s="8">
        <v>28</v>
      </c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14"/>
      <c r="U4634" s="20"/>
      <c r="V4634" s="534"/>
      <c r="W4634" s="534"/>
      <c r="Y4634" s="104"/>
      <c r="Z4634" s="104"/>
    </row>
    <row r="4635" spans="1:26" s="751" customFormat="1" ht="24.75" customHeight="1" x14ac:dyDescent="0.15">
      <c r="A4635" s="8">
        <v>29</v>
      </c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14"/>
      <c r="U4635" s="20"/>
      <c r="V4635" s="534"/>
      <c r="W4635" s="534"/>
      <c r="Y4635" s="104"/>
      <c r="Z4635" s="104"/>
    </row>
    <row r="4636" spans="1:26" s="751" customFormat="1" ht="24.75" customHeight="1" x14ac:dyDescent="0.15">
      <c r="A4636" s="44">
        <v>30</v>
      </c>
      <c r="B4636" s="45"/>
      <c r="C4636" s="45"/>
      <c r="D4636" s="45"/>
      <c r="E4636" s="45"/>
      <c r="F4636" s="45"/>
      <c r="G4636" s="45"/>
      <c r="H4636" s="45"/>
      <c r="I4636" s="45"/>
      <c r="J4636" s="45"/>
      <c r="K4636" s="45"/>
      <c r="L4636" s="45"/>
      <c r="M4636" s="45"/>
      <c r="N4636" s="45"/>
      <c r="O4636" s="45"/>
      <c r="P4636" s="45"/>
      <c r="Q4636" s="45"/>
      <c r="R4636" s="45"/>
      <c r="S4636" s="45"/>
      <c r="T4636" s="46"/>
      <c r="U4636" s="47"/>
      <c r="V4636" s="534"/>
      <c r="W4636" s="534"/>
      <c r="Y4636" s="104"/>
      <c r="Z4636" s="104"/>
    </row>
    <row r="4637" spans="1:26" s="751" customFormat="1" ht="24.75" customHeight="1" x14ac:dyDescent="0.15">
      <c r="A4637" s="44">
        <v>31</v>
      </c>
      <c r="B4637" s="45"/>
      <c r="C4637" s="45"/>
      <c r="D4637" s="45"/>
      <c r="E4637" s="45"/>
      <c r="F4637" s="45"/>
      <c r="G4637" s="45"/>
      <c r="H4637" s="45"/>
      <c r="I4637" s="45"/>
      <c r="J4637" s="45"/>
      <c r="K4637" s="45"/>
      <c r="L4637" s="45"/>
      <c r="M4637" s="45"/>
      <c r="N4637" s="45"/>
      <c r="O4637" s="45"/>
      <c r="P4637" s="45"/>
      <c r="Q4637" s="45"/>
      <c r="R4637" s="45"/>
      <c r="S4637" s="45"/>
      <c r="T4637" s="46"/>
      <c r="U4637" s="47"/>
      <c r="V4637" s="534"/>
      <c r="W4637" s="534"/>
      <c r="Y4637" s="104"/>
      <c r="Z4637" s="104"/>
    </row>
    <row r="4638" spans="1:26" s="751" customFormat="1" ht="24.75" customHeight="1" x14ac:dyDescent="0.15">
      <c r="A4638" s="44">
        <v>32</v>
      </c>
      <c r="B4638" s="45"/>
      <c r="C4638" s="45"/>
      <c r="D4638" s="45"/>
      <c r="E4638" s="45"/>
      <c r="F4638" s="45"/>
      <c r="G4638" s="45"/>
      <c r="H4638" s="45"/>
      <c r="I4638" s="45"/>
      <c r="J4638" s="45"/>
      <c r="K4638" s="45"/>
      <c r="L4638" s="45"/>
      <c r="M4638" s="45"/>
      <c r="N4638" s="45"/>
      <c r="O4638" s="45"/>
      <c r="P4638" s="45"/>
      <c r="Q4638" s="45"/>
      <c r="R4638" s="45"/>
      <c r="S4638" s="45"/>
      <c r="T4638" s="46"/>
      <c r="U4638" s="47"/>
      <c r="V4638" s="534"/>
      <c r="W4638" s="534"/>
      <c r="Y4638" s="104"/>
      <c r="Z4638" s="104"/>
    </row>
    <row r="4639" spans="1:26" s="751" customFormat="1" ht="24.75" customHeight="1" thickBot="1" x14ac:dyDescent="0.2">
      <c r="A4639" s="44">
        <v>33</v>
      </c>
      <c r="B4639" s="45"/>
      <c r="C4639" s="12"/>
      <c r="D4639" s="12"/>
      <c r="E4639" s="12"/>
      <c r="F4639" s="12"/>
      <c r="G4639" s="12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31"/>
      <c r="U4639" s="32"/>
      <c r="V4639" s="534"/>
      <c r="W4639" s="534"/>
      <c r="Y4639" s="104"/>
      <c r="Z4639" s="104"/>
    </row>
    <row r="4640" spans="1:26" s="751" customFormat="1" ht="20.100000000000001" customHeight="1" thickBot="1" x14ac:dyDescent="0.2">
      <c r="A4640" s="1469" t="s">
        <v>817</v>
      </c>
      <c r="B4640" s="1671"/>
      <c r="C4640" s="1492" t="s">
        <v>813</v>
      </c>
      <c r="D4640" s="1492"/>
      <c r="E4640" s="1492"/>
      <c r="F4640" s="1493"/>
      <c r="G4640" s="13"/>
      <c r="H4640" s="13"/>
      <c r="I4640" s="13"/>
      <c r="J4640" s="13"/>
      <c r="K4640" s="13"/>
      <c r="L4640" s="13"/>
      <c r="M4640" s="13"/>
      <c r="N4640" s="13"/>
      <c r="O4640" s="13"/>
      <c r="P4640" s="13"/>
      <c r="Q4640" s="13"/>
      <c r="R4640" s="13"/>
      <c r="S4640" s="13"/>
      <c r="T4640" s="467"/>
      <c r="U4640" s="467"/>
      <c r="V4640" s="534"/>
      <c r="W4640" s="534"/>
      <c r="Y4640" s="104"/>
      <c r="Z4640" s="104"/>
    </row>
    <row r="4641" spans="1:26" s="2" customFormat="1" ht="31.5" customHeight="1" thickBot="1" x14ac:dyDescent="0.2">
      <c r="A4641" s="1476" t="s">
        <v>410</v>
      </c>
      <c r="B4641" s="1477"/>
      <c r="C4641" s="1477"/>
      <c r="D4641" s="1477"/>
      <c r="E4641" s="1478"/>
      <c r="F4641" s="602" t="s">
        <v>1766</v>
      </c>
      <c r="G4641" s="1"/>
      <c r="H4641" s="1479" t="s">
        <v>405</v>
      </c>
      <c r="I4641" s="1480"/>
      <c r="J4641" s="1480"/>
      <c r="K4641" s="5" t="s">
        <v>399</v>
      </c>
      <c r="L4641" s="1457" t="s">
        <v>411</v>
      </c>
      <c r="M4641" s="1457"/>
      <c r="N4641" s="1458"/>
      <c r="O4641" s="1"/>
      <c r="P4641" s="6"/>
      <c r="Q4641" s="6"/>
      <c r="R4641" s="6"/>
      <c r="S4641" s="1"/>
      <c r="T4641" s="1467" t="s">
        <v>403</v>
      </c>
      <c r="U4641" s="1468"/>
      <c r="V4641" s="34">
        <f>V4643/V4648</f>
        <v>1.4384920634920634E-2</v>
      </c>
      <c r="W4641" s="34">
        <f>W4643/W4648</f>
        <v>1.4612268518518517E-2</v>
      </c>
      <c r="X4641" s="35">
        <f>AVERAGE(V4641,W4641)</f>
        <v>1.4498594576719575E-2</v>
      </c>
      <c r="Y4641" s="380" t="s">
        <v>395</v>
      </c>
      <c r="Z4641" s="381">
        <f>ROUND(X4641*1440,0)/1440</f>
        <v>1.4583333333333334E-2</v>
      </c>
    </row>
    <row r="4642" spans="1:26" s="2" customFormat="1" ht="9" customHeight="1" thickBot="1" x14ac:dyDescent="0.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534"/>
      <c r="U4642" s="534"/>
      <c r="V4642" s="34">
        <v>0.23611111111111113</v>
      </c>
      <c r="W4642" s="34">
        <v>0.23611111111111113</v>
      </c>
      <c r="Y4642" s="1"/>
      <c r="Z4642" s="13"/>
    </row>
    <row r="4643" spans="1:26" s="2" customFormat="1" ht="20.100000000000001" customHeight="1" thickBot="1" x14ac:dyDescent="0.2">
      <c r="A4643" s="1495" t="s">
        <v>400</v>
      </c>
      <c r="B4643" s="1483"/>
      <c r="C4643" s="1722" t="s">
        <v>441</v>
      </c>
      <c r="D4643" s="1723"/>
      <c r="E4643" s="1724"/>
      <c r="F4643" s="1453"/>
      <c r="G4643" s="1454"/>
      <c r="H4643" s="1454"/>
      <c r="I4643" s="1454"/>
      <c r="J4643" s="1454"/>
      <c r="K4643" s="1"/>
      <c r="L4643" s="1"/>
      <c r="M4643" s="1"/>
      <c r="N4643" s="1463" t="s">
        <v>396</v>
      </c>
      <c r="O4643" s="1464"/>
      <c r="P4643" s="1503">
        <f>Z4641</f>
        <v>1.4583333333333334E-2</v>
      </c>
      <c r="Q4643" s="1504"/>
      <c r="R4643" s="1"/>
      <c r="S4643" s="7" t="s">
        <v>401</v>
      </c>
      <c r="T4643" s="1459">
        <v>5.0694444444444452E-2</v>
      </c>
      <c r="U4643" s="1460"/>
      <c r="V4643" s="34">
        <f>V4644-V4642</f>
        <v>0.70486111111111105</v>
      </c>
      <c r="W4643" s="34">
        <f>W4644-W4642</f>
        <v>0.70138888888888884</v>
      </c>
      <c r="Y4643" s="1"/>
      <c r="Z4643" s="13"/>
    </row>
    <row r="4644" spans="1:26" s="2" customFormat="1" ht="9" customHeight="1" thickBot="1" x14ac:dyDescent="0.2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534"/>
      <c r="U4644" s="534"/>
      <c r="V4644" s="34">
        <v>0.94097222222222221</v>
      </c>
      <c r="W4644" s="34">
        <v>0.9375</v>
      </c>
      <c r="Y4644" s="1"/>
      <c r="Z4644" s="13"/>
    </row>
    <row r="4645" spans="1:26" s="2" customFormat="1" ht="20.100000000000001" customHeight="1" x14ac:dyDescent="0.15">
      <c r="A4645" s="1499" t="s">
        <v>402</v>
      </c>
      <c r="B4645" s="1461">
        <v>1</v>
      </c>
      <c r="C4645" s="1540"/>
      <c r="D4645" s="1461">
        <v>2</v>
      </c>
      <c r="E4645" s="1540"/>
      <c r="F4645" s="1461">
        <v>3</v>
      </c>
      <c r="G4645" s="1540"/>
      <c r="H4645" s="1461">
        <v>4</v>
      </c>
      <c r="I4645" s="1540"/>
      <c r="J4645" s="1461">
        <v>5</v>
      </c>
      <c r="K4645" s="1540"/>
      <c r="L4645" s="1461">
        <v>6</v>
      </c>
      <c r="M4645" s="1540"/>
      <c r="N4645" s="1461">
        <v>7</v>
      </c>
      <c r="O4645" s="1540"/>
      <c r="P4645" s="1461">
        <v>8</v>
      </c>
      <c r="Q4645" s="1540"/>
      <c r="R4645" s="1461">
        <v>9</v>
      </c>
      <c r="S4645" s="1540"/>
      <c r="T4645" s="1570">
        <v>10</v>
      </c>
      <c r="U4645" s="1571"/>
      <c r="V4645" s="34"/>
      <c r="W4645" s="34"/>
      <c r="Y4645" s="1"/>
      <c r="Z4645" s="13"/>
    </row>
    <row r="4646" spans="1:26" s="2" customFormat="1" ht="20.100000000000001" customHeight="1" x14ac:dyDescent="0.15">
      <c r="A4646" s="1500"/>
      <c r="B4646" s="9" t="s">
        <v>405</v>
      </c>
      <c r="C4646" s="9" t="s">
        <v>411</v>
      </c>
      <c r="D4646" s="9" t="s">
        <v>405</v>
      </c>
      <c r="E4646" s="9" t="s">
        <v>411</v>
      </c>
      <c r="F4646" s="9" t="s">
        <v>405</v>
      </c>
      <c r="G4646" s="9" t="s">
        <v>411</v>
      </c>
      <c r="H4646" s="9" t="s">
        <v>405</v>
      </c>
      <c r="I4646" s="9" t="s">
        <v>411</v>
      </c>
      <c r="J4646" s="9" t="s">
        <v>405</v>
      </c>
      <c r="K4646" s="9" t="s">
        <v>411</v>
      </c>
      <c r="L4646" s="9" t="s">
        <v>405</v>
      </c>
      <c r="M4646" s="9" t="s">
        <v>411</v>
      </c>
      <c r="N4646" s="9"/>
      <c r="O4646" s="9"/>
      <c r="P4646" s="9"/>
      <c r="Q4646" s="9"/>
      <c r="R4646" s="9"/>
      <c r="S4646" s="9"/>
      <c r="T4646" s="10"/>
      <c r="U4646" s="16"/>
      <c r="V4646" s="534"/>
      <c r="W4646" s="534"/>
      <c r="Y4646" s="1"/>
      <c r="Z4646" s="13"/>
    </row>
    <row r="4647" spans="1:26" s="2" customFormat="1" ht="24.75" customHeight="1" x14ac:dyDescent="0.15">
      <c r="A4647" s="349" t="s">
        <v>412</v>
      </c>
      <c r="B4647" s="77"/>
      <c r="C4647" s="39" t="s">
        <v>97</v>
      </c>
      <c r="D4647" s="53">
        <v>0.28472222222222227</v>
      </c>
      <c r="E4647" s="53">
        <v>0.33888888888888902</v>
      </c>
      <c r="F4647" s="53">
        <v>0.41527777777777786</v>
      </c>
      <c r="G4647" s="53">
        <v>0.47361111111111126</v>
      </c>
      <c r="H4647" s="53">
        <v>0.56527777777777799</v>
      </c>
      <c r="I4647" s="53">
        <v>0.62361111111111167</v>
      </c>
      <c r="J4647" s="53">
        <v>0.7041666666666665</v>
      </c>
      <c r="K4647" s="55">
        <v>0.76666666666666716</v>
      </c>
      <c r="L4647" s="53">
        <v>0.84027777777777712</v>
      </c>
      <c r="M4647" s="53">
        <v>0.90416666666666667</v>
      </c>
      <c r="N4647" s="53"/>
      <c r="O4647" s="40"/>
      <c r="P4647" s="40"/>
      <c r="Q4647" s="40"/>
      <c r="R4647" s="68"/>
      <c r="S4647" s="69"/>
      <c r="T4647" s="14"/>
      <c r="U4647" s="20"/>
      <c r="V4647" s="21">
        <f>COUNTA(B4647:U4679)</f>
        <v>97</v>
      </c>
      <c r="W4647" s="465">
        <f>V4647/9/2</f>
        <v>5.3888888888888893</v>
      </c>
      <c r="Y4647" s="1"/>
      <c r="Z4647" s="385"/>
    </row>
    <row r="4648" spans="1:26" s="2" customFormat="1" ht="24.75" customHeight="1" x14ac:dyDescent="0.15">
      <c r="A4648" s="349" t="s">
        <v>413</v>
      </c>
      <c r="B4648" s="77"/>
      <c r="C4648" s="52">
        <v>0.23611111111111113</v>
      </c>
      <c r="D4648" s="40">
        <v>0.29861111111111116</v>
      </c>
      <c r="E4648" s="40">
        <v>0.35277777777777791</v>
      </c>
      <c r="F4648" s="40">
        <v>0.43194444444444452</v>
      </c>
      <c r="G4648" s="40">
        <v>0.49027777777777792</v>
      </c>
      <c r="H4648" s="40">
        <v>0.58194444444444471</v>
      </c>
      <c r="I4648" s="40">
        <v>0.64027777777777839</v>
      </c>
      <c r="J4648" s="3">
        <v>0.71944444444444422</v>
      </c>
      <c r="K4648" s="3">
        <v>0.78194444444444489</v>
      </c>
      <c r="L4648" s="40">
        <v>0.85416666666666596</v>
      </c>
      <c r="M4648" s="40">
        <v>0.92083333333333339</v>
      </c>
      <c r="N4648" s="53"/>
      <c r="O4648" s="40"/>
      <c r="P4648" s="40"/>
      <c r="Q4648" s="40"/>
      <c r="R4648" s="68"/>
      <c r="S4648" s="69"/>
      <c r="T4648" s="14"/>
      <c r="U4648" s="466"/>
      <c r="V4648" s="23">
        <f>COUNTA(B4647:B4679,D4647:D4679,F4647:F4679,H4647:H4679,J4647:J4679,L4647:L4679,N4647:N4679,P4647:P4679,R4647:R4679,T4647:T4679)</f>
        <v>49</v>
      </c>
      <c r="W4648" s="23">
        <f>COUNTA(C4647:C4679,E4647:E4679,G4647:G4679,I4647:I4679,K4647:K4679,M4647:M4679,O4647:O4679,Q4647:Q4679,S4647:S4679,U4647:U4679)</f>
        <v>48</v>
      </c>
      <c r="Y4648" s="1">
        <f>(V4648+W4648)/2</f>
        <v>48.5</v>
      </c>
      <c r="Z4648" s="385"/>
    </row>
    <row r="4649" spans="1:26" s="2" customFormat="1" ht="24.75" customHeight="1" x14ac:dyDescent="0.15">
      <c r="A4649" s="349">
        <v>3</v>
      </c>
      <c r="B4649" s="77"/>
      <c r="C4649" s="40">
        <v>0.24861111111111114</v>
      </c>
      <c r="D4649" s="40">
        <v>0.31250000000000006</v>
      </c>
      <c r="E4649" s="40">
        <v>0.36666666666666681</v>
      </c>
      <c r="F4649" s="40">
        <v>0.44861111111111118</v>
      </c>
      <c r="G4649" s="40">
        <v>0.50694444444444464</v>
      </c>
      <c r="H4649" s="40">
        <v>0.59722222222222243</v>
      </c>
      <c r="I4649" s="40">
        <v>0.65555555555555611</v>
      </c>
      <c r="J4649" s="3">
        <v>0.73472222222222194</v>
      </c>
      <c r="K4649" s="3">
        <v>0.79722222222222261</v>
      </c>
      <c r="L4649" s="40">
        <v>0.8680555555555548</v>
      </c>
      <c r="M4649" s="40">
        <v>0.93750000000000011</v>
      </c>
      <c r="N4649" s="53"/>
      <c r="O4649" s="40"/>
      <c r="P4649" s="40"/>
      <c r="Q4649" s="40"/>
      <c r="R4649" s="68"/>
      <c r="S4649" s="69"/>
      <c r="T4649" s="14"/>
      <c r="U4649" s="466"/>
      <c r="V4649" s="467"/>
      <c r="W4649" s="467"/>
      <c r="Y4649" s="1" t="s">
        <v>397</v>
      </c>
      <c r="Z4649" s="385"/>
    </row>
    <row r="4650" spans="1:26" s="2" customFormat="1" ht="24.75" customHeight="1" x14ac:dyDescent="0.15">
      <c r="A4650" s="349">
        <v>4</v>
      </c>
      <c r="B4650" s="77"/>
      <c r="C4650" s="40">
        <v>0.26111111111111118</v>
      </c>
      <c r="D4650" s="40">
        <v>0.32638888888888895</v>
      </c>
      <c r="E4650" s="40">
        <v>0.3805555555555557</v>
      </c>
      <c r="F4650" s="40">
        <v>0.46527777777777785</v>
      </c>
      <c r="G4650" s="40">
        <v>0.52361111111111136</v>
      </c>
      <c r="H4650" s="40">
        <v>0.61250000000000016</v>
      </c>
      <c r="I4650" s="40">
        <v>0.67222222222222283</v>
      </c>
      <c r="J4650" s="3">
        <v>0.74999999999999967</v>
      </c>
      <c r="K4650" s="3">
        <v>0.81250000000000033</v>
      </c>
      <c r="L4650" s="40">
        <v>0.88263888888888808</v>
      </c>
      <c r="M4650" s="40"/>
      <c r="N4650" s="53"/>
      <c r="O4650" s="40"/>
      <c r="P4650" s="40"/>
      <c r="Q4650" s="40"/>
      <c r="R4650" s="68"/>
      <c r="S4650" s="69"/>
      <c r="T4650" s="14"/>
      <c r="U4650" s="466"/>
      <c r="V4650" s="468"/>
      <c r="W4650" s="468"/>
      <c r="Y4650" s="38"/>
      <c r="Z4650" s="38"/>
    </row>
    <row r="4651" spans="1:26" s="2" customFormat="1" ht="24.75" customHeight="1" x14ac:dyDescent="0.15">
      <c r="A4651" s="349">
        <v>5</v>
      </c>
      <c r="B4651" s="464" t="s">
        <v>414</v>
      </c>
      <c r="C4651" s="40">
        <v>0.27361111111111119</v>
      </c>
      <c r="D4651" s="40">
        <v>0.34027777777777785</v>
      </c>
      <c r="E4651" s="40">
        <v>0.39583333333333348</v>
      </c>
      <c r="F4651" s="40">
        <v>0.48194444444444451</v>
      </c>
      <c r="G4651" s="40">
        <v>0.54027777777777808</v>
      </c>
      <c r="H4651" s="40">
        <v>0.62777777777777788</v>
      </c>
      <c r="I4651" s="40">
        <v>0.68750000000000056</v>
      </c>
      <c r="J4651" s="3">
        <v>0.76527777777777739</v>
      </c>
      <c r="K4651" s="3">
        <v>0.82777777777777806</v>
      </c>
      <c r="L4651" s="40">
        <v>0.89722222222222137</v>
      </c>
      <c r="M4651" s="40"/>
      <c r="N4651" s="53"/>
      <c r="O4651" s="40"/>
      <c r="P4651" s="40"/>
      <c r="Q4651" s="40"/>
      <c r="R4651" s="68"/>
      <c r="S4651" s="69"/>
      <c r="T4651" s="14"/>
      <c r="U4651" s="466"/>
      <c r="V4651" s="468"/>
      <c r="W4651" s="469"/>
      <c r="Y4651" s="38"/>
      <c r="Z4651" s="38"/>
    </row>
    <row r="4652" spans="1:26" s="2" customFormat="1" ht="24.75" customHeight="1" x14ac:dyDescent="0.15">
      <c r="A4652" s="349" t="s">
        <v>404</v>
      </c>
      <c r="B4652" s="470">
        <v>0.23611111111111113</v>
      </c>
      <c r="C4652" s="40">
        <v>0.2861111111111112</v>
      </c>
      <c r="D4652" s="40">
        <v>0.35416666666666674</v>
      </c>
      <c r="E4652" s="40">
        <v>0.41111111111111126</v>
      </c>
      <c r="F4652" s="40">
        <v>0.49861111111111117</v>
      </c>
      <c r="G4652" s="40">
        <v>0.5569444444444448</v>
      </c>
      <c r="H4652" s="40">
        <v>0.6430555555555556</v>
      </c>
      <c r="I4652" s="40">
        <v>0.70416666666666727</v>
      </c>
      <c r="J4652" s="3">
        <v>0.78055555555555511</v>
      </c>
      <c r="K4652" s="3">
        <v>0.84305555555555578</v>
      </c>
      <c r="L4652" s="40">
        <v>0.91180555555555465</v>
      </c>
      <c r="M4652" s="40"/>
      <c r="N4652" s="53"/>
      <c r="O4652" s="40"/>
      <c r="P4652" s="40"/>
      <c r="Q4652" s="40"/>
      <c r="R4652" s="68"/>
      <c r="S4652" s="69"/>
      <c r="T4652" s="14"/>
      <c r="U4652" s="20"/>
      <c r="V4652" s="61">
        <f>L4652-L4651</f>
        <v>1.4583333333333282E-2</v>
      </c>
      <c r="W4652" s="61">
        <f>K4656-K4655</f>
        <v>-0.88888888888888895</v>
      </c>
      <c r="Y4652" s="38"/>
      <c r="Z4652" s="38"/>
    </row>
    <row r="4653" spans="1:26" s="2" customFormat="1" ht="24.75" customHeight="1" x14ac:dyDescent="0.15">
      <c r="A4653" s="349">
        <v>7</v>
      </c>
      <c r="B4653" s="470">
        <v>0.24722222222222223</v>
      </c>
      <c r="C4653" s="40">
        <v>0.29861111111111122</v>
      </c>
      <c r="D4653" s="40">
        <v>0.36805555555555564</v>
      </c>
      <c r="E4653" s="40">
        <v>0.42638888888888904</v>
      </c>
      <c r="F4653" s="40">
        <v>0.51527777777777783</v>
      </c>
      <c r="G4653" s="40">
        <v>0.57361111111111152</v>
      </c>
      <c r="H4653" s="40">
        <v>0.65833333333333333</v>
      </c>
      <c r="I4653" s="40">
        <v>0.719444444444445</v>
      </c>
      <c r="J4653" s="3">
        <v>0.79583333333333284</v>
      </c>
      <c r="K4653" s="3">
        <v>0.8583333333333335</v>
      </c>
      <c r="L4653" s="40">
        <v>0.92638888888888793</v>
      </c>
      <c r="M4653" s="40"/>
      <c r="N4653" s="53"/>
      <c r="O4653" s="40"/>
      <c r="P4653" s="40"/>
      <c r="Q4653" s="40"/>
      <c r="R4653" s="68"/>
      <c r="S4653" s="69"/>
      <c r="T4653" s="14"/>
      <c r="U4653" s="20"/>
      <c r="V4653" s="61">
        <f>L4653-L4652</f>
        <v>1.4583333333333282E-2</v>
      </c>
      <c r="W4653" s="61">
        <f>M4647-K4656</f>
        <v>0.90416666666666667</v>
      </c>
      <c r="Y4653" s="38"/>
      <c r="Z4653" s="38"/>
    </row>
    <row r="4654" spans="1:26" s="2" customFormat="1" ht="24.75" customHeight="1" x14ac:dyDescent="0.15">
      <c r="A4654" s="349" t="s">
        <v>415</v>
      </c>
      <c r="B4654" s="470">
        <v>0.25833333333333336</v>
      </c>
      <c r="C4654" s="40">
        <v>0.31111111111111123</v>
      </c>
      <c r="D4654" s="40">
        <v>0.38333333333333341</v>
      </c>
      <c r="E4654" s="40">
        <v>0.44166666666666682</v>
      </c>
      <c r="F4654" s="40">
        <v>0.53194444444444455</v>
      </c>
      <c r="G4654" s="40">
        <v>0.59027777777777823</v>
      </c>
      <c r="H4654" s="40">
        <v>0.67361111111111105</v>
      </c>
      <c r="I4654" s="40">
        <v>0.73611111111111172</v>
      </c>
      <c r="J4654" s="3">
        <v>0.81111111111111056</v>
      </c>
      <c r="K4654" s="3">
        <v>0.87361111111111123</v>
      </c>
      <c r="L4654" s="40">
        <v>0.94097222222222121</v>
      </c>
      <c r="M4654" s="3"/>
      <c r="N4654" s="53"/>
      <c r="O4654" s="40"/>
      <c r="P4654" s="40"/>
      <c r="Q4654" s="40"/>
      <c r="R4654" s="68"/>
      <c r="S4654" s="69"/>
      <c r="T4654" s="14"/>
      <c r="U4654" s="20"/>
      <c r="V4654" s="61">
        <f>L4654-L4653</f>
        <v>1.4583333333333282E-2</v>
      </c>
      <c r="W4654" s="61">
        <f>M4648-M4647</f>
        <v>1.6666666666666718E-2</v>
      </c>
      <c r="Y4654" s="38"/>
      <c r="Z4654" s="38"/>
    </row>
    <row r="4655" spans="1:26" s="2" customFormat="1" ht="24.75" customHeight="1" x14ac:dyDescent="0.15">
      <c r="A4655" s="349" t="s">
        <v>416</v>
      </c>
      <c r="B4655" s="470">
        <v>0.27083333333333337</v>
      </c>
      <c r="C4655" s="40">
        <v>0.32500000000000012</v>
      </c>
      <c r="D4655" s="40">
        <v>0.39861111111111119</v>
      </c>
      <c r="E4655" s="40">
        <v>0.4569444444444446</v>
      </c>
      <c r="F4655" s="40">
        <v>0.54861111111111127</v>
      </c>
      <c r="G4655" s="40">
        <v>0.60694444444444495</v>
      </c>
      <c r="H4655" s="40">
        <v>0.68888888888888877</v>
      </c>
      <c r="I4655" s="40">
        <v>0.75138888888888944</v>
      </c>
      <c r="J4655" s="3">
        <v>0.82638888888888828</v>
      </c>
      <c r="K4655" s="3">
        <v>0.88888888888888895</v>
      </c>
      <c r="L4655" s="40"/>
      <c r="M4655" s="3"/>
      <c r="N4655" s="53"/>
      <c r="O4655" s="40"/>
      <c r="P4655" s="40"/>
      <c r="Q4655" s="40"/>
      <c r="R4655" s="68"/>
      <c r="S4655" s="69"/>
      <c r="T4655" s="14"/>
      <c r="U4655" s="20"/>
      <c r="V4655" s="61">
        <f>L4655-L4654</f>
        <v>-0.94097222222222121</v>
      </c>
      <c r="W4655" s="61">
        <f>M4649-M4648</f>
        <v>1.6666666666666718E-2</v>
      </c>
      <c r="Y4655" s="38"/>
      <c r="Z4655" s="38"/>
    </row>
    <row r="4656" spans="1:26" s="2" customFormat="1" ht="24.75" customHeight="1" x14ac:dyDescent="0.15">
      <c r="A4656" s="349">
        <v>10</v>
      </c>
      <c r="B4656" s="470"/>
      <c r="C4656" s="40"/>
      <c r="D4656" s="40"/>
      <c r="E4656" s="40"/>
      <c r="F4656" s="40"/>
      <c r="G4656" s="40"/>
      <c r="H4656" s="40"/>
      <c r="I4656" s="40"/>
      <c r="J4656" s="3"/>
      <c r="K4656" s="3"/>
      <c r="L4656" s="40"/>
      <c r="M4656" s="40"/>
      <c r="N4656" s="53"/>
      <c r="O4656" s="40"/>
      <c r="P4656" s="40"/>
      <c r="Q4656" s="40"/>
      <c r="R4656" s="68"/>
      <c r="S4656" s="69"/>
      <c r="T4656" s="14"/>
      <c r="U4656" s="20"/>
      <c r="V4656" s="61"/>
      <c r="W4656" s="61">
        <f>M4650-M4649</f>
        <v>-0.93750000000000011</v>
      </c>
      <c r="Y4656" s="38"/>
      <c r="Z4656" s="38"/>
    </row>
    <row r="4657" spans="1:26" s="2" customFormat="1" ht="24.75" customHeight="1" x14ac:dyDescent="0.15">
      <c r="A4657" s="349">
        <v>11</v>
      </c>
      <c r="B4657" s="470"/>
      <c r="C4657" s="40"/>
      <c r="D4657" s="40"/>
      <c r="E4657" s="40"/>
      <c r="F4657" s="40"/>
      <c r="G4657" s="40"/>
      <c r="H4657" s="40"/>
      <c r="I4657" s="40"/>
      <c r="J4657" s="3"/>
      <c r="K4657" s="3"/>
      <c r="L4657" s="40"/>
      <c r="M4657" s="40"/>
      <c r="N4657" s="40"/>
      <c r="O4657" s="40"/>
      <c r="P4657" s="40"/>
      <c r="Q4657" s="40"/>
      <c r="R4657" s="68"/>
      <c r="S4657" s="69"/>
      <c r="T4657" s="14"/>
      <c r="U4657" s="20"/>
      <c r="V4657" s="534"/>
      <c r="W4657" s="534"/>
      <c r="Y4657" s="38"/>
      <c r="Z4657" s="38"/>
    </row>
    <row r="4658" spans="1:26" s="2" customFormat="1" ht="24.75" customHeight="1" x14ac:dyDescent="0.15">
      <c r="A4658" s="728">
        <v>12</v>
      </c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40"/>
      <c r="O4658" s="40"/>
      <c r="P4658" s="40"/>
      <c r="Q4658" s="40"/>
      <c r="R4658" s="68"/>
      <c r="S4658" s="69"/>
      <c r="T4658" s="14"/>
      <c r="U4658" s="20"/>
      <c r="V4658" s="534"/>
      <c r="W4658" s="534"/>
      <c r="Y4658" s="38"/>
      <c r="Z4658" s="38"/>
    </row>
    <row r="4659" spans="1:26" s="2" customFormat="1" ht="24.75" customHeight="1" x14ac:dyDescent="0.15">
      <c r="A4659" s="85">
        <v>13</v>
      </c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40"/>
      <c r="O4659" s="40"/>
      <c r="P4659" s="40"/>
      <c r="Q4659" s="40"/>
      <c r="R4659" s="68"/>
      <c r="S4659" s="69"/>
      <c r="T4659" s="14"/>
      <c r="U4659" s="20"/>
      <c r="V4659" s="534"/>
      <c r="W4659" s="534"/>
      <c r="Y4659" s="38"/>
    </row>
    <row r="4660" spans="1:26" s="2" customFormat="1" ht="24.75" customHeight="1" x14ac:dyDescent="0.15">
      <c r="A4660" s="728">
        <v>14</v>
      </c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40"/>
      <c r="O4660" s="40"/>
      <c r="P4660" s="40"/>
      <c r="Q4660" s="40"/>
      <c r="R4660" s="68"/>
      <c r="S4660" s="69"/>
      <c r="T4660" s="14"/>
      <c r="U4660" s="20"/>
      <c r="V4660" s="534"/>
      <c r="W4660" s="534"/>
      <c r="Y4660" s="38"/>
      <c r="Z4660" s="38"/>
    </row>
    <row r="4661" spans="1:26" s="2" customFormat="1" ht="24.75" customHeight="1" x14ac:dyDescent="0.15">
      <c r="A4661" s="728">
        <v>15</v>
      </c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40"/>
      <c r="O4661" s="40"/>
      <c r="P4661" s="40"/>
      <c r="Q4661" s="40"/>
      <c r="R4661" s="68"/>
      <c r="S4661" s="69"/>
      <c r="T4661" s="14"/>
      <c r="U4661" s="20"/>
      <c r="V4661" s="534"/>
      <c r="W4661" s="534"/>
      <c r="Y4661" s="38"/>
      <c r="Z4661" s="38"/>
    </row>
    <row r="4662" spans="1:26" s="2" customFormat="1" ht="24.75" customHeight="1" x14ac:dyDescent="0.15">
      <c r="A4662" s="728">
        <v>16</v>
      </c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40"/>
      <c r="O4662" s="40"/>
      <c r="P4662" s="40"/>
      <c r="Q4662" s="40"/>
      <c r="R4662" s="68"/>
      <c r="S4662" s="69"/>
      <c r="T4662" s="14"/>
      <c r="U4662" s="20"/>
      <c r="V4662" s="534"/>
      <c r="W4662" s="534"/>
      <c r="Y4662" s="38"/>
      <c r="Z4662" s="38"/>
    </row>
    <row r="4663" spans="1:26" s="2" customFormat="1" ht="24.75" customHeight="1" x14ac:dyDescent="0.15">
      <c r="A4663" s="728">
        <v>17</v>
      </c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40"/>
      <c r="O4663" s="40"/>
      <c r="P4663" s="40"/>
      <c r="Q4663" s="40"/>
      <c r="R4663" s="68"/>
      <c r="S4663" s="69"/>
      <c r="T4663" s="14"/>
      <c r="U4663" s="20"/>
      <c r="V4663" s="534"/>
      <c r="W4663" s="534"/>
      <c r="Y4663" s="38"/>
      <c r="Z4663" s="38"/>
    </row>
    <row r="4664" spans="1:26" s="2" customFormat="1" ht="24.75" customHeight="1" x14ac:dyDescent="0.15">
      <c r="A4664" s="728">
        <v>18</v>
      </c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40"/>
      <c r="O4664" s="40"/>
      <c r="P4664" s="40"/>
      <c r="Q4664" s="40"/>
      <c r="R4664" s="68"/>
      <c r="S4664" s="69"/>
      <c r="T4664" s="14"/>
      <c r="U4664" s="20"/>
      <c r="V4664" s="534"/>
      <c r="W4664" s="534"/>
      <c r="Y4664" s="38"/>
      <c r="Z4664" s="38"/>
    </row>
    <row r="4665" spans="1:26" s="2" customFormat="1" ht="24.75" customHeight="1" x14ac:dyDescent="0.15">
      <c r="A4665" s="728">
        <v>19</v>
      </c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40"/>
      <c r="O4665" s="40"/>
      <c r="P4665" s="40"/>
      <c r="Q4665" s="40"/>
      <c r="R4665" s="10"/>
      <c r="S4665" s="69"/>
      <c r="T4665" s="14"/>
      <c r="U4665" s="20"/>
      <c r="V4665" s="534"/>
      <c r="W4665" s="534"/>
      <c r="Y4665" s="38"/>
      <c r="Z4665" s="38"/>
    </row>
    <row r="4666" spans="1:26" s="2" customFormat="1" ht="24.75" customHeight="1" x14ac:dyDescent="0.15">
      <c r="A4666" s="728">
        <v>20</v>
      </c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9"/>
      <c r="S4666" s="4"/>
      <c r="T4666" s="14"/>
      <c r="U4666" s="20"/>
      <c r="V4666" s="534"/>
      <c r="W4666" s="534"/>
      <c r="Y4666" s="38"/>
      <c r="Z4666" s="38"/>
    </row>
    <row r="4667" spans="1:26" s="2" customFormat="1" ht="24.75" customHeight="1" x14ac:dyDescent="0.15">
      <c r="A4667" s="8">
        <v>21</v>
      </c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14"/>
      <c r="U4667" s="20"/>
      <c r="V4667" s="534"/>
      <c r="W4667" s="534"/>
      <c r="Y4667" s="38"/>
      <c r="Z4667" s="38"/>
    </row>
    <row r="4668" spans="1:26" s="2" customFormat="1" ht="24.75" customHeight="1" x14ac:dyDescent="0.15">
      <c r="A4668" s="8">
        <v>22</v>
      </c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14"/>
      <c r="U4668" s="20"/>
      <c r="V4668" s="534"/>
      <c r="W4668" s="534"/>
      <c r="Y4668" s="38"/>
      <c r="Z4668" s="38"/>
    </row>
    <row r="4669" spans="1:26" s="2" customFormat="1" ht="24.75" customHeight="1" x14ac:dyDescent="0.15">
      <c r="A4669" s="8">
        <v>23</v>
      </c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14"/>
      <c r="U4669" s="20"/>
      <c r="V4669" s="534"/>
      <c r="W4669" s="534"/>
      <c r="Y4669" s="38"/>
      <c r="Z4669" s="38"/>
    </row>
    <row r="4670" spans="1:26" s="2" customFormat="1" ht="24.75" customHeight="1" x14ac:dyDescent="0.15">
      <c r="A4670" s="8">
        <v>24</v>
      </c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14"/>
      <c r="U4670" s="20"/>
      <c r="V4670" s="534"/>
      <c r="W4670" s="534"/>
      <c r="Y4670" s="38"/>
      <c r="Z4670" s="38"/>
    </row>
    <row r="4671" spans="1:26" s="2" customFormat="1" ht="24.75" customHeight="1" x14ac:dyDescent="0.15">
      <c r="A4671" s="8">
        <v>25</v>
      </c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14"/>
      <c r="U4671" s="20"/>
      <c r="V4671" s="534"/>
      <c r="W4671" s="534"/>
      <c r="Y4671" s="38"/>
      <c r="Z4671" s="38"/>
    </row>
    <row r="4672" spans="1:26" s="2" customFormat="1" ht="24.75" customHeight="1" x14ac:dyDescent="0.15">
      <c r="A4672" s="8">
        <v>26</v>
      </c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14"/>
      <c r="U4672" s="20"/>
      <c r="V4672" s="534"/>
      <c r="W4672" s="534"/>
      <c r="Y4672" s="38"/>
      <c r="Z4672" s="38"/>
    </row>
    <row r="4673" spans="1:26" s="2" customFormat="1" ht="24.75" customHeight="1" x14ac:dyDescent="0.15">
      <c r="A4673" s="8">
        <v>27</v>
      </c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14"/>
      <c r="U4673" s="20"/>
      <c r="V4673" s="534"/>
      <c r="W4673" s="534"/>
      <c r="Y4673" s="38"/>
      <c r="Z4673" s="38"/>
    </row>
    <row r="4674" spans="1:26" s="2" customFormat="1" ht="24.75" customHeight="1" x14ac:dyDescent="0.15">
      <c r="A4674" s="8">
        <v>28</v>
      </c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14"/>
      <c r="U4674" s="20"/>
      <c r="V4674" s="534"/>
      <c r="W4674" s="534"/>
      <c r="Y4674" s="38"/>
      <c r="Z4674" s="38"/>
    </row>
    <row r="4675" spans="1:26" s="2" customFormat="1" ht="24.75" customHeight="1" x14ac:dyDescent="0.15">
      <c r="A4675" s="8">
        <v>29</v>
      </c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14"/>
      <c r="U4675" s="20"/>
      <c r="V4675" s="534"/>
      <c r="W4675" s="534"/>
      <c r="Y4675" s="38"/>
      <c r="Z4675" s="38"/>
    </row>
    <row r="4676" spans="1:26" s="2" customFormat="1" ht="24.75" customHeight="1" x14ac:dyDescent="0.15">
      <c r="A4676" s="44">
        <v>30</v>
      </c>
      <c r="B4676" s="45"/>
      <c r="C4676" s="45"/>
      <c r="D4676" s="45"/>
      <c r="E4676" s="45"/>
      <c r="F4676" s="45"/>
      <c r="G4676" s="45"/>
      <c r="H4676" s="45"/>
      <c r="I4676" s="45"/>
      <c r="J4676" s="45"/>
      <c r="K4676" s="45"/>
      <c r="L4676" s="45"/>
      <c r="M4676" s="45"/>
      <c r="N4676" s="45"/>
      <c r="O4676" s="45"/>
      <c r="P4676" s="45"/>
      <c r="Q4676" s="45"/>
      <c r="R4676" s="45"/>
      <c r="S4676" s="45"/>
      <c r="T4676" s="46"/>
      <c r="U4676" s="47"/>
      <c r="V4676" s="534"/>
      <c r="W4676" s="534"/>
      <c r="Y4676" s="38"/>
      <c r="Z4676" s="38"/>
    </row>
    <row r="4677" spans="1:26" s="2" customFormat="1" ht="24.75" customHeight="1" x14ac:dyDescent="0.15">
      <c r="A4677" s="44">
        <v>31</v>
      </c>
      <c r="B4677" s="45"/>
      <c r="C4677" s="45"/>
      <c r="D4677" s="45"/>
      <c r="E4677" s="45"/>
      <c r="F4677" s="45"/>
      <c r="G4677" s="45"/>
      <c r="H4677" s="45"/>
      <c r="I4677" s="45"/>
      <c r="J4677" s="45"/>
      <c r="K4677" s="45"/>
      <c r="L4677" s="45"/>
      <c r="M4677" s="45"/>
      <c r="N4677" s="45"/>
      <c r="O4677" s="45"/>
      <c r="P4677" s="45"/>
      <c r="Q4677" s="45"/>
      <c r="R4677" s="45"/>
      <c r="S4677" s="45"/>
      <c r="T4677" s="46"/>
      <c r="U4677" s="47"/>
      <c r="V4677" s="534"/>
      <c r="W4677" s="534"/>
      <c r="Y4677" s="38"/>
      <c r="Z4677" s="38"/>
    </row>
    <row r="4678" spans="1:26" s="2" customFormat="1" ht="24.75" customHeight="1" x14ac:dyDescent="0.15">
      <c r="A4678" s="44">
        <v>32</v>
      </c>
      <c r="B4678" s="45"/>
      <c r="C4678" s="45"/>
      <c r="D4678" s="45"/>
      <c r="E4678" s="45"/>
      <c r="F4678" s="45"/>
      <c r="G4678" s="45"/>
      <c r="H4678" s="45"/>
      <c r="I4678" s="45"/>
      <c r="J4678" s="45"/>
      <c r="K4678" s="45"/>
      <c r="L4678" s="45"/>
      <c r="M4678" s="45"/>
      <c r="N4678" s="45"/>
      <c r="O4678" s="45"/>
      <c r="P4678" s="45"/>
      <c r="Q4678" s="45"/>
      <c r="R4678" s="45"/>
      <c r="S4678" s="45"/>
      <c r="T4678" s="46"/>
      <c r="U4678" s="47"/>
      <c r="V4678" s="534"/>
      <c r="W4678" s="534"/>
      <c r="Y4678" s="38"/>
      <c r="Z4678" s="38"/>
    </row>
    <row r="4679" spans="1:26" s="2" customFormat="1" ht="24.75" customHeight="1" thickBot="1" x14ac:dyDescent="0.2">
      <c r="A4679" s="44">
        <v>33</v>
      </c>
      <c r="B4679" s="45"/>
      <c r="C4679" s="12"/>
      <c r="D4679" s="12"/>
      <c r="E4679" s="12"/>
      <c r="F4679" s="12"/>
      <c r="G4679" s="12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31"/>
      <c r="U4679" s="32"/>
      <c r="V4679" s="534"/>
      <c r="W4679" s="534"/>
      <c r="Y4679" s="38"/>
      <c r="Z4679" s="38"/>
    </row>
    <row r="4680" spans="1:26" s="2" customFormat="1" ht="20.100000000000001" customHeight="1" thickBot="1" x14ac:dyDescent="0.2">
      <c r="A4680" s="1469" t="s">
        <v>409</v>
      </c>
      <c r="B4680" s="1671"/>
      <c r="C4680" s="1448" t="s">
        <v>398</v>
      </c>
      <c r="D4680" s="1448"/>
      <c r="E4680" s="1448"/>
      <c r="F4680" s="1449"/>
      <c r="G4680" s="13"/>
      <c r="H4680" s="13"/>
      <c r="I4680" s="13"/>
      <c r="J4680" s="13"/>
      <c r="K4680" s="13"/>
      <c r="L4680" s="13"/>
      <c r="M4680" s="13"/>
      <c r="N4680" s="13"/>
      <c r="O4680" s="13"/>
      <c r="P4680" s="13"/>
      <c r="Q4680" s="13"/>
      <c r="R4680" s="13"/>
      <c r="S4680" s="13"/>
      <c r="T4680" s="467"/>
      <c r="U4680" s="467"/>
      <c r="V4680" s="534"/>
      <c r="W4680" s="534"/>
      <c r="Y4680" s="38"/>
      <c r="Z4680" s="38"/>
    </row>
    <row r="4681" spans="1:26" s="751" customFormat="1" ht="31.5" customHeight="1" thickBot="1" x14ac:dyDescent="0.2">
      <c r="A4681" s="1476" t="s">
        <v>328</v>
      </c>
      <c r="B4681" s="1477"/>
      <c r="C4681" s="1477"/>
      <c r="D4681" s="1477"/>
      <c r="E4681" s="1478"/>
      <c r="F4681" s="602" t="s">
        <v>1766</v>
      </c>
      <c r="G4681" s="1"/>
      <c r="H4681" s="1479" t="s">
        <v>167</v>
      </c>
      <c r="I4681" s="1480"/>
      <c r="J4681" s="1480"/>
      <c r="K4681" s="5" t="s">
        <v>135</v>
      </c>
      <c r="L4681" s="1457" t="s">
        <v>329</v>
      </c>
      <c r="M4681" s="1457"/>
      <c r="N4681" s="1458"/>
      <c r="O4681" s="1"/>
      <c r="P4681" s="6"/>
      <c r="Q4681" s="6"/>
      <c r="R4681" s="6"/>
      <c r="S4681" s="1"/>
      <c r="T4681" s="1467" t="s">
        <v>1</v>
      </c>
      <c r="U4681" s="1468"/>
      <c r="V4681" s="610">
        <f>V4683/V4688</f>
        <v>1.3354700854700854E-2</v>
      </c>
      <c r="W4681" s="610">
        <f>W4683/W4688</f>
        <v>1.3168238993710691E-2</v>
      </c>
      <c r="X4681" s="678">
        <f>AVERAGE(V4681,W4681)</f>
        <v>1.3261469924205772E-2</v>
      </c>
      <c r="Y4681" s="637" t="s">
        <v>136</v>
      </c>
      <c r="Z4681" s="679">
        <f>ROUND(X4681*1440,0)/1440</f>
        <v>1.3194444444444444E-2</v>
      </c>
    </row>
    <row r="4682" spans="1:26" s="751" customFormat="1" ht="9" customHeight="1" thickBot="1" x14ac:dyDescent="0.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534"/>
      <c r="U4682" s="534"/>
      <c r="V4682" s="610">
        <v>0.24305555555555555</v>
      </c>
      <c r="W4682" s="610">
        <v>0.23958333333333334</v>
      </c>
      <c r="Z4682" s="104"/>
    </row>
    <row r="4683" spans="1:26" s="751" customFormat="1" ht="20.100000000000001" customHeight="1" thickBot="1" x14ac:dyDescent="0.2">
      <c r="A4683" s="1495" t="s">
        <v>137</v>
      </c>
      <c r="B4683" s="1483"/>
      <c r="C4683" s="1483" t="s">
        <v>164</v>
      </c>
      <c r="D4683" s="1483"/>
      <c r="E4683" s="1484"/>
      <c r="F4683" s="1453"/>
      <c r="G4683" s="1454"/>
      <c r="H4683" s="1454"/>
      <c r="I4683" s="1454"/>
      <c r="J4683" s="1454"/>
      <c r="K4683" s="1"/>
      <c r="L4683" s="1"/>
      <c r="M4683" s="1"/>
      <c r="N4683" s="1463" t="s">
        <v>3</v>
      </c>
      <c r="O4683" s="1464"/>
      <c r="P4683" s="1536">
        <f>MINUTE(Z4681)</f>
        <v>19</v>
      </c>
      <c r="Q4683" s="1537"/>
      <c r="R4683" s="1"/>
      <c r="S4683" s="7" t="s">
        <v>139</v>
      </c>
      <c r="T4683" s="1526">
        <v>6.25E-2</v>
      </c>
      <c r="U4683" s="1527"/>
      <c r="V4683" s="610">
        <f>V4684-V4682</f>
        <v>0.69444444444444442</v>
      </c>
      <c r="W4683" s="610">
        <f>W4684-W4682</f>
        <v>0.69791666666666663</v>
      </c>
      <c r="Z4683" s="104"/>
    </row>
    <row r="4684" spans="1:26" s="751" customFormat="1" ht="9" customHeight="1" thickBot="1" x14ac:dyDescent="0.2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534"/>
      <c r="U4684" s="534"/>
      <c r="V4684" s="610">
        <v>0.9375</v>
      </c>
      <c r="W4684" s="610">
        <v>0.9375</v>
      </c>
      <c r="Z4684" s="104"/>
    </row>
    <row r="4685" spans="1:26" s="751" customFormat="1" ht="20.100000000000001" customHeight="1" x14ac:dyDescent="0.15">
      <c r="A4685" s="1499" t="s">
        <v>140</v>
      </c>
      <c r="B4685" s="1494">
        <v>1</v>
      </c>
      <c r="C4685" s="1494"/>
      <c r="D4685" s="1494">
        <v>2</v>
      </c>
      <c r="E4685" s="1494"/>
      <c r="F4685" s="1494">
        <v>3</v>
      </c>
      <c r="G4685" s="1494"/>
      <c r="H4685" s="1494">
        <v>4</v>
      </c>
      <c r="I4685" s="1494"/>
      <c r="J4685" s="1494">
        <v>5</v>
      </c>
      <c r="K4685" s="1494"/>
      <c r="L4685" s="1494">
        <v>6</v>
      </c>
      <c r="M4685" s="1494"/>
      <c r="N4685" s="1494">
        <v>7</v>
      </c>
      <c r="O4685" s="1494"/>
      <c r="P4685" s="1494">
        <v>8</v>
      </c>
      <c r="Q4685" s="1494"/>
      <c r="R4685" s="1494">
        <v>9</v>
      </c>
      <c r="S4685" s="1494"/>
      <c r="T4685" s="1501">
        <v>10</v>
      </c>
      <c r="U4685" s="1502"/>
      <c r="V4685" s="534"/>
      <c r="W4685" s="534"/>
      <c r="Z4685" s="104"/>
    </row>
    <row r="4686" spans="1:26" s="751" customFormat="1" ht="20.100000000000001" customHeight="1" x14ac:dyDescent="0.15">
      <c r="A4686" s="1500"/>
      <c r="B4686" s="9" t="s">
        <v>196</v>
      </c>
      <c r="C4686" s="9" t="s">
        <v>330</v>
      </c>
      <c r="D4686" s="9" t="s">
        <v>196</v>
      </c>
      <c r="E4686" s="9" t="s">
        <v>330</v>
      </c>
      <c r="F4686" s="9" t="s">
        <v>196</v>
      </c>
      <c r="G4686" s="9" t="s">
        <v>330</v>
      </c>
      <c r="H4686" s="9" t="s">
        <v>196</v>
      </c>
      <c r="I4686" s="9" t="s">
        <v>330</v>
      </c>
      <c r="J4686" s="9" t="s">
        <v>196</v>
      </c>
      <c r="K4686" s="9" t="s">
        <v>330</v>
      </c>
      <c r="L4686" s="9" t="s">
        <v>196</v>
      </c>
      <c r="M4686" s="9"/>
      <c r="N4686" s="9"/>
      <c r="O4686" s="9"/>
      <c r="P4686" s="9"/>
      <c r="Q4686" s="9"/>
      <c r="R4686" s="9"/>
      <c r="S4686" s="9"/>
      <c r="T4686" s="10"/>
      <c r="U4686" s="16"/>
      <c r="V4686" s="534"/>
      <c r="W4686" s="534"/>
      <c r="Z4686" s="104"/>
    </row>
    <row r="4687" spans="1:26" s="751" customFormat="1" ht="24.75" customHeight="1" x14ac:dyDescent="0.15">
      <c r="A4687" s="728">
        <v>1</v>
      </c>
      <c r="B4687" s="402"/>
      <c r="C4687" s="402">
        <v>0.23958333333333334</v>
      </c>
      <c r="D4687" s="402">
        <v>0.3152777777777771</v>
      </c>
      <c r="E4687" s="402">
        <v>0.38958333333333334</v>
      </c>
      <c r="F4687" s="402">
        <v>0.48125000000000095</v>
      </c>
      <c r="G4687" s="402">
        <v>0.55069444444443927</v>
      </c>
      <c r="H4687" s="402"/>
      <c r="I4687" s="402"/>
      <c r="J4687" s="402"/>
      <c r="K4687" s="402"/>
      <c r="L4687" s="402"/>
      <c r="M4687" s="402"/>
      <c r="N4687" s="402"/>
      <c r="O4687" s="40"/>
      <c r="P4687" s="40"/>
      <c r="Q4687" s="40"/>
      <c r="R4687" s="68"/>
      <c r="S4687" s="69"/>
      <c r="T4687" s="14"/>
      <c r="U4687" s="20"/>
      <c r="V4687" s="111">
        <f>COUNTA(B4687:U4719)</f>
        <v>105</v>
      </c>
      <c r="W4687" s="41">
        <f>V4687/11.5/2</f>
        <v>4.5652173913043477</v>
      </c>
      <c r="Z4687" s="104"/>
    </row>
    <row r="4688" spans="1:26" s="751" customFormat="1" ht="24.75" customHeight="1" x14ac:dyDescent="0.15">
      <c r="A4688" s="57">
        <v>2</v>
      </c>
      <c r="B4688" s="402"/>
      <c r="C4688" s="402">
        <v>0.25138888888888888</v>
      </c>
      <c r="D4688" s="402">
        <v>0.329166666666666</v>
      </c>
      <c r="E4688" s="402">
        <v>0.40277777777777773</v>
      </c>
      <c r="F4688" s="672">
        <v>0.49444444444444696</v>
      </c>
      <c r="G4688" s="672">
        <v>0.56388888888888322</v>
      </c>
      <c r="H4688" s="672">
        <v>0.64999999999994096</v>
      </c>
      <c r="I4688" s="402">
        <v>0.71944444444444278</v>
      </c>
      <c r="J4688" s="402">
        <v>0.80555555555536751</v>
      </c>
      <c r="K4688" s="402">
        <v>0.87361111111110934</v>
      </c>
      <c r="L4688" s="402"/>
      <c r="M4688" s="402"/>
      <c r="N4688" s="402"/>
      <c r="O4688" s="40"/>
      <c r="P4688" s="40"/>
      <c r="Q4688" s="40"/>
      <c r="R4688" s="68"/>
      <c r="S4688" s="69"/>
      <c r="T4688" s="14"/>
      <c r="U4688" s="20"/>
      <c r="V4688" s="114">
        <f>COUNTA(B4687:B4719,D4687:D4719,F4687:F4719,H4687:H4719,J4687:J4719,L4687:L4719,N4687:N4719,P4687:P4719,R4687:R4719,T4687:T4719)</f>
        <v>52</v>
      </c>
      <c r="W4688" s="114">
        <f>COUNTA(C4687:C4719,E4687:E4719,G4687:G4719,I4687:I4719,K4687:K4719,M4687:M4719,O4687:O4719,Q4687:Q4719,S4687:S4719,U4687:U4719)</f>
        <v>53</v>
      </c>
      <c r="Y4688" s="1">
        <f>(V4688+W4688)/2</f>
        <v>52.5</v>
      </c>
      <c r="Z4688" s="104"/>
    </row>
    <row r="4689" spans="1:26" s="751" customFormat="1" ht="24.75" customHeight="1" x14ac:dyDescent="0.15">
      <c r="A4689" s="728">
        <v>3</v>
      </c>
      <c r="B4689" s="402"/>
      <c r="C4689" s="402">
        <v>0.2631944444444444</v>
      </c>
      <c r="D4689" s="402">
        <v>0.34305555555555489</v>
      </c>
      <c r="E4689" s="402">
        <v>0.41597222222222219</v>
      </c>
      <c r="F4689" s="672">
        <v>0.50763888888889297</v>
      </c>
      <c r="G4689" s="672">
        <v>0.57708333333332718</v>
      </c>
      <c r="H4689" s="672">
        <v>0.66666666666658203</v>
      </c>
      <c r="I4689" s="402">
        <v>0.7361111111111095</v>
      </c>
      <c r="J4689" s="402">
        <v>0.81874999999981157</v>
      </c>
      <c r="K4689" s="402">
        <v>0.88472222222222063</v>
      </c>
      <c r="L4689" s="402"/>
      <c r="M4689" s="402"/>
      <c r="N4689" s="402"/>
      <c r="O4689" s="40"/>
      <c r="P4689" s="40"/>
      <c r="Q4689" s="40"/>
      <c r="R4689" s="68"/>
      <c r="S4689" s="69"/>
      <c r="T4689" s="14"/>
      <c r="U4689" s="20"/>
      <c r="V4689" s="534"/>
      <c r="W4689" s="534"/>
      <c r="Y4689" s="1" t="s">
        <v>145</v>
      </c>
      <c r="Z4689" s="104"/>
    </row>
    <row r="4690" spans="1:26" s="751" customFormat="1" ht="24.75" customHeight="1" x14ac:dyDescent="0.15">
      <c r="A4690" s="57">
        <v>4</v>
      </c>
      <c r="B4690" s="402"/>
      <c r="C4690" s="672">
        <v>0.27499999999999991</v>
      </c>
      <c r="D4690" s="402">
        <v>0.35694444444444379</v>
      </c>
      <c r="E4690" s="402">
        <v>0.4291666666666667</v>
      </c>
      <c r="F4690" s="672">
        <v>0.52083333333333903</v>
      </c>
      <c r="G4690" s="672">
        <v>0.59027777777777124</v>
      </c>
      <c r="H4690" s="672">
        <v>0.68333333333322299</v>
      </c>
      <c r="I4690" s="402">
        <v>0.75277777777777621</v>
      </c>
      <c r="J4690" s="402">
        <v>0.83194444444425564</v>
      </c>
      <c r="K4690" s="402">
        <v>0.89791666666666503</v>
      </c>
      <c r="L4690" s="402"/>
      <c r="M4690" s="402"/>
      <c r="N4690" s="402"/>
      <c r="O4690" s="40"/>
      <c r="P4690" s="40"/>
      <c r="Q4690" s="40"/>
      <c r="R4690" s="68"/>
      <c r="S4690" s="69"/>
      <c r="T4690" s="14"/>
      <c r="U4690" s="20"/>
      <c r="V4690" s="115">
        <f>J4695-J4694</f>
        <v>1.3194444444444065E-2</v>
      </c>
      <c r="W4690" s="115">
        <f>K4690-K4689</f>
        <v>1.3194444444444398E-2</v>
      </c>
      <c r="Z4690" s="104"/>
    </row>
    <row r="4691" spans="1:26" s="751" customFormat="1" ht="24.75" customHeight="1" x14ac:dyDescent="0.15">
      <c r="A4691" s="728">
        <v>5</v>
      </c>
      <c r="B4691" s="402"/>
      <c r="C4691" s="407">
        <v>0.28680555555555542</v>
      </c>
      <c r="D4691" s="402">
        <v>0.37083333333333268</v>
      </c>
      <c r="E4691" s="402">
        <v>0.44236111111111115</v>
      </c>
      <c r="F4691" s="672">
        <v>0.53402777777778498</v>
      </c>
      <c r="G4691" s="672">
        <v>0.60347222222221519</v>
      </c>
      <c r="H4691" s="672">
        <v>0.69999999999986395</v>
      </c>
      <c r="I4691" s="402">
        <v>0.76944444444444293</v>
      </c>
      <c r="J4691" s="402">
        <v>0.8451388888886997</v>
      </c>
      <c r="K4691" s="402">
        <v>0.91111111111110932</v>
      </c>
      <c r="L4691" s="402"/>
      <c r="M4691" s="402"/>
      <c r="N4691" s="402"/>
      <c r="O4691" s="40"/>
      <c r="P4691" s="40"/>
      <c r="Q4691" s="40"/>
      <c r="R4691" s="68"/>
      <c r="S4691" s="69"/>
      <c r="T4691" s="14"/>
      <c r="U4691" s="20"/>
      <c r="V4691" s="115">
        <f>J4696-J4695</f>
        <v>1.3194444444443953E-2</v>
      </c>
      <c r="W4691" s="115">
        <f>K4691-K4690</f>
        <v>1.3194444444444287E-2</v>
      </c>
      <c r="Z4691" s="104"/>
    </row>
    <row r="4692" spans="1:26" s="751" customFormat="1" ht="24.75" customHeight="1" x14ac:dyDescent="0.15">
      <c r="A4692" s="57">
        <v>6</v>
      </c>
      <c r="B4692" s="402"/>
      <c r="C4692" s="407">
        <v>0.29722222222222211</v>
      </c>
      <c r="D4692" s="402">
        <v>0.38472222222222158</v>
      </c>
      <c r="E4692" s="402">
        <v>0.45555555555555555</v>
      </c>
      <c r="F4692" s="672">
        <v>0.54722222222223105</v>
      </c>
      <c r="G4692" s="672">
        <v>0.61666666666665926</v>
      </c>
      <c r="H4692" s="672">
        <v>0.71666666666650491</v>
      </c>
      <c r="I4692" s="402">
        <v>0.78611111111110965</v>
      </c>
      <c r="J4692" s="402">
        <v>0.85833333333314377</v>
      </c>
      <c r="K4692" s="402">
        <v>0.92430555555555338</v>
      </c>
      <c r="L4692" s="402"/>
      <c r="M4692" s="402"/>
      <c r="N4692" s="402"/>
      <c r="O4692" s="40"/>
      <c r="P4692" s="40"/>
      <c r="Q4692" s="40"/>
      <c r="R4692" s="68"/>
      <c r="S4692" s="69"/>
      <c r="T4692" s="14"/>
      <c r="U4692" s="20"/>
      <c r="V4692" s="115">
        <f>J4697-J4696</f>
        <v>1.3194444444444065E-2</v>
      </c>
      <c r="W4692" s="115">
        <f>K4692-K4691</f>
        <v>1.3194444444444065E-2</v>
      </c>
      <c r="Z4692" s="104"/>
    </row>
    <row r="4693" spans="1:26" s="751" customFormat="1" ht="24.75" customHeight="1" x14ac:dyDescent="0.15">
      <c r="A4693" s="728">
        <v>7</v>
      </c>
      <c r="B4693" s="402" t="s">
        <v>1309</v>
      </c>
      <c r="C4693" s="407">
        <v>0.3076388888888888</v>
      </c>
      <c r="D4693" s="402">
        <v>0.39861111111111047</v>
      </c>
      <c r="E4693" s="402">
        <v>0.46875</v>
      </c>
      <c r="F4693" s="672">
        <v>0.560416666666677</v>
      </c>
      <c r="G4693" s="672">
        <v>0.62986111111110321</v>
      </c>
      <c r="H4693" s="672">
        <v>0.73333333333314588</v>
      </c>
      <c r="I4693" s="402">
        <v>0.80277777777777637</v>
      </c>
      <c r="J4693" s="402">
        <v>0.87152777777758783</v>
      </c>
      <c r="K4693" s="402">
        <v>0.93749999999999833</v>
      </c>
      <c r="L4693" s="402"/>
      <c r="M4693" s="402"/>
      <c r="N4693" s="402"/>
      <c r="O4693" s="40"/>
      <c r="P4693" s="40"/>
      <c r="Q4693" s="40"/>
      <c r="R4693" s="68"/>
      <c r="S4693" s="69"/>
      <c r="T4693" s="14"/>
      <c r="U4693" s="20"/>
      <c r="V4693" s="115">
        <f>J4698-J4697</f>
        <v>1.3194444444443953E-2</v>
      </c>
      <c r="W4693" s="115">
        <f>K4693-K4692</f>
        <v>1.3194444444444953E-2</v>
      </c>
      <c r="Z4693" s="104"/>
    </row>
    <row r="4694" spans="1:26" s="751" customFormat="1" ht="24.75" customHeight="1" x14ac:dyDescent="0.15">
      <c r="A4694" s="57">
        <v>8</v>
      </c>
      <c r="B4694" s="402">
        <v>0.24305555555555555</v>
      </c>
      <c r="C4694" s="407">
        <v>0.31805555555555548</v>
      </c>
      <c r="D4694" s="402">
        <v>0.41249999999999937</v>
      </c>
      <c r="E4694" s="402">
        <v>0.48194444444443968</v>
      </c>
      <c r="F4694" s="672">
        <v>0.57361111111112295</v>
      </c>
      <c r="G4694" s="672">
        <v>0.64305555555554716</v>
      </c>
      <c r="H4694" s="407">
        <v>0.74513888888870139</v>
      </c>
      <c r="I4694" s="402">
        <v>0.81666666666666521</v>
      </c>
      <c r="J4694" s="402">
        <v>0.8847222222220319</v>
      </c>
      <c r="K4694" s="402"/>
      <c r="L4694" s="402"/>
      <c r="M4694" s="402"/>
      <c r="N4694" s="402"/>
      <c r="O4694" s="40"/>
      <c r="P4694" s="40"/>
      <c r="Q4694" s="40"/>
      <c r="R4694" s="68"/>
      <c r="S4694" s="69"/>
      <c r="T4694" s="14"/>
      <c r="U4694" s="20"/>
      <c r="V4694" s="115"/>
      <c r="W4694" s="115"/>
      <c r="Z4694" s="104"/>
    </row>
    <row r="4695" spans="1:26" s="751" customFormat="1" ht="24.75" customHeight="1" x14ac:dyDescent="0.15">
      <c r="A4695" s="728">
        <v>9</v>
      </c>
      <c r="B4695" s="402">
        <v>0.25763888888888886</v>
      </c>
      <c r="C4695" s="407">
        <v>0.32847222222222217</v>
      </c>
      <c r="D4695" s="402">
        <v>0.42638888888888826</v>
      </c>
      <c r="E4695" s="402">
        <v>0.49583333333332857</v>
      </c>
      <c r="F4695" s="672">
        <v>0.58749999999999014</v>
      </c>
      <c r="G4695" s="672">
        <v>0.65694444444444278</v>
      </c>
      <c r="H4695" s="407">
        <v>0.7569444444442569</v>
      </c>
      <c r="I4695" s="402">
        <v>0.82916666666666516</v>
      </c>
      <c r="J4695" s="402">
        <v>0.89791666666647596</v>
      </c>
      <c r="K4695" s="402"/>
      <c r="L4695" s="402"/>
      <c r="M4695" s="402"/>
      <c r="N4695" s="402"/>
      <c r="O4695" s="40"/>
      <c r="P4695" s="40"/>
      <c r="Q4695" s="40"/>
      <c r="R4695" s="68"/>
      <c r="S4695" s="69"/>
      <c r="T4695" s="14"/>
      <c r="U4695" s="20"/>
      <c r="V4695" s="115"/>
      <c r="W4695" s="115"/>
      <c r="Z4695" s="104"/>
    </row>
    <row r="4696" spans="1:26" s="751" customFormat="1" ht="24.75" customHeight="1" x14ac:dyDescent="0.15">
      <c r="A4696" s="57">
        <v>10</v>
      </c>
      <c r="B4696" s="402">
        <v>0.27222222222222198</v>
      </c>
      <c r="C4696" s="402">
        <v>0.34236111111111106</v>
      </c>
      <c r="D4696" s="402">
        <v>0.44027777777777716</v>
      </c>
      <c r="E4696" s="402">
        <v>0.50972222222221752</v>
      </c>
      <c r="F4696" s="672">
        <v>0.60277777777776786</v>
      </c>
      <c r="G4696" s="672">
        <v>0.67222222222222727</v>
      </c>
      <c r="H4696" s="407">
        <v>0.76874999999981242</v>
      </c>
      <c r="I4696" s="402">
        <v>0.84027777777777624</v>
      </c>
      <c r="J4696" s="402">
        <v>0.91111111111091991</v>
      </c>
      <c r="K4696" s="402"/>
      <c r="L4696" s="402"/>
      <c r="M4696" s="402"/>
      <c r="N4696" s="402"/>
      <c r="O4696" s="40"/>
      <c r="P4696" s="40"/>
      <c r="Q4696" s="40"/>
      <c r="R4696" s="68"/>
      <c r="S4696" s="69"/>
      <c r="T4696" s="14"/>
      <c r="U4696" s="20"/>
      <c r="V4696" s="115"/>
      <c r="W4696" s="115"/>
      <c r="Z4696" s="104"/>
    </row>
    <row r="4697" spans="1:26" s="751" customFormat="1" ht="24.75" customHeight="1" x14ac:dyDescent="0.15">
      <c r="A4697" s="728">
        <v>11</v>
      </c>
      <c r="B4697" s="402">
        <v>0.28680555555555509</v>
      </c>
      <c r="C4697" s="402">
        <v>0.35902777777777778</v>
      </c>
      <c r="D4697" s="402">
        <v>0.45416666666666605</v>
      </c>
      <c r="E4697" s="402">
        <v>0.52361111111110636</v>
      </c>
      <c r="F4697" s="672">
        <v>0.6180555555555457</v>
      </c>
      <c r="G4697" s="672">
        <v>0.68749999999999833</v>
      </c>
      <c r="H4697" s="407">
        <v>0.78055555555536793</v>
      </c>
      <c r="I4697" s="402">
        <v>0.85138888888888731</v>
      </c>
      <c r="J4697" s="402">
        <v>0.92430555555536398</v>
      </c>
      <c r="K4697" s="402"/>
      <c r="L4697" s="402"/>
      <c r="M4697" s="402"/>
      <c r="N4697" s="402"/>
      <c r="O4697" s="40"/>
      <c r="P4697" s="40"/>
      <c r="Q4697" s="40"/>
      <c r="R4697" s="68"/>
      <c r="S4697" s="69"/>
      <c r="T4697" s="14"/>
      <c r="U4697" s="20"/>
      <c r="V4697" s="115"/>
      <c r="W4697" s="115"/>
      <c r="Z4697" s="104"/>
    </row>
    <row r="4698" spans="1:26" s="751" customFormat="1" ht="24.75" customHeight="1" x14ac:dyDescent="0.15">
      <c r="A4698" s="57">
        <v>12</v>
      </c>
      <c r="B4698" s="402">
        <v>0.30138888888888821</v>
      </c>
      <c r="C4698" s="402">
        <v>0.3756944444444445</v>
      </c>
      <c r="D4698" s="402">
        <v>0.46805555555555495</v>
      </c>
      <c r="E4698" s="402">
        <v>0.5374999999999952</v>
      </c>
      <c r="F4698" s="672">
        <v>0.633333333333299</v>
      </c>
      <c r="G4698" s="672">
        <v>0.70277777777777606</v>
      </c>
      <c r="H4698" s="407">
        <v>0.79236111111092344</v>
      </c>
      <c r="I4698" s="402">
        <v>0.86249999999999838</v>
      </c>
      <c r="J4698" s="402">
        <v>0.93749999999980793</v>
      </c>
      <c r="K4698" s="402"/>
      <c r="L4698" s="402"/>
      <c r="M4698" s="402"/>
      <c r="N4698" s="402"/>
      <c r="O4698" s="40"/>
      <c r="P4698" s="40"/>
      <c r="Q4698" s="40"/>
      <c r="R4698" s="68"/>
      <c r="S4698" s="69"/>
      <c r="T4698" s="14"/>
      <c r="U4698" s="20"/>
      <c r="V4698" s="534"/>
      <c r="W4698" s="115"/>
      <c r="Z4698" s="104"/>
    </row>
    <row r="4699" spans="1:26" s="751" customFormat="1" ht="24.75" customHeight="1" x14ac:dyDescent="0.15">
      <c r="A4699" s="728">
        <v>13</v>
      </c>
      <c r="B4699" s="402"/>
      <c r="C4699" s="402"/>
      <c r="D4699" s="402"/>
      <c r="E4699" s="402"/>
      <c r="F4699" s="402"/>
      <c r="G4699" s="402"/>
      <c r="H4699" s="402"/>
      <c r="I4699" s="402"/>
      <c r="J4699" s="402"/>
      <c r="K4699" s="402"/>
      <c r="L4699" s="402"/>
      <c r="M4699" s="402"/>
      <c r="N4699" s="402"/>
      <c r="O4699" s="40"/>
      <c r="P4699" s="40"/>
      <c r="Q4699" s="40"/>
      <c r="R4699" s="68"/>
      <c r="S4699" s="69"/>
      <c r="T4699" s="14"/>
      <c r="U4699" s="20"/>
      <c r="V4699" s="534"/>
      <c r="W4699" s="534"/>
      <c r="Z4699" s="104"/>
    </row>
    <row r="4700" spans="1:26" s="751" customFormat="1" ht="24.75" customHeight="1" x14ac:dyDescent="0.15">
      <c r="A4700" s="728">
        <v>14</v>
      </c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40"/>
      <c r="O4700" s="40"/>
      <c r="P4700" s="40"/>
      <c r="Q4700" s="40"/>
      <c r="R4700" s="68"/>
      <c r="S4700" s="69"/>
      <c r="T4700" s="14"/>
      <c r="U4700" s="20"/>
      <c r="V4700" s="534"/>
      <c r="W4700" s="534"/>
      <c r="Z4700" s="104"/>
    </row>
    <row r="4701" spans="1:26" s="751" customFormat="1" ht="24.75" customHeight="1" x14ac:dyDescent="0.15">
      <c r="A4701" s="728">
        <v>15</v>
      </c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40"/>
      <c r="O4701" s="40"/>
      <c r="P4701" s="40"/>
      <c r="Q4701" s="40"/>
      <c r="R4701" s="68"/>
      <c r="S4701" s="69"/>
      <c r="T4701" s="14"/>
      <c r="U4701" s="20"/>
      <c r="V4701" s="534"/>
      <c r="W4701" s="534"/>
      <c r="Z4701" s="104"/>
    </row>
    <row r="4702" spans="1:26" s="751" customFormat="1" ht="24.75" customHeight="1" x14ac:dyDescent="0.15">
      <c r="A4702" s="728">
        <v>16</v>
      </c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40"/>
      <c r="O4702" s="40"/>
      <c r="P4702" s="40"/>
      <c r="Q4702" s="40"/>
      <c r="R4702" s="68"/>
      <c r="S4702" s="69"/>
      <c r="T4702" s="14"/>
      <c r="U4702" s="20"/>
      <c r="V4702" s="534"/>
      <c r="W4702" s="534"/>
      <c r="Z4702" s="104"/>
    </row>
    <row r="4703" spans="1:26" s="751" customFormat="1" ht="24.75" customHeight="1" x14ac:dyDescent="0.15">
      <c r="A4703" s="728">
        <v>17</v>
      </c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40"/>
      <c r="O4703" s="40"/>
      <c r="P4703" s="40"/>
      <c r="Q4703" s="40"/>
      <c r="R4703" s="68"/>
      <c r="S4703" s="69"/>
      <c r="T4703" s="14"/>
      <c r="U4703" s="20"/>
      <c r="V4703" s="534"/>
      <c r="W4703" s="534"/>
      <c r="Z4703" s="104"/>
    </row>
    <row r="4704" spans="1:26" s="751" customFormat="1" ht="24.75" customHeight="1" x14ac:dyDescent="0.15">
      <c r="A4704" s="728">
        <v>18</v>
      </c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40"/>
      <c r="O4704" s="40"/>
      <c r="P4704" s="40"/>
      <c r="Q4704" s="40"/>
      <c r="R4704" s="68"/>
      <c r="S4704" s="69"/>
      <c r="T4704" s="14"/>
      <c r="U4704" s="20"/>
      <c r="V4704" s="534"/>
      <c r="W4704" s="534"/>
      <c r="Z4704" s="104"/>
    </row>
    <row r="4705" spans="1:26" s="751" customFormat="1" ht="24.75" customHeight="1" x14ac:dyDescent="0.15">
      <c r="A4705" s="728">
        <v>19</v>
      </c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40"/>
      <c r="O4705" s="40"/>
      <c r="P4705" s="40"/>
      <c r="Q4705" s="40"/>
      <c r="R4705" s="10"/>
      <c r="S4705" s="69"/>
      <c r="T4705" s="14"/>
      <c r="U4705" s="20"/>
      <c r="V4705" s="534"/>
      <c r="W4705" s="534"/>
      <c r="Z4705" s="104"/>
    </row>
    <row r="4706" spans="1:26" s="751" customFormat="1" ht="24.75" customHeight="1" x14ac:dyDescent="0.15">
      <c r="A4706" s="728">
        <v>20</v>
      </c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9"/>
      <c r="S4706" s="4"/>
      <c r="T4706" s="14"/>
      <c r="U4706" s="20"/>
      <c r="V4706" s="534"/>
      <c r="W4706" s="534"/>
      <c r="Z4706" s="104"/>
    </row>
    <row r="4707" spans="1:26" s="751" customFormat="1" ht="24.75" customHeight="1" x14ac:dyDescent="0.15">
      <c r="A4707" s="728">
        <v>21</v>
      </c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14"/>
      <c r="U4707" s="20"/>
      <c r="V4707" s="534"/>
      <c r="W4707" s="534"/>
      <c r="Z4707" s="104"/>
    </row>
    <row r="4708" spans="1:26" s="751" customFormat="1" ht="24.75" customHeight="1" x14ac:dyDescent="0.15">
      <c r="A4708" s="8">
        <v>22</v>
      </c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14"/>
      <c r="U4708" s="20"/>
      <c r="V4708" s="534"/>
      <c r="W4708" s="534"/>
      <c r="Z4708" s="104"/>
    </row>
    <row r="4709" spans="1:26" s="751" customFormat="1" ht="24.75" customHeight="1" x14ac:dyDescent="0.15">
      <c r="A4709" s="8">
        <v>23</v>
      </c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14"/>
      <c r="U4709" s="20"/>
      <c r="V4709" s="534"/>
      <c r="W4709" s="534"/>
      <c r="Z4709" s="104"/>
    </row>
    <row r="4710" spans="1:26" s="751" customFormat="1" ht="24.75" customHeight="1" x14ac:dyDescent="0.15">
      <c r="A4710" s="8">
        <v>24</v>
      </c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14"/>
      <c r="U4710" s="20"/>
      <c r="V4710" s="534"/>
      <c r="W4710" s="534"/>
      <c r="Z4710" s="104"/>
    </row>
    <row r="4711" spans="1:26" s="751" customFormat="1" ht="24.75" customHeight="1" x14ac:dyDescent="0.15">
      <c r="A4711" s="8">
        <v>25</v>
      </c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14"/>
      <c r="U4711" s="20"/>
      <c r="V4711" s="534"/>
      <c r="W4711" s="534"/>
      <c r="Z4711" s="104"/>
    </row>
    <row r="4712" spans="1:26" s="751" customFormat="1" ht="24.75" customHeight="1" x14ac:dyDescent="0.15">
      <c r="A4712" s="8">
        <v>26</v>
      </c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14"/>
      <c r="U4712" s="20"/>
      <c r="V4712" s="534"/>
      <c r="W4712" s="534"/>
      <c r="Z4712" s="104"/>
    </row>
    <row r="4713" spans="1:26" s="751" customFormat="1" ht="24.75" customHeight="1" x14ac:dyDescent="0.15">
      <c r="A4713" s="8">
        <v>27</v>
      </c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14"/>
      <c r="U4713" s="20"/>
      <c r="V4713" s="534"/>
      <c r="W4713" s="534"/>
      <c r="Z4713" s="104"/>
    </row>
    <row r="4714" spans="1:26" s="751" customFormat="1" ht="24.75" customHeight="1" x14ac:dyDescent="0.15">
      <c r="A4714" s="8">
        <v>28</v>
      </c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14"/>
      <c r="U4714" s="20"/>
      <c r="V4714" s="534"/>
      <c r="W4714" s="534"/>
      <c r="Z4714" s="104"/>
    </row>
    <row r="4715" spans="1:26" s="751" customFormat="1" ht="24.75" customHeight="1" x14ac:dyDescent="0.15">
      <c r="A4715" s="8">
        <v>29</v>
      </c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14"/>
      <c r="U4715" s="20"/>
      <c r="V4715" s="534"/>
      <c r="W4715" s="534"/>
      <c r="Z4715" s="104"/>
    </row>
    <row r="4716" spans="1:26" s="751" customFormat="1" ht="24.75" customHeight="1" x14ac:dyDescent="0.15">
      <c r="A4716" s="44">
        <v>30</v>
      </c>
      <c r="B4716" s="45"/>
      <c r="C4716" s="45"/>
      <c r="D4716" s="45"/>
      <c r="E4716" s="45"/>
      <c r="F4716" s="45"/>
      <c r="G4716" s="45"/>
      <c r="H4716" s="45"/>
      <c r="I4716" s="45"/>
      <c r="J4716" s="45"/>
      <c r="K4716" s="45"/>
      <c r="L4716" s="45"/>
      <c r="M4716" s="45"/>
      <c r="N4716" s="45"/>
      <c r="O4716" s="45"/>
      <c r="P4716" s="45"/>
      <c r="Q4716" s="45"/>
      <c r="R4716" s="45"/>
      <c r="S4716" s="45"/>
      <c r="T4716" s="46"/>
      <c r="U4716" s="47"/>
      <c r="V4716" s="534"/>
      <c r="W4716" s="534"/>
      <c r="Z4716" s="104"/>
    </row>
    <row r="4717" spans="1:26" s="751" customFormat="1" ht="24.75" customHeight="1" x14ac:dyDescent="0.15">
      <c r="A4717" s="44">
        <v>31</v>
      </c>
      <c r="B4717" s="45"/>
      <c r="C4717" s="45"/>
      <c r="D4717" s="45"/>
      <c r="E4717" s="45"/>
      <c r="F4717" s="45"/>
      <c r="G4717" s="45"/>
      <c r="H4717" s="45"/>
      <c r="I4717" s="45"/>
      <c r="J4717" s="45"/>
      <c r="K4717" s="45"/>
      <c r="L4717" s="45"/>
      <c r="M4717" s="45"/>
      <c r="N4717" s="45"/>
      <c r="O4717" s="45"/>
      <c r="P4717" s="45"/>
      <c r="Q4717" s="45"/>
      <c r="R4717" s="45"/>
      <c r="S4717" s="45"/>
      <c r="T4717" s="46"/>
      <c r="U4717" s="47"/>
      <c r="V4717" s="534"/>
      <c r="W4717" s="534"/>
      <c r="Z4717" s="104"/>
    </row>
    <row r="4718" spans="1:26" s="751" customFormat="1" ht="24.75" customHeight="1" x14ac:dyDescent="0.15">
      <c r="A4718" s="44">
        <v>32</v>
      </c>
      <c r="B4718" s="45"/>
      <c r="C4718" s="45"/>
      <c r="D4718" s="45"/>
      <c r="E4718" s="45"/>
      <c r="F4718" s="45"/>
      <c r="G4718" s="45"/>
      <c r="H4718" s="45"/>
      <c r="I4718" s="45"/>
      <c r="J4718" s="45"/>
      <c r="K4718" s="45"/>
      <c r="L4718" s="45"/>
      <c r="M4718" s="45"/>
      <c r="N4718" s="45"/>
      <c r="O4718" s="45"/>
      <c r="P4718" s="45"/>
      <c r="Q4718" s="45"/>
      <c r="R4718" s="45"/>
      <c r="S4718" s="45"/>
      <c r="T4718" s="46"/>
      <c r="U4718" s="47"/>
      <c r="V4718" s="534"/>
      <c r="W4718" s="534"/>
      <c r="Z4718" s="104"/>
    </row>
    <row r="4719" spans="1:26" s="751" customFormat="1" ht="24.75" customHeight="1" thickBot="1" x14ac:dyDescent="0.2">
      <c r="A4719" s="521">
        <v>33</v>
      </c>
      <c r="B4719" s="12"/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31"/>
      <c r="U4719" s="32"/>
      <c r="V4719" s="534"/>
      <c r="W4719" s="534"/>
      <c r="Z4719" s="104"/>
    </row>
    <row r="4720" spans="1:26" s="751" customFormat="1" ht="20.100000000000001" customHeight="1" thickBot="1" x14ac:dyDescent="0.2">
      <c r="A4720" s="1522" t="s">
        <v>4</v>
      </c>
      <c r="B4720" s="1523"/>
      <c r="C4720" s="1561" t="s">
        <v>1774</v>
      </c>
      <c r="D4720" s="1562"/>
      <c r="E4720" s="1562"/>
      <c r="F4720" s="1563"/>
      <c r="G4720" s="13"/>
      <c r="H4720" s="13"/>
      <c r="I4720" s="13"/>
      <c r="J4720" s="13"/>
      <c r="K4720" s="13"/>
      <c r="L4720" s="13"/>
      <c r="M4720" s="13"/>
      <c r="N4720" s="13"/>
      <c r="O4720" s="13"/>
      <c r="P4720" s="13"/>
      <c r="Q4720" s="13"/>
      <c r="R4720" s="13"/>
      <c r="S4720" s="13"/>
      <c r="T4720" s="467"/>
      <c r="U4720" s="467"/>
      <c r="V4720" s="534"/>
      <c r="W4720" s="534"/>
      <c r="Z4720" s="104"/>
    </row>
    <row r="4721" spans="1:26" s="751" customFormat="1" ht="31.5" customHeight="1" thickBot="1" x14ac:dyDescent="0.2">
      <c r="A4721" s="1476" t="s">
        <v>328</v>
      </c>
      <c r="B4721" s="1477"/>
      <c r="C4721" s="1477"/>
      <c r="D4721" s="1477"/>
      <c r="E4721" s="1478"/>
      <c r="F4721" s="602" t="s">
        <v>1766</v>
      </c>
      <c r="G4721" s="1"/>
      <c r="H4721" s="1479" t="s">
        <v>167</v>
      </c>
      <c r="I4721" s="1480"/>
      <c r="J4721" s="1480"/>
      <c r="K4721" s="5" t="s">
        <v>1151</v>
      </c>
      <c r="L4721" s="1457" t="s">
        <v>329</v>
      </c>
      <c r="M4721" s="1457"/>
      <c r="N4721" s="1458"/>
      <c r="O4721" s="1"/>
      <c r="P4721" s="6"/>
      <c r="Q4721" s="6"/>
      <c r="R4721" s="6"/>
      <c r="S4721" s="1"/>
      <c r="T4721" s="1524" t="s">
        <v>95</v>
      </c>
      <c r="U4721" s="1525"/>
      <c r="V4721" s="34">
        <f>V4723/V4728</f>
        <v>1.9290123456790122E-2</v>
      </c>
      <c r="W4721" s="34">
        <f>W4723/W4728</f>
        <v>1.8862612612612611E-2</v>
      </c>
      <c r="X4721" s="678">
        <f>AVERAGE(V4721,W4721)</f>
        <v>1.9076368034701367E-2</v>
      </c>
      <c r="Y4721" s="637" t="s">
        <v>1310</v>
      </c>
      <c r="Z4721" s="679">
        <f>ROUND(X4721*1440,0)/1440</f>
        <v>1.8749999999999999E-2</v>
      </c>
    </row>
    <row r="4722" spans="1:26" s="751" customFormat="1" ht="9" customHeight="1" thickBot="1" x14ac:dyDescent="0.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534"/>
      <c r="U4722" s="534"/>
      <c r="V4722" s="34">
        <v>0.24305555555555555</v>
      </c>
      <c r="W4722" s="34">
        <v>0.23958333333333334</v>
      </c>
      <c r="Z4722" s="104"/>
    </row>
    <row r="4723" spans="1:26" s="751" customFormat="1" ht="20.100000000000001" customHeight="1" thickBot="1" x14ac:dyDescent="0.2">
      <c r="A4723" s="1495" t="s">
        <v>1311</v>
      </c>
      <c r="B4723" s="1483"/>
      <c r="C4723" s="1483" t="s">
        <v>1312</v>
      </c>
      <c r="D4723" s="1483"/>
      <c r="E4723" s="1484"/>
      <c r="F4723" s="1453"/>
      <c r="G4723" s="1454"/>
      <c r="H4723" s="1454"/>
      <c r="I4723" s="1454"/>
      <c r="J4723" s="1454"/>
      <c r="K4723" s="1"/>
      <c r="L4723" s="1"/>
      <c r="M4723" s="1"/>
      <c r="N4723" s="1463" t="s">
        <v>1313</v>
      </c>
      <c r="O4723" s="1464"/>
      <c r="P4723" s="1536">
        <f>MINUTE(Z4721)</f>
        <v>27</v>
      </c>
      <c r="Q4723" s="1537"/>
      <c r="R4723" s="1"/>
      <c r="S4723" s="7" t="s">
        <v>1314</v>
      </c>
      <c r="T4723" s="1526">
        <v>6.25E-2</v>
      </c>
      <c r="U4723" s="1527"/>
      <c r="V4723" s="34">
        <f>V4724-V4722</f>
        <v>0.69444444444444442</v>
      </c>
      <c r="W4723" s="34">
        <f>W4724-W4722</f>
        <v>0.69791666666666663</v>
      </c>
      <c r="Z4723" s="104"/>
    </row>
    <row r="4724" spans="1:26" s="751" customFormat="1" ht="9" customHeight="1" thickBot="1" x14ac:dyDescent="0.2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534"/>
      <c r="U4724" s="534"/>
      <c r="V4724" s="34">
        <v>0.9375</v>
      </c>
      <c r="W4724" s="34">
        <v>0.9375</v>
      </c>
      <c r="Z4724" s="104"/>
    </row>
    <row r="4725" spans="1:26" s="751" customFormat="1" ht="20.100000000000001" customHeight="1" x14ac:dyDescent="0.15">
      <c r="A4725" s="1499" t="s">
        <v>140</v>
      </c>
      <c r="B4725" s="1494">
        <v>1</v>
      </c>
      <c r="C4725" s="1494"/>
      <c r="D4725" s="1494">
        <v>2</v>
      </c>
      <c r="E4725" s="1494"/>
      <c r="F4725" s="1494">
        <v>3</v>
      </c>
      <c r="G4725" s="1494"/>
      <c r="H4725" s="1494">
        <v>4</v>
      </c>
      <c r="I4725" s="1494"/>
      <c r="J4725" s="1494">
        <v>5</v>
      </c>
      <c r="K4725" s="1494"/>
      <c r="L4725" s="1494">
        <v>6</v>
      </c>
      <c r="M4725" s="1494"/>
      <c r="N4725" s="1494">
        <v>7</v>
      </c>
      <c r="O4725" s="1494"/>
      <c r="P4725" s="1494">
        <v>8</v>
      </c>
      <c r="Q4725" s="1494"/>
      <c r="R4725" s="1494">
        <v>9</v>
      </c>
      <c r="S4725" s="1494"/>
      <c r="T4725" s="1501">
        <v>10</v>
      </c>
      <c r="U4725" s="1502"/>
      <c r="V4725" s="34"/>
      <c r="W4725" s="34"/>
      <c r="Z4725" s="104"/>
    </row>
    <row r="4726" spans="1:26" s="751" customFormat="1" ht="20.100000000000001" customHeight="1" x14ac:dyDescent="0.15">
      <c r="A4726" s="1500"/>
      <c r="B4726" s="9" t="s">
        <v>1315</v>
      </c>
      <c r="C4726" s="9" t="s">
        <v>1316</v>
      </c>
      <c r="D4726" s="9" t="s">
        <v>1315</v>
      </c>
      <c r="E4726" s="9" t="s">
        <v>1316</v>
      </c>
      <c r="F4726" s="9" t="s">
        <v>1315</v>
      </c>
      <c r="G4726" s="9" t="s">
        <v>1316</v>
      </c>
      <c r="H4726" s="9" t="s">
        <v>1315</v>
      </c>
      <c r="I4726" s="9" t="s">
        <v>1316</v>
      </c>
      <c r="J4726" s="9" t="s">
        <v>196</v>
      </c>
      <c r="K4726" s="9" t="s">
        <v>330</v>
      </c>
      <c r="L4726" s="9" t="s">
        <v>1315</v>
      </c>
      <c r="M4726" s="9"/>
      <c r="N4726" s="9"/>
      <c r="O4726" s="9"/>
      <c r="P4726" s="9"/>
      <c r="Q4726" s="9"/>
      <c r="R4726" s="9"/>
      <c r="S4726" s="9"/>
      <c r="T4726" s="10"/>
      <c r="U4726" s="16"/>
      <c r="V4726" s="534"/>
      <c r="W4726" s="534"/>
      <c r="Z4726" s="104"/>
    </row>
    <row r="4727" spans="1:26" s="751" customFormat="1" ht="24.75" customHeight="1" x14ac:dyDescent="0.15">
      <c r="A4727" s="728">
        <v>1</v>
      </c>
      <c r="B4727" s="801"/>
      <c r="C4727" s="802">
        <v>0.23958333333333334</v>
      </c>
      <c r="D4727" s="802">
        <v>0.32430555555555501</v>
      </c>
      <c r="E4727" s="802">
        <v>0.389583333333333</v>
      </c>
      <c r="F4727" s="802">
        <v>0.47847222222222224</v>
      </c>
      <c r="G4727" s="802">
        <v>0.54791666666666672</v>
      </c>
      <c r="H4727" s="802">
        <v>0.63888888888888884</v>
      </c>
      <c r="I4727" s="802">
        <v>0.70833333333333337</v>
      </c>
      <c r="J4727" s="802">
        <v>0.79583333333333295</v>
      </c>
      <c r="K4727" s="802">
        <v>0.86319444444444449</v>
      </c>
      <c r="L4727" s="802"/>
      <c r="M4727" s="14"/>
      <c r="N4727" s="40"/>
      <c r="O4727" s="40"/>
      <c r="P4727" s="40"/>
      <c r="Q4727" s="40"/>
      <c r="R4727" s="68"/>
      <c r="S4727" s="69"/>
      <c r="T4727" s="14"/>
      <c r="U4727" s="20"/>
      <c r="V4727" s="21">
        <f>COUNTA(B4727:U4759)</f>
        <v>73</v>
      </c>
      <c r="W4727" s="22">
        <f>V4727/8/2</f>
        <v>4.5625</v>
      </c>
      <c r="Z4727" s="104"/>
    </row>
    <row r="4728" spans="1:26" s="751" customFormat="1" ht="24.75" customHeight="1" x14ac:dyDescent="0.15">
      <c r="A4728" s="57" t="s">
        <v>1079</v>
      </c>
      <c r="B4728" s="801"/>
      <c r="C4728" s="802">
        <v>0.25833333333333336</v>
      </c>
      <c r="D4728" s="802">
        <v>0.34305555555555556</v>
      </c>
      <c r="E4728" s="802">
        <v>0.40833333333333299</v>
      </c>
      <c r="F4728" s="802">
        <v>0.5</v>
      </c>
      <c r="G4728" s="802">
        <v>0.56805555555555554</v>
      </c>
      <c r="H4728" s="802">
        <v>0.66111111111111109</v>
      </c>
      <c r="I4728" s="802">
        <v>0.72986111111111107</v>
      </c>
      <c r="J4728" s="802">
        <v>0.81597222222222099</v>
      </c>
      <c r="K4728" s="802">
        <v>0.88125000000000198</v>
      </c>
      <c r="L4728" s="802"/>
      <c r="M4728" s="14"/>
      <c r="N4728" s="3"/>
      <c r="O4728" s="3"/>
      <c r="P4728" s="3"/>
      <c r="Q4728" s="3"/>
      <c r="R4728" s="68"/>
      <c r="S4728" s="69"/>
      <c r="T4728" s="14"/>
      <c r="U4728" s="20"/>
      <c r="V4728" s="23">
        <f>COUNTA(B4727:B4759,D4727:D4759,F4727:F4759,H4727:H4759,J4727:J4759,L4727:L4759,N4727:N4759,P4727:P4759,R4727:R4759,T4727:T4759)</f>
        <v>36</v>
      </c>
      <c r="W4728" s="23">
        <f>COUNTA(C4727:C4759,E4727:E4759,G4727:G4759,I4727:I4759,K4727:K4759,M4727:M4759,O4727:O4759,Q4727:Q4759,S4727:S4759,U4727:U4759)</f>
        <v>37</v>
      </c>
      <c r="Y4728" s="1">
        <f>(V4728+W4728)/2</f>
        <v>36.5</v>
      </c>
      <c r="Z4728" s="104"/>
    </row>
    <row r="4729" spans="1:26" s="751" customFormat="1" ht="24.75" customHeight="1" x14ac:dyDescent="0.15">
      <c r="A4729" s="57">
        <v>3</v>
      </c>
      <c r="B4729" s="801"/>
      <c r="C4729" s="802">
        <v>0.27708333333333302</v>
      </c>
      <c r="D4729" s="802">
        <v>0.36180555555555599</v>
      </c>
      <c r="E4729" s="802">
        <v>0.42708333333333298</v>
      </c>
      <c r="F4729" s="802">
        <v>0.51875000000000004</v>
      </c>
      <c r="G4729" s="802">
        <v>0.58680555555555558</v>
      </c>
      <c r="H4729" s="802">
        <v>0.68125000000000002</v>
      </c>
      <c r="I4729" s="802">
        <v>0.74861111111111112</v>
      </c>
      <c r="J4729" s="802">
        <v>0.83611111111110903</v>
      </c>
      <c r="K4729" s="802">
        <v>0.90000000000000302</v>
      </c>
      <c r="L4729" s="802"/>
      <c r="M4729" s="14"/>
      <c r="N4729" s="3"/>
      <c r="O4729" s="3"/>
      <c r="P4729" s="3"/>
      <c r="Q4729" s="3"/>
      <c r="R4729" s="68"/>
      <c r="S4729" s="69"/>
      <c r="T4729" s="14"/>
      <c r="U4729" s="20"/>
      <c r="V4729" s="534"/>
      <c r="W4729" s="534"/>
      <c r="Y4729" s="1" t="s">
        <v>1028</v>
      </c>
      <c r="Z4729" s="104"/>
    </row>
    <row r="4730" spans="1:26" s="751" customFormat="1" ht="24.75" customHeight="1" x14ac:dyDescent="0.15">
      <c r="A4730" s="8">
        <v>4</v>
      </c>
      <c r="B4730" s="801"/>
      <c r="C4730" s="802">
        <v>0.295833333333333</v>
      </c>
      <c r="D4730" s="802">
        <v>0.38055555555555698</v>
      </c>
      <c r="E4730" s="802">
        <v>0.44583333333333303</v>
      </c>
      <c r="F4730" s="802">
        <v>0.53819444444444442</v>
      </c>
      <c r="G4730" s="802">
        <v>0.60555555555555596</v>
      </c>
      <c r="H4730" s="802">
        <v>0.7</v>
      </c>
      <c r="I4730" s="802">
        <v>0.76736111111111116</v>
      </c>
      <c r="J4730" s="802">
        <v>0.85624999999999696</v>
      </c>
      <c r="K4730" s="802">
        <v>0.91875000000000395</v>
      </c>
      <c r="L4730" s="802"/>
      <c r="M4730" s="14"/>
      <c r="N4730" s="3"/>
      <c r="O4730" s="3"/>
      <c r="P4730" s="3"/>
      <c r="Q4730" s="3"/>
      <c r="R4730" s="68"/>
      <c r="S4730" s="69"/>
      <c r="T4730" s="14"/>
      <c r="U4730" s="20"/>
      <c r="V4730" s="61">
        <f>J4732-J4731</f>
        <v>2.013888888888804E-2</v>
      </c>
      <c r="W4730" s="61">
        <f>K4729-K4728</f>
        <v>1.8750000000001044E-2</v>
      </c>
      <c r="Z4730" s="104"/>
    </row>
    <row r="4731" spans="1:26" s="751" customFormat="1" ht="24.75" customHeight="1" x14ac:dyDescent="0.15">
      <c r="A4731" s="8">
        <v>5</v>
      </c>
      <c r="B4731" s="803">
        <v>0.24305555555555555</v>
      </c>
      <c r="C4731" s="802">
        <v>0.31458333333333299</v>
      </c>
      <c r="D4731" s="802">
        <v>0.39930555555555702</v>
      </c>
      <c r="E4731" s="802">
        <v>0.46597222222222223</v>
      </c>
      <c r="F4731" s="802">
        <v>0.55694444444444446</v>
      </c>
      <c r="G4731" s="802">
        <v>0.624305555555556</v>
      </c>
      <c r="H4731" s="802">
        <v>0.71944444444444444</v>
      </c>
      <c r="I4731" s="802">
        <v>0.78749999999999998</v>
      </c>
      <c r="J4731" s="802">
        <v>0.876388888888885</v>
      </c>
      <c r="K4731" s="802">
        <v>0.937500000000005</v>
      </c>
      <c r="L4731" s="802"/>
      <c r="M4731" s="14"/>
      <c r="N4731" s="3"/>
      <c r="O4731" s="3"/>
      <c r="P4731" s="3"/>
      <c r="Q4731" s="3"/>
      <c r="R4731" s="68"/>
      <c r="S4731" s="69"/>
      <c r="T4731" s="14"/>
      <c r="U4731" s="20"/>
      <c r="V4731" s="61">
        <f>J4733-J4732</f>
        <v>2.0138888888887929E-2</v>
      </c>
      <c r="W4731" s="61">
        <f>K4730-K4729</f>
        <v>1.8750000000000933E-2</v>
      </c>
      <c r="Z4731" s="104"/>
    </row>
    <row r="4732" spans="1:26" s="751" customFormat="1" ht="24.75" customHeight="1" x14ac:dyDescent="0.15">
      <c r="A4732" s="57" t="s">
        <v>1317</v>
      </c>
      <c r="B4732" s="802">
        <v>0.26180555555555557</v>
      </c>
      <c r="C4732" s="802">
        <v>0.33333333333333298</v>
      </c>
      <c r="D4732" s="802">
        <v>0.41805555555555801</v>
      </c>
      <c r="E4732" s="802">
        <v>0.48611111111111099</v>
      </c>
      <c r="F4732" s="802">
        <v>0.57638888888888884</v>
      </c>
      <c r="G4732" s="802">
        <v>0.64444444444444449</v>
      </c>
      <c r="H4732" s="802">
        <v>0.73750000000000004</v>
      </c>
      <c r="I4732" s="802">
        <v>0.80625000000000002</v>
      </c>
      <c r="J4732" s="802">
        <v>0.89652777777777304</v>
      </c>
      <c r="K4732" s="802"/>
      <c r="L4732" s="801"/>
      <c r="M4732" s="14"/>
      <c r="N4732" s="3"/>
      <c r="O4732" s="3"/>
      <c r="P4732" s="3"/>
      <c r="Q4732" s="3"/>
      <c r="R4732" s="68"/>
      <c r="S4732" s="69"/>
      <c r="T4732" s="14"/>
      <c r="U4732" s="20"/>
      <c r="V4732" s="61">
        <f>J4734-J4733</f>
        <v>2.0833333333339032E-2</v>
      </c>
      <c r="W4732" s="61">
        <f>K4731-K4730</f>
        <v>1.8750000000001044E-2</v>
      </c>
      <c r="Z4732" s="104"/>
    </row>
    <row r="4733" spans="1:26" s="751" customFormat="1" ht="24.75" customHeight="1" x14ac:dyDescent="0.15">
      <c r="A4733" s="8">
        <v>7</v>
      </c>
      <c r="B4733" s="802">
        <v>0.28263888888888888</v>
      </c>
      <c r="C4733" s="802">
        <v>0.35208333333333303</v>
      </c>
      <c r="D4733" s="802">
        <v>0.436805555555558</v>
      </c>
      <c r="E4733" s="802">
        <v>0.50625000000000098</v>
      </c>
      <c r="F4733" s="802">
        <v>0.59652777777777777</v>
      </c>
      <c r="G4733" s="802">
        <v>0.66458333333333297</v>
      </c>
      <c r="H4733" s="802">
        <v>0.75763888888888886</v>
      </c>
      <c r="I4733" s="802">
        <v>0.82638888888888884</v>
      </c>
      <c r="J4733" s="802">
        <v>0.91666666666666097</v>
      </c>
      <c r="K4733" s="802"/>
      <c r="L4733" s="801"/>
      <c r="M4733" s="14"/>
      <c r="N4733" s="3"/>
      <c r="O4733" s="3"/>
      <c r="P4733" s="3"/>
      <c r="Q4733" s="3"/>
      <c r="R4733" s="68"/>
      <c r="S4733" s="69"/>
      <c r="T4733" s="14"/>
      <c r="U4733" s="20"/>
      <c r="V4733" s="61"/>
      <c r="W4733" s="61"/>
      <c r="Z4733" s="104"/>
    </row>
    <row r="4734" spans="1:26" s="751" customFormat="1" ht="24.75" customHeight="1" x14ac:dyDescent="0.15">
      <c r="A4734" s="8">
        <v>8</v>
      </c>
      <c r="B4734" s="802">
        <v>0.30347222222222198</v>
      </c>
      <c r="C4734" s="802">
        <v>0.37083333333333302</v>
      </c>
      <c r="D4734" s="802">
        <v>0.45833333333333331</v>
      </c>
      <c r="E4734" s="802">
        <v>0.52777777777777779</v>
      </c>
      <c r="F4734" s="802">
        <v>0.6166666666666667</v>
      </c>
      <c r="G4734" s="802">
        <v>0.68611111111111112</v>
      </c>
      <c r="H4734" s="802">
        <v>0.77638888888888891</v>
      </c>
      <c r="I4734" s="802">
        <v>0.84513888888888888</v>
      </c>
      <c r="J4734" s="802">
        <v>0.9375</v>
      </c>
      <c r="K4734" s="802"/>
      <c r="L4734" s="801"/>
      <c r="M4734" s="14"/>
      <c r="N4734" s="3"/>
      <c r="O4734" s="3"/>
      <c r="P4734" s="3"/>
      <c r="Q4734" s="3"/>
      <c r="R4734" s="68"/>
      <c r="S4734" s="69"/>
      <c r="T4734" s="14"/>
      <c r="U4734" s="20"/>
      <c r="V4734" s="61"/>
      <c r="W4734" s="61"/>
      <c r="Z4734" s="104"/>
    </row>
    <row r="4735" spans="1:26" s="751" customFormat="1" ht="24.75" customHeight="1" x14ac:dyDescent="0.15">
      <c r="A4735" s="8">
        <v>9</v>
      </c>
      <c r="B4735" s="802"/>
      <c r="C4735" s="802"/>
      <c r="D4735" s="802"/>
      <c r="E4735" s="802"/>
      <c r="F4735" s="802"/>
      <c r="G4735" s="802"/>
      <c r="H4735" s="802"/>
      <c r="I4735" s="802"/>
      <c r="J4735" s="802"/>
      <c r="K4735" s="802"/>
      <c r="L4735" s="801"/>
      <c r="M4735" s="14"/>
      <c r="N4735" s="3"/>
      <c r="O4735" s="3"/>
      <c r="P4735" s="3"/>
      <c r="Q4735" s="3"/>
      <c r="R4735" s="68"/>
      <c r="S4735" s="69"/>
      <c r="T4735" s="14"/>
      <c r="U4735" s="20"/>
      <c r="V4735" s="61"/>
      <c r="W4735" s="61"/>
      <c r="Z4735" s="104"/>
    </row>
    <row r="4736" spans="1:26" s="751" customFormat="1" ht="24.75" customHeight="1" x14ac:dyDescent="0.15">
      <c r="A4736" s="8">
        <v>10</v>
      </c>
      <c r="B4736" s="802"/>
      <c r="C4736" s="802"/>
      <c r="D4736" s="802"/>
      <c r="E4736" s="802"/>
      <c r="F4736" s="802"/>
      <c r="G4736" s="802"/>
      <c r="H4736" s="802"/>
      <c r="I4736" s="802"/>
      <c r="J4736" s="802"/>
      <c r="K4736" s="802"/>
      <c r="L4736" s="801"/>
      <c r="M4736" s="14"/>
      <c r="N4736" s="3"/>
      <c r="O4736" s="3"/>
      <c r="P4736" s="3"/>
      <c r="Q4736" s="3"/>
      <c r="R4736" s="68"/>
      <c r="S4736" s="69"/>
      <c r="T4736" s="14"/>
      <c r="U4736" s="20"/>
      <c r="V4736" s="61"/>
      <c r="W4736" s="534"/>
      <c r="Z4736" s="104"/>
    </row>
    <row r="4737" spans="1:26" s="751" customFormat="1" ht="24.75" customHeight="1" x14ac:dyDescent="0.15">
      <c r="A4737" s="728">
        <v>11</v>
      </c>
      <c r="B4737" s="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3"/>
      <c r="O4737" s="3"/>
      <c r="P4737" s="3"/>
      <c r="Q4737" s="3"/>
      <c r="R4737" s="68"/>
      <c r="S4737" s="69"/>
      <c r="T4737" s="14"/>
      <c r="U4737" s="20"/>
      <c r="V4737" s="61"/>
      <c r="W4737" s="534"/>
    </row>
    <row r="4738" spans="1:26" s="751" customFormat="1" ht="24.75" customHeight="1" x14ac:dyDescent="0.15">
      <c r="A4738" s="728">
        <v>12</v>
      </c>
      <c r="B4738" s="3"/>
      <c r="C4738" s="3"/>
      <c r="D4738" s="3"/>
      <c r="E4738" s="3"/>
      <c r="F4738" s="49"/>
      <c r="G4738" s="3"/>
      <c r="H4738" s="50"/>
      <c r="I4738" s="3"/>
      <c r="J4738" s="3"/>
      <c r="K4738" s="3"/>
      <c r="L4738" s="3"/>
      <c r="M4738" s="3"/>
      <c r="N4738" s="3"/>
      <c r="O4738" s="3"/>
      <c r="P4738" s="3"/>
      <c r="Q4738" s="3"/>
      <c r="R4738" s="68"/>
      <c r="S4738" s="69"/>
      <c r="T4738" s="14"/>
      <c r="U4738" s="20"/>
      <c r="V4738" s="534"/>
      <c r="W4738" s="534"/>
      <c r="Z4738" s="104"/>
    </row>
    <row r="4739" spans="1:26" s="751" customFormat="1" ht="24.75" customHeight="1" x14ac:dyDescent="0.15">
      <c r="A4739" s="728">
        <v>13</v>
      </c>
      <c r="B4739" s="3"/>
      <c r="C4739" s="3"/>
      <c r="D4739" s="3"/>
      <c r="E4739" s="3"/>
      <c r="F4739" s="49"/>
      <c r="G4739" s="3"/>
      <c r="H4739" s="50"/>
      <c r="I4739" s="3"/>
      <c r="J4739" s="3"/>
      <c r="K4739" s="3"/>
      <c r="L4739" s="3"/>
      <c r="M4739" s="3"/>
      <c r="N4739" s="3"/>
      <c r="O4739" s="3"/>
      <c r="P4739" s="3"/>
      <c r="Q4739" s="3"/>
      <c r="R4739" s="68"/>
      <c r="S4739" s="69"/>
      <c r="T4739" s="14"/>
      <c r="U4739" s="20"/>
      <c r="V4739" s="534"/>
      <c r="W4739" s="534"/>
      <c r="Z4739" s="104"/>
    </row>
    <row r="4740" spans="1:26" s="751" customFormat="1" ht="24.75" customHeight="1" x14ac:dyDescent="0.15">
      <c r="A4740" s="728">
        <v>14</v>
      </c>
      <c r="B4740" s="3"/>
      <c r="C4740" s="3"/>
      <c r="D4740" s="3"/>
      <c r="E4740" s="3"/>
      <c r="F4740" s="49"/>
      <c r="G4740" s="3"/>
      <c r="H4740" s="50"/>
      <c r="I4740" s="3"/>
      <c r="J4740" s="3"/>
      <c r="K4740" s="3"/>
      <c r="L4740" s="3"/>
      <c r="M4740" s="3"/>
      <c r="N4740" s="3"/>
      <c r="O4740" s="3"/>
      <c r="P4740" s="3"/>
      <c r="Q4740" s="3"/>
      <c r="R4740" s="68"/>
      <c r="S4740" s="69"/>
      <c r="T4740" s="14"/>
      <c r="U4740" s="20"/>
      <c r="V4740" s="534"/>
      <c r="W4740" s="534"/>
      <c r="Z4740" s="104"/>
    </row>
    <row r="4741" spans="1:26" s="751" customFormat="1" ht="24.75" customHeight="1" x14ac:dyDescent="0.15">
      <c r="A4741" s="728">
        <v>15</v>
      </c>
      <c r="B4741" s="3"/>
      <c r="C4741" s="3"/>
      <c r="D4741" s="3"/>
      <c r="E4741" s="3"/>
      <c r="F4741" s="49"/>
      <c r="G4741" s="3"/>
      <c r="H4741" s="50"/>
      <c r="I4741" s="3"/>
      <c r="J4741" s="3"/>
      <c r="K4741" s="3"/>
      <c r="L4741" s="3"/>
      <c r="M4741" s="3"/>
      <c r="N4741" s="3"/>
      <c r="O4741" s="3"/>
      <c r="P4741" s="3"/>
      <c r="Q4741" s="3"/>
      <c r="R4741" s="68"/>
      <c r="S4741" s="69"/>
      <c r="T4741" s="14"/>
      <c r="U4741" s="20"/>
      <c r="V4741" s="534"/>
      <c r="W4741" s="534"/>
      <c r="Z4741" s="104"/>
    </row>
    <row r="4742" spans="1:26" s="751" customFormat="1" ht="24.75" customHeight="1" x14ac:dyDescent="0.15">
      <c r="A4742" s="728">
        <v>16</v>
      </c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40"/>
      <c r="O4742" s="40"/>
      <c r="P4742" s="40"/>
      <c r="Q4742" s="40"/>
      <c r="R4742" s="68"/>
      <c r="S4742" s="69"/>
      <c r="T4742" s="14"/>
      <c r="U4742" s="20"/>
      <c r="V4742" s="534"/>
      <c r="W4742" s="534"/>
      <c r="Z4742" s="104"/>
    </row>
    <row r="4743" spans="1:26" s="751" customFormat="1" ht="24.75" customHeight="1" x14ac:dyDescent="0.15">
      <c r="A4743" s="728">
        <v>17</v>
      </c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40"/>
      <c r="O4743" s="40"/>
      <c r="P4743" s="40"/>
      <c r="Q4743" s="40"/>
      <c r="R4743" s="68"/>
      <c r="S4743" s="69"/>
      <c r="T4743" s="14"/>
      <c r="U4743" s="20"/>
      <c r="V4743" s="534"/>
      <c r="W4743" s="534"/>
      <c r="Z4743" s="104"/>
    </row>
    <row r="4744" spans="1:26" s="751" customFormat="1" ht="24.75" customHeight="1" x14ac:dyDescent="0.15">
      <c r="A4744" s="728">
        <v>18</v>
      </c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40"/>
      <c r="O4744" s="40"/>
      <c r="P4744" s="40"/>
      <c r="Q4744" s="40"/>
      <c r="R4744" s="68"/>
      <c r="S4744" s="69"/>
      <c r="T4744" s="14"/>
      <c r="U4744" s="20"/>
      <c r="V4744" s="534"/>
      <c r="W4744" s="534"/>
      <c r="Z4744" s="104"/>
    </row>
    <row r="4745" spans="1:26" s="751" customFormat="1" ht="24.75" customHeight="1" x14ac:dyDescent="0.15">
      <c r="A4745" s="8">
        <v>19</v>
      </c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40"/>
      <c r="O4745" s="40"/>
      <c r="P4745" s="40"/>
      <c r="Q4745" s="40"/>
      <c r="R4745" s="10"/>
      <c r="S4745" s="69"/>
      <c r="T4745" s="14"/>
      <c r="U4745" s="20"/>
      <c r="V4745" s="534"/>
      <c r="W4745" s="534"/>
      <c r="Z4745" s="104"/>
    </row>
    <row r="4746" spans="1:26" s="751" customFormat="1" ht="24.75" customHeight="1" x14ac:dyDescent="0.15">
      <c r="A4746" s="8">
        <v>20</v>
      </c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9"/>
      <c r="S4746" s="4"/>
      <c r="T4746" s="14"/>
      <c r="U4746" s="20"/>
      <c r="V4746" s="534"/>
      <c r="W4746" s="534"/>
      <c r="Z4746" s="104"/>
    </row>
    <row r="4747" spans="1:26" s="751" customFormat="1" ht="24.75" customHeight="1" x14ac:dyDescent="0.15">
      <c r="A4747" s="8">
        <v>21</v>
      </c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14"/>
      <c r="U4747" s="20"/>
      <c r="V4747" s="534"/>
      <c r="W4747" s="534"/>
      <c r="Z4747" s="104"/>
    </row>
    <row r="4748" spans="1:26" s="751" customFormat="1" ht="24.75" customHeight="1" x14ac:dyDescent="0.15">
      <c r="A4748" s="8">
        <v>22</v>
      </c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14"/>
      <c r="U4748" s="20"/>
      <c r="V4748" s="534"/>
      <c r="W4748" s="534"/>
      <c r="Z4748" s="104"/>
    </row>
    <row r="4749" spans="1:26" s="751" customFormat="1" ht="24.75" customHeight="1" x14ac:dyDescent="0.15">
      <c r="A4749" s="8">
        <v>23</v>
      </c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14"/>
      <c r="U4749" s="20"/>
      <c r="V4749" s="534"/>
      <c r="W4749" s="534"/>
      <c r="Z4749" s="104"/>
    </row>
    <row r="4750" spans="1:26" s="751" customFormat="1" ht="24.75" customHeight="1" x14ac:dyDescent="0.15">
      <c r="A4750" s="8">
        <v>24</v>
      </c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14"/>
      <c r="U4750" s="20"/>
      <c r="V4750" s="534"/>
      <c r="W4750" s="534"/>
      <c r="Z4750" s="104"/>
    </row>
    <row r="4751" spans="1:26" s="751" customFormat="1" ht="24.75" customHeight="1" x14ac:dyDescent="0.15">
      <c r="A4751" s="8">
        <v>25</v>
      </c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14"/>
      <c r="U4751" s="20"/>
      <c r="V4751" s="534"/>
      <c r="W4751" s="534"/>
      <c r="Z4751" s="104"/>
    </row>
    <row r="4752" spans="1:26" s="751" customFormat="1" ht="24.75" customHeight="1" x14ac:dyDescent="0.15">
      <c r="A4752" s="8">
        <v>26</v>
      </c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14"/>
      <c r="U4752" s="20"/>
      <c r="V4752" s="534"/>
      <c r="W4752" s="534"/>
      <c r="Z4752" s="104"/>
    </row>
    <row r="4753" spans="1:26" s="751" customFormat="1" ht="24.75" customHeight="1" x14ac:dyDescent="0.15">
      <c r="A4753" s="8">
        <v>27</v>
      </c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14"/>
      <c r="U4753" s="20"/>
      <c r="V4753" s="534"/>
      <c r="W4753" s="534"/>
      <c r="Z4753" s="104"/>
    </row>
    <row r="4754" spans="1:26" s="751" customFormat="1" ht="24.75" customHeight="1" x14ac:dyDescent="0.15">
      <c r="A4754" s="8">
        <v>28</v>
      </c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14"/>
      <c r="U4754" s="20"/>
      <c r="V4754" s="534"/>
      <c r="W4754" s="534"/>
      <c r="Z4754" s="104"/>
    </row>
    <row r="4755" spans="1:26" s="751" customFormat="1" ht="24.75" customHeight="1" x14ac:dyDescent="0.15">
      <c r="A4755" s="8">
        <v>29</v>
      </c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14"/>
      <c r="U4755" s="20"/>
      <c r="V4755" s="534"/>
      <c r="W4755" s="534"/>
      <c r="Z4755" s="104"/>
    </row>
    <row r="4756" spans="1:26" s="751" customFormat="1" ht="24.75" customHeight="1" x14ac:dyDescent="0.15">
      <c r="A4756" s="44">
        <v>30</v>
      </c>
      <c r="B4756" s="45"/>
      <c r="C4756" s="45"/>
      <c r="D4756" s="45"/>
      <c r="E4756" s="45"/>
      <c r="F4756" s="45"/>
      <c r="G4756" s="45"/>
      <c r="H4756" s="45"/>
      <c r="I4756" s="45"/>
      <c r="J4756" s="45"/>
      <c r="K4756" s="45"/>
      <c r="L4756" s="45"/>
      <c r="M4756" s="45"/>
      <c r="N4756" s="45"/>
      <c r="O4756" s="45"/>
      <c r="P4756" s="45"/>
      <c r="Q4756" s="45"/>
      <c r="R4756" s="45"/>
      <c r="S4756" s="45"/>
      <c r="T4756" s="46"/>
      <c r="U4756" s="47"/>
      <c r="V4756" s="534"/>
      <c r="W4756" s="534"/>
      <c r="Z4756" s="104"/>
    </row>
    <row r="4757" spans="1:26" s="751" customFormat="1" ht="24.75" customHeight="1" x14ac:dyDescent="0.15">
      <c r="A4757" s="44">
        <v>31</v>
      </c>
      <c r="B4757" s="45"/>
      <c r="C4757" s="45"/>
      <c r="D4757" s="45"/>
      <c r="E4757" s="45"/>
      <c r="F4757" s="45"/>
      <c r="G4757" s="45"/>
      <c r="H4757" s="45"/>
      <c r="I4757" s="45"/>
      <c r="J4757" s="45"/>
      <c r="K4757" s="45"/>
      <c r="L4757" s="45"/>
      <c r="M4757" s="45"/>
      <c r="N4757" s="45"/>
      <c r="O4757" s="45"/>
      <c r="P4757" s="45"/>
      <c r="Q4757" s="45"/>
      <c r="R4757" s="45"/>
      <c r="S4757" s="45"/>
      <c r="T4757" s="46"/>
      <c r="U4757" s="47"/>
      <c r="V4757" s="534"/>
      <c r="W4757" s="534"/>
      <c r="Z4757" s="104"/>
    </row>
    <row r="4758" spans="1:26" s="751" customFormat="1" ht="24.75" customHeight="1" x14ac:dyDescent="0.15">
      <c r="A4758" s="44">
        <v>32</v>
      </c>
      <c r="B4758" s="45"/>
      <c r="C4758" s="45"/>
      <c r="D4758" s="45"/>
      <c r="E4758" s="45"/>
      <c r="F4758" s="45"/>
      <c r="G4758" s="45"/>
      <c r="H4758" s="45"/>
      <c r="I4758" s="45"/>
      <c r="J4758" s="45"/>
      <c r="K4758" s="45"/>
      <c r="L4758" s="45"/>
      <c r="M4758" s="45"/>
      <c r="N4758" s="45"/>
      <c r="O4758" s="45"/>
      <c r="P4758" s="45"/>
      <c r="Q4758" s="45"/>
      <c r="R4758" s="45"/>
      <c r="S4758" s="45"/>
      <c r="T4758" s="46"/>
      <c r="U4758" s="47"/>
      <c r="V4758" s="534"/>
      <c r="W4758" s="534"/>
      <c r="Z4758" s="104"/>
    </row>
    <row r="4759" spans="1:26" s="751" customFormat="1" ht="24.75" customHeight="1" thickBot="1" x14ac:dyDescent="0.2">
      <c r="A4759" s="48">
        <v>33</v>
      </c>
      <c r="B4759" s="12"/>
      <c r="C4759" s="12"/>
      <c r="D4759" s="12"/>
      <c r="E4759" s="12"/>
      <c r="F4759" s="12"/>
      <c r="G4759" s="12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31"/>
      <c r="U4759" s="32"/>
      <c r="V4759" s="534"/>
      <c r="W4759" s="534"/>
      <c r="Z4759" s="104"/>
    </row>
    <row r="4760" spans="1:26" s="751" customFormat="1" ht="20.100000000000001" customHeight="1" thickBot="1" x14ac:dyDescent="0.2">
      <c r="A4760" s="1522" t="s">
        <v>1017</v>
      </c>
      <c r="B4760" s="1523"/>
      <c r="C4760" s="1561" t="s">
        <v>1018</v>
      </c>
      <c r="D4760" s="1562"/>
      <c r="E4760" s="1562"/>
      <c r="F4760" s="1563"/>
      <c r="G4760" s="13"/>
      <c r="H4760" s="13"/>
      <c r="I4760" s="13"/>
      <c r="J4760" s="13"/>
      <c r="K4760" s="13"/>
      <c r="L4760" s="13"/>
      <c r="M4760" s="13"/>
      <c r="N4760" s="13"/>
      <c r="O4760" s="13"/>
      <c r="P4760" s="13"/>
      <c r="Q4760" s="13"/>
      <c r="R4760" s="13"/>
      <c r="S4760" s="13"/>
      <c r="T4760" s="467"/>
      <c r="U4760" s="467"/>
      <c r="V4760" s="534"/>
      <c r="W4760" s="534"/>
      <c r="Z4760" s="104"/>
    </row>
    <row r="4761" spans="1:26" s="751" customFormat="1" ht="31.5" customHeight="1" thickBot="1" x14ac:dyDescent="0.2">
      <c r="A4761" s="1476" t="s">
        <v>1318</v>
      </c>
      <c r="B4761" s="1477"/>
      <c r="C4761" s="1477"/>
      <c r="D4761" s="1477"/>
      <c r="E4761" s="1478"/>
      <c r="F4761" s="602" t="s">
        <v>1766</v>
      </c>
      <c r="G4761" s="1"/>
      <c r="H4761" s="1479" t="s">
        <v>1319</v>
      </c>
      <c r="I4761" s="1480"/>
      <c r="J4761" s="1480"/>
      <c r="K4761" s="5" t="s">
        <v>1020</v>
      </c>
      <c r="L4761" s="1457" t="s">
        <v>1320</v>
      </c>
      <c r="M4761" s="1457"/>
      <c r="N4761" s="1458"/>
      <c r="O4761" s="1"/>
      <c r="P4761" s="6"/>
      <c r="Q4761" s="6"/>
      <c r="R4761" s="6"/>
      <c r="S4761" s="1"/>
      <c r="T4761" s="1524" t="s">
        <v>1157</v>
      </c>
      <c r="U4761" s="1525"/>
      <c r="V4761" s="34">
        <f>V4763/V4768</f>
        <v>1.5096618357487922E-2</v>
      </c>
      <c r="W4761" s="34">
        <f>W4763/W4768</f>
        <v>1.5172101449275362E-2</v>
      </c>
      <c r="X4761" s="678">
        <f>AVERAGE(V4761,W4761)</f>
        <v>1.5134359903381642E-2</v>
      </c>
      <c r="Y4761" s="637" t="s">
        <v>1003</v>
      </c>
      <c r="Z4761" s="679">
        <f>ROUND(X4761*1440,0)/1440</f>
        <v>1.5277777777777777E-2</v>
      </c>
    </row>
    <row r="4762" spans="1:26" s="751" customFormat="1" ht="9" customHeight="1" thickBot="1" x14ac:dyDescent="0.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534"/>
      <c r="U4762" s="534"/>
      <c r="V4762" s="34">
        <v>0.24305555555555555</v>
      </c>
      <c r="W4762" s="34">
        <v>0.23958333333333334</v>
      </c>
      <c r="Z4762" s="104"/>
    </row>
    <row r="4763" spans="1:26" s="751" customFormat="1" ht="20.100000000000001" customHeight="1" thickBot="1" x14ac:dyDescent="0.2">
      <c r="A4763" s="1495" t="s">
        <v>1033</v>
      </c>
      <c r="B4763" s="1483"/>
      <c r="C4763" s="1483" t="s">
        <v>1244</v>
      </c>
      <c r="D4763" s="1483"/>
      <c r="E4763" s="1484"/>
      <c r="F4763" s="1453"/>
      <c r="G4763" s="1454"/>
      <c r="H4763" s="1454"/>
      <c r="I4763" s="1454"/>
      <c r="J4763" s="1454"/>
      <c r="K4763" s="1"/>
      <c r="L4763" s="1"/>
      <c r="M4763" s="1"/>
      <c r="N4763" s="1463" t="s">
        <v>1022</v>
      </c>
      <c r="O4763" s="1464"/>
      <c r="P4763" s="1536">
        <f>MINUTE(Z4761)</f>
        <v>22</v>
      </c>
      <c r="Q4763" s="1537"/>
      <c r="R4763" s="1"/>
      <c r="S4763" s="7" t="s">
        <v>139</v>
      </c>
      <c r="T4763" s="1526">
        <v>6.25E-2</v>
      </c>
      <c r="U4763" s="1527"/>
      <c r="V4763" s="34">
        <f>V4764-V4762</f>
        <v>0.69444444444444442</v>
      </c>
      <c r="W4763" s="34">
        <f>W4764-W4762</f>
        <v>0.69791666666666663</v>
      </c>
      <c r="Z4763" s="104"/>
    </row>
    <row r="4764" spans="1:26" s="751" customFormat="1" ht="9" customHeight="1" thickBot="1" x14ac:dyDescent="0.2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534"/>
      <c r="U4764" s="534"/>
      <c r="V4764" s="34">
        <v>0.9375</v>
      </c>
      <c r="W4764" s="34">
        <v>0.9375</v>
      </c>
      <c r="Z4764" s="104"/>
    </row>
    <row r="4765" spans="1:26" s="751" customFormat="1" ht="20.100000000000001" customHeight="1" x14ac:dyDescent="0.15">
      <c r="A4765" s="1499" t="s">
        <v>1008</v>
      </c>
      <c r="B4765" s="1494">
        <v>1</v>
      </c>
      <c r="C4765" s="1494"/>
      <c r="D4765" s="1494">
        <v>2</v>
      </c>
      <c r="E4765" s="1494"/>
      <c r="F4765" s="1494">
        <v>3</v>
      </c>
      <c r="G4765" s="1494"/>
      <c r="H4765" s="1494">
        <v>4</v>
      </c>
      <c r="I4765" s="1494"/>
      <c r="J4765" s="1494">
        <v>5</v>
      </c>
      <c r="K4765" s="1494"/>
      <c r="L4765" s="1494">
        <v>6</v>
      </c>
      <c r="M4765" s="1494"/>
      <c r="N4765" s="1494">
        <v>7</v>
      </c>
      <c r="O4765" s="1494"/>
      <c r="P4765" s="1494">
        <v>8</v>
      </c>
      <c r="Q4765" s="1494"/>
      <c r="R4765" s="1494">
        <v>9</v>
      </c>
      <c r="S4765" s="1494"/>
      <c r="T4765" s="1501">
        <v>10</v>
      </c>
      <c r="U4765" s="1502"/>
      <c r="V4765" s="34"/>
      <c r="W4765" s="34"/>
      <c r="Z4765" s="104"/>
    </row>
    <row r="4766" spans="1:26" s="751" customFormat="1" ht="20.100000000000001" customHeight="1" x14ac:dyDescent="0.15">
      <c r="A4766" s="1500"/>
      <c r="B4766" s="9" t="s">
        <v>1264</v>
      </c>
      <c r="C4766" s="9" t="s">
        <v>1316</v>
      </c>
      <c r="D4766" s="9" t="s">
        <v>1264</v>
      </c>
      <c r="E4766" s="9" t="s">
        <v>1321</v>
      </c>
      <c r="F4766" s="9" t="s">
        <v>1264</v>
      </c>
      <c r="G4766" s="9" t="s">
        <v>1321</v>
      </c>
      <c r="H4766" s="9" t="s">
        <v>1264</v>
      </c>
      <c r="I4766" s="9" t="s">
        <v>1321</v>
      </c>
      <c r="J4766" s="9" t="s">
        <v>1315</v>
      </c>
      <c r="K4766" s="9" t="s">
        <v>1321</v>
      </c>
      <c r="L4766" s="9" t="s">
        <v>196</v>
      </c>
      <c r="M4766" s="9"/>
      <c r="N4766" s="9"/>
      <c r="O4766" s="9"/>
      <c r="P4766" s="9"/>
      <c r="Q4766" s="9"/>
      <c r="R4766" s="9"/>
      <c r="S4766" s="9"/>
      <c r="T4766" s="10"/>
      <c r="U4766" s="16"/>
      <c r="V4766" s="534"/>
      <c r="W4766" s="534"/>
      <c r="Z4766" s="104"/>
    </row>
    <row r="4767" spans="1:26" s="751" customFormat="1" ht="24.75" customHeight="1" x14ac:dyDescent="0.15">
      <c r="A4767" s="728">
        <v>1</v>
      </c>
      <c r="B4767" s="423"/>
      <c r="C4767" s="424">
        <v>0.23958333333333334</v>
      </c>
      <c r="D4767" s="424">
        <v>0.31944444444444497</v>
      </c>
      <c r="E4767" s="424">
        <v>0.3888888888888889</v>
      </c>
      <c r="F4767" s="802">
        <v>0.4826388888888889</v>
      </c>
      <c r="G4767" s="802">
        <v>0.55208333333333504</v>
      </c>
      <c r="H4767" s="802">
        <v>0.63680555555555551</v>
      </c>
      <c r="I4767" s="424">
        <v>0.70625000000000004</v>
      </c>
      <c r="J4767" s="424">
        <v>0.79166666666666696</v>
      </c>
      <c r="K4767" s="424">
        <v>0.86111111111111105</v>
      </c>
      <c r="L4767" s="424">
        <v>0.9375</v>
      </c>
      <c r="M4767" s="14"/>
      <c r="N4767" s="40"/>
      <c r="O4767" s="40"/>
      <c r="P4767" s="40"/>
      <c r="Q4767" s="40"/>
      <c r="R4767" s="68"/>
      <c r="S4767" s="69"/>
      <c r="T4767" s="14"/>
      <c r="U4767" s="20"/>
      <c r="V4767" s="21">
        <f>COUNTA(B4767:U4799)</f>
        <v>92</v>
      </c>
      <c r="W4767" s="22">
        <f>V4767/10/2</f>
        <v>4.5999999999999996</v>
      </c>
      <c r="Z4767" s="104"/>
    </row>
    <row r="4768" spans="1:26" s="751" customFormat="1" ht="24.75" customHeight="1" x14ac:dyDescent="0.15">
      <c r="A4768" s="57" t="s">
        <v>1079</v>
      </c>
      <c r="B4768" s="423"/>
      <c r="C4768" s="424">
        <v>0.25347222222222221</v>
      </c>
      <c r="D4768" s="424">
        <v>0.33472222222222198</v>
      </c>
      <c r="E4768" s="424">
        <v>0.40416666666666667</v>
      </c>
      <c r="F4768" s="802">
        <v>0.49791666666666667</v>
      </c>
      <c r="G4768" s="802">
        <v>0.56736111111111109</v>
      </c>
      <c r="H4768" s="802">
        <v>0.65347222222222223</v>
      </c>
      <c r="I4768" s="424">
        <v>0.72291666666666665</v>
      </c>
      <c r="J4768" s="424">
        <v>0.80694444444444502</v>
      </c>
      <c r="K4768" s="424">
        <v>0.87638888888888899</v>
      </c>
      <c r="L4768" s="424"/>
      <c r="M4768" s="14"/>
      <c r="N4768" s="3"/>
      <c r="O4768" s="3"/>
      <c r="P4768" s="3"/>
      <c r="Q4768" s="3"/>
      <c r="R4768" s="68"/>
      <c r="S4768" s="69"/>
      <c r="T4768" s="14"/>
      <c r="U4768" s="20"/>
      <c r="V4768" s="23">
        <f>COUNTA(B4767:B4799,D4767:D4799,F4767:F4799,H4767:H4799,J4767:J4799,L4767:L4799,N4767:N4799,P4767:P4799,R4767:R4799,T4767:T4799)</f>
        <v>46</v>
      </c>
      <c r="W4768" s="23">
        <f>COUNTA(C4767:C4799,E4767:E4799,G4767:G4799,I4767:I4799,K4767:K4799,M4767:M4799,O4767:O4799,Q4767:Q4799,S4767:S4799,U4767:U4799)</f>
        <v>46</v>
      </c>
      <c r="Y4768" s="1">
        <f>(V4768+W4768)/2</f>
        <v>46</v>
      </c>
      <c r="Z4768" s="104"/>
    </row>
    <row r="4769" spans="1:26" s="751" customFormat="1" ht="24.75" customHeight="1" x14ac:dyDescent="0.15">
      <c r="A4769" s="57">
        <v>3</v>
      </c>
      <c r="B4769" s="423"/>
      <c r="C4769" s="424">
        <v>0.26736111111111099</v>
      </c>
      <c r="D4769" s="424">
        <v>0.35069444444444442</v>
      </c>
      <c r="E4769" s="424">
        <v>0.4201388888888889</v>
      </c>
      <c r="F4769" s="802">
        <v>0.51319444444444495</v>
      </c>
      <c r="G4769" s="802">
        <v>0.58263888888888704</v>
      </c>
      <c r="H4769" s="802">
        <v>0.6694444444444444</v>
      </c>
      <c r="I4769" s="424">
        <v>0.73888888888888893</v>
      </c>
      <c r="J4769" s="424">
        <v>0.82222222222222296</v>
      </c>
      <c r="K4769" s="424">
        <v>0.89166666666666705</v>
      </c>
      <c r="L4769" s="424"/>
      <c r="M4769" s="14"/>
      <c r="N4769" s="3"/>
      <c r="O4769" s="3"/>
      <c r="P4769" s="3"/>
      <c r="Q4769" s="3"/>
      <c r="R4769" s="68"/>
      <c r="S4769" s="69"/>
      <c r="T4769" s="14"/>
      <c r="U4769" s="20"/>
      <c r="V4769" s="534"/>
      <c r="W4769" s="534"/>
      <c r="Y4769" s="1" t="s">
        <v>1028</v>
      </c>
      <c r="Z4769" s="104"/>
    </row>
    <row r="4770" spans="1:26" s="751" customFormat="1" ht="24.75" customHeight="1" x14ac:dyDescent="0.15">
      <c r="A4770" s="8">
        <v>4</v>
      </c>
      <c r="B4770" s="423"/>
      <c r="C4770" s="424">
        <v>0.28125</v>
      </c>
      <c r="D4770" s="424">
        <v>0.36666666666666697</v>
      </c>
      <c r="E4770" s="424">
        <v>0.43611111111111101</v>
      </c>
      <c r="F4770" s="802">
        <v>0.52847222222222201</v>
      </c>
      <c r="G4770" s="802">
        <v>0.59791666666666299</v>
      </c>
      <c r="H4770" s="802">
        <v>0.68472222222222223</v>
      </c>
      <c r="I4770" s="424">
        <v>0.75416666666666665</v>
      </c>
      <c r="J4770" s="424">
        <v>0.83750000000000102</v>
      </c>
      <c r="K4770" s="424">
        <v>0.906944444444445</v>
      </c>
      <c r="L4770" s="424"/>
      <c r="M4770" s="14"/>
      <c r="N4770" s="3"/>
      <c r="O4770" s="3"/>
      <c r="P4770" s="3"/>
      <c r="Q4770" s="3"/>
      <c r="R4770" s="68"/>
      <c r="S4770" s="69"/>
      <c r="T4770" s="14"/>
      <c r="U4770" s="20"/>
      <c r="V4770" s="61">
        <f>J4774-J4773</f>
        <v>1.5277777777777835E-2</v>
      </c>
      <c r="W4770" s="61">
        <f>K4769-K4768</f>
        <v>1.5277777777778057E-2</v>
      </c>
      <c r="Z4770" s="104"/>
    </row>
    <row r="4771" spans="1:26" s="751" customFormat="1" ht="24.75" customHeight="1" x14ac:dyDescent="0.15">
      <c r="A4771" s="8">
        <v>5</v>
      </c>
      <c r="B4771" s="423"/>
      <c r="C4771" s="424">
        <v>0.29652777777777778</v>
      </c>
      <c r="D4771" s="424">
        <v>0.38263888888888897</v>
      </c>
      <c r="E4771" s="424">
        <v>0.452083333333333</v>
      </c>
      <c r="F4771" s="802">
        <v>0.54374999999999996</v>
      </c>
      <c r="G4771" s="802">
        <v>0.61319444444443905</v>
      </c>
      <c r="H4771" s="802">
        <v>0.7</v>
      </c>
      <c r="I4771" s="424">
        <v>0.76944444444444404</v>
      </c>
      <c r="J4771" s="424">
        <v>0.85277777777777897</v>
      </c>
      <c r="K4771" s="424">
        <v>0.92222222222222305</v>
      </c>
      <c r="L4771" s="424"/>
      <c r="M4771" s="14"/>
      <c r="N4771" s="3"/>
      <c r="O4771" s="3"/>
      <c r="P4771" s="3"/>
      <c r="Q4771" s="3"/>
      <c r="R4771" s="68"/>
      <c r="S4771" s="69"/>
      <c r="T4771" s="14"/>
      <c r="U4771" s="20"/>
      <c r="V4771" s="61">
        <f>J4775-J4774</f>
        <v>1.5277777777778279E-2</v>
      </c>
      <c r="W4771" s="61">
        <f>K4770-K4769</f>
        <v>1.5277777777777946E-2</v>
      </c>
      <c r="Z4771" s="104"/>
    </row>
    <row r="4772" spans="1:26" s="751" customFormat="1" ht="24.75" customHeight="1" x14ac:dyDescent="0.15">
      <c r="A4772" s="8">
        <v>6</v>
      </c>
      <c r="B4772" s="424">
        <v>0.24305555555555555</v>
      </c>
      <c r="C4772" s="424">
        <v>0.311805555555556</v>
      </c>
      <c r="D4772" s="424">
        <v>0.39930555555555558</v>
      </c>
      <c r="E4772" s="424">
        <v>0.46875</v>
      </c>
      <c r="F4772" s="802">
        <v>0.55902777777777801</v>
      </c>
      <c r="G4772" s="802">
        <v>0.62847222222221499</v>
      </c>
      <c r="H4772" s="802">
        <v>0.71527777777777779</v>
      </c>
      <c r="I4772" s="424">
        <v>0.78472222222222199</v>
      </c>
      <c r="J4772" s="424">
        <v>0.86805555555555702</v>
      </c>
      <c r="K4772" s="424">
        <v>0.937500000000001</v>
      </c>
      <c r="L4772" s="423"/>
      <c r="M4772" s="14"/>
      <c r="N4772" s="3"/>
      <c r="O4772" s="3"/>
      <c r="P4772" s="3"/>
      <c r="Q4772" s="3"/>
      <c r="R4772" s="68"/>
      <c r="S4772" s="69"/>
      <c r="T4772" s="14"/>
      <c r="U4772" s="20"/>
      <c r="V4772" s="61">
        <f>J4776-J4775</f>
        <v>1.5277777777777057E-2</v>
      </c>
      <c r="W4772" s="61">
        <f>K4771-K4770</f>
        <v>1.5277777777778057E-2</v>
      </c>
      <c r="Z4772" s="104"/>
    </row>
    <row r="4773" spans="1:26" s="751" customFormat="1" ht="24.75" customHeight="1" x14ac:dyDescent="0.15">
      <c r="A4773" s="57" t="s">
        <v>1074</v>
      </c>
      <c r="B4773" s="424">
        <v>0.25833333333333336</v>
      </c>
      <c r="C4773" s="424">
        <v>0.327083333333333</v>
      </c>
      <c r="D4773" s="424">
        <v>0.41597222222222202</v>
      </c>
      <c r="E4773" s="424">
        <v>0.485416666666667</v>
      </c>
      <c r="F4773" s="802">
        <v>0.57430555555555596</v>
      </c>
      <c r="G4773" s="802">
        <v>0.64374999999999105</v>
      </c>
      <c r="H4773" s="802">
        <v>0.73055555555555596</v>
      </c>
      <c r="I4773" s="424">
        <v>0.8</v>
      </c>
      <c r="J4773" s="424">
        <v>0.87638888888888888</v>
      </c>
      <c r="K4773" s="424"/>
      <c r="L4773" s="423"/>
      <c r="M4773" s="14"/>
      <c r="N4773" s="3"/>
      <c r="O4773" s="3"/>
      <c r="P4773" s="3"/>
      <c r="Q4773" s="3"/>
      <c r="R4773" s="68"/>
      <c r="S4773" s="69"/>
      <c r="T4773" s="14"/>
      <c r="U4773" s="20"/>
      <c r="V4773" s="61">
        <f>L4767-J4776</f>
        <v>1.5277777777777946E-2</v>
      </c>
      <c r="W4773" s="61">
        <f>K4772-K4771</f>
        <v>1.5277777777777946E-2</v>
      </c>
      <c r="Z4773" s="104"/>
    </row>
    <row r="4774" spans="1:26" s="751" customFormat="1" ht="24.75" customHeight="1" x14ac:dyDescent="0.15">
      <c r="A4774" s="8">
        <v>8</v>
      </c>
      <c r="B4774" s="424">
        <v>0.27361111111111103</v>
      </c>
      <c r="C4774" s="424">
        <v>0.34236111111111101</v>
      </c>
      <c r="D4774" s="424">
        <v>0.43263888888888902</v>
      </c>
      <c r="E4774" s="424">
        <v>0.50208333333333399</v>
      </c>
      <c r="F4774" s="802">
        <v>0.58958333333333302</v>
      </c>
      <c r="G4774" s="802">
        <v>0.659027777777767</v>
      </c>
      <c r="H4774" s="802">
        <v>0.74583333333333302</v>
      </c>
      <c r="I4774" s="424">
        <v>0.81527777777777777</v>
      </c>
      <c r="J4774" s="424">
        <v>0.89166666666666672</v>
      </c>
      <c r="K4774" s="424"/>
      <c r="L4774" s="423"/>
      <c r="M4774" s="14"/>
      <c r="N4774" s="3"/>
      <c r="O4774" s="3"/>
      <c r="P4774" s="3"/>
      <c r="Q4774" s="3"/>
      <c r="R4774" s="68"/>
      <c r="S4774" s="69"/>
      <c r="T4774" s="14"/>
      <c r="U4774" s="20"/>
      <c r="V4774" s="61"/>
      <c r="W4774" s="61"/>
      <c r="Z4774" s="104"/>
    </row>
    <row r="4775" spans="1:26" s="751" customFormat="1" ht="24.75" customHeight="1" x14ac:dyDescent="0.15">
      <c r="A4775" s="8">
        <v>9</v>
      </c>
      <c r="B4775" s="424">
        <v>0.28888888888888897</v>
      </c>
      <c r="C4775" s="424">
        <v>0.35763888888888901</v>
      </c>
      <c r="D4775" s="424">
        <v>0.44930555555555501</v>
      </c>
      <c r="E4775" s="424">
        <v>0.51875000000000104</v>
      </c>
      <c r="F4775" s="802">
        <v>0.60486111111111096</v>
      </c>
      <c r="G4775" s="802">
        <v>0.6743055555555556</v>
      </c>
      <c r="H4775" s="802">
        <v>0.76111111111111096</v>
      </c>
      <c r="I4775" s="424">
        <v>0.83055555555555505</v>
      </c>
      <c r="J4775" s="424">
        <v>0.906944444444445</v>
      </c>
      <c r="K4775" s="424"/>
      <c r="L4775" s="423"/>
      <c r="M4775" s="14"/>
      <c r="N4775" s="3"/>
      <c r="O4775" s="3"/>
      <c r="P4775" s="3"/>
      <c r="Q4775" s="3"/>
      <c r="R4775" s="68"/>
      <c r="S4775" s="69"/>
      <c r="T4775" s="14"/>
      <c r="U4775" s="20"/>
      <c r="V4775" s="61"/>
      <c r="W4775" s="61"/>
      <c r="Z4775" s="104"/>
    </row>
    <row r="4776" spans="1:26" s="751" customFormat="1" ht="24.75" customHeight="1" x14ac:dyDescent="0.15">
      <c r="A4776" s="57" t="s">
        <v>1322</v>
      </c>
      <c r="B4776" s="424">
        <v>0.30416666666666697</v>
      </c>
      <c r="C4776" s="424">
        <v>0.37291666666666701</v>
      </c>
      <c r="D4776" s="424">
        <v>0.46597222222222201</v>
      </c>
      <c r="E4776" s="424">
        <v>0.53541666666666798</v>
      </c>
      <c r="F4776" s="802">
        <v>0.62013888888888902</v>
      </c>
      <c r="G4776" s="802">
        <v>0.68958333333334398</v>
      </c>
      <c r="H4776" s="802">
        <v>0.77638888888888902</v>
      </c>
      <c r="I4776" s="424">
        <v>0.84583333333333299</v>
      </c>
      <c r="J4776" s="424">
        <v>0.92222222222222205</v>
      </c>
      <c r="K4776" s="424"/>
      <c r="L4776" s="423"/>
      <c r="M4776" s="14"/>
      <c r="N4776" s="3"/>
      <c r="O4776" s="3"/>
      <c r="P4776" s="3"/>
      <c r="Q4776" s="3"/>
      <c r="R4776" s="68"/>
      <c r="S4776" s="69"/>
      <c r="T4776" s="14"/>
      <c r="U4776" s="20"/>
      <c r="V4776" s="61"/>
      <c r="W4776" s="534"/>
      <c r="Z4776" s="104"/>
    </row>
    <row r="4777" spans="1:26" s="751" customFormat="1" ht="24.75" customHeight="1" x14ac:dyDescent="0.15">
      <c r="A4777" s="728">
        <v>11</v>
      </c>
      <c r="B4777" s="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3"/>
      <c r="O4777" s="3"/>
      <c r="P4777" s="3"/>
      <c r="Q4777" s="3"/>
      <c r="R4777" s="68"/>
      <c r="S4777" s="69"/>
      <c r="T4777" s="14"/>
      <c r="U4777" s="20"/>
      <c r="V4777" s="61"/>
      <c r="W4777" s="534"/>
    </row>
    <row r="4778" spans="1:26" s="751" customFormat="1" ht="24.75" customHeight="1" x14ac:dyDescent="0.15">
      <c r="A4778" s="728">
        <v>12</v>
      </c>
      <c r="B4778" s="3"/>
      <c r="C4778" s="3"/>
      <c r="D4778" s="3"/>
      <c r="E4778" s="3"/>
      <c r="F4778" s="49"/>
      <c r="G4778" s="3"/>
      <c r="H4778" s="50"/>
      <c r="I4778" s="3"/>
      <c r="J4778" s="3"/>
      <c r="K4778" s="3"/>
      <c r="L4778" s="3"/>
      <c r="M4778" s="3"/>
      <c r="N4778" s="3"/>
      <c r="O4778" s="3"/>
      <c r="P4778" s="3"/>
      <c r="Q4778" s="3"/>
      <c r="R4778" s="68"/>
      <c r="S4778" s="69"/>
      <c r="T4778" s="14"/>
      <c r="U4778" s="20"/>
      <c r="V4778" s="534"/>
      <c r="W4778" s="534"/>
      <c r="Z4778" s="104"/>
    </row>
    <row r="4779" spans="1:26" s="751" customFormat="1" ht="24.75" customHeight="1" x14ac:dyDescent="0.15">
      <c r="A4779" s="728">
        <v>13</v>
      </c>
      <c r="B4779" s="3"/>
      <c r="C4779" s="3"/>
      <c r="D4779" s="3"/>
      <c r="E4779" s="3"/>
      <c r="F4779" s="49"/>
      <c r="G4779" s="3"/>
      <c r="H4779" s="50"/>
      <c r="I4779" s="3"/>
      <c r="J4779" s="3"/>
      <c r="K4779" s="3"/>
      <c r="L4779" s="3"/>
      <c r="M4779" s="3"/>
      <c r="N4779" s="3"/>
      <c r="O4779" s="3"/>
      <c r="P4779" s="3"/>
      <c r="Q4779" s="3"/>
      <c r="R4779" s="68"/>
      <c r="S4779" s="69"/>
      <c r="T4779" s="14"/>
      <c r="U4779" s="20"/>
      <c r="V4779" s="534"/>
      <c r="W4779" s="534"/>
      <c r="Z4779" s="104"/>
    </row>
    <row r="4780" spans="1:26" s="751" customFormat="1" ht="24.75" customHeight="1" x14ac:dyDescent="0.15">
      <c r="A4780" s="728">
        <v>14</v>
      </c>
      <c r="B4780" s="3"/>
      <c r="C4780" s="3"/>
      <c r="D4780" s="3"/>
      <c r="E4780" s="3"/>
      <c r="F4780" s="49"/>
      <c r="G4780" s="3"/>
      <c r="H4780" s="50"/>
      <c r="I4780" s="3"/>
      <c r="J4780" s="3"/>
      <c r="K4780" s="3"/>
      <c r="L4780" s="3"/>
      <c r="M4780" s="3"/>
      <c r="N4780" s="3"/>
      <c r="O4780" s="3"/>
      <c r="P4780" s="3"/>
      <c r="Q4780" s="3"/>
      <c r="R4780" s="68"/>
      <c r="S4780" s="69"/>
      <c r="T4780" s="14"/>
      <c r="U4780" s="20"/>
      <c r="V4780" s="534"/>
      <c r="W4780" s="534"/>
      <c r="Z4780" s="104"/>
    </row>
    <row r="4781" spans="1:26" s="751" customFormat="1" ht="24.75" customHeight="1" x14ac:dyDescent="0.15">
      <c r="A4781" s="728">
        <v>15</v>
      </c>
      <c r="B4781" s="3"/>
      <c r="C4781" s="3"/>
      <c r="D4781" s="3"/>
      <c r="E4781" s="3"/>
      <c r="F4781" s="49"/>
      <c r="G4781" s="3"/>
      <c r="H4781" s="50"/>
      <c r="I4781" s="3"/>
      <c r="J4781" s="3"/>
      <c r="K4781" s="3"/>
      <c r="L4781" s="3"/>
      <c r="M4781" s="3"/>
      <c r="N4781" s="3"/>
      <c r="O4781" s="3"/>
      <c r="P4781" s="3"/>
      <c r="Q4781" s="3"/>
      <c r="R4781" s="68"/>
      <c r="S4781" s="69"/>
      <c r="T4781" s="14"/>
      <c r="U4781" s="20"/>
      <c r="V4781" s="534"/>
      <c r="W4781" s="534"/>
      <c r="Z4781" s="104"/>
    </row>
    <row r="4782" spans="1:26" s="751" customFormat="1" ht="24.75" customHeight="1" x14ac:dyDescent="0.15">
      <c r="A4782" s="728">
        <v>16</v>
      </c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40"/>
      <c r="O4782" s="40"/>
      <c r="P4782" s="40"/>
      <c r="Q4782" s="40"/>
      <c r="R4782" s="68"/>
      <c r="S4782" s="69"/>
      <c r="T4782" s="14"/>
      <c r="U4782" s="20"/>
      <c r="V4782" s="534"/>
      <c r="W4782" s="534"/>
      <c r="Z4782" s="104"/>
    </row>
    <row r="4783" spans="1:26" s="751" customFormat="1" ht="24.75" customHeight="1" x14ac:dyDescent="0.15">
      <c r="A4783" s="728">
        <v>17</v>
      </c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40"/>
      <c r="O4783" s="40"/>
      <c r="P4783" s="40"/>
      <c r="Q4783" s="40"/>
      <c r="R4783" s="68"/>
      <c r="S4783" s="69"/>
      <c r="T4783" s="14"/>
      <c r="U4783" s="20"/>
      <c r="V4783" s="534"/>
      <c r="W4783" s="534"/>
      <c r="Z4783" s="104"/>
    </row>
    <row r="4784" spans="1:26" s="751" customFormat="1" ht="24.75" customHeight="1" x14ac:dyDescent="0.15">
      <c r="A4784" s="728">
        <v>18</v>
      </c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40"/>
      <c r="O4784" s="40"/>
      <c r="P4784" s="40"/>
      <c r="Q4784" s="40"/>
      <c r="R4784" s="68"/>
      <c r="S4784" s="69"/>
      <c r="T4784" s="14"/>
      <c r="U4784" s="20"/>
      <c r="V4784" s="534"/>
      <c r="W4784" s="534"/>
      <c r="Z4784" s="104"/>
    </row>
    <row r="4785" spans="1:26" s="751" customFormat="1" ht="24.75" customHeight="1" x14ac:dyDescent="0.15">
      <c r="A4785" s="8">
        <v>19</v>
      </c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40"/>
      <c r="O4785" s="40"/>
      <c r="P4785" s="40"/>
      <c r="Q4785" s="40"/>
      <c r="R4785" s="10"/>
      <c r="S4785" s="69"/>
      <c r="T4785" s="14"/>
      <c r="U4785" s="20"/>
      <c r="V4785" s="534"/>
      <c r="W4785" s="534"/>
      <c r="Z4785" s="104"/>
    </row>
    <row r="4786" spans="1:26" s="751" customFormat="1" ht="24.75" customHeight="1" x14ac:dyDescent="0.15">
      <c r="A4786" s="8">
        <v>20</v>
      </c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9"/>
      <c r="S4786" s="4"/>
      <c r="T4786" s="14"/>
      <c r="U4786" s="20"/>
      <c r="V4786" s="534"/>
      <c r="W4786" s="534"/>
      <c r="Z4786" s="104"/>
    </row>
    <row r="4787" spans="1:26" s="751" customFormat="1" ht="24.75" customHeight="1" x14ac:dyDescent="0.15">
      <c r="A4787" s="8">
        <v>21</v>
      </c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14"/>
      <c r="U4787" s="20"/>
      <c r="V4787" s="534"/>
      <c r="W4787" s="534"/>
      <c r="Z4787" s="104"/>
    </row>
    <row r="4788" spans="1:26" s="751" customFormat="1" ht="24.75" customHeight="1" x14ac:dyDescent="0.15">
      <c r="A4788" s="8">
        <v>22</v>
      </c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14"/>
      <c r="U4788" s="20"/>
      <c r="V4788" s="534"/>
      <c r="W4788" s="534"/>
      <c r="Z4788" s="104"/>
    </row>
    <row r="4789" spans="1:26" s="751" customFormat="1" ht="24.75" customHeight="1" x14ac:dyDescent="0.15">
      <c r="A4789" s="8">
        <v>23</v>
      </c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14"/>
      <c r="U4789" s="20"/>
      <c r="V4789" s="534"/>
      <c r="W4789" s="534"/>
      <c r="Z4789" s="104"/>
    </row>
    <row r="4790" spans="1:26" s="751" customFormat="1" ht="24.75" customHeight="1" x14ac:dyDescent="0.15">
      <c r="A4790" s="8">
        <v>24</v>
      </c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14"/>
      <c r="U4790" s="20"/>
      <c r="V4790" s="534"/>
      <c r="W4790" s="534"/>
      <c r="Z4790" s="104"/>
    </row>
    <row r="4791" spans="1:26" s="751" customFormat="1" ht="24.75" customHeight="1" x14ac:dyDescent="0.15">
      <c r="A4791" s="8">
        <v>25</v>
      </c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14"/>
      <c r="U4791" s="20"/>
      <c r="V4791" s="534"/>
      <c r="W4791" s="534"/>
      <c r="Z4791" s="104"/>
    </row>
    <row r="4792" spans="1:26" s="751" customFormat="1" ht="24.75" customHeight="1" x14ac:dyDescent="0.15">
      <c r="A4792" s="8">
        <v>26</v>
      </c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14"/>
      <c r="U4792" s="20"/>
      <c r="V4792" s="534"/>
      <c r="W4792" s="534"/>
      <c r="Z4792" s="104"/>
    </row>
    <row r="4793" spans="1:26" s="751" customFormat="1" ht="24.75" customHeight="1" x14ac:dyDescent="0.15">
      <c r="A4793" s="8">
        <v>27</v>
      </c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14"/>
      <c r="U4793" s="20"/>
      <c r="V4793" s="534"/>
      <c r="W4793" s="534"/>
      <c r="Z4793" s="104"/>
    </row>
    <row r="4794" spans="1:26" s="751" customFormat="1" ht="24.75" customHeight="1" x14ac:dyDescent="0.15">
      <c r="A4794" s="8">
        <v>28</v>
      </c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14"/>
      <c r="U4794" s="20"/>
      <c r="V4794" s="534"/>
      <c r="W4794" s="534"/>
      <c r="Z4794" s="104"/>
    </row>
    <row r="4795" spans="1:26" s="751" customFormat="1" ht="24.75" customHeight="1" x14ac:dyDescent="0.15">
      <c r="A4795" s="8">
        <v>29</v>
      </c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14"/>
      <c r="U4795" s="20"/>
      <c r="V4795" s="534"/>
      <c r="W4795" s="534"/>
      <c r="Z4795" s="104"/>
    </row>
    <row r="4796" spans="1:26" s="751" customFormat="1" ht="24.75" customHeight="1" x14ac:dyDescent="0.15">
      <c r="A4796" s="44">
        <v>30</v>
      </c>
      <c r="B4796" s="45"/>
      <c r="C4796" s="45"/>
      <c r="D4796" s="45"/>
      <c r="E4796" s="45"/>
      <c r="F4796" s="45"/>
      <c r="G4796" s="45"/>
      <c r="H4796" s="45"/>
      <c r="I4796" s="45"/>
      <c r="J4796" s="45"/>
      <c r="K4796" s="45"/>
      <c r="L4796" s="45"/>
      <c r="M4796" s="45"/>
      <c r="N4796" s="45"/>
      <c r="O4796" s="45"/>
      <c r="P4796" s="45"/>
      <c r="Q4796" s="45"/>
      <c r="R4796" s="45"/>
      <c r="S4796" s="45"/>
      <c r="T4796" s="46"/>
      <c r="U4796" s="47"/>
      <c r="V4796" s="534"/>
      <c r="W4796" s="534"/>
      <c r="Z4796" s="104"/>
    </row>
    <row r="4797" spans="1:26" s="751" customFormat="1" ht="24.75" customHeight="1" x14ac:dyDescent="0.15">
      <c r="A4797" s="44">
        <v>31</v>
      </c>
      <c r="B4797" s="45"/>
      <c r="C4797" s="45"/>
      <c r="D4797" s="45"/>
      <c r="E4797" s="45"/>
      <c r="F4797" s="45"/>
      <c r="G4797" s="45"/>
      <c r="H4797" s="45"/>
      <c r="I4797" s="45"/>
      <c r="J4797" s="45"/>
      <c r="K4797" s="45"/>
      <c r="L4797" s="45"/>
      <c r="M4797" s="45"/>
      <c r="N4797" s="45"/>
      <c r="O4797" s="45"/>
      <c r="P4797" s="45"/>
      <c r="Q4797" s="45"/>
      <c r="R4797" s="45"/>
      <c r="S4797" s="45"/>
      <c r="T4797" s="46"/>
      <c r="U4797" s="47"/>
      <c r="V4797" s="534"/>
      <c r="W4797" s="534"/>
      <c r="Z4797" s="104"/>
    </row>
    <row r="4798" spans="1:26" s="751" customFormat="1" ht="24.75" customHeight="1" x14ac:dyDescent="0.15">
      <c r="A4798" s="44">
        <v>32</v>
      </c>
      <c r="B4798" s="45"/>
      <c r="C4798" s="45"/>
      <c r="D4798" s="45"/>
      <c r="E4798" s="45"/>
      <c r="F4798" s="45"/>
      <c r="G4798" s="45"/>
      <c r="H4798" s="45"/>
      <c r="I4798" s="45"/>
      <c r="J4798" s="45"/>
      <c r="K4798" s="45"/>
      <c r="L4798" s="45"/>
      <c r="M4798" s="45"/>
      <c r="N4798" s="45"/>
      <c r="O4798" s="45"/>
      <c r="P4798" s="45"/>
      <c r="Q4798" s="45"/>
      <c r="R4798" s="45"/>
      <c r="S4798" s="45"/>
      <c r="T4798" s="46"/>
      <c r="U4798" s="47"/>
      <c r="V4798" s="534"/>
      <c r="W4798" s="534"/>
      <c r="Z4798" s="104"/>
    </row>
    <row r="4799" spans="1:26" s="751" customFormat="1" ht="24.75" customHeight="1" thickBot="1" x14ac:dyDescent="0.2">
      <c r="A4799" s="48">
        <v>33</v>
      </c>
      <c r="B4799" s="12"/>
      <c r="C4799" s="12"/>
      <c r="D4799" s="12"/>
      <c r="E4799" s="12"/>
      <c r="F4799" s="12"/>
      <c r="G4799" s="12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31"/>
      <c r="U4799" s="32"/>
      <c r="V4799" s="534"/>
      <c r="W4799" s="534"/>
      <c r="Z4799" s="104"/>
    </row>
    <row r="4800" spans="1:26" s="751" customFormat="1" ht="20.100000000000001" customHeight="1" thickBot="1" x14ac:dyDescent="0.2">
      <c r="A4800" s="1522" t="s">
        <v>1017</v>
      </c>
      <c r="B4800" s="1523"/>
      <c r="C4800" s="1561" t="s">
        <v>1019</v>
      </c>
      <c r="D4800" s="1562"/>
      <c r="E4800" s="1562"/>
      <c r="F4800" s="1563"/>
      <c r="G4800" s="13"/>
      <c r="H4800" s="13"/>
      <c r="I4800" s="13"/>
      <c r="J4800" s="13"/>
      <c r="K4800" s="13"/>
      <c r="L4800" s="13"/>
      <c r="M4800" s="13"/>
      <c r="N4800" s="13"/>
      <c r="O4800" s="13"/>
      <c r="P4800" s="13"/>
      <c r="Q4800" s="13"/>
      <c r="R4800" s="13"/>
      <c r="S4800" s="13"/>
      <c r="T4800" s="467"/>
      <c r="U4800" s="467"/>
      <c r="V4800" s="534"/>
      <c r="W4800" s="534"/>
      <c r="Z4800" s="104"/>
    </row>
    <row r="4801" spans="1:26" s="751" customFormat="1" ht="31.5" customHeight="1" thickBot="1" x14ac:dyDescent="0.2">
      <c r="A4801" s="1584" t="s">
        <v>567</v>
      </c>
      <c r="B4801" s="1585"/>
      <c r="C4801" s="1585"/>
      <c r="D4801" s="1585"/>
      <c r="E4801" s="1586"/>
      <c r="F4801" s="602" t="s">
        <v>1766</v>
      </c>
      <c r="G4801" s="284"/>
      <c r="H4801" s="1587" t="s">
        <v>1319</v>
      </c>
      <c r="I4801" s="1588"/>
      <c r="J4801" s="1588"/>
      <c r="K4801" s="285" t="s">
        <v>135</v>
      </c>
      <c r="L4801" s="1457" t="s">
        <v>1323</v>
      </c>
      <c r="M4801" s="1457"/>
      <c r="N4801" s="1458"/>
      <c r="O4801" s="284"/>
      <c r="P4801" s="286"/>
      <c r="Q4801" s="286"/>
      <c r="R4801" s="286"/>
      <c r="S4801" s="284"/>
      <c r="T4801" s="1580" t="s">
        <v>1</v>
      </c>
      <c r="U4801" s="1581"/>
      <c r="V4801" s="34">
        <f>V4803/V4808</f>
        <v>1.5398550724637682E-2</v>
      </c>
      <c r="W4801" s="34">
        <f>W4803/W4808</f>
        <v>1.5070921985815604E-2</v>
      </c>
      <c r="X4801" s="678">
        <f>AVERAGE(V4801,W4801)</f>
        <v>1.5234736355226642E-2</v>
      </c>
      <c r="Y4801" s="637" t="s">
        <v>1324</v>
      </c>
      <c r="Z4801" s="679">
        <f>ROUND(X4801*1440,0)/1440</f>
        <v>1.5277777777777777E-2</v>
      </c>
    </row>
    <row r="4802" spans="1:26" s="751" customFormat="1" ht="9" customHeight="1" thickBot="1" x14ac:dyDescent="0.2">
      <c r="A4802" s="284"/>
      <c r="B4802" s="284"/>
      <c r="C4802" s="284"/>
      <c r="D4802" s="284"/>
      <c r="E4802" s="284"/>
      <c r="F4802" s="284"/>
      <c r="G4802" s="284"/>
      <c r="H4802" s="284"/>
      <c r="I4802" s="284"/>
      <c r="J4802" s="284"/>
      <c r="K4802" s="284"/>
      <c r="L4802" s="284"/>
      <c r="M4802" s="284"/>
      <c r="N4802" s="284"/>
      <c r="O4802" s="284"/>
      <c r="P4802" s="284"/>
      <c r="Q4802" s="284"/>
      <c r="R4802" s="284"/>
      <c r="S4802" s="284"/>
      <c r="T4802" s="284"/>
      <c r="U4802" s="284"/>
      <c r="V4802" s="34">
        <v>0.23611111111111113</v>
      </c>
      <c r="W4802" s="34">
        <v>0.23611111111111113</v>
      </c>
      <c r="Z4802" s="104"/>
    </row>
    <row r="4803" spans="1:26" s="751" customFormat="1" ht="20.100000000000001" customHeight="1" thickBot="1" x14ac:dyDescent="0.2">
      <c r="A4803" s="1798" t="s">
        <v>1311</v>
      </c>
      <c r="B4803" s="1799"/>
      <c r="C4803" s="1799" t="s">
        <v>1325</v>
      </c>
      <c r="D4803" s="1799"/>
      <c r="E4803" s="1858"/>
      <c r="F4803" s="284"/>
      <c r="G4803" s="284"/>
      <c r="H4803" s="284"/>
      <c r="I4803" s="284"/>
      <c r="J4803" s="284"/>
      <c r="K4803" s="284"/>
      <c r="L4803" s="284"/>
      <c r="M4803" s="284"/>
      <c r="N4803" s="1463" t="s">
        <v>1313</v>
      </c>
      <c r="O4803" s="1464"/>
      <c r="P4803" s="1536">
        <f>MINUTE(Z4801)</f>
        <v>22</v>
      </c>
      <c r="Q4803" s="1537"/>
      <c r="R4803" s="284"/>
      <c r="S4803" s="290" t="s">
        <v>1007</v>
      </c>
      <c r="T4803" s="1848">
        <v>5.1388888888888894E-2</v>
      </c>
      <c r="U4803" s="1849"/>
      <c r="V4803" s="34">
        <f>V4804-V4802</f>
        <v>0.70833333333333337</v>
      </c>
      <c r="W4803" s="34">
        <f>W4804-W4802</f>
        <v>0.70833333333333337</v>
      </c>
      <c r="Z4803" s="104"/>
    </row>
    <row r="4804" spans="1:26" s="751" customFormat="1" ht="9" customHeight="1" thickBot="1" x14ac:dyDescent="0.2">
      <c r="A4804" s="284"/>
      <c r="B4804" s="284"/>
      <c r="C4804" s="284"/>
      <c r="D4804" s="284"/>
      <c r="E4804" s="284"/>
      <c r="F4804" s="284"/>
      <c r="G4804" s="284"/>
      <c r="H4804" s="284"/>
      <c r="I4804" s="284"/>
      <c r="J4804" s="284"/>
      <c r="K4804" s="284"/>
      <c r="L4804" s="284"/>
      <c r="M4804" s="284"/>
      <c r="N4804" s="284"/>
      <c r="O4804" s="284"/>
      <c r="P4804" s="284"/>
      <c r="Q4804" s="284"/>
      <c r="R4804" s="284"/>
      <c r="S4804" s="284"/>
      <c r="T4804" s="284"/>
      <c r="U4804" s="284"/>
      <c r="V4804" s="34">
        <v>0.94444444444444453</v>
      </c>
      <c r="W4804" s="34">
        <v>0.94444444444444453</v>
      </c>
      <c r="Z4804" s="104"/>
    </row>
    <row r="4805" spans="1:26" s="751" customFormat="1" ht="20.100000000000001" customHeight="1" x14ac:dyDescent="0.15">
      <c r="A4805" s="1869" t="s">
        <v>1008</v>
      </c>
      <c r="B4805" s="1697">
        <v>1</v>
      </c>
      <c r="C4805" s="1697"/>
      <c r="D4805" s="1697">
        <v>2</v>
      </c>
      <c r="E4805" s="1697"/>
      <c r="F4805" s="1697">
        <v>3</v>
      </c>
      <c r="G4805" s="1697"/>
      <c r="H4805" s="1697">
        <v>4</v>
      </c>
      <c r="I4805" s="1697"/>
      <c r="J4805" s="1697">
        <v>5</v>
      </c>
      <c r="K4805" s="1697"/>
      <c r="L4805" s="1697">
        <v>6</v>
      </c>
      <c r="M4805" s="1697"/>
      <c r="N4805" s="1697">
        <v>7</v>
      </c>
      <c r="O4805" s="1697"/>
      <c r="P4805" s="1697">
        <v>8</v>
      </c>
      <c r="Q4805" s="1697"/>
      <c r="R4805" s="1697">
        <v>9</v>
      </c>
      <c r="S4805" s="1697"/>
      <c r="T4805" s="1697">
        <v>10</v>
      </c>
      <c r="U4805" s="1698"/>
      <c r="V4805" s="534"/>
      <c r="W4805" s="534"/>
      <c r="Z4805" s="104"/>
    </row>
    <row r="4806" spans="1:26" s="751" customFormat="1" ht="20.100000000000001" customHeight="1" x14ac:dyDescent="0.15">
      <c r="A4806" s="1870"/>
      <c r="B4806" s="859" t="s">
        <v>1264</v>
      </c>
      <c r="C4806" s="859" t="s">
        <v>1326</v>
      </c>
      <c r="D4806" s="859" t="s">
        <v>1264</v>
      </c>
      <c r="E4806" s="859" t="s">
        <v>1326</v>
      </c>
      <c r="F4806" s="859" t="s">
        <v>1264</v>
      </c>
      <c r="G4806" s="859" t="s">
        <v>1326</v>
      </c>
      <c r="H4806" s="859" t="s">
        <v>1264</v>
      </c>
      <c r="I4806" s="859" t="s">
        <v>1326</v>
      </c>
      <c r="J4806" s="859" t="s">
        <v>1264</v>
      </c>
      <c r="K4806" s="859" t="s">
        <v>1326</v>
      </c>
      <c r="L4806" s="859" t="s">
        <v>1264</v>
      </c>
      <c r="M4806" s="859" t="s">
        <v>1326</v>
      </c>
      <c r="N4806" s="859" t="s">
        <v>1264</v>
      </c>
      <c r="O4806" s="859"/>
      <c r="P4806" s="291"/>
      <c r="Q4806" s="291"/>
      <c r="R4806" s="291"/>
      <c r="S4806" s="291"/>
      <c r="T4806" s="291"/>
      <c r="U4806" s="292"/>
      <c r="V4806" s="534"/>
      <c r="W4806" s="534"/>
      <c r="Z4806" s="104"/>
    </row>
    <row r="4807" spans="1:26" s="751" customFormat="1" ht="24.75" customHeight="1" x14ac:dyDescent="0.15">
      <c r="A4807" s="860">
        <v>1</v>
      </c>
      <c r="B4807" s="1005"/>
      <c r="C4807" s="1005">
        <v>0.23611111111111113</v>
      </c>
      <c r="D4807" s="1005">
        <v>0.30694444444444446</v>
      </c>
      <c r="E4807" s="1005">
        <v>0.36250000000000004</v>
      </c>
      <c r="F4807" s="1005">
        <v>0.43888888888888894</v>
      </c>
      <c r="G4807" s="1005">
        <v>0.49375000000000008</v>
      </c>
      <c r="H4807" s="1005">
        <v>0.57847222222222205</v>
      </c>
      <c r="I4807" s="1005">
        <v>0.6319444444444442</v>
      </c>
      <c r="J4807" s="1006">
        <v>0.71527777777777779</v>
      </c>
      <c r="K4807" s="1005">
        <v>0.77569444444444446</v>
      </c>
      <c r="L4807" s="1005">
        <v>0.85277777777777797</v>
      </c>
      <c r="M4807" s="1005">
        <v>0.89861111111111081</v>
      </c>
      <c r="N4807" s="861"/>
      <c r="O4807" s="298"/>
      <c r="P4807" s="298"/>
      <c r="Q4807" s="298"/>
      <c r="R4807" s="298"/>
      <c r="S4807" s="298"/>
      <c r="T4807" s="298"/>
      <c r="U4807" s="299"/>
      <c r="V4807" s="111">
        <f>COUNTA(B4807:U4839)</f>
        <v>93</v>
      </c>
      <c r="W4807" s="22">
        <f>V4807/8.5/2</f>
        <v>5.4705882352941178</v>
      </c>
      <c r="Z4807" s="104"/>
    </row>
    <row r="4808" spans="1:26" s="751" customFormat="1" ht="24.75" customHeight="1" x14ac:dyDescent="0.15">
      <c r="A4808" s="425">
        <v>2</v>
      </c>
      <c r="B4808" s="1005"/>
      <c r="C4808" s="1005">
        <v>0.25</v>
      </c>
      <c r="D4808" s="1005">
        <v>0.32222222222222224</v>
      </c>
      <c r="E4808" s="1005">
        <v>0.37777777777777782</v>
      </c>
      <c r="F4808" s="1005">
        <v>0.45416666666666672</v>
      </c>
      <c r="G4808" s="1005">
        <v>0.50833333333333341</v>
      </c>
      <c r="H4808" s="1005">
        <v>0.59652777777777766</v>
      </c>
      <c r="I4808" s="1005">
        <v>0.65069444444444424</v>
      </c>
      <c r="J4808" s="1006">
        <v>0.72986111111111107</v>
      </c>
      <c r="K4808" s="1005">
        <v>0.79097222222222219</v>
      </c>
      <c r="L4808" s="1005">
        <v>0.86805555555555569</v>
      </c>
      <c r="M4808" s="1005">
        <v>0.91388888888888853</v>
      </c>
      <c r="N4808" s="861"/>
      <c r="O4808" s="298"/>
      <c r="P4808" s="298"/>
      <c r="Q4808" s="298"/>
      <c r="R4808" s="298"/>
      <c r="S4808" s="298"/>
      <c r="T4808" s="298"/>
      <c r="U4808" s="299"/>
      <c r="V4808" s="23">
        <f>COUNTA(B4807:B4839,D4807:D4839,F4807:F4839,H4807:H4839,J4807:J4839,L4807:L4839,N4807:N4839,P4807:P4839,R4807:R4839,T4807:T4839)</f>
        <v>46</v>
      </c>
      <c r="W4808" s="23">
        <f>COUNTA(C4807:C4839,E4807:E4839,G4807:G4839,I4807:I4839,K4807:K4839,M4807:M4839,O4807:O4839,Q4807:Q4839,S4807:S4839,U4807:U4839)</f>
        <v>47</v>
      </c>
      <c r="Y4808" s="1">
        <f>(V4808+W4808)/2</f>
        <v>46.5</v>
      </c>
      <c r="Z4808" s="104"/>
    </row>
    <row r="4809" spans="1:26" s="751" customFormat="1" ht="24.75" customHeight="1" x14ac:dyDescent="0.15">
      <c r="A4809" s="425" t="s">
        <v>1327</v>
      </c>
      <c r="B4809" s="1005"/>
      <c r="C4809" s="1005">
        <v>0.2638888888888889</v>
      </c>
      <c r="D4809" s="1005">
        <v>0.33750000000000002</v>
      </c>
      <c r="E4809" s="1005">
        <v>0.3930555555555556</v>
      </c>
      <c r="F4809" s="1005">
        <v>0.4694444444444445</v>
      </c>
      <c r="G4809" s="1005">
        <v>0.5229166666666667</v>
      </c>
      <c r="H4809" s="1005">
        <v>0.61458333333333326</v>
      </c>
      <c r="I4809" s="1005">
        <v>0.66944444444444429</v>
      </c>
      <c r="J4809" s="1006">
        <v>0.74444444444444435</v>
      </c>
      <c r="K4809" s="1005">
        <v>0.80624999999999991</v>
      </c>
      <c r="L4809" s="1005">
        <v>0.88333333333333341</v>
      </c>
      <c r="M4809" s="1005">
        <v>0.92916666666666625</v>
      </c>
      <c r="N4809" s="861"/>
      <c r="O4809" s="298"/>
      <c r="P4809" s="298"/>
      <c r="Q4809" s="298"/>
      <c r="R4809" s="298"/>
      <c r="S4809" s="298"/>
      <c r="T4809" s="298"/>
      <c r="U4809" s="299"/>
      <c r="V4809" s="534"/>
      <c r="W4809" s="534"/>
      <c r="Y4809" s="1" t="s">
        <v>1028</v>
      </c>
      <c r="Z4809" s="104"/>
    </row>
    <row r="4810" spans="1:26" s="751" customFormat="1" ht="24.75" customHeight="1" x14ac:dyDescent="0.15">
      <c r="A4810" s="426">
        <v>4</v>
      </c>
      <c r="B4810" s="1005"/>
      <c r="C4810" s="1006">
        <v>0.27777777777777779</v>
      </c>
      <c r="D4810" s="1005">
        <v>0.35138888888888892</v>
      </c>
      <c r="E4810" s="1005">
        <v>0.4069444444444445</v>
      </c>
      <c r="F4810" s="1005">
        <v>0.48472222222222228</v>
      </c>
      <c r="G4810" s="1005">
        <v>0.53749999999999998</v>
      </c>
      <c r="H4810" s="1005">
        <v>0.63263888888888886</v>
      </c>
      <c r="I4810" s="1005">
        <v>0.68749999999999989</v>
      </c>
      <c r="J4810" s="1005">
        <v>0.76388888888888884</v>
      </c>
      <c r="K4810" s="1005">
        <v>0.82152777777777763</v>
      </c>
      <c r="L4810" s="1005">
        <v>0.89861111111111114</v>
      </c>
      <c r="M4810" s="1005">
        <v>0.94444444444444398</v>
      </c>
      <c r="N4810" s="861"/>
      <c r="O4810" s="298"/>
      <c r="P4810" s="298"/>
      <c r="Q4810" s="298"/>
      <c r="R4810" s="298"/>
      <c r="S4810" s="298"/>
      <c r="T4810" s="298"/>
      <c r="U4810" s="299"/>
      <c r="V4810" s="115">
        <f>L4810-L4809</f>
        <v>1.5277777777777724E-2</v>
      </c>
      <c r="W4810" s="115">
        <f>M4807-K4815</f>
        <v>1.5277777777777724E-2</v>
      </c>
      <c r="Z4810" s="104"/>
    </row>
    <row r="4811" spans="1:26" s="751" customFormat="1" ht="24.75" customHeight="1" x14ac:dyDescent="0.15">
      <c r="A4811" s="425">
        <v>5</v>
      </c>
      <c r="B4811" s="1005">
        <v>0.23611111111111113</v>
      </c>
      <c r="C4811" s="1006">
        <v>0.29166666666666669</v>
      </c>
      <c r="D4811" s="1005">
        <v>0.36527777777777781</v>
      </c>
      <c r="E4811" s="1005">
        <v>0.42083333333333339</v>
      </c>
      <c r="F4811" s="1005">
        <v>0.5</v>
      </c>
      <c r="G4811" s="1005">
        <v>0.55208333333333326</v>
      </c>
      <c r="H4811" s="1005"/>
      <c r="I4811" s="1005"/>
      <c r="J4811" s="1005"/>
      <c r="K4811" s="1005"/>
      <c r="L4811" s="1005"/>
      <c r="M4811" s="1005"/>
      <c r="N4811" s="861"/>
      <c r="O4811" s="298"/>
      <c r="P4811" s="298"/>
      <c r="Q4811" s="298"/>
      <c r="R4811" s="298"/>
      <c r="S4811" s="298"/>
      <c r="T4811" s="298"/>
      <c r="U4811" s="299"/>
      <c r="V4811" s="115">
        <f>L4812-L4810</f>
        <v>1.5277777777777724E-2</v>
      </c>
      <c r="W4811" s="115">
        <f>M4808-M4807</f>
        <v>1.5277777777777724E-2</v>
      </c>
      <c r="Z4811" s="104"/>
    </row>
    <row r="4812" spans="1:26" s="751" customFormat="1" ht="24.75" customHeight="1" x14ac:dyDescent="0.15">
      <c r="A4812" s="426">
        <v>6</v>
      </c>
      <c r="B4812" s="1005">
        <v>0.25</v>
      </c>
      <c r="C4812" s="1006">
        <v>0.30555555555555558</v>
      </c>
      <c r="D4812" s="1005">
        <v>0.37916666666666671</v>
      </c>
      <c r="E4812" s="1005">
        <v>0.43472222222222229</v>
      </c>
      <c r="F4812" s="1005">
        <v>0.51527777777777772</v>
      </c>
      <c r="G4812" s="1005">
        <v>0.56736111111111098</v>
      </c>
      <c r="H4812" s="1005">
        <v>0.65138888888888891</v>
      </c>
      <c r="I4812" s="1005">
        <v>0.70624999999999993</v>
      </c>
      <c r="J4812" s="1005">
        <v>0.78263888888888888</v>
      </c>
      <c r="K4812" s="1005">
        <v>0.83680555555555536</v>
      </c>
      <c r="L4812" s="1005">
        <v>0.91388888888888886</v>
      </c>
      <c r="M4812" s="1005"/>
      <c r="N4812" s="861"/>
      <c r="O4812" s="298"/>
      <c r="P4812" s="298"/>
      <c r="Q4812" s="298"/>
      <c r="R4812" s="298"/>
      <c r="S4812" s="298"/>
      <c r="T4812" s="298"/>
      <c r="U4812" s="299"/>
      <c r="V4812" s="115">
        <f>L4813-L4812</f>
        <v>1.5277777777777724E-2</v>
      </c>
      <c r="W4812" s="115">
        <f>M4809-M4808</f>
        <v>1.5277777777777724E-2</v>
      </c>
      <c r="Z4812" s="104"/>
    </row>
    <row r="4813" spans="1:26" s="751" customFormat="1" ht="24.75" customHeight="1" x14ac:dyDescent="0.15">
      <c r="A4813" s="425" t="s">
        <v>317</v>
      </c>
      <c r="B4813" s="1005">
        <v>0.2638888888888889</v>
      </c>
      <c r="C4813" s="1006">
        <v>0.31944444444444448</v>
      </c>
      <c r="D4813" s="1005">
        <v>0.3930555555555556</v>
      </c>
      <c r="E4813" s="1005">
        <v>0.44861111111111118</v>
      </c>
      <c r="F4813" s="1005">
        <v>0.53055555555555545</v>
      </c>
      <c r="G4813" s="1005">
        <v>0.58263888888888871</v>
      </c>
      <c r="H4813" s="1005">
        <v>0.66875000000000007</v>
      </c>
      <c r="I4813" s="1005">
        <v>0.72430555555555554</v>
      </c>
      <c r="J4813" s="1005">
        <v>0.80069444444444449</v>
      </c>
      <c r="K4813" s="1005">
        <v>0.85208333333333308</v>
      </c>
      <c r="L4813" s="1005">
        <v>0.92916666666666659</v>
      </c>
      <c r="M4813" s="1005"/>
      <c r="N4813" s="861"/>
      <c r="O4813" s="298"/>
      <c r="P4813" s="298"/>
      <c r="Q4813" s="298"/>
      <c r="R4813" s="298"/>
      <c r="S4813" s="298"/>
      <c r="T4813" s="298"/>
      <c r="U4813" s="299"/>
      <c r="V4813" s="115">
        <f>L4814-L4813</f>
        <v>1.5277777777777724E-2</v>
      </c>
      <c r="W4813" s="115">
        <f>M4810-M4809</f>
        <v>1.5277777777777724E-2</v>
      </c>
      <c r="Z4813" s="104"/>
    </row>
    <row r="4814" spans="1:26" s="751" customFormat="1" ht="24.75" customHeight="1" x14ac:dyDescent="0.15">
      <c r="A4814" s="425">
        <v>8</v>
      </c>
      <c r="B4814" s="1005">
        <v>0.27777777777777779</v>
      </c>
      <c r="C4814" s="1005">
        <v>0.33333333333333337</v>
      </c>
      <c r="D4814" s="1005">
        <v>0.40833333333333338</v>
      </c>
      <c r="E4814" s="1005">
        <v>0.46388888888888896</v>
      </c>
      <c r="F4814" s="1005">
        <v>0.54583333333333317</v>
      </c>
      <c r="G4814" s="1005">
        <v>0.59791666666666643</v>
      </c>
      <c r="H4814" s="1005">
        <v>0.68611111111111123</v>
      </c>
      <c r="I4814" s="1005">
        <v>0.74236111111111114</v>
      </c>
      <c r="J4814" s="1005">
        <v>0.81875000000000009</v>
      </c>
      <c r="K4814" s="1005">
        <v>0.86736111111111081</v>
      </c>
      <c r="L4814" s="1005">
        <v>0.94444444444444431</v>
      </c>
      <c r="M4814" s="1005"/>
      <c r="N4814" s="861"/>
      <c r="O4814" s="298"/>
      <c r="P4814" s="298"/>
      <c r="Q4814" s="298"/>
      <c r="R4814" s="298"/>
      <c r="S4814" s="298"/>
      <c r="T4814" s="298"/>
      <c r="U4814" s="299"/>
      <c r="V4814" s="115"/>
      <c r="W4814" s="115"/>
      <c r="Z4814" s="104"/>
    </row>
    <row r="4815" spans="1:26" s="751" customFormat="1" ht="24.75" customHeight="1" x14ac:dyDescent="0.15">
      <c r="A4815" s="427">
        <v>9</v>
      </c>
      <c r="B4815" s="1005">
        <v>0.29166666666666669</v>
      </c>
      <c r="C4815" s="1005">
        <v>0.34722222222222227</v>
      </c>
      <c r="D4815" s="1005">
        <v>0.42361111111111116</v>
      </c>
      <c r="E4815" s="1005">
        <v>0.47916666666666674</v>
      </c>
      <c r="F4815" s="1005">
        <v>0.56111111111111089</v>
      </c>
      <c r="G4815" s="1005">
        <v>0.61319444444444415</v>
      </c>
      <c r="H4815" s="1006">
        <v>0.70069444444444451</v>
      </c>
      <c r="I4815" s="1005">
        <v>0.76041666666666674</v>
      </c>
      <c r="J4815" s="1005">
        <v>0.83680555555555569</v>
      </c>
      <c r="K4815" s="1005">
        <v>0.88333333333333308</v>
      </c>
      <c r="L4815" s="1005"/>
      <c r="M4815" s="1005"/>
      <c r="N4815" s="861"/>
      <c r="O4815" s="298"/>
      <c r="P4815" s="298"/>
      <c r="Q4815" s="298"/>
      <c r="R4815" s="298"/>
      <c r="S4815" s="298"/>
      <c r="T4815" s="298"/>
      <c r="U4815" s="299"/>
      <c r="V4815" s="115"/>
      <c r="W4815" s="115"/>
      <c r="Z4815" s="104"/>
    </row>
    <row r="4816" spans="1:26" s="751" customFormat="1" ht="24.75" customHeight="1" x14ac:dyDescent="0.15">
      <c r="A4816" s="968">
        <v>10</v>
      </c>
      <c r="B4816" s="863"/>
      <c r="C4816" s="863"/>
      <c r="D4816" s="863"/>
      <c r="E4816" s="863"/>
      <c r="F4816" s="863"/>
      <c r="G4816" s="863"/>
      <c r="H4816" s="863"/>
      <c r="I4816" s="863"/>
      <c r="J4816" s="863"/>
      <c r="K4816" s="863"/>
      <c r="L4816" s="862"/>
      <c r="M4816" s="864"/>
      <c r="N4816" s="297"/>
      <c r="O4816" s="298"/>
      <c r="P4816" s="298"/>
      <c r="Q4816" s="298"/>
      <c r="R4816" s="298"/>
      <c r="S4816" s="298"/>
      <c r="T4816" s="298"/>
      <c r="U4816" s="299"/>
      <c r="V4816" s="115"/>
      <c r="W4816" s="115"/>
      <c r="Z4816" s="104"/>
    </row>
    <row r="4817" spans="1:26" s="751" customFormat="1" ht="24.75" customHeight="1" x14ac:dyDescent="0.15">
      <c r="A4817" s="968">
        <v>11</v>
      </c>
      <c r="B4817" s="297"/>
      <c r="C4817" s="297"/>
      <c r="D4817" s="297"/>
      <c r="E4817" s="297"/>
      <c r="F4817" s="297"/>
      <c r="G4817" s="297"/>
      <c r="H4817" s="297"/>
      <c r="I4817" s="297"/>
      <c r="J4817" s="297"/>
      <c r="K4817" s="297"/>
      <c r="L4817" s="862"/>
      <c r="M4817" s="864"/>
      <c r="N4817" s="297"/>
      <c r="O4817" s="298"/>
      <c r="P4817" s="298"/>
      <c r="Q4817" s="298"/>
      <c r="R4817" s="298"/>
      <c r="S4817" s="298"/>
      <c r="T4817" s="298"/>
      <c r="U4817" s="299"/>
      <c r="V4817" s="115"/>
      <c r="W4817" s="534"/>
      <c r="Z4817" s="104"/>
    </row>
    <row r="4818" spans="1:26" s="751" customFormat="1" ht="24.75" customHeight="1" x14ac:dyDescent="0.15">
      <c r="A4818" s="968">
        <v>12</v>
      </c>
      <c r="B4818" s="297"/>
      <c r="C4818" s="297"/>
      <c r="D4818" s="297"/>
      <c r="E4818" s="297"/>
      <c r="F4818" s="297"/>
      <c r="G4818" s="297"/>
      <c r="H4818" s="297"/>
      <c r="I4818" s="297"/>
      <c r="J4818" s="297"/>
      <c r="K4818" s="297"/>
      <c r="L4818" s="865"/>
      <c r="M4818" s="298"/>
      <c r="N4818" s="298"/>
      <c r="O4818" s="298"/>
      <c r="P4818" s="298"/>
      <c r="Q4818" s="298"/>
      <c r="R4818" s="298"/>
      <c r="S4818" s="298"/>
      <c r="T4818" s="298"/>
      <c r="U4818" s="299"/>
      <c r="V4818" s="534"/>
      <c r="W4818" s="534"/>
      <c r="Z4818" s="104"/>
    </row>
    <row r="4819" spans="1:26" s="751" customFormat="1" ht="24.75" customHeight="1" x14ac:dyDescent="0.15">
      <c r="A4819" s="968">
        <v>13</v>
      </c>
      <c r="B4819" s="866"/>
      <c r="C4819" s="866"/>
      <c r="D4819" s="866"/>
      <c r="E4819" s="866"/>
      <c r="F4819" s="866"/>
      <c r="G4819" s="866"/>
      <c r="H4819" s="867"/>
      <c r="I4819" s="297"/>
      <c r="J4819" s="297"/>
      <c r="K4819" s="866"/>
      <c r="L4819" s="867"/>
      <c r="M4819" s="867"/>
      <c r="N4819" s="298"/>
      <c r="O4819" s="298"/>
      <c r="P4819" s="298"/>
      <c r="Q4819" s="298"/>
      <c r="R4819" s="298"/>
      <c r="S4819" s="298"/>
      <c r="T4819" s="298"/>
      <c r="U4819" s="299"/>
      <c r="V4819" s="534"/>
      <c r="W4819" s="534"/>
      <c r="Z4819" s="104"/>
    </row>
    <row r="4820" spans="1:26" s="751" customFormat="1" ht="24.75" customHeight="1" x14ac:dyDescent="0.15">
      <c r="A4820" s="968">
        <v>14</v>
      </c>
      <c r="B4820" s="868"/>
      <c r="C4820" s="868"/>
      <c r="D4820" s="866"/>
      <c r="E4820" s="866"/>
      <c r="F4820" s="866"/>
      <c r="G4820" s="866"/>
      <c r="H4820" s="866"/>
      <c r="I4820" s="866"/>
      <c r="J4820" s="866"/>
      <c r="K4820" s="866"/>
      <c r="L4820" s="866"/>
      <c r="M4820" s="866"/>
      <c r="N4820" s="866"/>
      <c r="O4820" s="866"/>
      <c r="P4820" s="866"/>
      <c r="Q4820" s="298"/>
      <c r="R4820" s="298"/>
      <c r="S4820" s="298"/>
      <c r="T4820" s="298"/>
      <c r="U4820" s="299"/>
      <c r="V4820" s="534"/>
      <c r="W4820" s="534"/>
      <c r="Z4820" s="104"/>
    </row>
    <row r="4821" spans="1:26" s="751" customFormat="1" ht="24.75" customHeight="1" x14ac:dyDescent="0.15">
      <c r="A4821" s="968">
        <v>15</v>
      </c>
      <c r="B4821" s="867"/>
      <c r="C4821" s="867"/>
      <c r="D4821" s="867"/>
      <c r="E4821" s="867"/>
      <c r="F4821" s="867"/>
      <c r="G4821" s="867"/>
      <c r="H4821" s="867"/>
      <c r="I4821" s="867"/>
      <c r="J4821" s="867"/>
      <c r="K4821" s="867"/>
      <c r="L4821" s="867"/>
      <c r="M4821" s="867"/>
      <c r="N4821" s="867"/>
      <c r="O4821" s="867"/>
      <c r="P4821" s="867"/>
      <c r="Q4821" s="298"/>
      <c r="R4821" s="298"/>
      <c r="S4821" s="298"/>
      <c r="T4821" s="298"/>
      <c r="U4821" s="299"/>
      <c r="V4821" s="534"/>
      <c r="W4821" s="534"/>
      <c r="Z4821" s="104"/>
    </row>
    <row r="4822" spans="1:26" s="751" customFormat="1" ht="24.75" customHeight="1" x14ac:dyDescent="0.15">
      <c r="A4822" s="968">
        <v>16</v>
      </c>
      <c r="B4822" s="867"/>
      <c r="C4822" s="867"/>
      <c r="D4822" s="867"/>
      <c r="E4822" s="867"/>
      <c r="F4822" s="867"/>
      <c r="G4822" s="867"/>
      <c r="H4822" s="867"/>
      <c r="I4822" s="867"/>
      <c r="J4822" s="867"/>
      <c r="K4822" s="867"/>
      <c r="L4822" s="867"/>
      <c r="M4822" s="867"/>
      <c r="N4822" s="867"/>
      <c r="O4822" s="867"/>
      <c r="P4822" s="867"/>
      <c r="Q4822" s="298"/>
      <c r="R4822" s="298"/>
      <c r="S4822" s="298"/>
      <c r="T4822" s="298"/>
      <c r="U4822" s="299"/>
      <c r="V4822" s="534"/>
      <c r="W4822" s="534"/>
      <c r="Z4822" s="104"/>
    </row>
    <row r="4823" spans="1:26" s="751" customFormat="1" ht="24.75" customHeight="1" x14ac:dyDescent="0.15">
      <c r="A4823" s="968">
        <v>17</v>
      </c>
      <c r="B4823" s="867"/>
      <c r="C4823" s="867"/>
      <c r="D4823" s="867"/>
      <c r="E4823" s="867"/>
      <c r="F4823" s="867"/>
      <c r="G4823" s="867"/>
      <c r="H4823" s="867"/>
      <c r="I4823" s="867"/>
      <c r="J4823" s="867"/>
      <c r="K4823" s="867"/>
      <c r="L4823" s="867"/>
      <c r="M4823" s="867"/>
      <c r="N4823" s="867"/>
      <c r="O4823" s="867"/>
      <c r="P4823" s="867"/>
      <c r="Q4823" s="298"/>
      <c r="R4823" s="298"/>
      <c r="S4823" s="298"/>
      <c r="T4823" s="298"/>
      <c r="U4823" s="299"/>
      <c r="V4823" s="534"/>
      <c r="W4823" s="534"/>
      <c r="Z4823" s="104"/>
    </row>
    <row r="4824" spans="1:26" s="751" customFormat="1" ht="24.75" customHeight="1" x14ac:dyDescent="0.15">
      <c r="A4824" s="968">
        <v>18</v>
      </c>
      <c r="B4824" s="867"/>
      <c r="C4824" s="867"/>
      <c r="D4824" s="867"/>
      <c r="E4824" s="867"/>
      <c r="F4824" s="867"/>
      <c r="G4824" s="867"/>
      <c r="H4824" s="867"/>
      <c r="I4824" s="867"/>
      <c r="J4824" s="867"/>
      <c r="K4824" s="867"/>
      <c r="L4824" s="867"/>
      <c r="M4824" s="867"/>
      <c r="N4824" s="867"/>
      <c r="O4824" s="867"/>
      <c r="P4824" s="867"/>
      <c r="Q4824" s="298"/>
      <c r="R4824" s="298"/>
      <c r="S4824" s="298"/>
      <c r="T4824" s="298"/>
      <c r="U4824" s="299"/>
      <c r="V4824" s="534"/>
      <c r="W4824" s="534"/>
      <c r="Z4824" s="104"/>
    </row>
    <row r="4825" spans="1:26" s="751" customFormat="1" ht="24.75" customHeight="1" x14ac:dyDescent="0.15">
      <c r="A4825" s="968">
        <v>19</v>
      </c>
      <c r="B4825" s="867"/>
      <c r="C4825" s="867"/>
      <c r="D4825" s="867"/>
      <c r="E4825" s="867"/>
      <c r="F4825" s="867"/>
      <c r="G4825" s="867"/>
      <c r="H4825" s="867"/>
      <c r="I4825" s="867"/>
      <c r="J4825" s="867"/>
      <c r="K4825" s="867"/>
      <c r="L4825" s="867"/>
      <c r="M4825" s="867"/>
      <c r="N4825" s="867"/>
      <c r="O4825" s="867"/>
      <c r="P4825" s="867"/>
      <c r="Q4825" s="298"/>
      <c r="R4825" s="298"/>
      <c r="S4825" s="298"/>
      <c r="T4825" s="298"/>
      <c r="U4825" s="299"/>
      <c r="V4825" s="534"/>
      <c r="W4825" s="534"/>
      <c r="Z4825" s="104"/>
    </row>
    <row r="4826" spans="1:26" s="751" customFormat="1" ht="24.75" customHeight="1" x14ac:dyDescent="0.15">
      <c r="A4826" s="968">
        <v>20</v>
      </c>
      <c r="B4826" s="867"/>
      <c r="C4826" s="867"/>
      <c r="D4826" s="867"/>
      <c r="E4826" s="867"/>
      <c r="F4826" s="867"/>
      <c r="G4826" s="867"/>
      <c r="H4826" s="867"/>
      <c r="I4826" s="867"/>
      <c r="J4826" s="867"/>
      <c r="K4826" s="867"/>
      <c r="L4826" s="867"/>
      <c r="M4826" s="867"/>
      <c r="N4826" s="867"/>
      <c r="O4826" s="867"/>
      <c r="P4826" s="867"/>
      <c r="Q4826" s="298"/>
      <c r="R4826" s="298"/>
      <c r="S4826" s="298"/>
      <c r="T4826" s="298"/>
      <c r="U4826" s="299"/>
      <c r="V4826" s="534"/>
      <c r="W4826" s="534"/>
      <c r="Z4826" s="104"/>
    </row>
    <row r="4827" spans="1:26" s="751" customFormat="1" ht="24.75" customHeight="1" x14ac:dyDescent="0.15">
      <c r="A4827" s="968">
        <v>21</v>
      </c>
      <c r="B4827" s="867"/>
      <c r="C4827" s="867"/>
      <c r="D4827" s="867"/>
      <c r="E4827" s="867"/>
      <c r="F4827" s="867"/>
      <c r="G4827" s="867"/>
      <c r="H4827" s="867"/>
      <c r="I4827" s="867"/>
      <c r="J4827" s="867"/>
      <c r="K4827" s="867"/>
      <c r="L4827" s="867"/>
      <c r="M4827" s="867"/>
      <c r="N4827" s="867"/>
      <c r="O4827" s="867"/>
      <c r="P4827" s="867"/>
      <c r="Q4827" s="298"/>
      <c r="R4827" s="298"/>
      <c r="S4827" s="298"/>
      <c r="T4827" s="298"/>
      <c r="U4827" s="299"/>
      <c r="V4827" s="534"/>
      <c r="W4827" s="534"/>
      <c r="Z4827" s="104"/>
    </row>
    <row r="4828" spans="1:26" s="751" customFormat="1" ht="24.75" customHeight="1" x14ac:dyDescent="0.15">
      <c r="A4828" s="968">
        <v>22</v>
      </c>
      <c r="B4828" s="867"/>
      <c r="C4828" s="867"/>
      <c r="D4828" s="867"/>
      <c r="E4828" s="867"/>
      <c r="F4828" s="867"/>
      <c r="G4828" s="867"/>
      <c r="H4828" s="867"/>
      <c r="I4828" s="867"/>
      <c r="J4828" s="867"/>
      <c r="K4828" s="867"/>
      <c r="L4828" s="867"/>
      <c r="M4828" s="867"/>
      <c r="N4828" s="867"/>
      <c r="O4828" s="867"/>
      <c r="P4828" s="867"/>
      <c r="Q4828" s="298"/>
      <c r="R4828" s="298"/>
      <c r="S4828" s="298"/>
      <c r="T4828" s="298"/>
      <c r="U4828" s="299"/>
      <c r="V4828" s="534"/>
      <c r="W4828" s="534"/>
      <c r="Z4828" s="104"/>
    </row>
    <row r="4829" spans="1:26" s="751" customFormat="1" ht="24.75" customHeight="1" x14ac:dyDescent="0.15">
      <c r="A4829" s="968">
        <v>23</v>
      </c>
      <c r="B4829" s="867"/>
      <c r="C4829" s="867"/>
      <c r="D4829" s="867"/>
      <c r="E4829" s="867"/>
      <c r="F4829" s="867"/>
      <c r="G4829" s="867"/>
      <c r="H4829" s="867"/>
      <c r="I4829" s="867"/>
      <c r="J4829" s="867"/>
      <c r="K4829" s="867"/>
      <c r="L4829" s="867"/>
      <c r="M4829" s="867"/>
      <c r="N4829" s="298"/>
      <c r="O4829" s="298"/>
      <c r="P4829" s="298"/>
      <c r="Q4829" s="298"/>
      <c r="R4829" s="298"/>
      <c r="S4829" s="298"/>
      <c r="T4829" s="298"/>
      <c r="U4829" s="299"/>
      <c r="V4829" s="534"/>
      <c r="W4829" s="534"/>
      <c r="Z4829" s="104"/>
    </row>
    <row r="4830" spans="1:26" s="751" customFormat="1" ht="24.75" customHeight="1" x14ac:dyDescent="0.15">
      <c r="A4830" s="968">
        <v>24</v>
      </c>
      <c r="B4830" s="867"/>
      <c r="C4830" s="867"/>
      <c r="D4830" s="867"/>
      <c r="E4830" s="867"/>
      <c r="F4830" s="867"/>
      <c r="G4830" s="867"/>
      <c r="H4830" s="867"/>
      <c r="I4830" s="867"/>
      <c r="J4830" s="867"/>
      <c r="K4830" s="867"/>
      <c r="L4830" s="867"/>
      <c r="M4830" s="867"/>
      <c r="N4830" s="298"/>
      <c r="O4830" s="298"/>
      <c r="P4830" s="298"/>
      <c r="Q4830" s="298"/>
      <c r="R4830" s="298"/>
      <c r="S4830" s="298"/>
      <c r="T4830" s="298"/>
      <c r="U4830" s="299"/>
      <c r="V4830" s="534"/>
      <c r="W4830" s="534"/>
      <c r="Z4830" s="104"/>
    </row>
    <row r="4831" spans="1:26" s="751" customFormat="1" ht="24.75" customHeight="1" x14ac:dyDescent="0.15">
      <c r="A4831" s="968">
        <v>25</v>
      </c>
      <c r="B4831" s="867"/>
      <c r="C4831" s="867"/>
      <c r="D4831" s="867"/>
      <c r="E4831" s="867"/>
      <c r="F4831" s="867"/>
      <c r="G4831" s="867"/>
      <c r="H4831" s="867"/>
      <c r="I4831" s="867"/>
      <c r="J4831" s="867"/>
      <c r="K4831" s="867"/>
      <c r="L4831" s="867"/>
      <c r="M4831" s="867"/>
      <c r="N4831" s="298"/>
      <c r="O4831" s="298"/>
      <c r="P4831" s="298"/>
      <c r="Q4831" s="298"/>
      <c r="R4831" s="298"/>
      <c r="S4831" s="298"/>
      <c r="T4831" s="298"/>
      <c r="U4831" s="299"/>
      <c r="V4831" s="534"/>
      <c r="W4831" s="534"/>
      <c r="Z4831" s="104"/>
    </row>
    <row r="4832" spans="1:26" s="751" customFormat="1" ht="24.75" customHeight="1" x14ac:dyDescent="0.15">
      <c r="A4832" s="968">
        <v>26</v>
      </c>
      <c r="B4832" s="298"/>
      <c r="C4832" s="869"/>
      <c r="D4832" s="869"/>
      <c r="E4832" s="869"/>
      <c r="F4832" s="869"/>
      <c r="G4832" s="869"/>
      <c r="H4832" s="869"/>
      <c r="I4832" s="869"/>
      <c r="J4832" s="869"/>
      <c r="K4832" s="869"/>
      <c r="L4832" s="869"/>
      <c r="M4832" s="298"/>
      <c r="N4832" s="298"/>
      <c r="O4832" s="298"/>
      <c r="P4832" s="298"/>
      <c r="Q4832" s="298"/>
      <c r="R4832" s="298"/>
      <c r="S4832" s="298"/>
      <c r="T4832" s="298"/>
      <c r="U4832" s="299"/>
      <c r="V4832" s="534"/>
      <c r="W4832" s="534"/>
      <c r="Z4832" s="104"/>
    </row>
    <row r="4833" spans="1:26" s="751" customFormat="1" ht="24.75" customHeight="1" x14ac:dyDescent="0.15">
      <c r="A4833" s="968">
        <v>27</v>
      </c>
      <c r="B4833" s="298"/>
      <c r="C4833" s="298"/>
      <c r="D4833" s="298"/>
      <c r="E4833" s="298"/>
      <c r="F4833" s="298"/>
      <c r="G4833" s="298"/>
      <c r="H4833" s="298"/>
      <c r="I4833" s="298"/>
      <c r="J4833" s="298"/>
      <c r="K4833" s="298"/>
      <c r="L4833" s="298"/>
      <c r="M4833" s="298"/>
      <c r="N4833" s="298"/>
      <c r="O4833" s="298"/>
      <c r="P4833" s="298"/>
      <c r="Q4833" s="298"/>
      <c r="R4833" s="298"/>
      <c r="S4833" s="298"/>
      <c r="T4833" s="298"/>
      <c r="U4833" s="299"/>
      <c r="V4833" s="534"/>
      <c r="W4833" s="534"/>
      <c r="Z4833" s="104"/>
    </row>
    <row r="4834" spans="1:26" s="751" customFormat="1" ht="24.75" customHeight="1" x14ac:dyDescent="0.15">
      <c r="A4834" s="968">
        <v>28</v>
      </c>
      <c r="B4834" s="298"/>
      <c r="C4834" s="298"/>
      <c r="D4834" s="298"/>
      <c r="E4834" s="298"/>
      <c r="F4834" s="298"/>
      <c r="G4834" s="298"/>
      <c r="H4834" s="298"/>
      <c r="I4834" s="298"/>
      <c r="J4834" s="298"/>
      <c r="K4834" s="298"/>
      <c r="L4834" s="298"/>
      <c r="M4834" s="298"/>
      <c r="N4834" s="298"/>
      <c r="O4834" s="298"/>
      <c r="P4834" s="298"/>
      <c r="Q4834" s="298"/>
      <c r="R4834" s="298"/>
      <c r="S4834" s="298"/>
      <c r="T4834" s="298"/>
      <c r="U4834" s="299"/>
      <c r="V4834" s="534"/>
      <c r="W4834" s="534"/>
      <c r="Z4834" s="104"/>
    </row>
    <row r="4835" spans="1:26" s="751" customFormat="1" ht="24.75" customHeight="1" x14ac:dyDescent="0.15">
      <c r="A4835" s="968">
        <v>29</v>
      </c>
      <c r="B4835" s="298"/>
      <c r="C4835" s="298"/>
      <c r="D4835" s="298"/>
      <c r="E4835" s="298"/>
      <c r="F4835" s="298"/>
      <c r="G4835" s="298"/>
      <c r="H4835" s="298"/>
      <c r="I4835" s="298"/>
      <c r="J4835" s="298"/>
      <c r="K4835" s="298"/>
      <c r="L4835" s="298"/>
      <c r="M4835" s="298"/>
      <c r="N4835" s="298"/>
      <c r="O4835" s="298"/>
      <c r="P4835" s="298"/>
      <c r="Q4835" s="298"/>
      <c r="R4835" s="298"/>
      <c r="S4835" s="298"/>
      <c r="T4835" s="298"/>
      <c r="U4835" s="299"/>
      <c r="V4835" s="534"/>
      <c r="W4835" s="534"/>
      <c r="Z4835" s="104"/>
    </row>
    <row r="4836" spans="1:26" s="751" customFormat="1" ht="24.75" customHeight="1" x14ac:dyDescent="0.15">
      <c r="A4836" s="44">
        <v>30</v>
      </c>
      <c r="B4836" s="870"/>
      <c r="C4836" s="870"/>
      <c r="D4836" s="870"/>
      <c r="E4836" s="870"/>
      <c r="F4836" s="870"/>
      <c r="G4836" s="870"/>
      <c r="H4836" s="870"/>
      <c r="I4836" s="870"/>
      <c r="J4836" s="870"/>
      <c r="K4836" s="870"/>
      <c r="L4836" s="870"/>
      <c r="M4836" s="870"/>
      <c r="N4836" s="870"/>
      <c r="O4836" s="870"/>
      <c r="P4836" s="870"/>
      <c r="Q4836" s="870"/>
      <c r="R4836" s="870"/>
      <c r="S4836" s="870"/>
      <c r="T4836" s="870"/>
      <c r="U4836" s="871"/>
      <c r="V4836" s="534"/>
      <c r="W4836" s="534"/>
      <c r="Z4836" s="104"/>
    </row>
    <row r="4837" spans="1:26" s="751" customFormat="1" ht="24.75" customHeight="1" x14ac:dyDescent="0.15">
      <c r="A4837" s="44">
        <v>31</v>
      </c>
      <c r="B4837" s="870"/>
      <c r="C4837" s="870"/>
      <c r="D4837" s="870"/>
      <c r="E4837" s="870"/>
      <c r="F4837" s="870"/>
      <c r="G4837" s="870"/>
      <c r="H4837" s="870"/>
      <c r="I4837" s="870"/>
      <c r="J4837" s="870"/>
      <c r="K4837" s="870"/>
      <c r="L4837" s="870"/>
      <c r="M4837" s="870"/>
      <c r="N4837" s="870"/>
      <c r="O4837" s="870"/>
      <c r="P4837" s="870"/>
      <c r="Q4837" s="870"/>
      <c r="R4837" s="870"/>
      <c r="S4837" s="870"/>
      <c r="T4837" s="870"/>
      <c r="U4837" s="871"/>
      <c r="V4837" s="534"/>
      <c r="W4837" s="534"/>
      <c r="Z4837" s="104"/>
    </row>
    <row r="4838" spans="1:26" s="751" customFormat="1" ht="24.75" customHeight="1" x14ac:dyDescent="0.15">
      <c r="A4838" s="44">
        <v>32</v>
      </c>
      <c r="B4838" s="870"/>
      <c r="C4838" s="870"/>
      <c r="D4838" s="870"/>
      <c r="E4838" s="870"/>
      <c r="F4838" s="870"/>
      <c r="G4838" s="870"/>
      <c r="H4838" s="870"/>
      <c r="I4838" s="870"/>
      <c r="J4838" s="870"/>
      <c r="K4838" s="870"/>
      <c r="L4838" s="870"/>
      <c r="M4838" s="870"/>
      <c r="N4838" s="870"/>
      <c r="O4838" s="870"/>
      <c r="P4838" s="870"/>
      <c r="Q4838" s="870"/>
      <c r="R4838" s="870"/>
      <c r="S4838" s="870"/>
      <c r="T4838" s="870"/>
      <c r="U4838" s="871"/>
      <c r="V4838" s="534"/>
      <c r="W4838" s="534"/>
      <c r="Z4838" s="104"/>
    </row>
    <row r="4839" spans="1:26" s="751" customFormat="1" ht="24.75" customHeight="1" thickBot="1" x14ac:dyDescent="0.2">
      <c r="A4839" s="48">
        <v>33</v>
      </c>
      <c r="B4839" s="872"/>
      <c r="C4839" s="872"/>
      <c r="D4839" s="872"/>
      <c r="E4839" s="872"/>
      <c r="F4839" s="872"/>
      <c r="G4839" s="872"/>
      <c r="H4839" s="872"/>
      <c r="I4839" s="872"/>
      <c r="J4839" s="872"/>
      <c r="K4839" s="872"/>
      <c r="L4839" s="872"/>
      <c r="M4839" s="872"/>
      <c r="N4839" s="872"/>
      <c r="O4839" s="872"/>
      <c r="P4839" s="872"/>
      <c r="Q4839" s="872"/>
      <c r="R4839" s="872"/>
      <c r="S4839" s="872"/>
      <c r="T4839" s="872"/>
      <c r="U4839" s="873"/>
      <c r="V4839" s="534"/>
      <c r="W4839" s="534"/>
      <c r="Z4839" s="104"/>
    </row>
    <row r="4840" spans="1:26" s="751" customFormat="1" ht="20.100000000000001" customHeight="1" thickBot="1" x14ac:dyDescent="0.2">
      <c r="A4840" s="1661" t="s">
        <v>1017</v>
      </c>
      <c r="B4840" s="1662"/>
      <c r="C4840" s="1561" t="s">
        <v>1328</v>
      </c>
      <c r="D4840" s="1562"/>
      <c r="E4840" s="1562"/>
      <c r="F4840" s="1563"/>
      <c r="G4840" s="874"/>
      <c r="H4840" s="874"/>
      <c r="I4840" s="874"/>
      <c r="J4840" s="874"/>
      <c r="K4840" s="874"/>
      <c r="L4840" s="874"/>
      <c r="M4840" s="874"/>
      <c r="N4840" s="874"/>
      <c r="O4840" s="874"/>
      <c r="P4840" s="874"/>
      <c r="Q4840" s="874"/>
      <c r="R4840" s="874"/>
      <c r="S4840" s="874"/>
      <c r="T4840" s="874"/>
      <c r="U4840" s="874"/>
      <c r="V4840" s="534"/>
      <c r="W4840" s="534"/>
      <c r="Z4840" s="104"/>
    </row>
    <row r="4841" spans="1:26" s="751" customFormat="1" ht="31.5" customHeight="1" thickBot="1" x14ac:dyDescent="0.2">
      <c r="A4841" s="1476" t="s">
        <v>1329</v>
      </c>
      <c r="B4841" s="1477"/>
      <c r="C4841" s="1477"/>
      <c r="D4841" s="1477"/>
      <c r="E4841" s="1478"/>
      <c r="F4841" s="602" t="s">
        <v>1766</v>
      </c>
      <c r="G4841" s="1"/>
      <c r="H4841" s="1479" t="s">
        <v>1254</v>
      </c>
      <c r="I4841" s="1480"/>
      <c r="J4841" s="1480"/>
      <c r="K4841" s="5" t="s">
        <v>1020</v>
      </c>
      <c r="L4841" s="1457" t="s">
        <v>1330</v>
      </c>
      <c r="M4841" s="1457"/>
      <c r="N4841" s="1458"/>
      <c r="O4841" s="1"/>
      <c r="P4841" s="6"/>
      <c r="Q4841" s="6"/>
      <c r="R4841" s="6"/>
      <c r="S4841" s="1"/>
      <c r="T4841" s="1524" t="s">
        <v>134</v>
      </c>
      <c r="U4841" s="1525"/>
      <c r="V4841" s="34">
        <f>V4843/V4848</f>
        <v>1.8640350877192985E-2</v>
      </c>
      <c r="W4841" s="34">
        <f>W4843/W4848</f>
        <v>1.8162393162393164E-2</v>
      </c>
      <c r="X4841" s="678">
        <f>AVERAGE(V4841,W4841)</f>
        <v>1.8401372019793076E-2</v>
      </c>
      <c r="Y4841" s="637" t="s">
        <v>1003</v>
      </c>
      <c r="Z4841" s="679">
        <f>ROUND(X4841*1440,0)/1440</f>
        <v>1.8055555555555554E-2</v>
      </c>
    </row>
    <row r="4842" spans="1:26" s="751" customFormat="1" ht="9" customHeight="1" thickBot="1" x14ac:dyDescent="0.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534"/>
      <c r="U4842" s="534"/>
      <c r="V4842" s="34">
        <v>0.23611111111111113</v>
      </c>
      <c r="W4842" s="34">
        <v>0.23611111111111113</v>
      </c>
      <c r="Z4842" s="467"/>
    </row>
    <row r="4843" spans="1:26" s="751" customFormat="1" ht="20.100000000000001" customHeight="1" thickBot="1" x14ac:dyDescent="0.2">
      <c r="A4843" s="1495" t="s">
        <v>137</v>
      </c>
      <c r="B4843" s="1483"/>
      <c r="C4843" s="1483" t="s">
        <v>1312</v>
      </c>
      <c r="D4843" s="1483"/>
      <c r="E4843" s="1484"/>
      <c r="F4843" s="1453"/>
      <c r="G4843" s="1454"/>
      <c r="H4843" s="1454"/>
      <c r="I4843" s="1454"/>
      <c r="J4843" s="1454"/>
      <c r="K4843" s="1"/>
      <c r="L4843" s="1"/>
      <c r="M4843" s="1"/>
      <c r="N4843" s="1463" t="s">
        <v>1313</v>
      </c>
      <c r="O4843" s="1464"/>
      <c r="P4843" s="1536">
        <f>MINUTE(Z4841)</f>
        <v>26</v>
      </c>
      <c r="Q4843" s="1537"/>
      <c r="R4843" s="1"/>
      <c r="S4843" s="7" t="s">
        <v>1007</v>
      </c>
      <c r="T4843" s="1526">
        <v>5.1388888888888894E-2</v>
      </c>
      <c r="U4843" s="1527"/>
      <c r="V4843" s="34">
        <f>V4844-V4842</f>
        <v>0.70833333333333337</v>
      </c>
      <c r="W4843" s="34">
        <f>W4844-W4842</f>
        <v>0.70833333333333337</v>
      </c>
      <c r="Z4843" s="467"/>
    </row>
    <row r="4844" spans="1:26" s="751" customFormat="1" ht="9" customHeight="1" thickBot="1" x14ac:dyDescent="0.2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534"/>
      <c r="U4844" s="534"/>
      <c r="V4844" s="34">
        <v>0.94444444444444453</v>
      </c>
      <c r="W4844" s="34">
        <v>0.94444444444444453</v>
      </c>
      <c r="Z4844" s="467"/>
    </row>
    <row r="4845" spans="1:26" s="751" customFormat="1" ht="20.100000000000001" customHeight="1" x14ac:dyDescent="0.15">
      <c r="A4845" s="1499" t="s">
        <v>140</v>
      </c>
      <c r="B4845" s="1494">
        <v>1</v>
      </c>
      <c r="C4845" s="1494"/>
      <c r="D4845" s="1494">
        <v>2</v>
      </c>
      <c r="E4845" s="1494"/>
      <c r="F4845" s="1494">
        <v>3</v>
      </c>
      <c r="G4845" s="1494"/>
      <c r="H4845" s="1494">
        <v>4</v>
      </c>
      <c r="I4845" s="1494"/>
      <c r="J4845" s="1494">
        <v>5</v>
      </c>
      <c r="K4845" s="1494"/>
      <c r="L4845" s="1494">
        <v>6</v>
      </c>
      <c r="M4845" s="1494"/>
      <c r="N4845" s="1494">
        <v>7</v>
      </c>
      <c r="O4845" s="1494"/>
      <c r="P4845" s="1494">
        <v>8</v>
      </c>
      <c r="Q4845" s="1494"/>
      <c r="R4845" s="1494">
        <v>9</v>
      </c>
      <c r="S4845" s="1494"/>
      <c r="T4845" s="1501">
        <v>10</v>
      </c>
      <c r="U4845" s="1502"/>
      <c r="V4845" s="34"/>
      <c r="W4845" s="34"/>
      <c r="Z4845" s="467"/>
    </row>
    <row r="4846" spans="1:26" s="751" customFormat="1" ht="20.100000000000001" customHeight="1" x14ac:dyDescent="0.15">
      <c r="A4846" s="1500"/>
      <c r="B4846" s="9" t="s">
        <v>1315</v>
      </c>
      <c r="C4846" s="9" t="s">
        <v>1331</v>
      </c>
      <c r="D4846" s="9" t="s">
        <v>1264</v>
      </c>
      <c r="E4846" s="9" t="s">
        <v>568</v>
      </c>
      <c r="F4846" s="9" t="s">
        <v>1332</v>
      </c>
      <c r="G4846" s="9" t="s">
        <v>568</v>
      </c>
      <c r="H4846" s="9" t="s">
        <v>1315</v>
      </c>
      <c r="I4846" s="9" t="s">
        <v>1331</v>
      </c>
      <c r="J4846" s="9" t="s">
        <v>196</v>
      </c>
      <c r="K4846" s="9" t="s">
        <v>1326</v>
      </c>
      <c r="L4846" s="9" t="s">
        <v>196</v>
      </c>
      <c r="M4846" s="9" t="s">
        <v>568</v>
      </c>
      <c r="N4846" s="9" t="s">
        <v>1264</v>
      </c>
      <c r="O4846" s="9"/>
      <c r="P4846" s="9"/>
      <c r="Q4846" s="9"/>
      <c r="R4846" s="9"/>
      <c r="S4846" s="9"/>
      <c r="T4846" s="10"/>
      <c r="U4846" s="16"/>
      <c r="V4846" s="534"/>
      <c r="W4846" s="534"/>
      <c r="Z4846" s="467"/>
    </row>
    <row r="4847" spans="1:26" s="751" customFormat="1" ht="24.75" customHeight="1" x14ac:dyDescent="0.15">
      <c r="A4847" s="113">
        <v>1</v>
      </c>
      <c r="B4847" s="804"/>
      <c r="C4847" s="805">
        <v>0.23611111111111113</v>
      </c>
      <c r="D4847" s="805">
        <v>0.30277777777777776</v>
      </c>
      <c r="E4847" s="805">
        <v>0.35555555555555557</v>
      </c>
      <c r="F4847" s="805">
        <v>0.43472222222222212</v>
      </c>
      <c r="G4847" s="805">
        <v>0.48680555555555549</v>
      </c>
      <c r="H4847" s="1007">
        <v>0.56527777777777777</v>
      </c>
      <c r="I4847" s="805">
        <v>0.6180555555555558</v>
      </c>
      <c r="J4847" s="805">
        <v>0.70000000000000029</v>
      </c>
      <c r="K4847" s="805">
        <v>0.75625000000000053</v>
      </c>
      <c r="L4847" s="805">
        <v>0.83611111111111169</v>
      </c>
      <c r="M4847" s="805">
        <v>0.89027777777777861</v>
      </c>
      <c r="N4847" s="805"/>
      <c r="O4847" s="806"/>
      <c r="P4847" s="40"/>
      <c r="Q4847" s="40"/>
      <c r="R4847" s="68"/>
      <c r="S4847" s="69"/>
      <c r="T4847" s="14"/>
      <c r="U4847" s="20"/>
      <c r="V4847" s="21">
        <f>COUNTA(B4847:U4879)</f>
        <v>77</v>
      </c>
      <c r="W4847" s="22">
        <f>V4847/7/2</f>
        <v>5.5</v>
      </c>
      <c r="Z4847" s="467"/>
    </row>
    <row r="4848" spans="1:26" s="751" customFormat="1" ht="24.75" customHeight="1" x14ac:dyDescent="0.15">
      <c r="A4848" s="400" t="s">
        <v>1079</v>
      </c>
      <c r="B4848" s="804"/>
      <c r="C4848" s="805">
        <v>0.25277777777777782</v>
      </c>
      <c r="D4848" s="805">
        <v>0.32222222222222219</v>
      </c>
      <c r="E4848" s="805">
        <v>0.37430555555555556</v>
      </c>
      <c r="F4848" s="805">
        <v>0.45347222222222211</v>
      </c>
      <c r="G4848" s="805">
        <v>0.50555555555555554</v>
      </c>
      <c r="H4848" s="1007">
        <v>0.58333333333333337</v>
      </c>
      <c r="I4848" s="805">
        <v>0.63680555555555585</v>
      </c>
      <c r="J4848" s="805">
        <v>0.72083333333333366</v>
      </c>
      <c r="K4848" s="805">
        <v>0.7770833333333339</v>
      </c>
      <c r="L4848" s="805">
        <v>0.8541666666666673</v>
      </c>
      <c r="M4848" s="805">
        <v>0.90833333333333421</v>
      </c>
      <c r="N4848" s="805"/>
      <c r="O4848" s="806"/>
      <c r="P4848" s="3"/>
      <c r="Q4848" s="3"/>
      <c r="R4848" s="68"/>
      <c r="S4848" s="69"/>
      <c r="T4848" s="14"/>
      <c r="U4848" s="20"/>
      <c r="V4848" s="23">
        <f>COUNTA(B4847:B4879,D4847:D4879,F4847:F4879,H4847:H4879,J4847:J4879,L4847:L4879,N4847:N4879,P4847:P4879,R4847:R4879,T4847:T4879)</f>
        <v>38</v>
      </c>
      <c r="W4848" s="23">
        <f>COUNTA(C4847:C4879,E4847:E4879,G4847:G4879,I4847:I4879,K4847:K4879,M4847:M4879,O4847:O4879,Q4847:Q4879,S4847:S4879,U4847:U4879)</f>
        <v>39</v>
      </c>
      <c r="Y4848" s="1">
        <f>(V4848+W4848)/2</f>
        <v>38.5</v>
      </c>
      <c r="Z4848" s="467"/>
    </row>
    <row r="4849" spans="1:26" s="751" customFormat="1" ht="24.75" customHeight="1" x14ac:dyDescent="0.15">
      <c r="A4849" s="24">
        <v>3</v>
      </c>
      <c r="B4849" s="804"/>
      <c r="C4849" s="805">
        <v>0.26944444444444449</v>
      </c>
      <c r="D4849" s="805">
        <v>0.34097222222222218</v>
      </c>
      <c r="E4849" s="805">
        <v>0.39305555555555555</v>
      </c>
      <c r="F4849" s="805">
        <v>0.4722222222222221</v>
      </c>
      <c r="G4849" s="805">
        <v>0.52430555555555558</v>
      </c>
      <c r="H4849" s="1007">
        <v>0.60138888888888897</v>
      </c>
      <c r="I4849" s="805">
        <v>0.65555555555555589</v>
      </c>
      <c r="J4849" s="805">
        <v>0.74166666666666703</v>
      </c>
      <c r="K4849" s="805">
        <v>0.79652777777777839</v>
      </c>
      <c r="L4849" s="805">
        <v>0.8722222222222229</v>
      </c>
      <c r="M4849" s="805">
        <v>0.92638888888888982</v>
      </c>
      <c r="N4849" s="805"/>
      <c r="O4849" s="807"/>
      <c r="P4849" s="3"/>
      <c r="Q4849" s="3"/>
      <c r="R4849" s="68"/>
      <c r="S4849" s="69"/>
      <c r="T4849" s="14"/>
      <c r="U4849" s="20"/>
      <c r="V4849" s="534"/>
      <c r="W4849" s="534"/>
      <c r="Y4849" s="1" t="s">
        <v>145</v>
      </c>
      <c r="Z4849" s="467"/>
    </row>
    <row r="4850" spans="1:26" s="751" customFormat="1" ht="24.75" customHeight="1" x14ac:dyDescent="0.15">
      <c r="A4850" s="400">
        <v>4</v>
      </c>
      <c r="B4850" s="805"/>
      <c r="C4850" s="805">
        <v>0.28611111111111115</v>
      </c>
      <c r="D4850" s="805">
        <v>0.35972222222222217</v>
      </c>
      <c r="E4850" s="805">
        <v>0.41180555555555554</v>
      </c>
      <c r="F4850" s="805">
        <v>0.49097222222222209</v>
      </c>
      <c r="G4850" s="805">
        <v>0.54305555555555562</v>
      </c>
      <c r="H4850" s="1007">
        <v>0.61944444444444458</v>
      </c>
      <c r="I4850" s="805">
        <v>0.67430555555555594</v>
      </c>
      <c r="J4850" s="805">
        <v>0.76111111111111152</v>
      </c>
      <c r="K4850" s="805">
        <v>0.81597222222222288</v>
      </c>
      <c r="L4850" s="805">
        <v>0.8902777777777785</v>
      </c>
      <c r="M4850" s="805">
        <v>0.94444444444444542</v>
      </c>
      <c r="N4850" s="805"/>
      <c r="O4850" s="807"/>
      <c r="P4850" s="3"/>
      <c r="Q4850" s="3"/>
      <c r="R4850" s="68"/>
      <c r="S4850" s="69"/>
      <c r="T4850" s="14"/>
      <c r="U4850" s="20"/>
      <c r="V4850" s="61">
        <f>L4851-L4850</f>
        <v>1.8055555555555602E-2</v>
      </c>
      <c r="W4850" s="61">
        <f>M4848-M4847</f>
        <v>1.8055555555555602E-2</v>
      </c>
      <c r="Z4850" s="467"/>
    </row>
    <row r="4851" spans="1:26" s="751" customFormat="1" ht="24.75" customHeight="1" x14ac:dyDescent="0.15">
      <c r="A4851" s="400" t="s">
        <v>1333</v>
      </c>
      <c r="B4851" s="805">
        <v>0.23611111111111113</v>
      </c>
      <c r="C4851" s="805">
        <v>0.30277777777777781</v>
      </c>
      <c r="D4851" s="805">
        <v>0.37847222222222215</v>
      </c>
      <c r="E4851" s="805">
        <v>0.43055555555555552</v>
      </c>
      <c r="F4851" s="805">
        <v>0.50972222222222208</v>
      </c>
      <c r="G4851" s="805">
        <v>0.56180555555555567</v>
      </c>
      <c r="H4851" s="1007">
        <v>0.63888888888888906</v>
      </c>
      <c r="I4851" s="805">
        <v>0.69375000000000042</v>
      </c>
      <c r="J4851" s="805">
        <v>0.780555555555556</v>
      </c>
      <c r="K4851" s="805">
        <v>0.83541666666666736</v>
      </c>
      <c r="L4851" s="805">
        <v>0.9083333333333341</v>
      </c>
      <c r="M4851" s="805"/>
      <c r="N4851" s="804"/>
      <c r="O4851" s="807"/>
      <c r="P4851" s="3"/>
      <c r="Q4851" s="3"/>
      <c r="R4851" s="68"/>
      <c r="S4851" s="69"/>
      <c r="T4851" s="14"/>
      <c r="U4851" s="20"/>
      <c r="V4851" s="61">
        <f>L4852-L4851</f>
        <v>1.8055555555555602E-2</v>
      </c>
      <c r="W4851" s="61">
        <f>M4849-M4848</f>
        <v>1.8055555555555602E-2</v>
      </c>
      <c r="Z4851" s="467"/>
    </row>
    <row r="4852" spans="1:26" s="751" customFormat="1" ht="24.75" customHeight="1" x14ac:dyDescent="0.15">
      <c r="A4852" s="24">
        <v>6</v>
      </c>
      <c r="B4852" s="805">
        <v>0.2590277777777778</v>
      </c>
      <c r="C4852" s="805">
        <v>0.31944444444444448</v>
      </c>
      <c r="D4852" s="805">
        <v>0.39722222222222214</v>
      </c>
      <c r="E4852" s="805">
        <v>0.44930555555555551</v>
      </c>
      <c r="F4852" s="805">
        <v>0.52847222222222212</v>
      </c>
      <c r="G4852" s="805">
        <v>0.58055555555555571</v>
      </c>
      <c r="H4852" s="1007">
        <v>0.65833333333333355</v>
      </c>
      <c r="I4852" s="805">
        <v>0.71458333333333379</v>
      </c>
      <c r="J4852" s="805">
        <v>0.79930555555555605</v>
      </c>
      <c r="K4852" s="805">
        <v>0.85416666666666741</v>
      </c>
      <c r="L4852" s="805">
        <v>0.92638888888888971</v>
      </c>
      <c r="M4852" s="805"/>
      <c r="N4852" s="804"/>
      <c r="O4852" s="807"/>
      <c r="P4852" s="3"/>
      <c r="Q4852" s="3"/>
      <c r="R4852" s="68"/>
      <c r="S4852" s="69"/>
      <c r="T4852" s="14"/>
      <c r="U4852" s="20"/>
      <c r="V4852" s="61">
        <f>L4853-L4852</f>
        <v>1.8055555555555602E-2</v>
      </c>
      <c r="W4852" s="61">
        <f>M4850-M4849</f>
        <v>1.8055555555555602E-2</v>
      </c>
      <c r="Z4852" s="467"/>
    </row>
    <row r="4853" spans="1:26" s="751" customFormat="1" ht="24.75" customHeight="1" x14ac:dyDescent="0.15">
      <c r="A4853" s="24">
        <v>7</v>
      </c>
      <c r="B4853" s="805">
        <v>0.28194444444444444</v>
      </c>
      <c r="C4853" s="805">
        <v>0.33680555555555558</v>
      </c>
      <c r="D4853" s="805">
        <v>0.41597222222222213</v>
      </c>
      <c r="E4853" s="805">
        <v>0.4680555555555555</v>
      </c>
      <c r="F4853" s="805">
        <v>0.54722222222222217</v>
      </c>
      <c r="G4853" s="805">
        <v>0.59930555555555576</v>
      </c>
      <c r="H4853" s="1007">
        <v>0.67916666666666692</v>
      </c>
      <c r="I4853" s="805">
        <v>0.73541666666666716</v>
      </c>
      <c r="J4853" s="805">
        <v>0.81805555555555609</v>
      </c>
      <c r="K4853" s="805">
        <v>0.87222222222222301</v>
      </c>
      <c r="L4853" s="805">
        <v>0.94444444444444531</v>
      </c>
      <c r="M4853" s="805"/>
      <c r="N4853" s="804"/>
      <c r="O4853" s="110"/>
      <c r="P4853" s="3"/>
      <c r="Q4853" s="3"/>
      <c r="R4853" s="68"/>
      <c r="S4853" s="69"/>
      <c r="T4853" s="14"/>
      <c r="U4853" s="20"/>
      <c r="V4853" s="61"/>
      <c r="W4853" s="61"/>
      <c r="Z4853" s="467"/>
    </row>
    <row r="4854" spans="1:26" s="751" customFormat="1" ht="24.75" customHeight="1" x14ac:dyDescent="0.15">
      <c r="A4854" s="400">
        <v>8</v>
      </c>
      <c r="B4854" s="805"/>
      <c r="C4854" s="805"/>
      <c r="D4854" s="805"/>
      <c r="E4854" s="805"/>
      <c r="F4854" s="805"/>
      <c r="G4854" s="805"/>
      <c r="H4854" s="805"/>
      <c r="I4854" s="805"/>
      <c r="J4854" s="805"/>
      <c r="K4854" s="805"/>
      <c r="L4854" s="805"/>
      <c r="M4854" s="805"/>
      <c r="N4854" s="804"/>
      <c r="O4854" s="110"/>
      <c r="P4854" s="3"/>
      <c r="Q4854" s="3"/>
      <c r="R4854" s="68"/>
      <c r="S4854" s="69"/>
      <c r="T4854" s="14"/>
      <c r="U4854" s="20"/>
      <c r="V4854" s="61"/>
      <c r="W4854" s="61"/>
      <c r="Z4854" s="467"/>
    </row>
    <row r="4855" spans="1:26" s="751" customFormat="1" ht="24.75" customHeight="1" x14ac:dyDescent="0.15">
      <c r="A4855" s="428">
        <v>9</v>
      </c>
      <c r="B4855" s="429"/>
      <c r="C4855" s="429"/>
      <c r="D4855" s="429"/>
      <c r="E4855" s="429"/>
      <c r="F4855" s="429"/>
      <c r="G4855" s="429"/>
      <c r="H4855" s="429"/>
      <c r="I4855" s="429"/>
      <c r="J4855" s="429"/>
      <c r="K4855" s="429"/>
      <c r="L4855" s="429"/>
      <c r="M4855" s="429"/>
      <c r="N4855" s="430"/>
      <c r="O4855" s="3"/>
      <c r="P4855" s="3"/>
      <c r="Q4855" s="3"/>
      <c r="R4855" s="68"/>
      <c r="S4855" s="69"/>
      <c r="T4855" s="14"/>
      <c r="U4855" s="20"/>
      <c r="V4855" s="61"/>
      <c r="W4855" s="61"/>
      <c r="Z4855" s="467"/>
    </row>
    <row r="4856" spans="1:26" s="751" customFormat="1" ht="24.75" customHeight="1" x14ac:dyDescent="0.15">
      <c r="A4856" s="728">
        <v>10</v>
      </c>
      <c r="B4856" s="3"/>
      <c r="C4856" s="3"/>
      <c r="D4856" s="40"/>
      <c r="E4856" s="3"/>
      <c r="F4856" s="49"/>
      <c r="G4856" s="3"/>
      <c r="H4856" s="50"/>
      <c r="I4856" s="3"/>
      <c r="J4856" s="3"/>
      <c r="K4856" s="3"/>
      <c r="L4856" s="3"/>
      <c r="M4856" s="3"/>
      <c r="N4856" s="3"/>
      <c r="O4856" s="3"/>
      <c r="P4856" s="3"/>
      <c r="Q4856" s="3"/>
      <c r="R4856" s="68"/>
      <c r="S4856" s="69"/>
      <c r="T4856" s="14"/>
      <c r="U4856" s="20"/>
      <c r="V4856" s="61"/>
      <c r="W4856" s="534"/>
      <c r="Z4856" s="467"/>
    </row>
    <row r="4857" spans="1:26" s="751" customFormat="1" ht="24.75" customHeight="1" x14ac:dyDescent="0.15">
      <c r="A4857" s="728">
        <v>11</v>
      </c>
      <c r="B4857" s="3"/>
      <c r="C4857" s="3"/>
      <c r="D4857" s="40"/>
      <c r="E4857" s="3"/>
      <c r="F4857" s="49"/>
      <c r="G4857" s="3"/>
      <c r="H4857" s="50"/>
      <c r="I4857" s="3"/>
      <c r="J4857" s="3"/>
      <c r="K4857" s="3"/>
      <c r="L4857" s="3"/>
      <c r="M4857" s="3"/>
      <c r="N4857" s="3"/>
      <c r="O4857" s="3"/>
      <c r="P4857" s="3"/>
      <c r="Q4857" s="3"/>
      <c r="R4857" s="68"/>
      <c r="S4857" s="69"/>
      <c r="T4857" s="14"/>
      <c r="U4857" s="20"/>
      <c r="V4857" s="61"/>
      <c r="W4857" s="534"/>
      <c r="Z4857" s="467"/>
    </row>
    <row r="4858" spans="1:26" s="751" customFormat="1" ht="24.75" customHeight="1" x14ac:dyDescent="0.15">
      <c r="A4858" s="728">
        <v>12</v>
      </c>
      <c r="B4858" s="3"/>
      <c r="C4858" s="3"/>
      <c r="D4858" s="3"/>
      <c r="E4858" s="3"/>
      <c r="F4858" s="49"/>
      <c r="G4858" s="3"/>
      <c r="H4858" s="50"/>
      <c r="I4858" s="3"/>
      <c r="J4858" s="3"/>
      <c r="K4858" s="3"/>
      <c r="L4858" s="3"/>
      <c r="M4858" s="3"/>
      <c r="N4858" s="3"/>
      <c r="O4858" s="3"/>
      <c r="P4858" s="3"/>
      <c r="Q4858" s="3"/>
      <c r="R4858" s="68"/>
      <c r="S4858" s="69"/>
      <c r="T4858" s="14"/>
      <c r="U4858" s="20"/>
      <c r="V4858" s="534"/>
      <c r="W4858" s="534"/>
      <c r="Z4858" s="467"/>
    </row>
    <row r="4859" spans="1:26" s="751" customFormat="1" ht="24.75" customHeight="1" x14ac:dyDescent="0.15">
      <c r="A4859" s="728">
        <v>13</v>
      </c>
      <c r="B4859" s="3"/>
      <c r="C4859" s="3"/>
      <c r="D4859" s="3"/>
      <c r="E4859" s="3"/>
      <c r="F4859" s="49"/>
      <c r="G4859" s="3"/>
      <c r="H4859" s="50"/>
      <c r="I4859" s="3"/>
      <c r="J4859" s="3"/>
      <c r="K4859" s="3"/>
      <c r="L4859" s="3"/>
      <c r="M4859" s="3"/>
      <c r="N4859" s="3"/>
      <c r="O4859" s="3"/>
      <c r="P4859" s="3"/>
      <c r="Q4859" s="3"/>
      <c r="R4859" s="68"/>
      <c r="S4859" s="69"/>
      <c r="T4859" s="14"/>
      <c r="U4859" s="20"/>
      <c r="V4859" s="534"/>
      <c r="W4859" s="534"/>
      <c r="Z4859" s="467"/>
    </row>
    <row r="4860" spans="1:26" s="751" customFormat="1" ht="24.75" customHeight="1" x14ac:dyDescent="0.15">
      <c r="A4860" s="728">
        <v>14</v>
      </c>
      <c r="B4860" s="3"/>
      <c r="C4860" s="3"/>
      <c r="D4860" s="3"/>
      <c r="E4860" s="3"/>
      <c r="F4860" s="49"/>
      <c r="G4860" s="3"/>
      <c r="H4860" s="50"/>
      <c r="I4860" s="3"/>
      <c r="J4860" s="3"/>
      <c r="K4860" s="3"/>
      <c r="L4860" s="3"/>
      <c r="M4860" s="3"/>
      <c r="N4860" s="3"/>
      <c r="O4860" s="3"/>
      <c r="P4860" s="3"/>
      <c r="Q4860" s="3"/>
      <c r="R4860" s="68"/>
      <c r="S4860" s="69"/>
      <c r="T4860" s="14"/>
      <c r="U4860" s="20"/>
      <c r="V4860" s="534"/>
      <c r="W4860" s="534"/>
      <c r="Z4860" s="467"/>
    </row>
    <row r="4861" spans="1:26" s="751" customFormat="1" ht="24.75" customHeight="1" x14ac:dyDescent="0.15">
      <c r="A4861" s="728">
        <v>15</v>
      </c>
      <c r="B4861" s="3"/>
      <c r="C4861" s="3"/>
      <c r="D4861" s="3"/>
      <c r="E4861" s="3"/>
      <c r="F4861" s="49"/>
      <c r="G4861" s="3"/>
      <c r="H4861" s="50"/>
      <c r="I4861" s="3"/>
      <c r="J4861" s="3"/>
      <c r="K4861" s="3"/>
      <c r="L4861" s="3"/>
      <c r="M4861" s="3"/>
      <c r="N4861" s="3"/>
      <c r="O4861" s="3"/>
      <c r="P4861" s="3"/>
      <c r="Q4861" s="3"/>
      <c r="R4861" s="68"/>
      <c r="S4861" s="69"/>
      <c r="T4861" s="14"/>
      <c r="U4861" s="20"/>
      <c r="V4861" s="534"/>
      <c r="W4861" s="534"/>
      <c r="Z4861" s="467"/>
    </row>
    <row r="4862" spans="1:26" s="751" customFormat="1" ht="24.75" customHeight="1" x14ac:dyDescent="0.15">
      <c r="A4862" s="728">
        <v>16</v>
      </c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40"/>
      <c r="O4862" s="40"/>
      <c r="P4862" s="40"/>
      <c r="Q4862" s="40"/>
      <c r="R4862" s="68"/>
      <c r="S4862" s="69"/>
      <c r="T4862" s="14"/>
      <c r="U4862" s="20"/>
      <c r="V4862" s="534"/>
      <c r="W4862" s="534"/>
      <c r="Z4862" s="467"/>
    </row>
    <row r="4863" spans="1:26" s="751" customFormat="1" ht="24.75" customHeight="1" x14ac:dyDescent="0.15">
      <c r="A4863" s="728">
        <v>17</v>
      </c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40"/>
      <c r="O4863" s="40"/>
      <c r="P4863" s="40"/>
      <c r="Q4863" s="40"/>
      <c r="R4863" s="68"/>
      <c r="S4863" s="69"/>
      <c r="T4863" s="14"/>
      <c r="U4863" s="20"/>
      <c r="V4863" s="534"/>
      <c r="W4863" s="534"/>
      <c r="Z4863" s="467"/>
    </row>
    <row r="4864" spans="1:26" s="751" customFormat="1" ht="24.75" customHeight="1" x14ac:dyDescent="0.15">
      <c r="A4864" s="728">
        <v>18</v>
      </c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40"/>
      <c r="O4864" s="40"/>
      <c r="P4864" s="40"/>
      <c r="Q4864" s="40"/>
      <c r="R4864" s="68"/>
      <c r="S4864" s="69"/>
      <c r="T4864" s="14"/>
      <c r="U4864" s="20"/>
      <c r="V4864" s="534"/>
      <c r="W4864" s="534"/>
      <c r="Z4864" s="467"/>
    </row>
    <row r="4865" spans="1:26" s="751" customFormat="1" ht="24.75" customHeight="1" x14ac:dyDescent="0.15">
      <c r="A4865" s="8">
        <v>19</v>
      </c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40"/>
      <c r="O4865" s="40"/>
      <c r="P4865" s="40"/>
      <c r="Q4865" s="40"/>
      <c r="R4865" s="10"/>
      <c r="S4865" s="69"/>
      <c r="T4865" s="14"/>
      <c r="U4865" s="20"/>
      <c r="V4865" s="534"/>
      <c r="W4865" s="534"/>
      <c r="Z4865" s="467"/>
    </row>
    <row r="4866" spans="1:26" s="751" customFormat="1" ht="24.75" customHeight="1" x14ac:dyDescent="0.15">
      <c r="A4866" s="8">
        <v>20</v>
      </c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9"/>
      <c r="S4866" s="4"/>
      <c r="T4866" s="14"/>
      <c r="U4866" s="20"/>
      <c r="V4866" s="534"/>
      <c r="W4866" s="534"/>
      <c r="Z4866" s="467"/>
    </row>
    <row r="4867" spans="1:26" s="751" customFormat="1" ht="24.75" customHeight="1" x14ac:dyDescent="0.15">
      <c r="A4867" s="8">
        <v>21</v>
      </c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14"/>
      <c r="U4867" s="20"/>
      <c r="V4867" s="534"/>
      <c r="W4867" s="534"/>
      <c r="Z4867" s="467"/>
    </row>
    <row r="4868" spans="1:26" s="751" customFormat="1" ht="24.75" customHeight="1" x14ac:dyDescent="0.15">
      <c r="A4868" s="8">
        <v>22</v>
      </c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14"/>
      <c r="U4868" s="20"/>
      <c r="V4868" s="534"/>
      <c r="W4868" s="534"/>
      <c r="Z4868" s="467"/>
    </row>
    <row r="4869" spans="1:26" s="751" customFormat="1" ht="24.75" customHeight="1" x14ac:dyDescent="0.15">
      <c r="A4869" s="8">
        <v>23</v>
      </c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14"/>
      <c r="U4869" s="20"/>
      <c r="V4869" s="534"/>
      <c r="W4869" s="534"/>
      <c r="Z4869" s="467"/>
    </row>
    <row r="4870" spans="1:26" s="751" customFormat="1" ht="24.75" customHeight="1" x14ac:dyDescent="0.15">
      <c r="A4870" s="8">
        <v>24</v>
      </c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14"/>
      <c r="U4870" s="20"/>
      <c r="V4870" s="534"/>
      <c r="W4870" s="534"/>
      <c r="Z4870" s="467"/>
    </row>
    <row r="4871" spans="1:26" s="751" customFormat="1" ht="24.75" customHeight="1" x14ac:dyDescent="0.15">
      <c r="A4871" s="8">
        <v>25</v>
      </c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14"/>
      <c r="U4871" s="20"/>
      <c r="V4871" s="534"/>
      <c r="W4871" s="534"/>
      <c r="Z4871" s="467"/>
    </row>
    <row r="4872" spans="1:26" s="751" customFormat="1" ht="24.75" customHeight="1" x14ac:dyDescent="0.15">
      <c r="A4872" s="8">
        <v>26</v>
      </c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14"/>
      <c r="U4872" s="20"/>
      <c r="V4872" s="534"/>
      <c r="W4872" s="534"/>
      <c r="Z4872" s="467"/>
    </row>
    <row r="4873" spans="1:26" s="751" customFormat="1" ht="24.75" customHeight="1" x14ac:dyDescent="0.15">
      <c r="A4873" s="8">
        <v>27</v>
      </c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14"/>
      <c r="U4873" s="20"/>
      <c r="V4873" s="534"/>
      <c r="W4873" s="534"/>
      <c r="Z4873" s="467"/>
    </row>
    <row r="4874" spans="1:26" s="751" customFormat="1" ht="24.75" customHeight="1" x14ac:dyDescent="0.15">
      <c r="A4874" s="8">
        <v>28</v>
      </c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14"/>
      <c r="U4874" s="20"/>
      <c r="V4874" s="534"/>
      <c r="W4874" s="534"/>
      <c r="Z4874" s="467"/>
    </row>
    <row r="4875" spans="1:26" s="751" customFormat="1" ht="24.75" customHeight="1" x14ac:dyDescent="0.15">
      <c r="A4875" s="8">
        <v>29</v>
      </c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14"/>
      <c r="U4875" s="20"/>
      <c r="V4875" s="534"/>
      <c r="W4875" s="534"/>
      <c r="Z4875" s="467"/>
    </row>
    <row r="4876" spans="1:26" s="751" customFormat="1" ht="24.75" customHeight="1" x14ac:dyDescent="0.15">
      <c r="A4876" s="44">
        <v>30</v>
      </c>
      <c r="B4876" s="45"/>
      <c r="C4876" s="45"/>
      <c r="D4876" s="45"/>
      <c r="E4876" s="45"/>
      <c r="F4876" s="45"/>
      <c r="G4876" s="45"/>
      <c r="H4876" s="45"/>
      <c r="I4876" s="45"/>
      <c r="J4876" s="45"/>
      <c r="K4876" s="45"/>
      <c r="L4876" s="45"/>
      <c r="M4876" s="45"/>
      <c r="N4876" s="45"/>
      <c r="O4876" s="45"/>
      <c r="P4876" s="45"/>
      <c r="Q4876" s="45"/>
      <c r="R4876" s="45"/>
      <c r="S4876" s="45"/>
      <c r="T4876" s="46"/>
      <c r="U4876" s="47"/>
      <c r="V4876" s="534"/>
      <c r="W4876" s="534"/>
      <c r="Z4876" s="467"/>
    </row>
    <row r="4877" spans="1:26" s="751" customFormat="1" ht="24.75" customHeight="1" x14ac:dyDescent="0.15">
      <c r="A4877" s="44">
        <v>31</v>
      </c>
      <c r="B4877" s="45"/>
      <c r="C4877" s="45"/>
      <c r="D4877" s="45"/>
      <c r="E4877" s="45"/>
      <c r="F4877" s="45"/>
      <c r="G4877" s="45"/>
      <c r="H4877" s="45"/>
      <c r="I4877" s="45"/>
      <c r="J4877" s="45"/>
      <c r="K4877" s="45"/>
      <c r="L4877" s="45"/>
      <c r="M4877" s="45"/>
      <c r="N4877" s="45"/>
      <c r="O4877" s="45"/>
      <c r="P4877" s="45"/>
      <c r="Q4877" s="45"/>
      <c r="R4877" s="45"/>
      <c r="S4877" s="45"/>
      <c r="T4877" s="46"/>
      <c r="U4877" s="47"/>
      <c r="V4877" s="534"/>
      <c r="W4877" s="534"/>
      <c r="Z4877" s="467"/>
    </row>
    <row r="4878" spans="1:26" s="751" customFormat="1" ht="24.75" customHeight="1" x14ac:dyDescent="0.15">
      <c r="A4878" s="44">
        <v>32</v>
      </c>
      <c r="B4878" s="45"/>
      <c r="C4878" s="45"/>
      <c r="D4878" s="45"/>
      <c r="E4878" s="45"/>
      <c r="F4878" s="45"/>
      <c r="G4878" s="45"/>
      <c r="H4878" s="45"/>
      <c r="I4878" s="45"/>
      <c r="J4878" s="45"/>
      <c r="K4878" s="45"/>
      <c r="L4878" s="45"/>
      <c r="M4878" s="45"/>
      <c r="N4878" s="45"/>
      <c r="O4878" s="45"/>
      <c r="P4878" s="45"/>
      <c r="Q4878" s="45"/>
      <c r="R4878" s="45"/>
      <c r="S4878" s="45"/>
      <c r="T4878" s="46"/>
      <c r="U4878" s="47"/>
      <c r="V4878" s="534"/>
      <c r="W4878" s="534"/>
      <c r="Z4878" s="467"/>
    </row>
    <row r="4879" spans="1:26" s="751" customFormat="1" ht="24.75" customHeight="1" thickBot="1" x14ac:dyDescent="0.2">
      <c r="A4879" s="48">
        <v>33</v>
      </c>
      <c r="B4879" s="12"/>
      <c r="C4879" s="12"/>
      <c r="D4879" s="12"/>
      <c r="E4879" s="12"/>
      <c r="F4879" s="12"/>
      <c r="G4879" s="12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31"/>
      <c r="U4879" s="32"/>
      <c r="V4879" s="534"/>
      <c r="W4879" s="534"/>
      <c r="Z4879" s="467"/>
    </row>
    <row r="4880" spans="1:26" s="751" customFormat="1" ht="20.100000000000001" customHeight="1" thickBot="1" x14ac:dyDescent="0.2">
      <c r="A4880" s="1522" t="s">
        <v>1017</v>
      </c>
      <c r="B4880" s="1523"/>
      <c r="C4880" s="1561" t="s">
        <v>1179</v>
      </c>
      <c r="D4880" s="1562"/>
      <c r="E4880" s="1562"/>
      <c r="F4880" s="1563"/>
      <c r="G4880" s="13"/>
      <c r="H4880" s="13"/>
      <c r="I4880" s="13"/>
      <c r="J4880" s="13"/>
      <c r="K4880" s="13"/>
      <c r="L4880" s="13"/>
      <c r="M4880" s="13"/>
      <c r="N4880" s="13"/>
      <c r="O4880" s="13"/>
      <c r="P4880" s="13"/>
      <c r="Q4880" s="13"/>
      <c r="R4880" s="13"/>
      <c r="S4880" s="13"/>
      <c r="T4880" s="467"/>
      <c r="U4880" s="467"/>
      <c r="V4880" s="534"/>
      <c r="W4880" s="534"/>
      <c r="Z4880" s="467"/>
    </row>
    <row r="4881" spans="1:26" s="751" customFormat="1" ht="31.5" customHeight="1" thickBot="1" x14ac:dyDescent="0.2">
      <c r="A4881" s="1476" t="s">
        <v>829</v>
      </c>
      <c r="B4881" s="1477"/>
      <c r="C4881" s="1477"/>
      <c r="D4881" s="1477"/>
      <c r="E4881" s="1478"/>
      <c r="F4881" s="602" t="s">
        <v>1766</v>
      </c>
      <c r="G4881" s="1"/>
      <c r="H4881" s="1479" t="s">
        <v>830</v>
      </c>
      <c r="I4881" s="1480"/>
      <c r="J4881" s="1480"/>
      <c r="K4881" s="5" t="s">
        <v>135</v>
      </c>
      <c r="L4881" s="1457" t="s">
        <v>831</v>
      </c>
      <c r="M4881" s="1457"/>
      <c r="N4881" s="1458"/>
      <c r="O4881" s="1"/>
      <c r="P4881" s="6"/>
      <c r="Q4881" s="6"/>
      <c r="R4881" s="6"/>
      <c r="S4881" s="1"/>
      <c r="T4881" s="1648" t="s">
        <v>1</v>
      </c>
      <c r="U4881" s="1649"/>
      <c r="V4881" s="379">
        <f>V4883/V4888</f>
        <v>1.2524801587301586E-2</v>
      </c>
      <c r="W4881" s="379">
        <f>W4883/W4888</f>
        <v>1.2305068226120857E-2</v>
      </c>
      <c r="X4881" s="379">
        <f>AVERAGE(V4881,W4881)</f>
        <v>1.2414934906711222E-2</v>
      </c>
      <c r="Y4881" s="380" t="s">
        <v>832</v>
      </c>
      <c r="Z4881" s="381">
        <f>ROUND(X4881*1440,0)/1440</f>
        <v>1.2500000000000001E-2</v>
      </c>
    </row>
    <row r="4882" spans="1:26" s="751" customFormat="1" ht="9" customHeight="1" thickBot="1" x14ac:dyDescent="0.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534"/>
      <c r="U4882" s="534"/>
      <c r="V4882" s="379">
        <v>0.23611111111111113</v>
      </c>
      <c r="W4882" s="379">
        <v>0.23611111111111113</v>
      </c>
      <c r="X4882" s="1"/>
      <c r="Y4882" s="1"/>
      <c r="Z4882" s="13"/>
    </row>
    <row r="4883" spans="1:26" s="751" customFormat="1" ht="20.100000000000001" customHeight="1" thickBot="1" x14ac:dyDescent="0.2">
      <c r="A4883" s="1495" t="s">
        <v>833</v>
      </c>
      <c r="B4883" s="1483"/>
      <c r="C4883" s="1483" t="s">
        <v>834</v>
      </c>
      <c r="D4883" s="1483"/>
      <c r="E4883" s="1484"/>
      <c r="F4883" s="1453"/>
      <c r="G4883" s="1454"/>
      <c r="H4883" s="1454"/>
      <c r="I4883" s="1454"/>
      <c r="J4883" s="1454"/>
      <c r="K4883" s="1"/>
      <c r="L4883" s="1"/>
      <c r="M4883" s="1"/>
      <c r="N4883" s="1463" t="s">
        <v>835</v>
      </c>
      <c r="O4883" s="1464"/>
      <c r="P4883" s="1503">
        <f>Z4881</f>
        <v>1.2500000000000001E-2</v>
      </c>
      <c r="Q4883" s="1504"/>
      <c r="R4883" s="1"/>
      <c r="S4883" s="7" t="s">
        <v>836</v>
      </c>
      <c r="T4883" s="1526">
        <v>5.8333333333333327E-2</v>
      </c>
      <c r="U4883" s="1527"/>
      <c r="V4883" s="379">
        <f>V4884-V4882</f>
        <v>0.70138888888888884</v>
      </c>
      <c r="W4883" s="379">
        <f>W4884-W4882</f>
        <v>0.70138888888888884</v>
      </c>
      <c r="X4883" s="1"/>
      <c r="Y4883" s="1"/>
      <c r="Z4883" s="13"/>
    </row>
    <row r="4884" spans="1:26" s="751" customFormat="1" ht="9" customHeight="1" thickBot="1" x14ac:dyDescent="0.2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534"/>
      <c r="U4884" s="534"/>
      <c r="V4884" s="379">
        <v>0.9375</v>
      </c>
      <c r="W4884" s="379">
        <v>0.9375</v>
      </c>
      <c r="X4884" s="1"/>
      <c r="Y4884" s="1"/>
      <c r="Z4884" s="13"/>
    </row>
    <row r="4885" spans="1:26" s="751" customFormat="1" ht="20.100000000000001" customHeight="1" x14ac:dyDescent="0.15">
      <c r="A4885" s="1499" t="s">
        <v>837</v>
      </c>
      <c r="B4885" s="1494">
        <v>1</v>
      </c>
      <c r="C4885" s="1494"/>
      <c r="D4885" s="1494">
        <v>2</v>
      </c>
      <c r="E4885" s="1494"/>
      <c r="F4885" s="1494">
        <v>3</v>
      </c>
      <c r="G4885" s="1494"/>
      <c r="H4885" s="1494">
        <v>4</v>
      </c>
      <c r="I4885" s="1494"/>
      <c r="J4885" s="1494">
        <v>5</v>
      </c>
      <c r="K4885" s="1494"/>
      <c r="L4885" s="1494">
        <v>6</v>
      </c>
      <c r="M4885" s="1494"/>
      <c r="N4885" s="1494">
        <v>7</v>
      </c>
      <c r="O4885" s="1494"/>
      <c r="P4885" s="1494">
        <v>8</v>
      </c>
      <c r="Q4885" s="1494"/>
      <c r="R4885" s="1494">
        <v>9</v>
      </c>
      <c r="S4885" s="1494"/>
      <c r="T4885" s="1501">
        <v>10</v>
      </c>
      <c r="U4885" s="1502"/>
      <c r="V4885" s="1"/>
      <c r="W4885" s="1"/>
      <c r="X4885" s="1"/>
      <c r="Y4885" s="1"/>
      <c r="Z4885" s="13"/>
    </row>
    <row r="4886" spans="1:26" s="751" customFormat="1" ht="20.100000000000001" customHeight="1" x14ac:dyDescent="0.15">
      <c r="A4886" s="1500"/>
      <c r="B4886" s="9" t="s">
        <v>830</v>
      </c>
      <c r="C4886" s="9" t="s">
        <v>838</v>
      </c>
      <c r="D4886" s="9" t="s">
        <v>830</v>
      </c>
      <c r="E4886" s="9" t="s">
        <v>839</v>
      </c>
      <c r="F4886" s="9" t="s">
        <v>830</v>
      </c>
      <c r="G4886" s="9" t="s">
        <v>840</v>
      </c>
      <c r="H4886" s="9" t="s">
        <v>830</v>
      </c>
      <c r="I4886" s="9" t="s">
        <v>839</v>
      </c>
      <c r="J4886" s="9" t="s">
        <v>830</v>
      </c>
      <c r="K4886" s="9" t="s">
        <v>838</v>
      </c>
      <c r="L4886" s="9" t="s">
        <v>841</v>
      </c>
      <c r="M4886" s="9" t="s">
        <v>838</v>
      </c>
      <c r="N4886" s="9" t="s">
        <v>841</v>
      </c>
      <c r="O4886" s="9" t="s">
        <v>840</v>
      </c>
      <c r="P4886" s="9" t="s">
        <v>841</v>
      </c>
      <c r="Q4886" s="9" t="s">
        <v>838</v>
      </c>
      <c r="R4886" s="9"/>
      <c r="S4886" s="9"/>
      <c r="T4886" s="10"/>
      <c r="U4886" s="16"/>
      <c r="V4886" s="1"/>
      <c r="W4886" s="1"/>
      <c r="X4886" s="1"/>
      <c r="Y4886" s="1"/>
      <c r="Z4886" s="13"/>
    </row>
    <row r="4887" spans="1:26" s="751" customFormat="1" ht="24" customHeight="1" x14ac:dyDescent="0.15">
      <c r="A4887" s="108">
        <v>1</v>
      </c>
      <c r="B4887" s="52"/>
      <c r="C4887" s="52" t="s">
        <v>842</v>
      </c>
      <c r="D4887" s="40">
        <v>0.29861111111111122</v>
      </c>
      <c r="E4887" s="40">
        <v>0.35972222222222239</v>
      </c>
      <c r="F4887" s="49">
        <v>0.44652777777777802</v>
      </c>
      <c r="G4887" s="40">
        <v>0.50486111111111143</v>
      </c>
      <c r="H4887" s="3">
        <v>0.61944444444444424</v>
      </c>
      <c r="I4887" s="3">
        <v>0.67916666666666636</v>
      </c>
      <c r="J4887" s="71">
        <v>0.75972222222222152</v>
      </c>
      <c r="K4887" s="3">
        <v>0.8319444444444436</v>
      </c>
      <c r="L4887" s="3"/>
      <c r="M4887" s="3"/>
      <c r="N4887" s="3"/>
      <c r="O4887" s="40"/>
      <c r="P4887" s="10"/>
      <c r="Q4887" s="40"/>
      <c r="R4887" s="68"/>
      <c r="S4887" s="69"/>
      <c r="T4887" s="14"/>
      <c r="U4887" s="20"/>
      <c r="V4887" s="383">
        <f>COUNTA(B4887:U4919)</f>
        <v>113</v>
      </c>
      <c r="W4887" s="384">
        <f>V4887/12/2</f>
        <v>4.708333333333333</v>
      </c>
      <c r="X4887" s="1"/>
      <c r="Y4887" s="1"/>
      <c r="Z4887" s="13" t="s">
        <v>843</v>
      </c>
    </row>
    <row r="4888" spans="1:26" s="751" customFormat="1" ht="24" customHeight="1" x14ac:dyDescent="0.15">
      <c r="A4888" s="400" t="s">
        <v>53</v>
      </c>
      <c r="B4888" s="52"/>
      <c r="C4888" s="40">
        <v>0.23611111111111113</v>
      </c>
      <c r="D4888" s="40">
        <v>0.3090277777777779</v>
      </c>
      <c r="E4888" s="40">
        <v>0.37291666666666684</v>
      </c>
      <c r="F4888" s="49">
        <v>0.46111111111111136</v>
      </c>
      <c r="G4888" s="40">
        <v>0.51944444444444471</v>
      </c>
      <c r="H4888" s="3">
        <v>0.6319444444444442</v>
      </c>
      <c r="I4888" s="3">
        <v>0.69236111111111076</v>
      </c>
      <c r="J4888" s="3">
        <v>0.77291666666666592</v>
      </c>
      <c r="K4888" s="3">
        <v>0.84374999999999911</v>
      </c>
      <c r="L4888" s="3"/>
      <c r="M4888" s="3"/>
      <c r="N4888" s="3"/>
      <c r="O4888" s="40"/>
      <c r="P4888" s="10"/>
      <c r="Q4888" s="40"/>
      <c r="R4888" s="68"/>
      <c r="S4888" s="69"/>
      <c r="T4888" s="14"/>
      <c r="U4888" s="20"/>
      <c r="V4888" s="386">
        <f>COUNTA(B4887:B4919,D4887:D4919,F4887:F4919,H4887:H4919,J4887:J4919,L4887:L4919,N4887:N4919,P4887:P4919,R4887:R4919,T4887:T4919)</f>
        <v>56</v>
      </c>
      <c r="W4888" s="386">
        <f>COUNTA(C4887:C4919,E4887:E4919,G4887:G4919,I4887:I4919,K4887:K4919,M4887:M4919,O4887:O4919,Q4887:Q4919,S4887:S4919,U4887:U4919)</f>
        <v>57</v>
      </c>
      <c r="X4888" s="1"/>
      <c r="Y4888" s="1"/>
      <c r="Z4888" s="13" t="s">
        <v>843</v>
      </c>
    </row>
    <row r="4889" spans="1:26" s="751" customFormat="1" ht="24" customHeight="1" x14ac:dyDescent="0.15">
      <c r="A4889" s="400">
        <v>3</v>
      </c>
      <c r="B4889" s="40"/>
      <c r="C4889" s="40">
        <v>0.24791666666666667</v>
      </c>
      <c r="D4889" s="40">
        <v>0.31944444444444459</v>
      </c>
      <c r="E4889" s="40">
        <v>0.38472222222222241</v>
      </c>
      <c r="F4889" s="49">
        <v>0.4756944444444447</v>
      </c>
      <c r="G4889" s="40">
        <v>0.53402777777777799</v>
      </c>
      <c r="H4889" s="3">
        <v>0.6451388888888886</v>
      </c>
      <c r="I4889" s="3">
        <v>0.70555555555555516</v>
      </c>
      <c r="J4889" s="3">
        <v>0.78611111111111032</v>
      </c>
      <c r="K4889" s="3">
        <v>0.85486111111111018</v>
      </c>
      <c r="L4889" s="3"/>
      <c r="M4889" s="3"/>
      <c r="N4889" s="3"/>
      <c r="O4889" s="40"/>
      <c r="P4889" s="10"/>
      <c r="Q4889" s="40"/>
      <c r="R4889" s="68"/>
      <c r="S4889" s="69"/>
      <c r="T4889" s="14"/>
      <c r="U4889" s="20"/>
      <c r="V4889" s="1"/>
      <c r="W4889" s="1"/>
      <c r="X4889" s="1"/>
      <c r="Y4889" s="1"/>
      <c r="Z4889" s="13" t="s">
        <v>843</v>
      </c>
    </row>
    <row r="4890" spans="1:26" s="751" customFormat="1" ht="24" customHeight="1" x14ac:dyDescent="0.15">
      <c r="A4890" s="400">
        <v>4</v>
      </c>
      <c r="B4890" s="40"/>
      <c r="C4890" s="71">
        <v>0.25972222222222224</v>
      </c>
      <c r="D4890" s="40">
        <v>0.33125000000000016</v>
      </c>
      <c r="E4890" s="40">
        <v>0.39583333333333354</v>
      </c>
      <c r="F4890" s="49">
        <v>0.49027777777777803</v>
      </c>
      <c r="G4890" s="40">
        <v>0.54861111111111127</v>
      </c>
      <c r="H4890" s="3">
        <v>0.65763888888888855</v>
      </c>
      <c r="I4890" s="3">
        <v>0.71874999999999956</v>
      </c>
      <c r="J4890" s="3">
        <v>0.79999999999999927</v>
      </c>
      <c r="K4890" s="3">
        <v>0.86597222222222126</v>
      </c>
      <c r="L4890" s="3">
        <v>0.93749999999999911</v>
      </c>
      <c r="M4890" s="3"/>
      <c r="N4890" s="3"/>
      <c r="O4890" s="40"/>
      <c r="P4890" s="10"/>
      <c r="Q4890" s="40"/>
      <c r="R4890" s="68"/>
      <c r="S4890" s="69"/>
      <c r="T4890" s="14"/>
      <c r="U4890" s="20"/>
      <c r="V4890" s="390">
        <f>L4888-L4887</f>
        <v>0</v>
      </c>
      <c r="W4890" s="390">
        <f>K4896-K4895</f>
        <v>-0.93749999999999889</v>
      </c>
      <c r="X4890" s="1"/>
      <c r="Y4890" s="1"/>
      <c r="Z4890" s="13"/>
    </row>
    <row r="4891" spans="1:26" s="751" customFormat="1" ht="24" customHeight="1" x14ac:dyDescent="0.15">
      <c r="A4891" s="400" t="s">
        <v>56</v>
      </c>
      <c r="B4891" s="40"/>
      <c r="C4891" s="43">
        <v>0.27083333333333337</v>
      </c>
      <c r="D4891" s="40">
        <v>0.34375000000000017</v>
      </c>
      <c r="E4891" s="40">
        <v>0.40694444444444466</v>
      </c>
      <c r="F4891" s="49">
        <v>0.50486111111111132</v>
      </c>
      <c r="G4891" s="40">
        <v>0.56319444444444455</v>
      </c>
      <c r="H4891" s="3">
        <v>0.66944444444444406</v>
      </c>
      <c r="I4891" s="3">
        <v>0.73194444444444395</v>
      </c>
      <c r="J4891" s="3">
        <v>0.81388888888888822</v>
      </c>
      <c r="K4891" s="3">
        <v>0.87847222222222121</v>
      </c>
      <c r="L4891" s="920"/>
      <c r="M4891" s="3"/>
      <c r="N4891" s="3"/>
      <c r="O4891" s="40"/>
      <c r="P4891" s="10"/>
      <c r="Q4891" s="40"/>
      <c r="R4891" s="68"/>
      <c r="S4891" s="69"/>
      <c r="T4891" s="14"/>
      <c r="U4891" s="20"/>
      <c r="V4891" s="390">
        <f t="shared" ref="V4891:V4897" si="59">L4889-L4888</f>
        <v>0</v>
      </c>
      <c r="W4891" s="390">
        <f>K4897-K4896</f>
        <v>0</v>
      </c>
      <c r="X4891" s="1"/>
      <c r="Y4891" s="1"/>
      <c r="Z4891" s="13" t="s">
        <v>843</v>
      </c>
    </row>
    <row r="4892" spans="1:26" s="751" customFormat="1" ht="24" customHeight="1" x14ac:dyDescent="0.15">
      <c r="A4892" s="400">
        <v>6</v>
      </c>
      <c r="B4892" s="52" t="s">
        <v>844</v>
      </c>
      <c r="C4892" s="43">
        <v>0.28125000000000006</v>
      </c>
      <c r="D4892" s="40">
        <v>0.35625000000000018</v>
      </c>
      <c r="E4892" s="40">
        <v>0.41805555555555579</v>
      </c>
      <c r="F4892" s="49">
        <v>0.5194444444444446</v>
      </c>
      <c r="G4892" s="40">
        <v>0.57777777777777783</v>
      </c>
      <c r="H4892" s="3">
        <v>0.68124999999999958</v>
      </c>
      <c r="I4892" s="3">
        <v>0.74513888888888835</v>
      </c>
      <c r="J4892" s="3">
        <v>0.82916666666666594</v>
      </c>
      <c r="K4892" s="3">
        <v>0.89236111111111016</v>
      </c>
      <c r="L4892" s="3"/>
      <c r="M4892" s="3"/>
      <c r="N4892" s="3"/>
      <c r="O4892" s="3"/>
      <c r="P4892" s="3"/>
      <c r="Q4892" s="3"/>
      <c r="R4892" s="3"/>
      <c r="S4892" s="3"/>
      <c r="T4892" s="14"/>
      <c r="U4892" s="20"/>
      <c r="V4892" s="390">
        <f t="shared" si="59"/>
        <v>0.93749999999999911</v>
      </c>
      <c r="W4892" s="390">
        <f t="shared" ref="W4892:W4897" si="60">K4898-K4897</f>
        <v>0</v>
      </c>
      <c r="X4892" s="1"/>
      <c r="Y4892" s="1"/>
      <c r="Z4892" s="13" t="s">
        <v>843</v>
      </c>
    </row>
    <row r="4893" spans="1:26" s="751" customFormat="1" ht="24" customHeight="1" x14ac:dyDescent="0.15">
      <c r="A4893" s="400" t="s">
        <v>58</v>
      </c>
      <c r="B4893" s="40">
        <v>0.23611111111111113</v>
      </c>
      <c r="C4893" s="43">
        <v>0.29166666666666674</v>
      </c>
      <c r="D4893" s="40">
        <v>0.36875000000000019</v>
      </c>
      <c r="E4893" s="40">
        <v>0.42916666666666692</v>
      </c>
      <c r="F4893" s="49">
        <v>0.53402777777777788</v>
      </c>
      <c r="G4893" s="40">
        <v>0.59236111111111112</v>
      </c>
      <c r="H4893" s="3">
        <v>0.69305555555555509</v>
      </c>
      <c r="I4893" s="3">
        <v>0.75763888888888831</v>
      </c>
      <c r="J4893" s="3">
        <v>0.84444444444444366</v>
      </c>
      <c r="K4893" s="3">
        <v>0.90694444444444344</v>
      </c>
      <c r="L4893" s="3"/>
      <c r="M4893" s="3"/>
      <c r="N4893" s="3"/>
      <c r="O4893" s="3"/>
      <c r="P4893" s="3"/>
      <c r="Q4893" s="3"/>
      <c r="R4893" s="3"/>
      <c r="S4893" s="3"/>
      <c r="T4893" s="14"/>
      <c r="U4893" s="20"/>
      <c r="V4893" s="390">
        <f>L4891-L4890</f>
        <v>-0.93749999999999911</v>
      </c>
      <c r="W4893" s="390">
        <f t="shared" si="60"/>
        <v>0</v>
      </c>
      <c r="X4893" s="1"/>
      <c r="Y4893" s="1"/>
      <c r="Z4893" s="13" t="s">
        <v>843</v>
      </c>
    </row>
    <row r="4894" spans="1:26" s="751" customFormat="1" ht="24" customHeight="1" x14ac:dyDescent="0.15">
      <c r="A4894" s="400">
        <v>8</v>
      </c>
      <c r="B4894" s="40">
        <v>0.24652777777777779</v>
      </c>
      <c r="C4894" s="43">
        <v>0.30208333333333343</v>
      </c>
      <c r="D4894" s="40">
        <v>0.38194444444444464</v>
      </c>
      <c r="E4894" s="40">
        <v>0.44027777777777805</v>
      </c>
      <c r="F4894" s="49">
        <v>0.54861111111111116</v>
      </c>
      <c r="G4894" s="40">
        <v>0.6069444444444444</v>
      </c>
      <c r="H4894" s="71">
        <v>0.70416666666666616</v>
      </c>
      <c r="I4894" s="3">
        <v>0.77013888888888826</v>
      </c>
      <c r="J4894" s="3">
        <v>0.86041666666666594</v>
      </c>
      <c r="K4894" s="3">
        <v>0.92222222222222117</v>
      </c>
      <c r="L4894" s="3"/>
      <c r="M4894" s="3"/>
      <c r="N4894" s="3"/>
      <c r="O4894" s="3"/>
      <c r="P4894" s="3"/>
      <c r="Q4894" s="3"/>
      <c r="R4894" s="3"/>
      <c r="S4894" s="3"/>
      <c r="T4894" s="14"/>
      <c r="U4894" s="20"/>
      <c r="V4894" s="390">
        <f>L4892-L4891</f>
        <v>0</v>
      </c>
      <c r="W4894" s="390">
        <f t="shared" si="60"/>
        <v>0</v>
      </c>
      <c r="X4894" s="1"/>
      <c r="Y4894" s="1"/>
      <c r="Z4894" s="13" t="s">
        <v>843</v>
      </c>
    </row>
    <row r="4895" spans="1:26" s="751" customFormat="1" ht="24" customHeight="1" x14ac:dyDescent="0.15">
      <c r="A4895" s="400" t="s">
        <v>60</v>
      </c>
      <c r="B4895" s="40">
        <v>0.25694444444444448</v>
      </c>
      <c r="C4895" s="43">
        <v>0.31250000000000011</v>
      </c>
      <c r="D4895" s="40">
        <v>0.39444444444444465</v>
      </c>
      <c r="E4895" s="40">
        <v>0.45277777777777806</v>
      </c>
      <c r="F4895" s="49">
        <v>0.56319444444444444</v>
      </c>
      <c r="G4895" s="40">
        <v>0.62152777777777768</v>
      </c>
      <c r="H4895" s="71">
        <v>0.71527777777777724</v>
      </c>
      <c r="I4895" s="3">
        <v>0.78263888888888822</v>
      </c>
      <c r="J4895" s="3">
        <v>0.87638888888888822</v>
      </c>
      <c r="K4895" s="3">
        <v>0.93749999999999889</v>
      </c>
      <c r="L4895" s="3"/>
      <c r="M4895" s="3"/>
      <c r="N4895" s="3"/>
      <c r="O4895" s="3"/>
      <c r="P4895" s="3"/>
      <c r="Q4895" s="3"/>
      <c r="R4895" s="3"/>
      <c r="S4895" s="3"/>
      <c r="T4895" s="14"/>
      <c r="U4895" s="20"/>
      <c r="V4895" s="390">
        <f t="shared" si="59"/>
        <v>0</v>
      </c>
      <c r="W4895" s="390">
        <f t="shared" si="60"/>
        <v>0</v>
      </c>
      <c r="X4895" s="1"/>
      <c r="Y4895" s="1"/>
      <c r="Z4895" s="13" t="s">
        <v>843</v>
      </c>
    </row>
    <row r="4896" spans="1:26" s="751" customFormat="1" ht="24" customHeight="1" x14ac:dyDescent="0.15">
      <c r="A4896" s="400">
        <v>10</v>
      </c>
      <c r="B4896" s="110">
        <v>0.26736111111111116</v>
      </c>
      <c r="C4896" s="1190">
        <v>0.3229166666666668</v>
      </c>
      <c r="D4896" s="110">
        <v>0.40694444444444466</v>
      </c>
      <c r="E4896" s="110">
        <v>0.46527777777777807</v>
      </c>
      <c r="F4896" s="110">
        <v>0.57777777777777772</v>
      </c>
      <c r="G4896" s="110">
        <v>0.63611111111111096</v>
      </c>
      <c r="H4896" s="744">
        <v>0.72638888888888831</v>
      </c>
      <c r="I4896" s="15">
        <v>0.79513888888888817</v>
      </c>
      <c r="J4896" s="15">
        <v>0.89166666666666594</v>
      </c>
      <c r="K4896" s="914"/>
      <c r="L4896" s="3"/>
      <c r="M4896" s="3"/>
      <c r="N4896" s="3"/>
      <c r="O4896" s="3"/>
      <c r="P4896" s="3"/>
      <c r="Q4896" s="3"/>
      <c r="R4896" s="3"/>
      <c r="S4896" s="3"/>
      <c r="T4896" s="14"/>
      <c r="U4896" s="20"/>
      <c r="V4896" s="390">
        <f t="shared" si="59"/>
        <v>0</v>
      </c>
      <c r="W4896" s="390">
        <f t="shared" si="60"/>
        <v>0</v>
      </c>
      <c r="X4896" s="1"/>
      <c r="Y4896" s="1"/>
      <c r="Z4896" s="13"/>
    </row>
    <row r="4897" spans="1:27" s="751" customFormat="1" ht="24" customHeight="1" x14ac:dyDescent="0.15">
      <c r="A4897" s="400" t="s">
        <v>62</v>
      </c>
      <c r="B4897" s="110">
        <v>0.27777777777777785</v>
      </c>
      <c r="C4897" s="744">
        <v>0.33402777777777792</v>
      </c>
      <c r="D4897" s="110">
        <v>0.41944444444444468</v>
      </c>
      <c r="E4897" s="110">
        <v>0.47777777777777808</v>
      </c>
      <c r="F4897" s="110">
        <v>0.59236111111111101</v>
      </c>
      <c r="G4897" s="110">
        <v>0.65069444444444424</v>
      </c>
      <c r="H4897" s="744">
        <v>0.73749999999999938</v>
      </c>
      <c r="I4897" s="15">
        <v>0.80763888888888813</v>
      </c>
      <c r="J4897" s="15">
        <v>0.90694444444444366</v>
      </c>
      <c r="K4897" s="15"/>
      <c r="L4897" s="3"/>
      <c r="M4897" s="3"/>
      <c r="N4897" s="3"/>
      <c r="O4897" s="3"/>
      <c r="P4897" s="3"/>
      <c r="Q4897" s="3"/>
      <c r="R4897" s="3"/>
      <c r="S4897" s="3"/>
      <c r="T4897" s="14"/>
      <c r="U4897" s="20"/>
      <c r="V4897" s="390">
        <f t="shared" si="59"/>
        <v>0</v>
      </c>
      <c r="W4897" s="390">
        <f t="shared" si="60"/>
        <v>0</v>
      </c>
      <c r="X4897" s="1"/>
      <c r="Y4897" s="1"/>
      <c r="Z4897" s="13"/>
    </row>
    <row r="4898" spans="1:27" s="751" customFormat="1" ht="24" customHeight="1" x14ac:dyDescent="0.15">
      <c r="A4898" s="400">
        <v>12</v>
      </c>
      <c r="B4898" s="110">
        <v>0.28819444444444453</v>
      </c>
      <c r="C4898" s="110">
        <v>0.34652777777777793</v>
      </c>
      <c r="D4898" s="110">
        <v>0.43194444444444469</v>
      </c>
      <c r="E4898" s="110">
        <v>0.49027777777777809</v>
      </c>
      <c r="F4898" s="110">
        <v>0.60694444444444429</v>
      </c>
      <c r="G4898" s="110">
        <v>0.66527777777777752</v>
      </c>
      <c r="H4898" s="744">
        <v>0.74861111111111045</v>
      </c>
      <c r="I4898" s="15">
        <v>0.82013888888888808</v>
      </c>
      <c r="J4898" s="15">
        <v>0.92222222222222139</v>
      </c>
      <c r="K4898" s="15"/>
      <c r="L4898" s="3"/>
      <c r="M4898" s="3"/>
      <c r="N4898" s="3"/>
      <c r="O4898" s="3"/>
      <c r="P4898" s="3"/>
      <c r="Q4898" s="3"/>
      <c r="R4898" s="3"/>
      <c r="S4898" s="3"/>
      <c r="T4898" s="14"/>
      <c r="U4898" s="20"/>
      <c r="V4898" s="390"/>
      <c r="W4898" s="1"/>
      <c r="X4898" s="1"/>
      <c r="Y4898" s="1"/>
      <c r="Z4898" s="13"/>
    </row>
    <row r="4899" spans="1:27" s="751" customFormat="1" ht="24" customHeight="1" x14ac:dyDescent="0.15">
      <c r="A4899" s="108">
        <v>13</v>
      </c>
      <c r="B4899" s="110"/>
      <c r="C4899" s="110"/>
      <c r="D4899" s="110"/>
      <c r="E4899" s="110"/>
      <c r="F4899" s="110"/>
      <c r="G4899" s="110"/>
      <c r="H4899" s="110"/>
      <c r="I4899" s="15"/>
      <c r="J4899" s="15"/>
      <c r="K4899" s="15"/>
      <c r="L4899" s="3"/>
      <c r="M4899" s="3"/>
      <c r="N4899" s="3"/>
      <c r="O4899" s="3"/>
      <c r="P4899" s="3"/>
      <c r="Q4899" s="3"/>
      <c r="R4899" s="3"/>
      <c r="S4899" s="3"/>
      <c r="T4899" s="14"/>
      <c r="U4899" s="20"/>
      <c r="V4899" s="1"/>
      <c r="W4899" s="1"/>
      <c r="X4899" s="1"/>
      <c r="Y4899" s="1"/>
      <c r="Z4899" s="13"/>
    </row>
    <row r="4900" spans="1:27" s="751" customFormat="1" ht="24" customHeight="1" x14ac:dyDescent="0.15">
      <c r="A4900" s="113">
        <v>14</v>
      </c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40"/>
      <c r="O4900" s="40"/>
      <c r="P4900" s="40"/>
      <c r="Q4900" s="40"/>
      <c r="R4900" s="40"/>
      <c r="S4900" s="40"/>
      <c r="T4900" s="14"/>
      <c r="U4900" s="20"/>
      <c r="V4900" s="1"/>
      <c r="W4900" s="1"/>
      <c r="X4900" s="1"/>
      <c r="Y4900" s="1"/>
      <c r="Z4900" s="13" t="s">
        <v>845</v>
      </c>
      <c r="AA4900" s="751" t="s">
        <v>370</v>
      </c>
    </row>
    <row r="4901" spans="1:27" s="751" customFormat="1" ht="24" customHeight="1" x14ac:dyDescent="0.15">
      <c r="A4901" s="113">
        <v>15</v>
      </c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40"/>
      <c r="O4901" s="40"/>
      <c r="P4901" s="10"/>
      <c r="Q4901" s="40"/>
      <c r="R4901" s="68"/>
      <c r="S4901" s="69"/>
      <c r="T4901" s="14"/>
      <c r="U4901" s="20"/>
      <c r="V4901" s="1"/>
      <c r="W4901" s="1"/>
      <c r="X4901" s="1"/>
      <c r="Y4901" s="1"/>
      <c r="Z4901" s="13" t="s">
        <v>846</v>
      </c>
    </row>
    <row r="4902" spans="1:27" s="751" customFormat="1" ht="24" customHeight="1" x14ac:dyDescent="0.15">
      <c r="A4902" s="728">
        <v>16</v>
      </c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40"/>
      <c r="O4902" s="40"/>
      <c r="P4902" s="40"/>
      <c r="Q4902" s="40"/>
      <c r="R4902" s="68"/>
      <c r="S4902" s="69"/>
      <c r="T4902" s="14"/>
      <c r="U4902" s="20"/>
      <c r="V4902" s="1"/>
      <c r="W4902" s="1"/>
      <c r="X4902" s="1"/>
      <c r="Y4902" s="1"/>
      <c r="Z4902" s="13"/>
    </row>
    <row r="4903" spans="1:27" s="751" customFormat="1" ht="24" customHeight="1" x14ac:dyDescent="0.15">
      <c r="A4903" s="728">
        <v>17</v>
      </c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40"/>
      <c r="O4903" s="40"/>
      <c r="P4903" s="40"/>
      <c r="Q4903" s="40"/>
      <c r="R4903" s="68"/>
      <c r="S4903" s="69"/>
      <c r="T4903" s="14"/>
      <c r="U4903" s="20"/>
      <c r="V4903" s="1"/>
      <c r="W4903" s="1"/>
      <c r="X4903" s="1"/>
      <c r="Y4903" s="1"/>
      <c r="Z4903" s="13"/>
    </row>
    <row r="4904" spans="1:27" s="751" customFormat="1" ht="24" customHeight="1" x14ac:dyDescent="0.15">
      <c r="A4904" s="728">
        <v>18</v>
      </c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40"/>
      <c r="O4904" s="40"/>
      <c r="P4904" s="40"/>
      <c r="Q4904" s="40"/>
      <c r="R4904" s="68"/>
      <c r="S4904" s="69"/>
      <c r="T4904" s="14"/>
      <c r="U4904" s="20"/>
      <c r="V4904" s="1"/>
      <c r="W4904" s="1"/>
      <c r="X4904" s="1"/>
      <c r="Y4904" s="1"/>
      <c r="Z4904" s="13"/>
    </row>
    <row r="4905" spans="1:27" s="751" customFormat="1" ht="24" customHeight="1" x14ac:dyDescent="0.15">
      <c r="A4905" s="728">
        <v>19</v>
      </c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40"/>
      <c r="O4905" s="40"/>
      <c r="P4905" s="40"/>
      <c r="Q4905" s="40"/>
      <c r="R4905" s="10"/>
      <c r="S4905" s="69"/>
      <c r="T4905" s="14"/>
      <c r="U4905" s="20"/>
      <c r="V4905" s="1"/>
      <c r="W4905" s="1"/>
      <c r="X4905" s="1"/>
      <c r="Y4905" s="1"/>
      <c r="Z4905" s="13"/>
    </row>
    <row r="4906" spans="1:27" s="751" customFormat="1" ht="24" customHeight="1" x14ac:dyDescent="0.15">
      <c r="A4906" s="728">
        <v>20</v>
      </c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9"/>
      <c r="S4906" s="4"/>
      <c r="T4906" s="14"/>
      <c r="U4906" s="20"/>
      <c r="V4906" s="1"/>
      <c r="W4906" s="1"/>
      <c r="X4906" s="1"/>
      <c r="Y4906" s="1"/>
      <c r="Z4906" s="13"/>
    </row>
    <row r="4907" spans="1:27" s="751" customFormat="1" ht="24" customHeight="1" x14ac:dyDescent="0.15">
      <c r="A4907" s="728">
        <v>21</v>
      </c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14"/>
      <c r="U4907" s="20"/>
      <c r="V4907" s="1"/>
      <c r="W4907" s="1"/>
      <c r="X4907" s="1"/>
      <c r="Y4907" s="1"/>
      <c r="Z4907" s="13"/>
    </row>
    <row r="4908" spans="1:27" s="751" customFormat="1" ht="24" customHeight="1" x14ac:dyDescent="0.15">
      <c r="A4908" s="8">
        <v>22</v>
      </c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14"/>
      <c r="U4908" s="20"/>
      <c r="V4908" s="1"/>
      <c r="W4908" s="1"/>
      <c r="X4908" s="1"/>
      <c r="Y4908" s="1"/>
      <c r="Z4908" s="13"/>
    </row>
    <row r="4909" spans="1:27" s="751" customFormat="1" ht="24" customHeight="1" x14ac:dyDescent="0.15">
      <c r="A4909" s="8">
        <v>23</v>
      </c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14"/>
      <c r="U4909" s="20"/>
      <c r="V4909" s="1"/>
      <c r="W4909" s="1"/>
      <c r="X4909" s="1"/>
      <c r="Y4909" s="1"/>
      <c r="Z4909" s="13"/>
    </row>
    <row r="4910" spans="1:27" s="751" customFormat="1" ht="24" customHeight="1" x14ac:dyDescent="0.15">
      <c r="A4910" s="8">
        <v>24</v>
      </c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14"/>
      <c r="U4910" s="20"/>
      <c r="V4910" s="1"/>
      <c r="W4910" s="1"/>
      <c r="X4910" s="1"/>
      <c r="Y4910" s="1"/>
      <c r="Z4910" s="13"/>
    </row>
    <row r="4911" spans="1:27" s="751" customFormat="1" ht="24" customHeight="1" x14ac:dyDescent="0.15">
      <c r="A4911" s="8">
        <v>25</v>
      </c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14"/>
      <c r="U4911" s="20"/>
      <c r="V4911" s="1"/>
      <c r="W4911" s="1"/>
      <c r="X4911" s="1"/>
      <c r="Y4911" s="1"/>
      <c r="Z4911" s="13"/>
    </row>
    <row r="4912" spans="1:27" s="751" customFormat="1" ht="24" customHeight="1" x14ac:dyDescent="0.15">
      <c r="A4912" s="8">
        <v>26</v>
      </c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14"/>
      <c r="U4912" s="20"/>
      <c r="V4912" s="1"/>
      <c r="W4912" s="1"/>
      <c r="X4912" s="1"/>
      <c r="Y4912" s="1"/>
      <c r="Z4912" s="13"/>
    </row>
    <row r="4913" spans="1:26" s="751" customFormat="1" ht="24" customHeight="1" x14ac:dyDescent="0.15">
      <c r="A4913" s="8">
        <v>27</v>
      </c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14"/>
      <c r="U4913" s="20"/>
      <c r="V4913" s="1"/>
      <c r="W4913" s="1"/>
      <c r="X4913" s="1"/>
      <c r="Y4913" s="1"/>
      <c r="Z4913" s="13"/>
    </row>
    <row r="4914" spans="1:26" s="751" customFormat="1" ht="24" customHeight="1" x14ac:dyDescent="0.15">
      <c r="A4914" s="8">
        <v>28</v>
      </c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14"/>
      <c r="U4914" s="20"/>
      <c r="V4914" s="1"/>
      <c r="W4914" s="1"/>
      <c r="X4914" s="1"/>
      <c r="Y4914" s="1"/>
      <c r="Z4914" s="13"/>
    </row>
    <row r="4915" spans="1:26" s="751" customFormat="1" ht="24" customHeight="1" x14ac:dyDescent="0.15">
      <c r="A4915" s="8">
        <v>29</v>
      </c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14"/>
      <c r="U4915" s="20"/>
      <c r="V4915" s="1"/>
      <c r="W4915" s="1"/>
      <c r="X4915" s="1"/>
      <c r="Y4915" s="1"/>
      <c r="Z4915" s="13"/>
    </row>
    <row r="4916" spans="1:26" s="751" customFormat="1" ht="24" customHeight="1" x14ac:dyDescent="0.15">
      <c r="A4916" s="8">
        <v>30</v>
      </c>
      <c r="B4916" s="45"/>
      <c r="C4916" s="45"/>
      <c r="D4916" s="45"/>
      <c r="E4916" s="45"/>
      <c r="F4916" s="45"/>
      <c r="G4916" s="45"/>
      <c r="H4916" s="45"/>
      <c r="I4916" s="45"/>
      <c r="J4916" s="45"/>
      <c r="K4916" s="45"/>
      <c r="L4916" s="45"/>
      <c r="M4916" s="45"/>
      <c r="N4916" s="45"/>
      <c r="O4916" s="45"/>
      <c r="P4916" s="45"/>
      <c r="Q4916" s="45"/>
      <c r="R4916" s="45"/>
      <c r="S4916" s="45"/>
      <c r="T4916" s="46"/>
      <c r="U4916" s="47"/>
      <c r="V4916" s="1"/>
      <c r="W4916" s="1"/>
      <c r="X4916" s="1"/>
      <c r="Y4916" s="1"/>
      <c r="Z4916" s="13"/>
    </row>
    <row r="4917" spans="1:26" s="751" customFormat="1" ht="24" customHeight="1" x14ac:dyDescent="0.15">
      <c r="A4917" s="8">
        <v>31</v>
      </c>
      <c r="B4917" s="45"/>
      <c r="C4917" s="45"/>
      <c r="D4917" s="45"/>
      <c r="E4917" s="45"/>
      <c r="F4917" s="45"/>
      <c r="G4917" s="45"/>
      <c r="H4917" s="45"/>
      <c r="I4917" s="45"/>
      <c r="J4917" s="45"/>
      <c r="K4917" s="45"/>
      <c r="L4917" s="45"/>
      <c r="M4917" s="45"/>
      <c r="N4917" s="45"/>
      <c r="O4917" s="45"/>
      <c r="P4917" s="45"/>
      <c r="Q4917" s="45"/>
      <c r="R4917" s="45"/>
      <c r="S4917" s="45"/>
      <c r="T4917" s="46"/>
      <c r="U4917" s="47"/>
      <c r="V4917" s="1"/>
      <c r="W4917" s="1"/>
      <c r="X4917" s="1"/>
      <c r="Y4917" s="1"/>
      <c r="Z4917" s="13"/>
    </row>
    <row r="4918" spans="1:26" s="751" customFormat="1" ht="24" customHeight="1" x14ac:dyDescent="0.15">
      <c r="A4918" s="8">
        <v>32</v>
      </c>
      <c r="B4918" s="45"/>
      <c r="C4918" s="45"/>
      <c r="D4918" s="45"/>
      <c r="E4918" s="45"/>
      <c r="F4918" s="45"/>
      <c r="G4918" s="45"/>
      <c r="H4918" s="45"/>
      <c r="I4918" s="45"/>
      <c r="J4918" s="45"/>
      <c r="K4918" s="45"/>
      <c r="L4918" s="45"/>
      <c r="M4918" s="45"/>
      <c r="N4918" s="45"/>
      <c r="O4918" s="45"/>
      <c r="P4918" s="45"/>
      <c r="Q4918" s="45"/>
      <c r="R4918" s="45"/>
      <c r="S4918" s="45"/>
      <c r="T4918" s="46"/>
      <c r="U4918" s="47"/>
      <c r="V4918" s="1"/>
      <c r="W4918" s="1"/>
      <c r="X4918" s="1"/>
      <c r="Y4918" s="1"/>
      <c r="Z4918" s="13"/>
    </row>
    <row r="4919" spans="1:26" s="751" customFormat="1" ht="24" customHeight="1" thickBot="1" x14ac:dyDescent="0.2">
      <c r="A4919" s="11">
        <v>33</v>
      </c>
      <c r="B4919" s="12"/>
      <c r="C4919" s="12"/>
      <c r="D4919" s="12"/>
      <c r="E4919" s="12"/>
      <c r="F4919" s="12"/>
      <c r="G4919" s="12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31"/>
      <c r="U4919" s="32"/>
      <c r="V4919" s="1"/>
      <c r="W4919" s="1"/>
      <c r="X4919" s="1"/>
      <c r="Y4919" s="1"/>
      <c r="Z4919" s="13"/>
    </row>
    <row r="4920" spans="1:26" s="751" customFormat="1" ht="20.100000000000001" customHeight="1" thickBot="1" x14ac:dyDescent="0.2">
      <c r="A4920" s="1522" t="s">
        <v>817</v>
      </c>
      <c r="B4920" s="1523"/>
      <c r="C4920" s="1564" t="s">
        <v>813</v>
      </c>
      <c r="D4920" s="1564"/>
      <c r="E4920" s="1564"/>
      <c r="F4920" s="1565"/>
      <c r="G4920" s="13"/>
      <c r="H4920" s="13"/>
      <c r="I4920" s="13"/>
      <c r="J4920" s="13"/>
      <c r="K4920" s="13"/>
      <c r="L4920" s="13"/>
      <c r="M4920" s="13"/>
      <c r="N4920" s="13"/>
      <c r="O4920" s="13"/>
      <c r="P4920" s="13"/>
      <c r="Q4920" s="13"/>
      <c r="R4920" s="13"/>
      <c r="S4920" s="13"/>
      <c r="T4920" s="467"/>
      <c r="U4920" s="467"/>
      <c r="V4920" s="1"/>
      <c r="W4920" s="1"/>
      <c r="X4920" s="1"/>
      <c r="Y4920" s="1"/>
      <c r="Z4920" s="13"/>
    </row>
    <row r="4921" spans="1:26" s="2" customFormat="1" ht="31.5" customHeight="1" thickBot="1" x14ac:dyDescent="0.2">
      <c r="A4921" s="1476" t="s">
        <v>700</v>
      </c>
      <c r="B4921" s="1477"/>
      <c r="C4921" s="1477"/>
      <c r="D4921" s="1477"/>
      <c r="E4921" s="1478"/>
      <c r="F4921" s="602" t="s">
        <v>1766</v>
      </c>
      <c r="G4921" s="1"/>
      <c r="H4921" s="1479" t="s">
        <v>701</v>
      </c>
      <c r="I4921" s="1480"/>
      <c r="J4921" s="1480"/>
      <c r="K4921" s="5" t="s">
        <v>690</v>
      </c>
      <c r="L4921" s="1457" t="s">
        <v>702</v>
      </c>
      <c r="M4921" s="1457"/>
      <c r="N4921" s="1458"/>
      <c r="O4921" s="1"/>
      <c r="P4921" s="6"/>
      <c r="Q4921" s="6"/>
      <c r="R4921" s="6"/>
      <c r="S4921" s="1"/>
      <c r="T4921" s="1648" t="s">
        <v>698</v>
      </c>
      <c r="U4921" s="1649"/>
      <c r="V4921" s="379">
        <f>V4923/V4928</f>
        <v>1.8457602339181284E-2</v>
      </c>
      <c r="W4921" s="379">
        <f>W4923/W4928</f>
        <v>1.8457602339181284E-2</v>
      </c>
      <c r="X4921" s="379">
        <f>AVERAGE(V4921,W4921)</f>
        <v>1.8457602339181284E-2</v>
      </c>
      <c r="Y4921" s="380" t="s">
        <v>691</v>
      </c>
      <c r="Z4921" s="381">
        <f>ROUND(X4921*1440,0)/1440</f>
        <v>1.8749999999999999E-2</v>
      </c>
    </row>
    <row r="4922" spans="1:26" s="2" customFormat="1" ht="9" customHeight="1" thickBot="1" x14ac:dyDescent="0.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534"/>
      <c r="U4922" s="534"/>
      <c r="V4922" s="379">
        <v>0.23611111111111113</v>
      </c>
      <c r="W4922" s="379">
        <v>0.23611111111111113</v>
      </c>
      <c r="X4922" s="1"/>
      <c r="Y4922" s="1"/>
      <c r="Z4922" s="13"/>
    </row>
    <row r="4923" spans="1:26" s="2" customFormat="1" ht="20.100000000000001" customHeight="1" thickBot="1" x14ac:dyDescent="0.2">
      <c r="A4923" s="1495" t="s">
        <v>692</v>
      </c>
      <c r="B4923" s="1483"/>
      <c r="C4923" s="1483" t="s">
        <v>703</v>
      </c>
      <c r="D4923" s="1483"/>
      <c r="E4923" s="1484"/>
      <c r="F4923" s="1453"/>
      <c r="G4923" s="1454"/>
      <c r="H4923" s="1454"/>
      <c r="I4923" s="1454"/>
      <c r="J4923" s="1454"/>
      <c r="K4923" s="1"/>
      <c r="L4923" s="1"/>
      <c r="M4923" s="1"/>
      <c r="N4923" s="1463" t="s">
        <v>693</v>
      </c>
      <c r="O4923" s="1464"/>
      <c r="P4923" s="1503">
        <f>Z4921</f>
        <v>1.8749999999999999E-2</v>
      </c>
      <c r="Q4923" s="1504"/>
      <c r="R4923" s="1"/>
      <c r="S4923" s="7" t="s">
        <v>694</v>
      </c>
      <c r="T4923" s="1526">
        <v>5.8333333333333327E-2</v>
      </c>
      <c r="U4923" s="1527"/>
      <c r="V4923" s="379">
        <f>V4924-V4922</f>
        <v>0.70138888888888884</v>
      </c>
      <c r="W4923" s="379">
        <f>W4924-W4922</f>
        <v>0.70138888888888884</v>
      </c>
      <c r="X4923" s="1"/>
      <c r="Y4923" s="1"/>
      <c r="Z4923" s="13"/>
    </row>
    <row r="4924" spans="1:26" s="2" customFormat="1" ht="9" customHeight="1" thickBot="1" x14ac:dyDescent="0.2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534"/>
      <c r="U4924" s="534"/>
      <c r="V4924" s="379">
        <v>0.9375</v>
      </c>
      <c r="W4924" s="379">
        <v>0.9375</v>
      </c>
      <c r="X4924" s="1"/>
      <c r="Y4924" s="1"/>
      <c r="Z4924" s="13"/>
    </row>
    <row r="4925" spans="1:26" s="2" customFormat="1" ht="20.100000000000001" customHeight="1" x14ac:dyDescent="0.15">
      <c r="A4925" s="1499" t="s">
        <v>695</v>
      </c>
      <c r="B4925" s="1494">
        <v>1</v>
      </c>
      <c r="C4925" s="1494"/>
      <c r="D4925" s="1494">
        <v>2</v>
      </c>
      <c r="E4925" s="1494"/>
      <c r="F4925" s="1494">
        <v>3</v>
      </c>
      <c r="G4925" s="1494"/>
      <c r="H4925" s="1494">
        <v>4</v>
      </c>
      <c r="I4925" s="1494"/>
      <c r="J4925" s="1494">
        <v>5</v>
      </c>
      <c r="K4925" s="1494"/>
      <c r="L4925" s="1494">
        <v>6</v>
      </c>
      <c r="M4925" s="1494"/>
      <c r="N4925" s="1494">
        <v>7</v>
      </c>
      <c r="O4925" s="1494"/>
      <c r="P4925" s="1494">
        <v>8</v>
      </c>
      <c r="Q4925" s="1494"/>
      <c r="R4925" s="1494">
        <v>9</v>
      </c>
      <c r="S4925" s="1494"/>
      <c r="T4925" s="1501">
        <v>10</v>
      </c>
      <c r="U4925" s="1502"/>
      <c r="V4925" s="379"/>
      <c r="W4925" s="379"/>
      <c r="X4925" s="1"/>
      <c r="Y4925" s="1"/>
      <c r="Z4925" s="13"/>
    </row>
    <row r="4926" spans="1:26" s="2" customFormat="1" ht="20.100000000000001" customHeight="1" x14ac:dyDescent="0.15">
      <c r="A4926" s="1500"/>
      <c r="B4926" s="9" t="s">
        <v>701</v>
      </c>
      <c r="C4926" s="9" t="s">
        <v>704</v>
      </c>
      <c r="D4926" s="9" t="s">
        <v>701</v>
      </c>
      <c r="E4926" s="9" t="s">
        <v>704</v>
      </c>
      <c r="F4926" s="9" t="s">
        <v>701</v>
      </c>
      <c r="G4926" s="9" t="s">
        <v>704</v>
      </c>
      <c r="H4926" s="9" t="s">
        <v>701</v>
      </c>
      <c r="I4926" s="9" t="s">
        <v>704</v>
      </c>
      <c r="J4926" s="9" t="s">
        <v>701</v>
      </c>
      <c r="K4926" s="9" t="s">
        <v>704</v>
      </c>
      <c r="L4926" s="9" t="s">
        <v>701</v>
      </c>
      <c r="M4926" s="9" t="s">
        <v>704</v>
      </c>
      <c r="N4926" s="9" t="s">
        <v>701</v>
      </c>
      <c r="O4926" s="9" t="s">
        <v>704</v>
      </c>
      <c r="P4926" s="9" t="s">
        <v>701</v>
      </c>
      <c r="Q4926" s="9" t="s">
        <v>704</v>
      </c>
      <c r="R4926" s="9"/>
      <c r="S4926" s="9"/>
      <c r="T4926" s="10"/>
      <c r="U4926" s="16"/>
      <c r="V4926" s="1"/>
      <c r="W4926" s="1"/>
      <c r="X4926" s="1"/>
      <c r="Y4926" s="1"/>
      <c r="Z4926" s="13"/>
    </row>
    <row r="4927" spans="1:26" s="2" customFormat="1" ht="24.75" customHeight="1" x14ac:dyDescent="0.15">
      <c r="A4927" s="108" t="s">
        <v>711</v>
      </c>
      <c r="B4927" s="40"/>
      <c r="C4927" s="3">
        <v>0.23611111111111113</v>
      </c>
      <c r="D4927" s="40">
        <v>0.31111111111111112</v>
      </c>
      <c r="E4927" s="3">
        <v>0.36874999999999997</v>
      </c>
      <c r="F4927" s="49">
        <v>0.46597222222222212</v>
      </c>
      <c r="G4927" s="40">
        <v>0.52430555555555547</v>
      </c>
      <c r="H4927" s="3">
        <v>0.6215277777777779</v>
      </c>
      <c r="I4927" s="3">
        <v>0.67986111111111136</v>
      </c>
      <c r="J4927" s="3">
        <v>0.77847222222222268</v>
      </c>
      <c r="K4927" s="3">
        <v>0.83680555555555614</v>
      </c>
      <c r="L4927" s="3"/>
      <c r="M4927" s="3"/>
      <c r="N4927" s="40"/>
      <c r="O4927" s="3"/>
      <c r="P4927" s="10"/>
      <c r="Q4927" s="40"/>
      <c r="R4927" s="68"/>
      <c r="S4927" s="69"/>
      <c r="T4927" s="14"/>
      <c r="U4927" s="20"/>
      <c r="V4927" s="383">
        <f>COUNTA(B4927:U4959)</f>
        <v>76</v>
      </c>
      <c r="W4927" s="384">
        <f>V4927/9/2</f>
        <v>4.2222222222222223</v>
      </c>
      <c r="X4927" s="1"/>
      <c r="Y4927" s="1"/>
      <c r="Z4927" s="13" t="s">
        <v>705</v>
      </c>
    </row>
    <row r="4928" spans="1:26" s="2" customFormat="1" ht="24.75" customHeight="1" x14ac:dyDescent="0.15">
      <c r="A4928" s="113">
        <v>2</v>
      </c>
      <c r="B4928" s="40"/>
      <c r="C4928" s="3">
        <v>0.25</v>
      </c>
      <c r="D4928" s="40">
        <v>0.3298611111111111</v>
      </c>
      <c r="E4928" s="3">
        <v>0.3881944444444444</v>
      </c>
      <c r="F4928" s="49">
        <v>0.48541666666666655</v>
      </c>
      <c r="G4928" s="40">
        <v>0.54374999999999996</v>
      </c>
      <c r="H4928" s="3">
        <v>0.64097222222222239</v>
      </c>
      <c r="I4928" s="3">
        <v>0.69930555555555585</v>
      </c>
      <c r="J4928" s="3">
        <v>0.79930555555555605</v>
      </c>
      <c r="K4928" s="3">
        <v>0.85694444444444506</v>
      </c>
      <c r="L4928" s="3"/>
      <c r="M4928" s="3"/>
      <c r="N4928" s="40"/>
      <c r="O4928" s="3"/>
      <c r="P4928" s="10"/>
      <c r="Q4928" s="40"/>
      <c r="R4928" s="68"/>
      <c r="S4928" s="69"/>
      <c r="T4928" s="14"/>
      <c r="U4928" s="20"/>
      <c r="V4928" s="386">
        <f>COUNTA(B4927:B4959,D4927:D4959,F4927:F4959,H4927:H4959,J4927:J4959,L4927:L4959,N4927:N4959,P4927:P4959,R4927:R4959,T4927:T4959)</f>
        <v>38</v>
      </c>
      <c r="W4928" s="386">
        <f>COUNTA(C4927:C4959,E4927:E4959,G4927:G4959,I4927:I4959,K4927:K4959,M4927:M4959,O4927:O4959,Q4927:Q4959,S4927:S4959,U4927:U4959)</f>
        <v>38</v>
      </c>
      <c r="X4928" s="1"/>
      <c r="Y4928" s="1"/>
      <c r="Z4928" s="13" t="s">
        <v>705</v>
      </c>
    </row>
    <row r="4929" spans="1:26" s="2" customFormat="1" ht="24.75" customHeight="1" x14ac:dyDescent="0.15">
      <c r="A4929" s="113">
        <v>3</v>
      </c>
      <c r="B4929" s="811"/>
      <c r="C4929" s="3">
        <v>0.2638888888888889</v>
      </c>
      <c r="D4929" s="40">
        <v>0.34930555555555554</v>
      </c>
      <c r="E4929" s="3">
        <v>0.40763888888888883</v>
      </c>
      <c r="F4929" s="49">
        <v>0.50486111111111098</v>
      </c>
      <c r="G4929" s="40">
        <v>0.56319444444444444</v>
      </c>
      <c r="H4929" s="3">
        <v>0.66041666666666687</v>
      </c>
      <c r="I4929" s="3">
        <v>0.71875000000000033</v>
      </c>
      <c r="J4929" s="3">
        <v>0.82013888888888942</v>
      </c>
      <c r="K4929" s="3">
        <v>0.87708333333333399</v>
      </c>
      <c r="L4929" s="3">
        <v>0.93750000000000078</v>
      </c>
      <c r="M4929" s="3"/>
      <c r="N4929" s="40"/>
      <c r="O4929" s="3"/>
      <c r="P4929" s="10"/>
      <c r="Q4929" s="40"/>
      <c r="R4929" s="68"/>
      <c r="S4929" s="69"/>
      <c r="T4929" s="14"/>
      <c r="U4929" s="20"/>
      <c r="V4929" s="1"/>
      <c r="W4929" s="1"/>
      <c r="X4929" s="1"/>
      <c r="Y4929" s="1"/>
      <c r="Z4929" s="13"/>
    </row>
    <row r="4930" spans="1:26" s="2" customFormat="1" ht="24.75" customHeight="1" x14ac:dyDescent="0.15">
      <c r="A4930" s="108" t="s">
        <v>712</v>
      </c>
      <c r="B4930" s="39" t="s">
        <v>707</v>
      </c>
      <c r="C4930" s="3">
        <v>0.27777777777777779</v>
      </c>
      <c r="D4930" s="40">
        <v>0.36874999999999997</v>
      </c>
      <c r="E4930" s="3">
        <v>0.42708333333333326</v>
      </c>
      <c r="F4930" s="49">
        <v>0.52430555555555547</v>
      </c>
      <c r="G4930" s="40">
        <v>0.58263888888888893</v>
      </c>
      <c r="H4930" s="3">
        <v>0.67986111111111136</v>
      </c>
      <c r="I4930" s="3">
        <v>0.73819444444444482</v>
      </c>
      <c r="J4930" s="3">
        <v>0.84097222222222279</v>
      </c>
      <c r="K4930" s="3">
        <v>0.89722222222222292</v>
      </c>
      <c r="L4930" s="3"/>
      <c r="M4930" s="3"/>
      <c r="N4930" s="40"/>
      <c r="O4930" s="3"/>
      <c r="P4930" s="10"/>
      <c r="Q4930" s="40"/>
      <c r="R4930" s="68"/>
      <c r="S4930" s="69"/>
      <c r="T4930" s="14"/>
      <c r="U4930" s="20"/>
      <c r="V4930" s="390">
        <f>L4928-L4927</f>
        <v>0</v>
      </c>
      <c r="W4930" s="390">
        <f>K4936-K4935</f>
        <v>0</v>
      </c>
      <c r="X4930" s="1"/>
      <c r="Y4930" s="1"/>
      <c r="Z4930" s="13" t="s">
        <v>705</v>
      </c>
    </row>
    <row r="4931" spans="1:26" s="2" customFormat="1" ht="24.75" customHeight="1" x14ac:dyDescent="0.15">
      <c r="A4931" s="113">
        <v>5</v>
      </c>
      <c r="B4931" s="800">
        <v>0.23611111111111113</v>
      </c>
      <c r="C4931" s="3">
        <v>0.29166666666666669</v>
      </c>
      <c r="D4931" s="40">
        <v>0.3881944444444444</v>
      </c>
      <c r="E4931" s="3">
        <v>0.44652777777777769</v>
      </c>
      <c r="F4931" s="49">
        <v>0.54374999999999996</v>
      </c>
      <c r="G4931" s="40">
        <v>0.60208333333333341</v>
      </c>
      <c r="H4931" s="3">
        <v>0.69930555555555585</v>
      </c>
      <c r="I4931" s="3">
        <v>0.75763888888888931</v>
      </c>
      <c r="J4931" s="3">
        <v>0.86111111111111172</v>
      </c>
      <c r="K4931" s="3">
        <v>0.91736111111111185</v>
      </c>
      <c r="L4931" s="3"/>
      <c r="M4931" s="3"/>
      <c r="N4931" s="40"/>
      <c r="O4931" s="3"/>
      <c r="P4931" s="10"/>
      <c r="Q4931" s="40"/>
      <c r="R4931" s="68"/>
      <c r="S4931" s="69"/>
      <c r="T4931" s="14"/>
      <c r="U4931" s="20"/>
      <c r="V4931" s="390">
        <f t="shared" ref="V4931:V4937" si="61">L4929-L4928</f>
        <v>0.93750000000000078</v>
      </c>
      <c r="W4931" s="390">
        <f t="shared" ref="W4931:W4937" si="62">K4937-K4936</f>
        <v>0</v>
      </c>
      <c r="X4931" s="1"/>
      <c r="Y4931" s="1"/>
      <c r="Z4931" s="13" t="s">
        <v>705</v>
      </c>
    </row>
    <row r="4932" spans="1:26" s="2" customFormat="1" ht="24.75" customHeight="1" x14ac:dyDescent="0.15">
      <c r="A4932" s="108" t="s">
        <v>713</v>
      </c>
      <c r="B4932" s="800">
        <v>0.25486111111111115</v>
      </c>
      <c r="C4932" s="3">
        <v>0.31041666666666667</v>
      </c>
      <c r="D4932" s="40">
        <v>0.40763888888888883</v>
      </c>
      <c r="E4932" s="3">
        <v>0.46597222222222212</v>
      </c>
      <c r="F4932" s="49">
        <v>0.56319444444444444</v>
      </c>
      <c r="G4932" s="40">
        <v>0.6215277777777779</v>
      </c>
      <c r="H4932" s="3">
        <v>0.71875000000000033</v>
      </c>
      <c r="I4932" s="3">
        <v>0.77708333333333379</v>
      </c>
      <c r="J4932" s="3">
        <v>0.88125000000000064</v>
      </c>
      <c r="K4932" s="3">
        <v>0.93750000000000078</v>
      </c>
      <c r="L4932" s="3"/>
      <c r="M4932" s="3"/>
      <c r="N4932" s="40"/>
      <c r="O4932" s="3"/>
      <c r="P4932" s="10"/>
      <c r="Q4932" s="40"/>
      <c r="R4932" s="68"/>
      <c r="S4932" s="69"/>
      <c r="T4932" s="14"/>
      <c r="U4932" s="20"/>
      <c r="V4932" s="390">
        <f t="shared" si="61"/>
        <v>-0.93750000000000078</v>
      </c>
      <c r="W4932" s="390">
        <f t="shared" si="62"/>
        <v>0</v>
      </c>
      <c r="X4932" s="1"/>
      <c r="Y4932" s="1"/>
      <c r="Z4932" s="13" t="s">
        <v>705</v>
      </c>
    </row>
    <row r="4933" spans="1:26" s="2" customFormat="1" ht="24.75" customHeight="1" x14ac:dyDescent="0.15">
      <c r="A4933" s="113">
        <v>7</v>
      </c>
      <c r="B4933" s="800">
        <v>0.27361111111111114</v>
      </c>
      <c r="C4933" s="3">
        <v>0.3298611111111111</v>
      </c>
      <c r="D4933" s="40">
        <v>0.42708333333333326</v>
      </c>
      <c r="E4933" s="3">
        <v>0.48541666666666655</v>
      </c>
      <c r="F4933" s="49">
        <v>0.58263888888888893</v>
      </c>
      <c r="G4933" s="40">
        <v>0.64097222222222239</v>
      </c>
      <c r="H4933" s="3">
        <v>0.73819444444444482</v>
      </c>
      <c r="I4933" s="3">
        <v>0.79652777777777828</v>
      </c>
      <c r="J4933" s="3">
        <v>0.90000000000000069</v>
      </c>
      <c r="K4933" s="3"/>
      <c r="L4933" s="3"/>
      <c r="M4933" s="3"/>
      <c r="N4933" s="40"/>
      <c r="O4933" s="3"/>
      <c r="P4933" s="10"/>
      <c r="Q4933" s="40"/>
      <c r="R4933" s="68"/>
      <c r="S4933" s="69"/>
      <c r="T4933" s="14"/>
      <c r="U4933" s="20"/>
      <c r="V4933" s="390">
        <f t="shared" si="61"/>
        <v>0</v>
      </c>
      <c r="W4933" s="390">
        <f t="shared" si="62"/>
        <v>0</v>
      </c>
      <c r="X4933" s="1"/>
      <c r="Y4933" s="1"/>
      <c r="Z4933" s="13"/>
    </row>
    <row r="4934" spans="1:26" s="2" customFormat="1" ht="24.75" customHeight="1" x14ac:dyDescent="0.15">
      <c r="A4934" s="113">
        <v>8</v>
      </c>
      <c r="B4934" s="800">
        <v>0.29236111111111113</v>
      </c>
      <c r="C4934" s="3">
        <v>0.34930555555555554</v>
      </c>
      <c r="D4934" s="40">
        <v>0.44652777777777769</v>
      </c>
      <c r="E4934" s="3">
        <v>0.50486111111111098</v>
      </c>
      <c r="F4934" s="49">
        <v>0.60208333333333341</v>
      </c>
      <c r="G4934" s="40">
        <v>0.66041666666666687</v>
      </c>
      <c r="H4934" s="3">
        <v>0.75833333333333375</v>
      </c>
      <c r="I4934" s="3">
        <v>0.81666666666666721</v>
      </c>
      <c r="J4934" s="3">
        <v>0.91875000000000073</v>
      </c>
      <c r="K4934" s="3"/>
      <c r="L4934" s="3"/>
      <c r="M4934" s="3"/>
      <c r="N4934" s="40"/>
      <c r="O4934" s="3"/>
      <c r="P4934" s="10"/>
      <c r="Q4934" s="40"/>
      <c r="R4934" s="68"/>
      <c r="S4934" s="69"/>
      <c r="T4934" s="14"/>
      <c r="U4934" s="20"/>
      <c r="V4934" s="390">
        <f t="shared" si="61"/>
        <v>0</v>
      </c>
      <c r="W4934" s="390">
        <f t="shared" si="62"/>
        <v>0</v>
      </c>
      <c r="X4934" s="1"/>
      <c r="Y4934" s="1"/>
      <c r="Z4934" s="13"/>
    </row>
    <row r="4935" spans="1:26" s="2" customFormat="1" ht="24.75" customHeight="1" x14ac:dyDescent="0.15">
      <c r="A4935" s="113">
        <v>9</v>
      </c>
      <c r="B4935" s="3"/>
      <c r="C4935" s="3"/>
      <c r="D4935" s="40"/>
      <c r="E4935" s="3"/>
      <c r="F4935" s="49"/>
      <c r="G4935" s="40"/>
      <c r="H4935" s="3"/>
      <c r="I4935" s="3"/>
      <c r="J4935" s="3"/>
      <c r="K4935" s="3"/>
      <c r="L4935" s="3"/>
      <c r="M4935" s="3"/>
      <c r="N4935" s="40"/>
      <c r="O4935" s="3"/>
      <c r="P4935" s="10"/>
      <c r="Q4935" s="40"/>
      <c r="R4935" s="68"/>
      <c r="S4935" s="69"/>
      <c r="T4935" s="14"/>
      <c r="U4935" s="20"/>
      <c r="V4935" s="390">
        <f t="shared" si="61"/>
        <v>0</v>
      </c>
      <c r="W4935" s="390">
        <f t="shared" si="62"/>
        <v>0</v>
      </c>
      <c r="X4935" s="1"/>
      <c r="Y4935" s="1"/>
      <c r="Z4935" s="13"/>
    </row>
    <row r="4936" spans="1:26" s="2" customFormat="1" ht="24.75" customHeight="1" x14ac:dyDescent="0.15">
      <c r="A4936" s="113">
        <v>10</v>
      </c>
      <c r="B4936" s="3"/>
      <c r="C4936" s="3"/>
      <c r="D4936" s="40"/>
      <c r="E4936" s="3"/>
      <c r="F4936" s="49"/>
      <c r="G4936" s="3"/>
      <c r="H4936" s="3"/>
      <c r="I4936" s="3"/>
      <c r="J4936" s="3"/>
      <c r="K4936" s="3"/>
      <c r="L4936" s="3"/>
      <c r="M4936" s="3"/>
      <c r="N4936" s="40"/>
      <c r="O4936" s="3"/>
      <c r="P4936" s="10"/>
      <c r="Q4936" s="40"/>
      <c r="R4936" s="68"/>
      <c r="S4936" s="69"/>
      <c r="T4936" s="14"/>
      <c r="U4936" s="20"/>
      <c r="V4936" s="390">
        <f t="shared" si="61"/>
        <v>0</v>
      </c>
      <c r="W4936" s="390">
        <f t="shared" si="62"/>
        <v>0</v>
      </c>
      <c r="X4936" s="1"/>
      <c r="Y4936" s="1"/>
      <c r="Z4936" s="13"/>
    </row>
    <row r="4937" spans="1:26" s="2" customFormat="1" ht="24.75" customHeight="1" x14ac:dyDescent="0.15">
      <c r="A4937" s="113">
        <v>11</v>
      </c>
      <c r="B4937" s="110"/>
      <c r="C4937" s="110"/>
      <c r="D4937" s="110"/>
      <c r="E4937" s="110"/>
      <c r="F4937" s="110"/>
      <c r="G4937" s="110"/>
      <c r="H4937" s="110"/>
      <c r="I4937" s="110"/>
      <c r="J4937" s="110"/>
      <c r="K4937" s="110"/>
      <c r="L4937" s="40"/>
      <c r="M4937" s="40"/>
      <c r="N4937" s="40"/>
      <c r="O4937" s="40"/>
      <c r="P4937" s="10"/>
      <c r="Q4937" s="40"/>
      <c r="R4937" s="68"/>
      <c r="S4937" s="69"/>
      <c r="T4937" s="14"/>
      <c r="U4937" s="20"/>
      <c r="V4937" s="390">
        <f t="shared" si="61"/>
        <v>0</v>
      </c>
      <c r="W4937" s="390">
        <f t="shared" si="62"/>
        <v>0</v>
      </c>
      <c r="X4937" s="1"/>
      <c r="Y4937" s="1"/>
      <c r="Z4937" s="13"/>
    </row>
    <row r="4938" spans="1:26" s="2" customFormat="1" ht="24.75" customHeight="1" x14ac:dyDescent="0.15">
      <c r="A4938" s="113">
        <v>12</v>
      </c>
      <c r="B4938" s="110"/>
      <c r="C4938" s="110"/>
      <c r="D4938" s="110"/>
      <c r="E4938" s="110"/>
      <c r="F4938" s="110"/>
      <c r="G4938" s="110"/>
      <c r="H4938" s="110"/>
      <c r="I4938" s="110"/>
      <c r="J4938" s="110"/>
      <c r="K4938" s="110"/>
      <c r="L4938" s="40"/>
      <c r="M4938" s="40"/>
      <c r="N4938" s="40"/>
      <c r="O4938" s="40"/>
      <c r="P4938" s="10"/>
      <c r="Q4938" s="40"/>
      <c r="R4938" s="68"/>
      <c r="S4938" s="69"/>
      <c r="T4938" s="14"/>
      <c r="U4938" s="20"/>
      <c r="V4938" s="1"/>
      <c r="W4938" s="1"/>
      <c r="X4938" s="1"/>
      <c r="Y4938" s="1"/>
      <c r="Z4938" s="13" t="s">
        <v>710</v>
      </c>
    </row>
    <row r="4939" spans="1:26" s="2" customFormat="1" ht="24.75" customHeight="1" x14ac:dyDescent="0.15">
      <c r="A4939" s="113">
        <v>13</v>
      </c>
      <c r="B4939" s="110"/>
      <c r="C4939" s="110"/>
      <c r="D4939" s="110"/>
      <c r="E4939" s="110"/>
      <c r="F4939" s="110"/>
      <c r="G4939" s="110"/>
      <c r="H4939" s="110"/>
      <c r="I4939" s="110"/>
      <c r="J4939" s="110"/>
      <c r="K4939" s="110"/>
      <c r="L4939" s="40"/>
      <c r="M4939" s="40"/>
      <c r="N4939" s="40"/>
      <c r="O4939" s="40"/>
      <c r="P4939" s="10"/>
      <c r="Q4939" s="40"/>
      <c r="R4939" s="68"/>
      <c r="S4939" s="69"/>
      <c r="T4939" s="14"/>
      <c r="U4939" s="20"/>
      <c r="V4939" s="1"/>
      <c r="W4939" s="1"/>
      <c r="X4939" s="1"/>
      <c r="Y4939" s="1"/>
      <c r="Z4939" s="13"/>
    </row>
    <row r="4940" spans="1:26" s="2" customFormat="1" ht="24.75" customHeight="1" x14ac:dyDescent="0.15">
      <c r="A4940" s="113">
        <v>14</v>
      </c>
      <c r="B4940" s="110"/>
      <c r="C4940" s="110"/>
      <c r="D4940" s="110"/>
      <c r="E4940" s="110"/>
      <c r="F4940" s="110"/>
      <c r="G4940" s="110"/>
      <c r="H4940" s="110"/>
      <c r="I4940" s="110"/>
      <c r="J4940" s="110"/>
      <c r="K4940" s="110"/>
      <c r="L4940" s="40"/>
      <c r="M4940" s="40"/>
      <c r="N4940" s="40"/>
      <c r="O4940" s="40"/>
      <c r="P4940" s="10"/>
      <c r="Q4940" s="40"/>
      <c r="R4940" s="68"/>
      <c r="S4940" s="69"/>
      <c r="T4940" s="14"/>
      <c r="U4940" s="20"/>
      <c r="V4940" s="1"/>
      <c r="W4940" s="1"/>
      <c r="X4940" s="1"/>
      <c r="Y4940" s="1"/>
      <c r="Z4940" s="13"/>
    </row>
    <row r="4941" spans="1:26" s="2" customFormat="1" ht="24.75" customHeight="1" x14ac:dyDescent="0.15">
      <c r="A4941" s="113">
        <v>15</v>
      </c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40"/>
      <c r="O4941" s="40"/>
      <c r="P4941" s="10"/>
      <c r="Q4941" s="40"/>
      <c r="R4941" s="68"/>
      <c r="S4941" s="69"/>
      <c r="T4941" s="14"/>
      <c r="U4941" s="20"/>
      <c r="V4941" s="1"/>
      <c r="W4941" s="1"/>
      <c r="X4941" s="1"/>
      <c r="Y4941" s="1"/>
      <c r="Z4941" s="13"/>
    </row>
    <row r="4942" spans="1:26" s="2" customFormat="1" ht="24.75" customHeight="1" x14ac:dyDescent="0.15">
      <c r="A4942" s="728">
        <v>16</v>
      </c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40"/>
      <c r="O4942" s="40"/>
      <c r="P4942" s="40"/>
      <c r="Q4942" s="40"/>
      <c r="R4942" s="68"/>
      <c r="S4942" s="69"/>
      <c r="T4942" s="14"/>
      <c r="U4942" s="20"/>
      <c r="V4942" s="1"/>
      <c r="W4942" s="1"/>
      <c r="X4942" s="1"/>
      <c r="Y4942" s="1"/>
      <c r="Z4942" s="13"/>
    </row>
    <row r="4943" spans="1:26" s="2" customFormat="1" ht="24.75" customHeight="1" x14ac:dyDescent="0.15">
      <c r="A4943" s="113">
        <v>17</v>
      </c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40"/>
      <c r="O4943" s="40"/>
      <c r="P4943" s="40"/>
      <c r="Q4943" s="40"/>
      <c r="R4943" s="68"/>
      <c r="S4943" s="69"/>
      <c r="T4943" s="14"/>
      <c r="U4943" s="20"/>
      <c r="V4943" s="1"/>
      <c r="W4943" s="1"/>
      <c r="X4943" s="1"/>
      <c r="Y4943" s="1"/>
      <c r="Z4943" s="13"/>
    </row>
    <row r="4944" spans="1:26" s="2" customFormat="1" ht="24.75" customHeight="1" x14ac:dyDescent="0.15">
      <c r="A4944" s="728">
        <v>18</v>
      </c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40"/>
      <c r="O4944" s="40"/>
      <c r="P4944" s="40"/>
      <c r="Q4944" s="40"/>
      <c r="R4944" s="68"/>
      <c r="S4944" s="69"/>
      <c r="T4944" s="14"/>
      <c r="U4944" s="20"/>
      <c r="V4944" s="1"/>
      <c r="W4944" s="1"/>
      <c r="X4944" s="1"/>
      <c r="Y4944" s="1"/>
      <c r="Z4944" s="13"/>
    </row>
    <row r="4945" spans="1:26" s="2" customFormat="1" ht="24.75" customHeight="1" x14ac:dyDescent="0.15">
      <c r="A4945" s="113">
        <v>19</v>
      </c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40"/>
      <c r="O4945" s="40"/>
      <c r="P4945" s="40"/>
      <c r="Q4945" s="40"/>
      <c r="R4945" s="68"/>
      <c r="S4945" s="69"/>
      <c r="T4945" s="14"/>
      <c r="U4945" s="20"/>
      <c r="V4945" s="1"/>
      <c r="W4945" s="1"/>
      <c r="X4945" s="1"/>
      <c r="Y4945" s="1"/>
      <c r="Z4945" s="13"/>
    </row>
    <row r="4946" spans="1:26" s="2" customFormat="1" ht="24.75" customHeight="1" x14ac:dyDescent="0.15">
      <c r="A4946" s="728">
        <v>20</v>
      </c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40"/>
      <c r="O4946" s="40"/>
      <c r="P4946" s="40"/>
      <c r="Q4946" s="40"/>
      <c r="R4946" s="10"/>
      <c r="S4946" s="69"/>
      <c r="T4946" s="14"/>
      <c r="U4946" s="20"/>
      <c r="V4946" s="1"/>
      <c r="W4946" s="1"/>
      <c r="X4946" s="1"/>
      <c r="Y4946" s="1"/>
      <c r="Z4946" s="13"/>
    </row>
    <row r="4947" spans="1:26" s="2" customFormat="1" ht="24.75" customHeight="1" x14ac:dyDescent="0.15">
      <c r="A4947" s="113">
        <v>21</v>
      </c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9"/>
      <c r="S4947" s="4"/>
      <c r="T4947" s="14"/>
      <c r="U4947" s="20"/>
      <c r="V4947" s="1"/>
      <c r="W4947" s="1"/>
      <c r="X4947" s="1"/>
      <c r="Y4947" s="1"/>
      <c r="Z4947" s="13"/>
    </row>
    <row r="4948" spans="1:26" s="2" customFormat="1" ht="24.75" customHeight="1" x14ac:dyDescent="0.15">
      <c r="A4948" s="728">
        <v>22</v>
      </c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14"/>
      <c r="U4948" s="20"/>
      <c r="V4948" s="1"/>
      <c r="W4948" s="1"/>
      <c r="X4948" s="1"/>
      <c r="Y4948" s="1"/>
      <c r="Z4948" s="13"/>
    </row>
    <row r="4949" spans="1:26" s="2" customFormat="1" ht="24.75" customHeight="1" x14ac:dyDescent="0.15">
      <c r="A4949" s="113">
        <v>23</v>
      </c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14"/>
      <c r="U4949" s="20"/>
      <c r="V4949" s="1"/>
      <c r="W4949" s="1"/>
      <c r="X4949" s="1"/>
      <c r="Y4949" s="1"/>
      <c r="Z4949" s="13"/>
    </row>
    <row r="4950" spans="1:26" s="2" customFormat="1" ht="24.75" customHeight="1" x14ac:dyDescent="0.15">
      <c r="A4950" s="728">
        <v>24</v>
      </c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14"/>
      <c r="U4950" s="20"/>
      <c r="V4950" s="1"/>
      <c r="W4950" s="1"/>
      <c r="X4950" s="1"/>
      <c r="Y4950" s="1"/>
      <c r="Z4950" s="13"/>
    </row>
    <row r="4951" spans="1:26" s="2" customFormat="1" ht="24.75" customHeight="1" x14ac:dyDescent="0.15">
      <c r="A4951" s="113">
        <v>25</v>
      </c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14"/>
      <c r="U4951" s="20"/>
      <c r="V4951" s="1"/>
      <c r="W4951" s="1"/>
      <c r="X4951" s="1"/>
      <c r="Y4951" s="1"/>
      <c r="Z4951" s="13"/>
    </row>
    <row r="4952" spans="1:26" s="2" customFormat="1" ht="24.75" customHeight="1" x14ac:dyDescent="0.15">
      <c r="A4952" s="728">
        <v>26</v>
      </c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14"/>
      <c r="U4952" s="20"/>
      <c r="V4952" s="1"/>
      <c r="W4952" s="1"/>
      <c r="X4952" s="1"/>
      <c r="Y4952" s="1"/>
      <c r="Z4952" s="13"/>
    </row>
    <row r="4953" spans="1:26" s="2" customFormat="1" ht="24.75" customHeight="1" x14ac:dyDescent="0.15">
      <c r="A4953" s="113">
        <v>27</v>
      </c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14"/>
      <c r="U4953" s="20"/>
      <c r="V4953" s="1"/>
      <c r="W4953" s="1"/>
      <c r="X4953" s="1"/>
      <c r="Y4953" s="1"/>
      <c r="Z4953" s="13"/>
    </row>
    <row r="4954" spans="1:26" s="2" customFormat="1" ht="24.75" customHeight="1" x14ac:dyDescent="0.15">
      <c r="A4954" s="728">
        <v>28</v>
      </c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14"/>
      <c r="U4954" s="20"/>
      <c r="V4954" s="1"/>
      <c r="W4954" s="1"/>
      <c r="X4954" s="1"/>
      <c r="Y4954" s="1"/>
      <c r="Z4954" s="13"/>
    </row>
    <row r="4955" spans="1:26" s="2" customFormat="1" ht="24.75" customHeight="1" x14ac:dyDescent="0.15">
      <c r="A4955" s="113">
        <v>29</v>
      </c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14"/>
      <c r="U4955" s="20"/>
      <c r="V4955" s="1"/>
      <c r="W4955" s="1"/>
      <c r="X4955" s="1"/>
      <c r="Y4955" s="1"/>
      <c r="Z4955" s="13"/>
    </row>
    <row r="4956" spans="1:26" s="2" customFormat="1" ht="24.75" customHeight="1" x14ac:dyDescent="0.15">
      <c r="A4956" s="728">
        <v>30</v>
      </c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14"/>
      <c r="U4956" s="20"/>
      <c r="V4956" s="1"/>
      <c r="W4956" s="1"/>
      <c r="X4956" s="1"/>
      <c r="Y4956" s="1"/>
      <c r="Z4956" s="13"/>
    </row>
    <row r="4957" spans="1:26" s="2" customFormat="1" ht="24.75" customHeight="1" x14ac:dyDescent="0.15">
      <c r="A4957" s="113">
        <v>31</v>
      </c>
      <c r="B4957" s="45"/>
      <c r="C4957" s="45"/>
      <c r="D4957" s="45"/>
      <c r="E4957" s="45"/>
      <c r="F4957" s="45"/>
      <c r="G4957" s="45"/>
      <c r="H4957" s="45"/>
      <c r="I4957" s="45"/>
      <c r="J4957" s="45"/>
      <c r="K4957" s="45"/>
      <c r="L4957" s="45"/>
      <c r="M4957" s="45"/>
      <c r="N4957" s="45"/>
      <c r="O4957" s="45"/>
      <c r="P4957" s="45"/>
      <c r="Q4957" s="45"/>
      <c r="R4957" s="45"/>
      <c r="S4957" s="45"/>
      <c r="T4957" s="46"/>
      <c r="U4957" s="47"/>
      <c r="V4957" s="1"/>
      <c r="W4957" s="1"/>
      <c r="X4957" s="1"/>
      <c r="Y4957" s="1"/>
      <c r="Z4957" s="13"/>
    </row>
    <row r="4958" spans="1:26" s="2" customFormat="1" ht="24.75" customHeight="1" x14ac:dyDescent="0.15">
      <c r="A4958" s="728">
        <v>32</v>
      </c>
      <c r="B4958" s="45"/>
      <c r="C4958" s="45"/>
      <c r="D4958" s="45"/>
      <c r="E4958" s="45"/>
      <c r="F4958" s="45"/>
      <c r="G4958" s="45"/>
      <c r="H4958" s="45"/>
      <c r="I4958" s="45"/>
      <c r="J4958" s="45"/>
      <c r="K4958" s="45"/>
      <c r="L4958" s="45"/>
      <c r="M4958" s="45"/>
      <c r="N4958" s="45"/>
      <c r="O4958" s="45"/>
      <c r="P4958" s="45"/>
      <c r="Q4958" s="45"/>
      <c r="R4958" s="45"/>
      <c r="S4958" s="45"/>
      <c r="T4958" s="46"/>
      <c r="U4958" s="47"/>
      <c r="V4958" s="1"/>
      <c r="W4958" s="1"/>
      <c r="X4958" s="1"/>
      <c r="Y4958" s="1"/>
      <c r="Z4958" s="13"/>
    </row>
    <row r="4959" spans="1:26" s="2" customFormat="1" ht="24.75" customHeight="1" thickBot="1" x14ac:dyDescent="0.2">
      <c r="A4959" s="597">
        <v>33</v>
      </c>
      <c r="B4959" s="12"/>
      <c r="C4959" s="12"/>
      <c r="D4959" s="12"/>
      <c r="E4959" s="12"/>
      <c r="F4959" s="12"/>
      <c r="G4959" s="12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31"/>
      <c r="U4959" s="32"/>
      <c r="V4959" s="1"/>
      <c r="W4959" s="1"/>
      <c r="X4959" s="1"/>
      <c r="Y4959" s="1"/>
      <c r="Z4959" s="13"/>
    </row>
    <row r="4960" spans="1:26" s="2" customFormat="1" ht="20.100000000000001" customHeight="1" thickBot="1" x14ac:dyDescent="0.2">
      <c r="A4960" s="1522" t="s">
        <v>696</v>
      </c>
      <c r="B4960" s="1523"/>
      <c r="C4960" s="1564" t="s">
        <v>697</v>
      </c>
      <c r="D4960" s="1564"/>
      <c r="E4960" s="1564"/>
      <c r="F4960" s="1565"/>
      <c r="G4960" s="13"/>
      <c r="H4960" s="13"/>
      <c r="I4960" s="13"/>
      <c r="J4960" s="13"/>
      <c r="K4960" s="13"/>
      <c r="L4960" s="13"/>
      <c r="M4960" s="13"/>
      <c r="N4960" s="13"/>
      <c r="O4960" s="13"/>
      <c r="P4960" s="13"/>
      <c r="Q4960" s="13"/>
      <c r="R4960" s="13"/>
      <c r="S4960" s="13"/>
      <c r="T4960" s="467"/>
      <c r="U4960" s="467"/>
      <c r="V4960" s="1"/>
      <c r="W4960" s="1"/>
      <c r="X4960" s="1"/>
      <c r="Y4960" s="1"/>
      <c r="Z4960" s="13"/>
    </row>
    <row r="4961" spans="1:26" s="2" customFormat="1" ht="31.5" customHeight="1" thickBot="1" x14ac:dyDescent="0.2">
      <c r="A4961" s="1476" t="s">
        <v>700</v>
      </c>
      <c r="B4961" s="1477"/>
      <c r="C4961" s="1477"/>
      <c r="D4961" s="1477"/>
      <c r="E4961" s="1478"/>
      <c r="F4961" s="602" t="s">
        <v>1766</v>
      </c>
      <c r="G4961" s="1"/>
      <c r="H4961" s="1479" t="s">
        <v>701</v>
      </c>
      <c r="I4961" s="1480"/>
      <c r="J4961" s="1480"/>
      <c r="K4961" s="5" t="s">
        <v>690</v>
      </c>
      <c r="L4961" s="1457" t="s">
        <v>702</v>
      </c>
      <c r="M4961" s="1457"/>
      <c r="N4961" s="1458"/>
      <c r="O4961" s="1"/>
      <c r="P4961" s="6"/>
      <c r="Q4961" s="6"/>
      <c r="R4961" s="6"/>
      <c r="S4961" s="1"/>
      <c r="T4961" s="1648" t="s">
        <v>699</v>
      </c>
      <c r="U4961" s="1649"/>
      <c r="V4961" s="379">
        <f>V4963/V4968</f>
        <v>1.6311369509043928E-2</v>
      </c>
      <c r="W4961" s="379">
        <f>W4963/W4968</f>
        <v>1.6311369509043928E-2</v>
      </c>
      <c r="X4961" s="379">
        <f>AVERAGE(V4961,W4961)</f>
        <v>1.6311369509043928E-2</v>
      </c>
      <c r="Y4961" s="380" t="s">
        <v>691</v>
      </c>
      <c r="Z4961" s="381">
        <f>ROUND(X4961*1440,0)/1440</f>
        <v>1.5972222222222221E-2</v>
      </c>
    </row>
    <row r="4962" spans="1:26" s="2" customFormat="1" ht="9" customHeight="1" thickBot="1" x14ac:dyDescent="0.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534"/>
      <c r="U4962" s="534"/>
      <c r="V4962" s="379">
        <v>0.23611111111111113</v>
      </c>
      <c r="W4962" s="379">
        <v>0.23611111111111113</v>
      </c>
      <c r="X4962" s="1"/>
      <c r="Y4962" s="1"/>
      <c r="Z4962" s="13"/>
    </row>
    <row r="4963" spans="1:26" s="2" customFormat="1" ht="20.100000000000001" customHeight="1" thickBot="1" x14ac:dyDescent="0.2">
      <c r="A4963" s="1495" t="s">
        <v>692</v>
      </c>
      <c r="B4963" s="1483"/>
      <c r="C4963" s="1483" t="s">
        <v>703</v>
      </c>
      <c r="D4963" s="1483"/>
      <c r="E4963" s="1484"/>
      <c r="F4963" s="1453"/>
      <c r="G4963" s="1454"/>
      <c r="H4963" s="1454"/>
      <c r="I4963" s="1454"/>
      <c r="J4963" s="1454"/>
      <c r="K4963" s="1"/>
      <c r="L4963" s="1"/>
      <c r="M4963" s="1"/>
      <c r="N4963" s="1463" t="s">
        <v>693</v>
      </c>
      <c r="O4963" s="1464"/>
      <c r="P4963" s="1503">
        <f>Z4961</f>
        <v>1.5972222222222221E-2</v>
      </c>
      <c r="Q4963" s="1504"/>
      <c r="R4963" s="1"/>
      <c r="S4963" s="7" t="s">
        <v>694</v>
      </c>
      <c r="T4963" s="1526">
        <v>5.8333333333333327E-2</v>
      </c>
      <c r="U4963" s="1527"/>
      <c r="V4963" s="379">
        <f>V4964-V4962</f>
        <v>0.70138888888888884</v>
      </c>
      <c r="W4963" s="379">
        <f>W4964-W4962</f>
        <v>0.70138888888888884</v>
      </c>
      <c r="X4963" s="1"/>
      <c r="Y4963" s="1"/>
      <c r="Z4963" s="13"/>
    </row>
    <row r="4964" spans="1:26" s="2" customFormat="1" ht="9" customHeight="1" thickBot="1" x14ac:dyDescent="0.2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534"/>
      <c r="U4964" s="534"/>
      <c r="V4964" s="379">
        <v>0.9375</v>
      </c>
      <c r="W4964" s="379">
        <v>0.9375</v>
      </c>
      <c r="X4964" s="1"/>
      <c r="Y4964" s="1"/>
      <c r="Z4964" s="13"/>
    </row>
    <row r="4965" spans="1:26" s="2" customFormat="1" ht="20.100000000000001" customHeight="1" x14ac:dyDescent="0.15">
      <c r="A4965" s="1499" t="s">
        <v>695</v>
      </c>
      <c r="B4965" s="1494">
        <v>1</v>
      </c>
      <c r="C4965" s="1494"/>
      <c r="D4965" s="1494">
        <v>2</v>
      </c>
      <c r="E4965" s="1494"/>
      <c r="F4965" s="1494">
        <v>3</v>
      </c>
      <c r="G4965" s="1494"/>
      <c r="H4965" s="1494">
        <v>4</v>
      </c>
      <c r="I4965" s="1494"/>
      <c r="J4965" s="1494">
        <v>5</v>
      </c>
      <c r="K4965" s="1494"/>
      <c r="L4965" s="1494">
        <v>6</v>
      </c>
      <c r="M4965" s="1494"/>
      <c r="N4965" s="1494">
        <v>7</v>
      </c>
      <c r="O4965" s="1494"/>
      <c r="P4965" s="1494">
        <v>8</v>
      </c>
      <c r="Q4965" s="1494"/>
      <c r="R4965" s="1494">
        <v>9</v>
      </c>
      <c r="S4965" s="1494"/>
      <c r="T4965" s="1501">
        <v>10</v>
      </c>
      <c r="U4965" s="1502"/>
      <c r="V4965" s="379"/>
      <c r="W4965" s="379"/>
      <c r="X4965" s="1"/>
      <c r="Y4965" s="1"/>
      <c r="Z4965" s="13"/>
    </row>
    <row r="4966" spans="1:26" s="2" customFormat="1" ht="20.100000000000001" customHeight="1" x14ac:dyDescent="0.15">
      <c r="A4966" s="1500"/>
      <c r="B4966" s="9" t="s">
        <v>701</v>
      </c>
      <c r="C4966" s="9" t="s">
        <v>704</v>
      </c>
      <c r="D4966" s="9" t="s">
        <v>701</v>
      </c>
      <c r="E4966" s="9" t="s">
        <v>704</v>
      </c>
      <c r="F4966" s="9" t="s">
        <v>701</v>
      </c>
      <c r="G4966" s="9" t="s">
        <v>704</v>
      </c>
      <c r="H4966" s="9" t="s">
        <v>701</v>
      </c>
      <c r="I4966" s="9" t="s">
        <v>704</v>
      </c>
      <c r="J4966" s="9" t="s">
        <v>701</v>
      </c>
      <c r="K4966" s="9" t="s">
        <v>704</v>
      </c>
      <c r="L4966" s="9" t="s">
        <v>701</v>
      </c>
      <c r="M4966" s="9" t="s">
        <v>704</v>
      </c>
      <c r="N4966" s="9" t="s">
        <v>701</v>
      </c>
      <c r="O4966" s="9" t="s">
        <v>704</v>
      </c>
      <c r="P4966" s="9" t="s">
        <v>701</v>
      </c>
      <c r="Q4966" s="9" t="s">
        <v>704</v>
      </c>
      <c r="R4966" s="9"/>
      <c r="S4966" s="9"/>
      <c r="T4966" s="10"/>
      <c r="U4966" s="16"/>
      <c r="V4966" s="1"/>
      <c r="W4966" s="1"/>
      <c r="X4966" s="1"/>
      <c r="Y4966" s="1"/>
      <c r="Z4966" s="13"/>
    </row>
    <row r="4967" spans="1:26" s="2" customFormat="1" ht="24" customHeight="1" x14ac:dyDescent="0.15">
      <c r="A4967" s="113">
        <v>1</v>
      </c>
      <c r="B4967" s="39"/>
      <c r="C4967" s="3">
        <v>0.23611111111111113</v>
      </c>
      <c r="D4967" s="40">
        <v>0.32291666666666669</v>
      </c>
      <c r="E4967" s="3">
        <v>0.37847222222222221</v>
      </c>
      <c r="F4967" s="49">
        <v>0.47361111111111109</v>
      </c>
      <c r="G4967" s="40">
        <v>0.53055555555555556</v>
      </c>
      <c r="H4967" s="3">
        <v>0.62361111111111145</v>
      </c>
      <c r="I4967" s="3">
        <v>0.68055555555555602</v>
      </c>
      <c r="J4967" s="3">
        <v>0.77708333333333413</v>
      </c>
      <c r="K4967" s="3">
        <v>0.8340277777777787</v>
      </c>
      <c r="L4967" s="3"/>
      <c r="M4967" s="3"/>
      <c r="N4967" s="40"/>
      <c r="O4967" s="3"/>
      <c r="P4967" s="10"/>
      <c r="Q4967" s="40"/>
      <c r="R4967" s="68"/>
      <c r="S4967" s="69"/>
      <c r="T4967" s="14"/>
      <c r="U4967" s="20"/>
      <c r="V4967" s="383">
        <f>COUNTA(B4967:U4999)</f>
        <v>86</v>
      </c>
      <c r="W4967" s="384">
        <f>V4967/9/2</f>
        <v>4.7777777777777777</v>
      </c>
      <c r="X4967" s="1"/>
      <c r="Y4967" s="1"/>
      <c r="Z4967" s="13" t="s">
        <v>705</v>
      </c>
    </row>
    <row r="4968" spans="1:26" s="2" customFormat="1" ht="24" customHeight="1" x14ac:dyDescent="0.15">
      <c r="A4968" s="108" t="s">
        <v>706</v>
      </c>
      <c r="B4968" s="39"/>
      <c r="C4968" s="3">
        <v>0.25</v>
      </c>
      <c r="D4968" s="40">
        <v>0.34027777777777779</v>
      </c>
      <c r="E4968" s="3">
        <v>0.39583333333333331</v>
      </c>
      <c r="F4968" s="49">
        <v>0.49027777777777776</v>
      </c>
      <c r="G4968" s="40">
        <v>0.54722222222222228</v>
      </c>
      <c r="H4968" s="3">
        <v>0.64027777777777817</v>
      </c>
      <c r="I4968" s="3">
        <v>0.69722222222222274</v>
      </c>
      <c r="J4968" s="3">
        <v>0.79444444444444529</v>
      </c>
      <c r="K4968" s="3">
        <v>0.85138888888888986</v>
      </c>
      <c r="L4968" s="3"/>
      <c r="M4968" s="3"/>
      <c r="N4968" s="40"/>
      <c r="O4968" s="3"/>
      <c r="P4968" s="10"/>
      <c r="Q4968" s="40"/>
      <c r="R4968" s="68"/>
      <c r="S4968" s="69"/>
      <c r="T4968" s="14"/>
      <c r="U4968" s="20"/>
      <c r="V4968" s="386">
        <f>COUNTA(B4967:B4999,D4967:D4999,F4967:F4999,H4967:H4999,J4967:J4999,L4967:L4999,N4967:N4999,P4967:P4999,R4967:R4999,T4967:T4999)</f>
        <v>43</v>
      </c>
      <c r="W4968" s="386">
        <f>COUNTA(C4967:C4999,E4967:E4999,G4967:G4999,I4967:I4999,K4967:K4999,M4967:M4999,O4967:O4999,Q4967:Q4999,S4967:S4999,U4967:U4999)</f>
        <v>43</v>
      </c>
      <c r="X4968" s="1"/>
      <c r="Y4968" s="1"/>
      <c r="Z4968" s="13"/>
    </row>
    <row r="4969" spans="1:26" s="2" customFormat="1" ht="24" customHeight="1" x14ac:dyDescent="0.15">
      <c r="A4969" s="113">
        <v>3</v>
      </c>
      <c r="B4969" s="3"/>
      <c r="C4969" s="3">
        <v>0.2638888888888889</v>
      </c>
      <c r="D4969" s="40">
        <v>0.3576388888888889</v>
      </c>
      <c r="E4969" s="3">
        <v>0.41319444444444442</v>
      </c>
      <c r="F4969" s="49">
        <v>0.50694444444444442</v>
      </c>
      <c r="G4969" s="40">
        <v>0.56388888888888899</v>
      </c>
      <c r="H4969" s="3">
        <v>0.65694444444444489</v>
      </c>
      <c r="I4969" s="3">
        <v>0.71388888888888946</v>
      </c>
      <c r="J4969" s="3">
        <v>0.81180555555555645</v>
      </c>
      <c r="K4969" s="3">
        <v>0.86875000000000102</v>
      </c>
      <c r="L4969" s="3">
        <v>0.93750000000000122</v>
      </c>
      <c r="M4969" s="3"/>
      <c r="N4969" s="40"/>
      <c r="O4969" s="3"/>
      <c r="P4969" s="10"/>
      <c r="Q4969" s="40"/>
      <c r="R4969" s="68"/>
      <c r="S4969" s="69"/>
      <c r="T4969" s="14"/>
      <c r="U4969" s="20"/>
      <c r="V4969" s="1"/>
      <c r="W4969" s="1"/>
      <c r="X4969" s="1"/>
      <c r="Y4969" s="1"/>
      <c r="Z4969" s="13"/>
    </row>
    <row r="4970" spans="1:26" s="2" customFormat="1" ht="24" customHeight="1" x14ac:dyDescent="0.15">
      <c r="A4970" s="108" t="s">
        <v>712</v>
      </c>
      <c r="B4970" s="39" t="s">
        <v>707</v>
      </c>
      <c r="C4970" s="3">
        <v>0.27777777777777779</v>
      </c>
      <c r="D4970" s="40">
        <v>0.375</v>
      </c>
      <c r="E4970" s="3">
        <v>0.43055555555555552</v>
      </c>
      <c r="F4970" s="49">
        <v>0.52361111111111114</v>
      </c>
      <c r="G4970" s="40">
        <v>0.58055555555555571</v>
      </c>
      <c r="H4970" s="3">
        <v>0.6736111111111116</v>
      </c>
      <c r="I4970" s="3">
        <v>0.73055555555555618</v>
      </c>
      <c r="J4970" s="3">
        <v>0.82916666666666761</v>
      </c>
      <c r="K4970" s="3">
        <v>0.88611111111111218</v>
      </c>
      <c r="L4970" s="3"/>
      <c r="M4970" s="3"/>
      <c r="N4970" s="40"/>
      <c r="O4970" s="3"/>
      <c r="P4970" s="10"/>
      <c r="Q4970" s="40"/>
      <c r="R4970" s="68"/>
      <c r="S4970" s="69"/>
      <c r="T4970" s="14"/>
      <c r="U4970" s="20"/>
      <c r="V4970" s="390">
        <f>L4968-L4967</f>
        <v>0</v>
      </c>
      <c r="W4970" s="390">
        <f>K4976-K4975</f>
        <v>0</v>
      </c>
      <c r="X4970" s="1"/>
      <c r="Y4970" s="1"/>
      <c r="Z4970" s="13"/>
    </row>
    <row r="4971" spans="1:26" s="2" customFormat="1" ht="24" customHeight="1" x14ac:dyDescent="0.15">
      <c r="A4971" s="113">
        <v>5</v>
      </c>
      <c r="B4971" s="3">
        <v>0.23611111111111113</v>
      </c>
      <c r="C4971" s="3">
        <v>0.29166666666666669</v>
      </c>
      <c r="D4971" s="40">
        <v>0.39097222222222222</v>
      </c>
      <c r="E4971" s="3">
        <v>0.44722222222222219</v>
      </c>
      <c r="F4971" s="49">
        <v>0.54027777777777786</v>
      </c>
      <c r="G4971" s="40">
        <v>0.59722222222222243</v>
      </c>
      <c r="H4971" s="3">
        <v>0.69027777777777832</v>
      </c>
      <c r="I4971" s="3">
        <v>0.7472222222222229</v>
      </c>
      <c r="J4971" s="3">
        <v>0.84722222222222321</v>
      </c>
      <c r="K4971" s="3">
        <v>0.90347222222222334</v>
      </c>
      <c r="L4971" s="3"/>
      <c r="M4971" s="3"/>
      <c r="N4971" s="40"/>
      <c r="O4971" s="3"/>
      <c r="P4971" s="10"/>
      <c r="Q4971" s="40"/>
      <c r="R4971" s="68"/>
      <c r="S4971" s="69"/>
      <c r="T4971" s="14"/>
      <c r="U4971" s="20"/>
      <c r="V4971" s="390">
        <f t="shared" ref="V4971:V4977" si="63">L4969-L4968</f>
        <v>0.93750000000000122</v>
      </c>
      <c r="W4971" s="390">
        <f t="shared" ref="W4971:W4977" si="64">K4977-K4976</f>
        <v>0</v>
      </c>
      <c r="X4971" s="1"/>
      <c r="Y4971" s="1"/>
      <c r="Z4971" s="13"/>
    </row>
    <row r="4972" spans="1:26" s="2" customFormat="1" ht="24" customHeight="1" x14ac:dyDescent="0.15">
      <c r="A4972" s="113">
        <v>6</v>
      </c>
      <c r="B4972" s="3">
        <v>0.25347222222222227</v>
      </c>
      <c r="C4972" s="3">
        <v>0.30902777777777779</v>
      </c>
      <c r="D4972" s="40">
        <v>0.40694444444444444</v>
      </c>
      <c r="E4972" s="3">
        <v>0.46388888888888885</v>
      </c>
      <c r="F4972" s="49">
        <v>0.55694444444444458</v>
      </c>
      <c r="G4972" s="40">
        <v>0.61388888888888915</v>
      </c>
      <c r="H4972" s="3">
        <v>0.70763888888888948</v>
      </c>
      <c r="I4972" s="3">
        <v>0.76458333333333406</v>
      </c>
      <c r="J4972" s="3">
        <v>0.86527777777777881</v>
      </c>
      <c r="K4972" s="3">
        <v>0.9208333333333345</v>
      </c>
      <c r="L4972" s="3"/>
      <c r="M4972" s="3"/>
      <c r="N4972" s="40"/>
      <c r="O4972" s="3"/>
      <c r="P4972" s="10"/>
      <c r="Q4972" s="40"/>
      <c r="R4972" s="68"/>
      <c r="S4972" s="69"/>
      <c r="T4972" s="14"/>
      <c r="U4972" s="20"/>
      <c r="V4972" s="390">
        <f t="shared" si="63"/>
        <v>-0.93750000000000122</v>
      </c>
      <c r="W4972" s="390">
        <f t="shared" si="64"/>
        <v>0</v>
      </c>
      <c r="X4972" s="1"/>
      <c r="Y4972" s="1"/>
      <c r="Z4972" s="13" t="s">
        <v>705</v>
      </c>
    </row>
    <row r="4973" spans="1:26" s="2" customFormat="1" ht="24" customHeight="1" x14ac:dyDescent="0.15">
      <c r="A4973" s="108" t="s">
        <v>708</v>
      </c>
      <c r="B4973" s="3">
        <v>0.27083333333333337</v>
      </c>
      <c r="C4973" s="3">
        <v>0.3263888888888889</v>
      </c>
      <c r="D4973" s="40">
        <v>0.4236111111111111</v>
      </c>
      <c r="E4973" s="3">
        <v>0.48055555555555551</v>
      </c>
      <c r="F4973" s="49">
        <v>0.57361111111111129</v>
      </c>
      <c r="G4973" s="40">
        <v>0.63055555555555587</v>
      </c>
      <c r="H4973" s="3">
        <v>0.72500000000000064</v>
      </c>
      <c r="I4973" s="3">
        <v>0.78194444444444522</v>
      </c>
      <c r="J4973" s="3">
        <v>0.88333333333333441</v>
      </c>
      <c r="K4973" s="3">
        <v>0.93750000000000122</v>
      </c>
      <c r="L4973" s="3"/>
      <c r="M4973" s="3"/>
      <c r="N4973" s="40"/>
      <c r="O4973" s="3"/>
      <c r="P4973" s="10"/>
      <c r="Q4973" s="40"/>
      <c r="R4973" s="68"/>
      <c r="S4973" s="69"/>
      <c r="T4973" s="14"/>
      <c r="U4973" s="20"/>
      <c r="V4973" s="390">
        <f t="shared" si="63"/>
        <v>0</v>
      </c>
      <c r="W4973" s="390">
        <f t="shared" si="64"/>
        <v>0</v>
      </c>
      <c r="X4973" s="1"/>
      <c r="Y4973" s="1"/>
      <c r="Z4973" s="13" t="s">
        <v>705</v>
      </c>
    </row>
    <row r="4974" spans="1:26" s="2" customFormat="1" ht="24" customHeight="1" x14ac:dyDescent="0.15">
      <c r="A4974" s="113">
        <v>8</v>
      </c>
      <c r="B4974" s="3">
        <v>0.28819444444444448</v>
      </c>
      <c r="C4974" s="3">
        <v>0.34375</v>
      </c>
      <c r="D4974" s="40">
        <v>0.44027777777777777</v>
      </c>
      <c r="E4974" s="3">
        <v>0.49722222222222218</v>
      </c>
      <c r="F4974" s="49">
        <v>0.59027777777777801</v>
      </c>
      <c r="G4974" s="40">
        <v>0.64722222222222259</v>
      </c>
      <c r="H4974" s="3">
        <v>0.7423611111111118</v>
      </c>
      <c r="I4974" s="3">
        <v>0.79930555555555638</v>
      </c>
      <c r="J4974" s="3">
        <v>0.90138888888889002</v>
      </c>
      <c r="K4974" s="3"/>
      <c r="L4974" s="3"/>
      <c r="M4974" s="3"/>
      <c r="N4974" s="40"/>
      <c r="O4974" s="3"/>
      <c r="P4974" s="10"/>
      <c r="Q4974" s="40"/>
      <c r="R4974" s="68"/>
      <c r="S4974" s="69"/>
      <c r="T4974" s="14"/>
      <c r="U4974" s="20"/>
      <c r="V4974" s="390">
        <f t="shared" si="63"/>
        <v>0</v>
      </c>
      <c r="W4974" s="390">
        <f t="shared" si="64"/>
        <v>0</v>
      </c>
      <c r="X4974" s="1"/>
      <c r="Y4974" s="1"/>
      <c r="Z4974" s="13" t="s">
        <v>705</v>
      </c>
    </row>
    <row r="4975" spans="1:26" s="2" customFormat="1" ht="24" customHeight="1" x14ac:dyDescent="0.15">
      <c r="A4975" s="108" t="s">
        <v>709</v>
      </c>
      <c r="B4975" s="3">
        <v>0.30555555555555558</v>
      </c>
      <c r="C4975" s="3">
        <v>0.3611111111111111</v>
      </c>
      <c r="D4975" s="40">
        <v>0.45694444444444443</v>
      </c>
      <c r="E4975" s="3">
        <v>0.51388888888888884</v>
      </c>
      <c r="F4975" s="49">
        <v>0.60694444444444473</v>
      </c>
      <c r="G4975" s="40">
        <v>0.66388888888888931</v>
      </c>
      <c r="H4975" s="3">
        <v>0.75972222222222296</v>
      </c>
      <c r="I4975" s="3">
        <v>0.81666666666666754</v>
      </c>
      <c r="J4975" s="3">
        <v>0.91944444444444562</v>
      </c>
      <c r="K4975" s="3"/>
      <c r="L4975" s="3"/>
      <c r="M4975" s="3"/>
      <c r="N4975" s="40"/>
      <c r="O4975" s="3"/>
      <c r="P4975" s="10"/>
      <c r="Q4975" s="40"/>
      <c r="R4975" s="68"/>
      <c r="S4975" s="69"/>
      <c r="T4975" s="14"/>
      <c r="U4975" s="20"/>
      <c r="V4975" s="390">
        <f t="shared" si="63"/>
        <v>0</v>
      </c>
      <c r="W4975" s="390">
        <f t="shared" si="64"/>
        <v>0</v>
      </c>
      <c r="X4975" s="1"/>
      <c r="Y4975" s="1"/>
      <c r="Z4975" s="13" t="s">
        <v>705</v>
      </c>
    </row>
    <row r="4976" spans="1:26" s="2" customFormat="1" ht="24" customHeight="1" x14ac:dyDescent="0.15">
      <c r="A4976" s="113">
        <v>10</v>
      </c>
      <c r="B4976" s="3"/>
      <c r="C4976" s="3"/>
      <c r="D4976" s="40"/>
      <c r="E4976" s="3"/>
      <c r="F4976" s="49"/>
      <c r="G4976" s="3"/>
      <c r="H4976" s="3"/>
      <c r="I4976" s="3"/>
      <c r="J4976" s="3"/>
      <c r="K4976" s="3"/>
      <c r="L4976" s="3"/>
      <c r="M4976" s="3"/>
      <c r="N4976" s="40"/>
      <c r="O4976" s="3"/>
      <c r="P4976" s="10"/>
      <c r="Q4976" s="40"/>
      <c r="R4976" s="68"/>
      <c r="S4976" s="69"/>
      <c r="T4976" s="14"/>
      <c r="U4976" s="20"/>
      <c r="V4976" s="390">
        <f t="shared" si="63"/>
        <v>0</v>
      </c>
      <c r="W4976" s="390">
        <f t="shared" si="64"/>
        <v>0</v>
      </c>
      <c r="X4976" s="1"/>
      <c r="Y4976" s="1"/>
      <c r="Z4976" s="13" t="s">
        <v>705</v>
      </c>
    </row>
    <row r="4977" spans="1:26" s="2" customFormat="1" ht="24" customHeight="1" x14ac:dyDescent="0.15">
      <c r="A4977" s="113">
        <v>11</v>
      </c>
      <c r="B4977" s="110"/>
      <c r="C4977" s="110"/>
      <c r="D4977" s="110"/>
      <c r="E4977" s="110"/>
      <c r="F4977" s="110"/>
      <c r="G4977" s="110"/>
      <c r="H4977" s="110"/>
      <c r="I4977" s="110"/>
      <c r="J4977" s="110"/>
      <c r="K4977" s="110"/>
      <c r="L4977" s="40"/>
      <c r="M4977" s="40"/>
      <c r="N4977" s="40"/>
      <c r="O4977" s="40"/>
      <c r="P4977" s="10"/>
      <c r="Q4977" s="40"/>
      <c r="R4977" s="68"/>
      <c r="S4977" s="69"/>
      <c r="T4977" s="14"/>
      <c r="U4977" s="20"/>
      <c r="V4977" s="390">
        <f t="shared" si="63"/>
        <v>0</v>
      </c>
      <c r="W4977" s="390">
        <f t="shared" si="64"/>
        <v>0</v>
      </c>
      <c r="X4977" s="1"/>
      <c r="Y4977" s="1"/>
      <c r="Z4977" s="13"/>
    </row>
    <row r="4978" spans="1:26" s="2" customFormat="1" ht="24" customHeight="1" x14ac:dyDescent="0.15">
      <c r="A4978" s="113">
        <v>12</v>
      </c>
      <c r="B4978" s="110"/>
      <c r="C4978" s="110"/>
      <c r="D4978" s="110"/>
      <c r="E4978" s="110"/>
      <c r="F4978" s="110"/>
      <c r="G4978" s="110"/>
      <c r="H4978" s="110"/>
      <c r="I4978" s="110"/>
      <c r="J4978" s="110"/>
      <c r="K4978" s="110"/>
      <c r="L4978" s="40"/>
      <c r="M4978" s="40"/>
      <c r="N4978" s="40"/>
      <c r="O4978" s="40"/>
      <c r="P4978" s="10"/>
      <c r="Q4978" s="40"/>
      <c r="R4978" s="68"/>
      <c r="S4978" s="69"/>
      <c r="T4978" s="14"/>
      <c r="U4978" s="20"/>
      <c r="V4978" s="1"/>
      <c r="W4978" s="1"/>
      <c r="X4978" s="1"/>
      <c r="Y4978" s="1"/>
      <c r="Z4978" s="13" t="s">
        <v>710</v>
      </c>
    </row>
    <row r="4979" spans="1:26" s="2" customFormat="1" ht="24" customHeight="1" x14ac:dyDescent="0.15">
      <c r="A4979" s="113">
        <v>13</v>
      </c>
      <c r="B4979" s="110"/>
      <c r="C4979" s="110"/>
      <c r="D4979" s="110"/>
      <c r="E4979" s="110"/>
      <c r="F4979" s="110"/>
      <c r="G4979" s="110"/>
      <c r="H4979" s="110"/>
      <c r="I4979" s="110"/>
      <c r="J4979" s="110"/>
      <c r="K4979" s="110"/>
      <c r="L4979" s="40"/>
      <c r="M4979" s="40"/>
      <c r="N4979" s="40"/>
      <c r="O4979" s="40"/>
      <c r="P4979" s="10"/>
      <c r="Q4979" s="40"/>
      <c r="R4979" s="68"/>
      <c r="S4979" s="69"/>
      <c r="T4979" s="14"/>
      <c r="U4979" s="20"/>
      <c r="V4979" s="1"/>
      <c r="W4979" s="1"/>
      <c r="X4979" s="1"/>
      <c r="Y4979" s="1"/>
      <c r="Z4979" s="13"/>
    </row>
    <row r="4980" spans="1:26" s="2" customFormat="1" ht="24" customHeight="1" x14ac:dyDescent="0.15">
      <c r="A4980" s="113">
        <v>14</v>
      </c>
      <c r="B4980" s="110"/>
      <c r="C4980" s="110"/>
      <c r="D4980" s="110"/>
      <c r="E4980" s="110"/>
      <c r="F4980" s="110"/>
      <c r="G4980" s="110"/>
      <c r="H4980" s="110"/>
      <c r="I4980" s="110"/>
      <c r="J4980" s="110"/>
      <c r="K4980" s="110"/>
      <c r="L4980" s="40"/>
      <c r="M4980" s="40"/>
      <c r="N4980" s="40"/>
      <c r="O4980" s="40"/>
      <c r="P4980" s="10"/>
      <c r="Q4980" s="40"/>
      <c r="R4980" s="68"/>
      <c r="S4980" s="69"/>
      <c r="T4980" s="14"/>
      <c r="U4980" s="20"/>
      <c r="V4980" s="1"/>
      <c r="W4980" s="1"/>
      <c r="X4980" s="1"/>
      <c r="Y4980" s="1"/>
      <c r="Z4980" s="13"/>
    </row>
    <row r="4981" spans="1:26" s="2" customFormat="1" ht="24" customHeight="1" x14ac:dyDescent="0.15">
      <c r="A4981" s="113">
        <v>15</v>
      </c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40"/>
      <c r="O4981" s="40"/>
      <c r="P4981" s="10"/>
      <c r="Q4981" s="40"/>
      <c r="R4981" s="68"/>
      <c r="S4981" s="69"/>
      <c r="T4981" s="14"/>
      <c r="U4981" s="20"/>
      <c r="V4981" s="1"/>
      <c r="W4981" s="1"/>
      <c r="X4981" s="1"/>
      <c r="Y4981" s="1"/>
      <c r="Z4981" s="13"/>
    </row>
    <row r="4982" spans="1:26" s="2" customFormat="1" ht="24" customHeight="1" x14ac:dyDescent="0.15">
      <c r="A4982" s="728">
        <v>16</v>
      </c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40"/>
      <c r="O4982" s="40"/>
      <c r="P4982" s="40"/>
      <c r="Q4982" s="40"/>
      <c r="R4982" s="68"/>
      <c r="S4982" s="69"/>
      <c r="T4982" s="14"/>
      <c r="U4982" s="20"/>
      <c r="V4982" s="1"/>
      <c r="W4982" s="1"/>
      <c r="X4982" s="1"/>
      <c r="Y4982" s="1"/>
      <c r="Z4982" s="13"/>
    </row>
    <row r="4983" spans="1:26" s="2" customFormat="1" ht="24" customHeight="1" x14ac:dyDescent="0.15">
      <c r="A4983" s="113">
        <v>17</v>
      </c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40"/>
      <c r="O4983" s="40"/>
      <c r="P4983" s="40"/>
      <c r="Q4983" s="40"/>
      <c r="R4983" s="68"/>
      <c r="S4983" s="69"/>
      <c r="T4983" s="14"/>
      <c r="U4983" s="20"/>
      <c r="V4983" s="1"/>
      <c r="W4983" s="1"/>
      <c r="X4983" s="1"/>
      <c r="Y4983" s="1"/>
      <c r="Z4983" s="13"/>
    </row>
    <row r="4984" spans="1:26" s="2" customFormat="1" ht="24" customHeight="1" x14ac:dyDescent="0.15">
      <c r="A4984" s="728">
        <v>18</v>
      </c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40"/>
      <c r="O4984" s="40"/>
      <c r="P4984" s="40"/>
      <c r="Q4984" s="40"/>
      <c r="R4984" s="68"/>
      <c r="S4984" s="69"/>
      <c r="T4984" s="14"/>
      <c r="U4984" s="20"/>
      <c r="V4984" s="1"/>
      <c r="W4984" s="1"/>
      <c r="X4984" s="1"/>
      <c r="Y4984" s="1"/>
      <c r="Z4984" s="13"/>
    </row>
    <row r="4985" spans="1:26" s="2" customFormat="1" ht="24" customHeight="1" x14ac:dyDescent="0.15">
      <c r="A4985" s="113">
        <v>19</v>
      </c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40"/>
      <c r="O4985" s="40"/>
      <c r="P4985" s="40"/>
      <c r="Q4985" s="40"/>
      <c r="R4985" s="68"/>
      <c r="S4985" s="69"/>
      <c r="T4985" s="14"/>
      <c r="U4985" s="20"/>
      <c r="V4985" s="1"/>
      <c r="W4985" s="1"/>
      <c r="X4985" s="1"/>
      <c r="Y4985" s="1"/>
      <c r="Z4985" s="13"/>
    </row>
    <row r="4986" spans="1:26" s="2" customFormat="1" ht="24" customHeight="1" x14ac:dyDescent="0.15">
      <c r="A4986" s="728">
        <v>20</v>
      </c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40"/>
      <c r="O4986" s="40"/>
      <c r="P4986" s="40"/>
      <c r="Q4986" s="40"/>
      <c r="R4986" s="10"/>
      <c r="S4986" s="69"/>
      <c r="T4986" s="14"/>
      <c r="U4986" s="20"/>
      <c r="V4986" s="1"/>
      <c r="W4986" s="1"/>
      <c r="X4986" s="1"/>
      <c r="Y4986" s="1"/>
      <c r="Z4986" s="13"/>
    </row>
    <row r="4987" spans="1:26" s="2" customFormat="1" ht="24" customHeight="1" x14ac:dyDescent="0.15">
      <c r="A4987" s="113">
        <v>21</v>
      </c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9"/>
      <c r="S4987" s="4"/>
      <c r="T4987" s="14"/>
      <c r="U4987" s="20"/>
      <c r="V4987" s="1"/>
      <c r="W4987" s="1"/>
      <c r="X4987" s="1"/>
      <c r="Y4987" s="1"/>
      <c r="Z4987" s="13"/>
    </row>
    <row r="4988" spans="1:26" s="2" customFormat="1" ht="24" customHeight="1" x14ac:dyDescent="0.15">
      <c r="A4988" s="728">
        <v>22</v>
      </c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14"/>
      <c r="U4988" s="20"/>
      <c r="V4988" s="1"/>
      <c r="W4988" s="1"/>
      <c r="X4988" s="1"/>
      <c r="Y4988" s="1"/>
      <c r="Z4988" s="13"/>
    </row>
    <row r="4989" spans="1:26" s="2" customFormat="1" ht="24" customHeight="1" x14ac:dyDescent="0.15">
      <c r="A4989" s="113">
        <v>23</v>
      </c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14"/>
      <c r="U4989" s="20"/>
      <c r="V4989" s="1"/>
      <c r="W4989" s="1"/>
      <c r="X4989" s="1"/>
      <c r="Y4989" s="1"/>
      <c r="Z4989" s="13"/>
    </row>
    <row r="4990" spans="1:26" s="2" customFormat="1" ht="24" customHeight="1" x14ac:dyDescent="0.15">
      <c r="A4990" s="728">
        <v>24</v>
      </c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14"/>
      <c r="U4990" s="20"/>
      <c r="V4990" s="1"/>
      <c r="W4990" s="1"/>
      <c r="X4990" s="1"/>
      <c r="Y4990" s="1"/>
      <c r="Z4990" s="13"/>
    </row>
    <row r="4991" spans="1:26" s="2" customFormat="1" ht="24" customHeight="1" x14ac:dyDescent="0.15">
      <c r="A4991" s="113">
        <v>25</v>
      </c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14"/>
      <c r="U4991" s="20"/>
      <c r="V4991" s="1"/>
      <c r="W4991" s="1"/>
      <c r="X4991" s="1"/>
      <c r="Y4991" s="1"/>
      <c r="Z4991" s="13"/>
    </row>
    <row r="4992" spans="1:26" s="2" customFormat="1" ht="24" customHeight="1" x14ac:dyDescent="0.15">
      <c r="A4992" s="728">
        <v>26</v>
      </c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14"/>
      <c r="U4992" s="20"/>
      <c r="V4992" s="1"/>
      <c r="W4992" s="1"/>
      <c r="X4992" s="1"/>
      <c r="Y4992" s="1"/>
      <c r="Z4992" s="13"/>
    </row>
    <row r="4993" spans="1:26" s="2" customFormat="1" ht="24" customHeight="1" x14ac:dyDescent="0.15">
      <c r="A4993" s="113">
        <v>27</v>
      </c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14"/>
      <c r="U4993" s="20"/>
      <c r="V4993" s="1"/>
      <c r="W4993" s="1"/>
      <c r="X4993" s="1"/>
      <c r="Y4993" s="1"/>
      <c r="Z4993" s="13"/>
    </row>
    <row r="4994" spans="1:26" s="2" customFormat="1" ht="24" customHeight="1" x14ac:dyDescent="0.15">
      <c r="A4994" s="728">
        <v>28</v>
      </c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14"/>
      <c r="U4994" s="20"/>
      <c r="V4994" s="1"/>
      <c r="W4994" s="1"/>
      <c r="X4994" s="1"/>
      <c r="Y4994" s="1"/>
      <c r="Z4994" s="13"/>
    </row>
    <row r="4995" spans="1:26" s="2" customFormat="1" ht="24" customHeight="1" x14ac:dyDescent="0.15">
      <c r="A4995" s="113">
        <v>29</v>
      </c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14"/>
      <c r="U4995" s="20"/>
      <c r="V4995" s="1"/>
      <c r="W4995" s="1"/>
      <c r="X4995" s="1"/>
      <c r="Y4995" s="1"/>
      <c r="Z4995" s="13"/>
    </row>
    <row r="4996" spans="1:26" s="2" customFormat="1" ht="24" customHeight="1" x14ac:dyDescent="0.15">
      <c r="A4996" s="728">
        <v>30</v>
      </c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14"/>
      <c r="U4996" s="20"/>
      <c r="V4996" s="1"/>
      <c r="W4996" s="1"/>
      <c r="X4996" s="1"/>
      <c r="Y4996" s="1"/>
      <c r="Z4996" s="13"/>
    </row>
    <row r="4997" spans="1:26" s="2" customFormat="1" ht="24" customHeight="1" x14ac:dyDescent="0.15">
      <c r="A4997" s="113">
        <v>31</v>
      </c>
      <c r="B4997" s="45"/>
      <c r="C4997" s="45"/>
      <c r="D4997" s="45"/>
      <c r="E4997" s="45"/>
      <c r="F4997" s="45"/>
      <c r="G4997" s="45"/>
      <c r="H4997" s="45"/>
      <c r="I4997" s="45"/>
      <c r="J4997" s="45"/>
      <c r="K4997" s="45"/>
      <c r="L4997" s="45"/>
      <c r="M4997" s="45"/>
      <c r="N4997" s="45"/>
      <c r="O4997" s="45"/>
      <c r="P4997" s="45"/>
      <c r="Q4997" s="45"/>
      <c r="R4997" s="45"/>
      <c r="S4997" s="45"/>
      <c r="T4997" s="46"/>
      <c r="U4997" s="47"/>
      <c r="V4997" s="1"/>
      <c r="W4997" s="1"/>
      <c r="X4997" s="1"/>
      <c r="Y4997" s="1"/>
      <c r="Z4997" s="13"/>
    </row>
    <row r="4998" spans="1:26" s="2" customFormat="1" ht="24" customHeight="1" x14ac:dyDescent="0.15">
      <c r="A4998" s="728">
        <v>32</v>
      </c>
      <c r="B4998" s="45"/>
      <c r="C4998" s="45"/>
      <c r="D4998" s="45"/>
      <c r="E4998" s="45"/>
      <c r="F4998" s="45"/>
      <c r="G4998" s="45"/>
      <c r="H4998" s="45"/>
      <c r="I4998" s="45"/>
      <c r="J4998" s="45"/>
      <c r="K4998" s="45"/>
      <c r="L4998" s="45"/>
      <c r="M4998" s="45"/>
      <c r="N4998" s="45"/>
      <c r="O4998" s="45"/>
      <c r="P4998" s="45"/>
      <c r="Q4998" s="45"/>
      <c r="R4998" s="45"/>
      <c r="S4998" s="45"/>
      <c r="T4998" s="46"/>
      <c r="U4998" s="47"/>
      <c r="V4998" s="1"/>
      <c r="W4998" s="1"/>
      <c r="X4998" s="1"/>
      <c r="Y4998" s="1"/>
      <c r="Z4998" s="13"/>
    </row>
    <row r="4999" spans="1:26" s="2" customFormat="1" ht="24" customHeight="1" thickBot="1" x14ac:dyDescent="0.2">
      <c r="A4999" s="597">
        <v>33</v>
      </c>
      <c r="B4999" s="12"/>
      <c r="C4999" s="12"/>
      <c r="D4999" s="12"/>
      <c r="E4999" s="12"/>
      <c r="F4999" s="12"/>
      <c r="G4999" s="12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31"/>
      <c r="U4999" s="32"/>
      <c r="V4999" s="1"/>
      <c r="W4999" s="1"/>
      <c r="X4999" s="1"/>
      <c r="Y4999" s="1"/>
      <c r="Z4999" s="13"/>
    </row>
    <row r="5000" spans="1:26" s="2" customFormat="1" ht="20.100000000000001" customHeight="1" thickBot="1" x14ac:dyDescent="0.2">
      <c r="A5000" s="1522" t="s">
        <v>696</v>
      </c>
      <c r="B5000" s="1523"/>
      <c r="C5000" s="1564" t="s">
        <v>697</v>
      </c>
      <c r="D5000" s="1564"/>
      <c r="E5000" s="1564"/>
      <c r="F5000" s="1565"/>
      <c r="G5000" s="13"/>
      <c r="H5000" s="13"/>
      <c r="I5000" s="13"/>
      <c r="J5000" s="13"/>
      <c r="K5000" s="13"/>
      <c r="L5000" s="13"/>
      <c r="M5000" s="13"/>
      <c r="N5000" s="13"/>
      <c r="O5000" s="13"/>
      <c r="P5000" s="13"/>
      <c r="Q5000" s="13"/>
      <c r="R5000" s="13"/>
      <c r="S5000" s="13"/>
      <c r="T5000" s="467"/>
      <c r="U5000" s="467"/>
      <c r="V5000" s="1"/>
      <c r="W5000" s="1"/>
      <c r="X5000" s="1"/>
      <c r="Y5000" s="1"/>
      <c r="Z5000" s="13"/>
    </row>
    <row r="5001" spans="1:26" s="1367" customFormat="1" ht="31.5" customHeight="1" thickBot="1" x14ac:dyDescent="0.2">
      <c r="A5001" s="1476" t="s">
        <v>2268</v>
      </c>
      <c r="B5001" s="1477"/>
      <c r="C5001" s="1477"/>
      <c r="D5001" s="1477"/>
      <c r="E5001" s="1478"/>
      <c r="F5001" s="1162"/>
      <c r="G5001" s="1162"/>
      <c r="H5001" s="1693" t="s">
        <v>2269</v>
      </c>
      <c r="I5001" s="1694"/>
      <c r="J5001" s="1694"/>
      <c r="K5001" s="1351" t="s">
        <v>135</v>
      </c>
      <c r="L5001" s="1568" t="s">
        <v>2270</v>
      </c>
      <c r="M5001" s="1568"/>
      <c r="N5001" s="1569"/>
      <c r="O5001" s="1348"/>
      <c r="P5001" s="1165"/>
      <c r="Q5001" s="1165"/>
      <c r="R5001" s="1165"/>
      <c r="S5001" s="1162"/>
      <c r="T5001" s="1646" t="s">
        <v>2271</v>
      </c>
      <c r="U5001" s="1770"/>
      <c r="V5001" s="1166">
        <f>V5003/V5008</f>
        <v>8.308531746031746E-3</v>
      </c>
      <c r="W5001" s="1166">
        <f>W5003/W5008</f>
        <v>8.308531746031746E-3</v>
      </c>
      <c r="X5001" s="1166">
        <f>AVERAGE(V5001,W5001)</f>
        <v>8.308531746031746E-3</v>
      </c>
      <c r="Y5001" s="637" t="s">
        <v>2272</v>
      </c>
      <c r="Z5001" s="37">
        <f>ROUND(X5001*1440,0)/1440</f>
        <v>8.3333333333333332E-3</v>
      </c>
    </row>
    <row r="5002" spans="1:26" s="1367" customFormat="1" ht="9" customHeight="1" thickBot="1" x14ac:dyDescent="0.2">
      <c r="A5002" s="1162"/>
      <c r="B5002" s="1162"/>
      <c r="C5002" s="1162"/>
      <c r="D5002" s="1162"/>
      <c r="E5002" s="1162"/>
      <c r="F5002" s="1162"/>
      <c r="G5002" s="1162"/>
      <c r="H5002" s="1162"/>
      <c r="I5002" s="1162"/>
      <c r="J5002" s="1162"/>
      <c r="K5002" s="1162"/>
      <c r="L5002" s="1162"/>
      <c r="M5002" s="1162"/>
      <c r="N5002" s="1162"/>
      <c r="O5002" s="1348"/>
      <c r="P5002" s="1348"/>
      <c r="Q5002" s="1348"/>
      <c r="R5002" s="1162"/>
      <c r="S5002" s="1162"/>
      <c r="T5002" s="1162"/>
      <c r="U5002" s="1162"/>
      <c r="V5002" s="1166">
        <f>B5018</f>
        <v>0.23958333333333334</v>
      </c>
      <c r="W5002" s="1166">
        <f>C5009</f>
        <v>0.23958333333333334</v>
      </c>
      <c r="X5002" s="1162"/>
      <c r="Y5002" s="1162"/>
      <c r="Z5002" s="1169"/>
    </row>
    <row r="5003" spans="1:26" s="1367" customFormat="1" ht="20.100000000000001" customHeight="1" thickBot="1" x14ac:dyDescent="0.2">
      <c r="A5003" s="1760" t="s">
        <v>2273</v>
      </c>
      <c r="B5003" s="1818"/>
      <c r="C5003" s="1892" t="s">
        <v>2274</v>
      </c>
      <c r="D5003" s="1893"/>
      <c r="E5003" s="1893"/>
      <c r="F5003" s="1893"/>
      <c r="G5003" s="1893"/>
      <c r="H5003" s="1894"/>
      <c r="I5003" s="1196"/>
      <c r="J5003" s="1194"/>
      <c r="K5003" s="1162"/>
      <c r="L5003" s="1162"/>
      <c r="M5003" s="1162"/>
      <c r="N5003" s="1674" t="s">
        <v>2275</v>
      </c>
      <c r="O5003" s="1675"/>
      <c r="P5003" s="1676">
        <f>MINUTE(Z5001)</f>
        <v>12</v>
      </c>
      <c r="Q5003" s="1677"/>
      <c r="R5003" s="1162"/>
      <c r="S5003" s="1171" t="s">
        <v>2276</v>
      </c>
      <c r="T5003" s="1895">
        <v>7.4999999999999997E-2</v>
      </c>
      <c r="U5003" s="1752"/>
      <c r="V5003" s="1166">
        <f>V5004-V5002</f>
        <v>0.69791666666666663</v>
      </c>
      <c r="W5003" s="1166">
        <f>W5004-W5002</f>
        <v>0.69791666666666663</v>
      </c>
      <c r="X5003" s="1162"/>
      <c r="Y5003" s="1162"/>
      <c r="Z5003" s="1169"/>
    </row>
    <row r="5004" spans="1:26" s="1367" customFormat="1" ht="9" customHeight="1" thickBot="1" x14ac:dyDescent="0.2">
      <c r="A5004" s="1162"/>
      <c r="B5004" s="1162"/>
      <c r="C5004" s="1162"/>
      <c r="D5004" s="1162"/>
      <c r="E5004" s="1162"/>
      <c r="F5004" s="1162"/>
      <c r="G5004" s="1162"/>
      <c r="H5004" s="1162"/>
      <c r="I5004" s="1162"/>
      <c r="J5004" s="1162"/>
      <c r="K5004" s="1162"/>
      <c r="L5004" s="1162"/>
      <c r="M5004" s="1162"/>
      <c r="N5004" s="1162"/>
      <c r="O5004" s="1162"/>
      <c r="P5004" s="1162"/>
      <c r="Q5004" s="1162"/>
      <c r="R5004" s="1162"/>
      <c r="S5004" s="1162"/>
      <c r="T5004" s="1162"/>
      <c r="U5004" s="1162"/>
      <c r="V5004" s="1166">
        <f>J5015</f>
        <v>0.9375</v>
      </c>
      <c r="W5004" s="1166">
        <f>I5027</f>
        <v>0.9375</v>
      </c>
      <c r="X5004" s="1162"/>
      <c r="Y5004" s="1162"/>
      <c r="Z5004" s="1169"/>
    </row>
    <row r="5005" spans="1:26" s="1367" customFormat="1" ht="20.100000000000001" customHeight="1" x14ac:dyDescent="0.15">
      <c r="A5005" s="1762" t="s">
        <v>15</v>
      </c>
      <c r="B5005" s="1759">
        <v>1</v>
      </c>
      <c r="C5005" s="1759"/>
      <c r="D5005" s="1759">
        <v>2</v>
      </c>
      <c r="E5005" s="1759"/>
      <c r="F5005" s="1759">
        <v>3</v>
      </c>
      <c r="G5005" s="1759"/>
      <c r="H5005" s="1759">
        <v>4</v>
      </c>
      <c r="I5005" s="1759"/>
      <c r="J5005" s="1759">
        <v>5</v>
      </c>
      <c r="K5005" s="1759"/>
      <c r="L5005" s="1759">
        <v>6</v>
      </c>
      <c r="M5005" s="1759"/>
      <c r="N5005" s="1759">
        <v>7</v>
      </c>
      <c r="O5005" s="1759"/>
      <c r="P5005" s="1759">
        <v>8</v>
      </c>
      <c r="Q5005" s="1759"/>
      <c r="R5005" s="1759">
        <v>9</v>
      </c>
      <c r="S5005" s="1759"/>
      <c r="T5005" s="1759">
        <v>10</v>
      </c>
      <c r="U5005" s="1896"/>
      <c r="V5005" s="1166"/>
      <c r="W5005" s="1166"/>
      <c r="X5005" s="1162"/>
      <c r="Y5005" s="1162"/>
      <c r="Z5005" s="1169"/>
    </row>
    <row r="5006" spans="1:26" s="1367" customFormat="1" ht="20.100000000000001" customHeight="1" x14ac:dyDescent="0.15">
      <c r="A5006" s="1763"/>
      <c r="B5006" s="1174" t="s">
        <v>2277</v>
      </c>
      <c r="C5006" s="1174" t="s">
        <v>1298</v>
      </c>
      <c r="D5006" s="1174" t="s">
        <v>2278</v>
      </c>
      <c r="E5006" s="1174" t="s">
        <v>1298</v>
      </c>
      <c r="F5006" s="1174" t="s">
        <v>2277</v>
      </c>
      <c r="G5006" s="1174" t="s">
        <v>2279</v>
      </c>
      <c r="H5006" s="1174" t="s">
        <v>2277</v>
      </c>
      <c r="I5006" s="1174" t="s">
        <v>1298</v>
      </c>
      <c r="J5006" s="1174" t="s">
        <v>2280</v>
      </c>
      <c r="K5006" s="1174" t="s">
        <v>2281</v>
      </c>
      <c r="L5006" s="1174"/>
      <c r="M5006" s="1174"/>
      <c r="N5006" s="1174"/>
      <c r="O5006" s="1174"/>
      <c r="P5006" s="1174"/>
      <c r="Q5006" s="1174"/>
      <c r="R5006" s="1174"/>
      <c r="S5006" s="1174"/>
      <c r="T5006" s="1174"/>
      <c r="U5006" s="1897"/>
      <c r="V5006" s="1162"/>
      <c r="W5006" s="1162"/>
      <c r="X5006" s="1162"/>
      <c r="Y5006" s="1162"/>
      <c r="Z5006" s="1169"/>
    </row>
    <row r="5007" spans="1:26" s="1367" customFormat="1" ht="24.75" customHeight="1" x14ac:dyDescent="0.15">
      <c r="A5007" s="1032" t="s">
        <v>2282</v>
      </c>
      <c r="B5007" s="52"/>
      <c r="C5007" s="1352" t="s">
        <v>847</v>
      </c>
      <c r="D5007" s="1386">
        <v>0.30902777777777801</v>
      </c>
      <c r="E5007" s="1386">
        <v>0.38888888888888901</v>
      </c>
      <c r="F5007" s="1179">
        <v>0.50138888888889199</v>
      </c>
      <c r="G5007" s="1386">
        <v>0.57986111111111105</v>
      </c>
      <c r="H5007" s="1386">
        <v>0.6791666666666667</v>
      </c>
      <c r="I5007" s="1386">
        <v>0.77083333333333004</v>
      </c>
      <c r="J5007" s="1179">
        <v>0.87013888888888702</v>
      </c>
      <c r="K5007" s="1386"/>
      <c r="L5007" s="1028"/>
      <c r="M5007" s="1029"/>
      <c r="N5007" s="1028"/>
      <c r="O5007" s="1029"/>
      <c r="P5007" s="1028"/>
      <c r="Q5007" s="1029"/>
      <c r="R5007" s="1898"/>
      <c r="S5007" s="1899"/>
      <c r="T5007" s="1312"/>
      <c r="U5007" s="1900"/>
      <c r="V5007" s="1901">
        <f>COUNTA(B5007:U5039)</f>
        <v>168</v>
      </c>
      <c r="W5007" s="1902">
        <f>V5007/21/2</f>
        <v>4</v>
      </c>
      <c r="X5007" s="1162"/>
      <c r="Y5007" s="1162"/>
      <c r="Z5007" s="1169"/>
    </row>
    <row r="5008" spans="1:26" s="1367" customFormat="1" ht="24.75" customHeight="1" x14ac:dyDescent="0.15">
      <c r="A5008" s="1032" t="s">
        <v>535</v>
      </c>
      <c r="B5008" s="52"/>
      <c r="C5008" s="1352" t="s">
        <v>848</v>
      </c>
      <c r="D5008" s="1386">
        <v>0.31736111111111115</v>
      </c>
      <c r="E5008" s="1386">
        <v>0.3979166666666667</v>
      </c>
      <c r="F5008" s="1179">
        <v>0.51111111111111496</v>
      </c>
      <c r="G5008" s="1386">
        <v>0.58958333333333302</v>
      </c>
      <c r="H5008" s="1386">
        <v>0.68888888888888899</v>
      </c>
      <c r="I5008" s="1386">
        <v>0.781249999999996</v>
      </c>
      <c r="J5008" s="1179">
        <v>0.87986111111111109</v>
      </c>
      <c r="K5008" s="1386"/>
      <c r="L5008" s="1028"/>
      <c r="M5008" s="1028"/>
      <c r="N5008" s="1028"/>
      <c r="O5008" s="1028"/>
      <c r="P5008" s="1028"/>
      <c r="Q5008" s="1028"/>
      <c r="R5008" s="1898"/>
      <c r="S5008" s="1899"/>
      <c r="T5008" s="1312"/>
      <c r="U5008" s="1900"/>
      <c r="V5008" s="1177">
        <f>COUNTA(B5007:B5039,D5007:D5039,F5007:F5039,H5007:H5039,J5007:J5039,L5007:L5039,N5007:N5039,P5007:P5039,R5007:R5039,T5007:T5039)</f>
        <v>84</v>
      </c>
      <c r="W5008" s="1177">
        <f>COUNTA(C5007:C5039,E5007:E5039,G5007:G5039,I5007:I5039,K5007:K5039,M5007:M5039,O5007:O5039,Q5007:Q5039,S5007:S5039,U5007:U5039)</f>
        <v>84</v>
      </c>
      <c r="X5008" s="1162"/>
      <c r="Y5008" s="1425">
        <f>(V5008+W5008)/2</f>
        <v>84</v>
      </c>
      <c r="Z5008" s="1169"/>
    </row>
    <row r="5009" spans="1:26" s="1367" customFormat="1" ht="24.75" customHeight="1" x14ac:dyDescent="0.15">
      <c r="A5009" s="1032" t="s">
        <v>625</v>
      </c>
      <c r="B5009" s="1386"/>
      <c r="C5009" s="1386">
        <v>0.23958333333333334</v>
      </c>
      <c r="D5009" s="1386">
        <v>0.3263888888888889</v>
      </c>
      <c r="E5009" s="1386">
        <v>0.406944444444444</v>
      </c>
      <c r="F5009" s="1179">
        <v>0.52083333333333803</v>
      </c>
      <c r="G5009" s="1386">
        <v>0.59930555555555498</v>
      </c>
      <c r="H5009" s="1386">
        <v>0.69861111111111096</v>
      </c>
      <c r="I5009" s="1386">
        <v>0.7909722222222223</v>
      </c>
      <c r="J5009" s="1179">
        <v>0.88888888888888884</v>
      </c>
      <c r="K5009" s="1386"/>
      <c r="L5009" s="1028"/>
      <c r="M5009" s="1029"/>
      <c r="N5009" s="1028"/>
      <c r="O5009" s="1029"/>
      <c r="P5009" s="1028"/>
      <c r="Q5009" s="1029"/>
      <c r="R5009" s="1898"/>
      <c r="S5009" s="1899"/>
      <c r="T5009" s="1312"/>
      <c r="U5009" s="1900"/>
      <c r="V5009" s="1162"/>
      <c r="W5009" s="1162"/>
      <c r="X5009" s="1162"/>
      <c r="Y5009" s="1425" t="s">
        <v>2283</v>
      </c>
      <c r="Z5009" s="1169"/>
    </row>
    <row r="5010" spans="1:26" s="1367" customFormat="1" ht="24.75" customHeight="1" x14ac:dyDescent="0.15">
      <c r="A5010" s="1032" t="s">
        <v>731</v>
      </c>
      <c r="B5010" s="1386"/>
      <c r="C5010" s="1386">
        <v>0.24722222222222223</v>
      </c>
      <c r="D5010" s="1386">
        <v>0.33541666666666697</v>
      </c>
      <c r="E5010" s="1386">
        <v>0.41597222222222219</v>
      </c>
      <c r="F5010" s="1179">
        <v>0.52986111111111112</v>
      </c>
      <c r="G5010" s="1386">
        <v>0.60833333333333328</v>
      </c>
      <c r="H5010" s="1386">
        <v>0.70763888888888893</v>
      </c>
      <c r="I5010" s="1386">
        <v>0.79999999999999993</v>
      </c>
      <c r="J5010" s="1179">
        <v>0.89722222222222225</v>
      </c>
      <c r="K5010" s="1386"/>
      <c r="L5010" s="1028"/>
      <c r="M5010" s="1028"/>
      <c r="N5010" s="1028"/>
      <c r="O5010" s="1028"/>
      <c r="P5010" s="1028"/>
      <c r="Q5010" s="1028"/>
      <c r="R5010" s="1898"/>
      <c r="S5010" s="1899"/>
      <c r="T5010" s="1312"/>
      <c r="U5010" s="1900"/>
      <c r="V5010" s="1903"/>
      <c r="W5010" s="1903"/>
      <c r="X5010" s="1162"/>
      <c r="Y5010" s="1162"/>
      <c r="Z5010" s="1169"/>
    </row>
    <row r="5011" spans="1:26" s="1367" customFormat="1" ht="24.75" customHeight="1" x14ac:dyDescent="0.15">
      <c r="A5011" s="1032" t="s">
        <v>2284</v>
      </c>
      <c r="B5011" s="1386"/>
      <c r="C5011" s="1386">
        <v>0.25486111111111098</v>
      </c>
      <c r="D5011" s="1386">
        <v>0.344444444444444</v>
      </c>
      <c r="E5011" s="1386">
        <v>0.42499999999999999</v>
      </c>
      <c r="F5011" s="1179">
        <v>0.53819444444444442</v>
      </c>
      <c r="G5011" s="1386">
        <v>0.6166666666666667</v>
      </c>
      <c r="H5011" s="1179">
        <v>0.71597222222222223</v>
      </c>
      <c r="I5011" s="1386">
        <v>0.80902777777777779</v>
      </c>
      <c r="J5011" s="1179">
        <v>0.905555555555556</v>
      </c>
      <c r="K5011" s="1386"/>
      <c r="L5011" s="1030"/>
      <c r="M5011" s="748"/>
      <c r="N5011" s="1030"/>
      <c r="O5011" s="1099"/>
      <c r="P5011" s="1179"/>
      <c r="Q5011" s="1179"/>
      <c r="R5011" s="1898"/>
      <c r="S5011" s="1899"/>
      <c r="T5011" s="1312"/>
      <c r="U5011" s="1900"/>
      <c r="V5011" s="1903"/>
      <c r="W5011" s="1903"/>
      <c r="X5011" s="1162"/>
      <c r="Y5011" s="1162"/>
      <c r="Z5011" s="1169"/>
    </row>
    <row r="5012" spans="1:26" s="414" customFormat="1" ht="24.75" customHeight="1" x14ac:dyDescent="0.15">
      <c r="A5012" s="1032" t="s">
        <v>2285</v>
      </c>
      <c r="B5012" s="1386"/>
      <c r="C5012" s="1386">
        <v>0.26250000000000001</v>
      </c>
      <c r="D5012" s="1386">
        <v>0.35347222222222202</v>
      </c>
      <c r="E5012" s="1386">
        <v>0.43402777777777901</v>
      </c>
      <c r="F5012" s="1179">
        <v>0.54652777777777795</v>
      </c>
      <c r="G5012" s="1386">
        <v>0.625</v>
      </c>
      <c r="H5012" s="1179">
        <v>0.72430555555555554</v>
      </c>
      <c r="I5012" s="1386">
        <v>0.81805555555555598</v>
      </c>
      <c r="J5012" s="1179">
        <v>0.91388888888888897</v>
      </c>
      <c r="K5012" s="1386"/>
      <c r="L5012" s="1030"/>
      <c r="M5012" s="748"/>
      <c r="N5012" s="1030"/>
      <c r="O5012" s="1099"/>
      <c r="P5012" s="1179"/>
      <c r="Q5012" s="1179"/>
      <c r="R5012" s="1898"/>
      <c r="S5012" s="1899"/>
      <c r="T5012" s="1312"/>
      <c r="U5012" s="1900"/>
      <c r="V5012" s="1903"/>
      <c r="W5012" s="1903"/>
      <c r="X5012" s="1162"/>
      <c r="Y5012" s="1162"/>
      <c r="Z5012" s="1169"/>
    </row>
    <row r="5013" spans="1:26" s="1367" customFormat="1" ht="24.75" customHeight="1" x14ac:dyDescent="0.15">
      <c r="A5013" s="1032" t="s">
        <v>2286</v>
      </c>
      <c r="B5013" s="1386"/>
      <c r="C5013" s="1386">
        <v>0.27013888888888898</v>
      </c>
      <c r="D5013" s="1386">
        <v>0.36249999999999999</v>
      </c>
      <c r="E5013" s="1386">
        <v>0.44236111111111115</v>
      </c>
      <c r="F5013" s="1179">
        <v>0.55486111111111103</v>
      </c>
      <c r="G5013" s="1386">
        <v>0.63333333333333397</v>
      </c>
      <c r="H5013" s="1179">
        <v>0.73263888888888895</v>
      </c>
      <c r="I5013" s="1386">
        <v>0.82638888888888884</v>
      </c>
      <c r="J5013" s="1179">
        <v>0.92222222222222205</v>
      </c>
      <c r="K5013" s="1386"/>
      <c r="L5013" s="1030"/>
      <c r="M5013" s="1030"/>
      <c r="N5013" s="458"/>
      <c r="O5013" s="1099"/>
      <c r="P5013" s="1179"/>
      <c r="Q5013" s="1179"/>
      <c r="R5013" s="1898"/>
      <c r="S5013" s="1899"/>
      <c r="T5013" s="1312"/>
      <c r="U5013" s="1900"/>
      <c r="V5013" s="1903"/>
      <c r="W5013" s="1903"/>
      <c r="X5013" s="1162"/>
      <c r="Y5013" s="1162"/>
      <c r="Z5013" s="1169"/>
    </row>
    <row r="5014" spans="1:26" s="1367" customFormat="1" ht="24.75" customHeight="1" x14ac:dyDescent="0.15">
      <c r="A5014" s="1032" t="s">
        <v>2287</v>
      </c>
      <c r="B5014" s="52"/>
      <c r="C5014" s="1386">
        <v>0.27777777777777801</v>
      </c>
      <c r="D5014" s="1386">
        <v>0.37152777777777801</v>
      </c>
      <c r="E5014" s="1386">
        <v>0.45069444444444301</v>
      </c>
      <c r="F5014" s="1179">
        <v>0.563194444444444</v>
      </c>
      <c r="G5014" s="1386">
        <v>0.64166666666666705</v>
      </c>
      <c r="H5014" s="1179">
        <v>0.74097222222222203</v>
      </c>
      <c r="I5014" s="1386">
        <v>0.83472222222222203</v>
      </c>
      <c r="J5014" s="1179">
        <v>0.92986111111111114</v>
      </c>
      <c r="K5014" s="1386"/>
      <c r="L5014" s="1030"/>
      <c r="M5014" s="748"/>
      <c r="N5014" s="458"/>
      <c r="O5014" s="1099"/>
      <c r="P5014" s="1179"/>
      <c r="Q5014" s="1179"/>
      <c r="R5014" s="1898"/>
      <c r="S5014" s="1899"/>
      <c r="T5014" s="1312"/>
      <c r="U5014" s="1900"/>
      <c r="V5014" s="1903"/>
      <c r="W5014" s="1903"/>
      <c r="X5014" s="1162"/>
      <c r="Y5014" s="1162"/>
      <c r="Z5014" s="1169"/>
    </row>
    <row r="5015" spans="1:26" s="1367" customFormat="1" ht="24.75" customHeight="1" x14ac:dyDescent="0.15">
      <c r="A5015" s="1032" t="s">
        <v>2288</v>
      </c>
      <c r="B5015" s="70"/>
      <c r="C5015" s="43">
        <v>0.28541666666666698</v>
      </c>
      <c r="D5015" s="1386">
        <v>0.38055555555555498</v>
      </c>
      <c r="E5015" s="1386">
        <v>0.45902777777777798</v>
      </c>
      <c r="F5015" s="1179">
        <v>0.57152777777777797</v>
      </c>
      <c r="G5015" s="1386">
        <v>0.65</v>
      </c>
      <c r="H5015" s="1179">
        <v>0.749305555555555</v>
      </c>
      <c r="I5015" s="1386">
        <v>0.843055555555555</v>
      </c>
      <c r="J5015" s="1179">
        <v>0.9375</v>
      </c>
      <c r="K5015" s="1386"/>
      <c r="L5015" s="1030"/>
      <c r="M5015" s="1030"/>
      <c r="N5015" s="1368"/>
      <c r="O5015" s="1099"/>
      <c r="P5015" s="1179"/>
      <c r="Q5015" s="1179"/>
      <c r="R5015" s="1898"/>
      <c r="S5015" s="1899"/>
      <c r="T5015" s="1312"/>
      <c r="U5015" s="1900"/>
      <c r="V5015" s="1903"/>
      <c r="W5015" s="1903"/>
      <c r="X5015" s="1162"/>
      <c r="Y5015" s="1162"/>
      <c r="Z5015" s="1169"/>
    </row>
    <row r="5016" spans="1:26" s="1367" customFormat="1" ht="24.75" customHeight="1" x14ac:dyDescent="0.15">
      <c r="A5016" s="1032" t="s">
        <v>2289</v>
      </c>
      <c r="B5016" s="52" t="s">
        <v>849</v>
      </c>
      <c r="C5016" s="43">
        <v>0.29305555555555601</v>
      </c>
      <c r="D5016" s="1386">
        <v>0.389583333333333</v>
      </c>
      <c r="E5016" s="1386">
        <v>0.468055555555556</v>
      </c>
      <c r="F5016" s="1179">
        <v>0.57986111111111105</v>
      </c>
      <c r="G5016" s="1386">
        <v>0.65833333333333399</v>
      </c>
      <c r="H5016" s="1179">
        <v>0.75763888888888897</v>
      </c>
      <c r="I5016" s="1386">
        <v>0.85069444444444453</v>
      </c>
      <c r="J5016" s="1179"/>
      <c r="K5016" s="1386"/>
      <c r="L5016" s="1904"/>
      <c r="M5016" s="1904"/>
      <c r="N5016" s="1905"/>
      <c r="O5016" s="1906"/>
      <c r="P5016" s="1179"/>
      <c r="Q5016" s="1179"/>
      <c r="R5016" s="1898"/>
      <c r="S5016" s="1899"/>
      <c r="T5016" s="1312"/>
      <c r="U5016" s="1900"/>
      <c r="V5016" s="1162"/>
      <c r="W5016" s="1903"/>
      <c r="X5016" s="1162"/>
      <c r="Y5016" s="1162"/>
      <c r="Z5016" s="1162"/>
    </row>
    <row r="5017" spans="1:26" s="1367" customFormat="1" ht="24.75" customHeight="1" x14ac:dyDescent="0.15">
      <c r="A5017" s="1032" t="s">
        <v>2290</v>
      </c>
      <c r="B5017" s="52" t="s">
        <v>850</v>
      </c>
      <c r="C5017" s="43">
        <v>0.30069444444444399</v>
      </c>
      <c r="D5017" s="1386">
        <v>0.39861111111111103</v>
      </c>
      <c r="E5017" s="1386">
        <v>0.47708333333333303</v>
      </c>
      <c r="F5017" s="1179">
        <v>0.58819444444444402</v>
      </c>
      <c r="G5017" s="1386">
        <v>0.66666666666666696</v>
      </c>
      <c r="H5017" s="1179">
        <v>0.76597222222222205</v>
      </c>
      <c r="I5017" s="1386">
        <v>0.85833333333333395</v>
      </c>
      <c r="J5017" s="1386"/>
      <c r="K5017" s="1386"/>
      <c r="L5017" s="1904"/>
      <c r="M5017" s="1904"/>
      <c r="N5017" s="1907"/>
      <c r="O5017" s="1906"/>
      <c r="P5017" s="1179"/>
      <c r="Q5017" s="1179"/>
      <c r="R5017" s="1898"/>
      <c r="S5017" s="1899"/>
      <c r="T5017" s="1312"/>
      <c r="U5017" s="1900"/>
      <c r="V5017" s="1162"/>
      <c r="W5017" s="1903"/>
      <c r="X5017" s="1162"/>
      <c r="Y5017" s="1162"/>
      <c r="Z5017" s="1162"/>
    </row>
    <row r="5018" spans="1:26" s="1367" customFormat="1" ht="24.75" customHeight="1" x14ac:dyDescent="0.15">
      <c r="A5018" s="1032" t="s">
        <v>1510</v>
      </c>
      <c r="B5018" s="1386">
        <v>0.23958333333333334</v>
      </c>
      <c r="C5018" s="43">
        <v>0.30833333333333302</v>
      </c>
      <c r="D5018" s="1386">
        <v>0.40763888888888899</v>
      </c>
      <c r="E5018" s="1386">
        <v>0.48611111111111099</v>
      </c>
      <c r="F5018" s="1179">
        <v>0.59652777777777799</v>
      </c>
      <c r="G5018" s="1386">
        <v>0.67500000000000104</v>
      </c>
      <c r="H5018" s="1179">
        <v>0.77430555555555503</v>
      </c>
      <c r="I5018" s="1386">
        <v>0.86597222222222403</v>
      </c>
      <c r="J5018" s="1386"/>
      <c r="K5018" s="1386"/>
      <c r="L5018" s="1904"/>
      <c r="M5018" s="1904"/>
      <c r="N5018" s="1907"/>
      <c r="O5018" s="1906"/>
      <c r="P5018" s="1179"/>
      <c r="Q5018" s="1179"/>
      <c r="R5018" s="1898"/>
      <c r="S5018" s="1899"/>
      <c r="T5018" s="1312"/>
      <c r="U5018" s="1900"/>
      <c r="V5018" s="1162"/>
      <c r="W5018" s="1162"/>
      <c r="X5018" s="1162"/>
      <c r="Y5018" s="1162"/>
      <c r="Z5018" s="1169"/>
    </row>
    <row r="5019" spans="1:26" s="1367" customFormat="1" ht="24.75" customHeight="1" x14ac:dyDescent="0.15">
      <c r="A5019" s="1908" t="s">
        <v>2291</v>
      </c>
      <c r="B5019" s="1386">
        <v>0.24652777777777779</v>
      </c>
      <c r="C5019" s="43">
        <v>0.31597222222222199</v>
      </c>
      <c r="D5019" s="1386">
        <v>0.41666666666666602</v>
      </c>
      <c r="E5019" s="1386">
        <v>0.49513888888888902</v>
      </c>
      <c r="F5019" s="1386">
        <v>0.60416666666666663</v>
      </c>
      <c r="G5019" s="1386">
        <v>0.68402777777777779</v>
      </c>
      <c r="H5019" s="1179">
        <v>0.78333333333333333</v>
      </c>
      <c r="I5019" s="1386">
        <v>0.873611111111114</v>
      </c>
      <c r="J5019" s="1386"/>
      <c r="K5019" s="1386"/>
      <c r="L5019" s="1904"/>
      <c r="M5019" s="1905"/>
      <c r="N5019" s="1907"/>
      <c r="O5019" s="1906"/>
      <c r="P5019" s="1179"/>
      <c r="Q5019" s="1179"/>
      <c r="R5019" s="1898"/>
      <c r="S5019" s="1899"/>
      <c r="T5019" s="1312"/>
      <c r="U5019" s="1900"/>
      <c r="V5019" s="1162"/>
      <c r="W5019" s="1162"/>
      <c r="X5019" s="1162"/>
      <c r="Y5019" s="1162"/>
      <c r="Z5019" s="1169"/>
    </row>
    <row r="5020" spans="1:26" s="1367" customFormat="1" ht="24.75" customHeight="1" x14ac:dyDescent="0.15">
      <c r="A5020" s="1908" t="s">
        <v>2292</v>
      </c>
      <c r="B5020" s="1386">
        <v>0.25347222222222199</v>
      </c>
      <c r="C5020" s="43">
        <v>0.32361111111111102</v>
      </c>
      <c r="D5020" s="1386">
        <v>0.42569444444444399</v>
      </c>
      <c r="E5020" s="1386">
        <v>0.50416666666666698</v>
      </c>
      <c r="F5020" s="1386">
        <v>0.6118055555555556</v>
      </c>
      <c r="G5020" s="1386">
        <v>0.69305555555555498</v>
      </c>
      <c r="H5020" s="1179">
        <v>0.79236111111111196</v>
      </c>
      <c r="I5020" s="1386">
        <v>0.88125000000000397</v>
      </c>
      <c r="J5020" s="1386"/>
      <c r="K5020" s="1386"/>
      <c r="L5020" s="1904"/>
      <c r="M5020" s="1905"/>
      <c r="N5020" s="1907"/>
      <c r="O5020" s="1906"/>
      <c r="P5020" s="1179"/>
      <c r="Q5020" s="1179"/>
      <c r="R5020" s="1898"/>
      <c r="S5020" s="1899"/>
      <c r="T5020" s="1312"/>
      <c r="U5020" s="1900"/>
      <c r="V5020" s="1162"/>
      <c r="W5020" s="1162"/>
      <c r="X5020" s="1162"/>
      <c r="Y5020" s="1162"/>
      <c r="Z5020" s="1169"/>
    </row>
    <row r="5021" spans="1:26" s="1367" customFormat="1" ht="24.75" customHeight="1" x14ac:dyDescent="0.15">
      <c r="A5021" s="1908" t="s">
        <v>2293</v>
      </c>
      <c r="B5021" s="1386">
        <v>0.26041666666666702</v>
      </c>
      <c r="C5021" s="43">
        <v>0.33124999999999999</v>
      </c>
      <c r="D5021" s="1386">
        <v>0.43472222222222201</v>
      </c>
      <c r="E5021" s="1386">
        <v>0.51319444444444495</v>
      </c>
      <c r="F5021" s="1386">
        <v>0.61944444444444502</v>
      </c>
      <c r="G5021" s="1386">
        <v>0.70277777777777783</v>
      </c>
      <c r="H5021" s="1179">
        <v>0.80208333333333337</v>
      </c>
      <c r="I5021" s="1386">
        <v>0.88888888888889395</v>
      </c>
      <c r="J5021" s="1386"/>
      <c r="K5021" s="1386"/>
      <c r="L5021" s="1179"/>
      <c r="M5021" s="1179"/>
      <c r="N5021" s="1179"/>
      <c r="O5021" s="1179"/>
      <c r="P5021" s="1179"/>
      <c r="Q5021" s="1179"/>
      <c r="R5021" s="1898"/>
      <c r="S5021" s="1899"/>
      <c r="T5021" s="1312"/>
      <c r="U5021" s="1900"/>
      <c r="V5021" s="1162"/>
      <c r="W5021" s="1162"/>
      <c r="X5021" s="1162"/>
      <c r="Y5021" s="1162"/>
      <c r="Z5021" s="1169"/>
    </row>
    <row r="5022" spans="1:26" s="1367" customFormat="1" ht="24.75" customHeight="1" x14ac:dyDescent="0.15">
      <c r="A5022" s="1908" t="s">
        <v>2294</v>
      </c>
      <c r="B5022" s="1386">
        <v>0.26736111111111099</v>
      </c>
      <c r="C5022" s="43">
        <v>0.33888888888888902</v>
      </c>
      <c r="D5022" s="1386">
        <v>0.44374999999999898</v>
      </c>
      <c r="E5022" s="1386">
        <v>0.52222222222222203</v>
      </c>
      <c r="F5022" s="1386">
        <v>0.62708333333333399</v>
      </c>
      <c r="G5022" s="1386">
        <v>0.71250000000000102</v>
      </c>
      <c r="H5022" s="1179">
        <v>0.811805555555555</v>
      </c>
      <c r="I5022" s="1386">
        <v>0.89652777777778403</v>
      </c>
      <c r="J5022" s="1386"/>
      <c r="K5022" s="1386"/>
      <c r="L5022" s="1179"/>
      <c r="M5022" s="1179"/>
      <c r="N5022" s="1179"/>
      <c r="O5022" s="1179"/>
      <c r="P5022" s="1179"/>
      <c r="Q5022" s="1179"/>
      <c r="R5022" s="1898"/>
      <c r="S5022" s="1899"/>
      <c r="T5022" s="1312"/>
      <c r="U5022" s="1900"/>
      <c r="V5022" s="1162"/>
      <c r="W5022" s="1162"/>
      <c r="X5022" s="1162"/>
      <c r="Y5022" s="1162"/>
      <c r="Z5022" s="1169"/>
    </row>
    <row r="5023" spans="1:26" s="1367" customFormat="1" ht="24.75" customHeight="1" x14ac:dyDescent="0.15">
      <c r="A5023" s="1908" t="s">
        <v>2295</v>
      </c>
      <c r="B5023" s="1386">
        <v>0.27430555555555602</v>
      </c>
      <c r="C5023" s="1386">
        <v>0.34722222222222227</v>
      </c>
      <c r="D5023" s="1386">
        <v>0.452777777777777</v>
      </c>
      <c r="E5023" s="1386">
        <v>0.53125</v>
      </c>
      <c r="F5023" s="1386">
        <v>0.63472222222222296</v>
      </c>
      <c r="G5023" s="1386">
        <v>0.72222222222222399</v>
      </c>
      <c r="H5023" s="1179">
        <v>0.82152777777777597</v>
      </c>
      <c r="I5023" s="1386">
        <v>0.904166666666674</v>
      </c>
      <c r="J5023" s="1179"/>
      <c r="K5023" s="1179"/>
      <c r="L5023" s="1179"/>
      <c r="M5023" s="1179"/>
      <c r="N5023" s="1179"/>
      <c r="O5023" s="1179"/>
      <c r="P5023" s="1179"/>
      <c r="Q5023" s="1179"/>
      <c r="R5023" s="1898"/>
      <c r="S5023" s="1899"/>
      <c r="T5023" s="1312"/>
      <c r="U5023" s="1900"/>
      <c r="V5023" s="1162"/>
      <c r="W5023" s="1162"/>
      <c r="X5023" s="1162"/>
      <c r="Y5023" s="1162"/>
      <c r="Z5023" s="1169"/>
    </row>
    <row r="5024" spans="1:26" s="1367" customFormat="1" ht="24.75" customHeight="1" x14ac:dyDescent="0.15">
      <c r="A5024" s="1908" t="s">
        <v>2296</v>
      </c>
      <c r="B5024" s="1386">
        <v>0.28125</v>
      </c>
      <c r="C5024" s="1386">
        <v>0.35555555555555601</v>
      </c>
      <c r="D5024" s="1386">
        <v>0.46249999999999997</v>
      </c>
      <c r="E5024" s="1386">
        <v>0.54097222222222219</v>
      </c>
      <c r="F5024" s="1386">
        <v>0.64236111111111105</v>
      </c>
      <c r="G5024" s="1386">
        <v>0.73194444444444595</v>
      </c>
      <c r="H5024" s="1179">
        <v>0.83124999999999805</v>
      </c>
      <c r="I5024" s="1386">
        <v>0.91180555555556497</v>
      </c>
      <c r="J5024" s="1179"/>
      <c r="K5024" s="1179"/>
      <c r="L5024" s="1179"/>
      <c r="M5024" s="1179"/>
      <c r="N5024" s="1179"/>
      <c r="O5024" s="1179"/>
      <c r="P5024" s="1179"/>
      <c r="Q5024" s="1179"/>
      <c r="R5024" s="1898"/>
      <c r="S5024" s="1899"/>
      <c r="T5024" s="1312"/>
      <c r="U5024" s="1900"/>
      <c r="V5024" s="1162"/>
      <c r="W5024" s="1162"/>
      <c r="X5024" s="1162"/>
      <c r="Y5024" s="1162"/>
      <c r="Z5024" s="1169"/>
    </row>
    <row r="5025" spans="1:26" s="1367" customFormat="1" ht="24.75" customHeight="1" x14ac:dyDescent="0.15">
      <c r="A5025" s="1909" t="s">
        <v>2297</v>
      </c>
      <c r="B5025" s="1386">
        <v>0.28819444444444398</v>
      </c>
      <c r="C5025" s="1386">
        <v>0.36388888888888898</v>
      </c>
      <c r="D5025" s="1386">
        <v>0.47222222222222299</v>
      </c>
      <c r="E5025" s="1386">
        <v>0.55069444444444404</v>
      </c>
      <c r="F5025" s="1386">
        <v>0.65069444444444446</v>
      </c>
      <c r="G5025" s="1386">
        <v>0.74166666666666903</v>
      </c>
      <c r="H5025" s="1179">
        <v>0.84097222222221901</v>
      </c>
      <c r="I5025" s="1386">
        <v>0.92013888888888595</v>
      </c>
      <c r="J5025" s="1179"/>
      <c r="K5025" s="1179"/>
      <c r="L5025" s="1179"/>
      <c r="M5025" s="1179"/>
      <c r="N5025" s="1179"/>
      <c r="O5025" s="1179"/>
      <c r="P5025" s="1179"/>
      <c r="Q5025" s="1179"/>
      <c r="R5025" s="1174"/>
      <c r="S5025" s="1899"/>
      <c r="T5025" s="1312"/>
      <c r="U5025" s="1900"/>
      <c r="V5025" s="1162"/>
      <c r="W5025" s="1162"/>
      <c r="X5025" s="1162"/>
      <c r="Y5025" s="1162"/>
      <c r="Z5025" s="1169"/>
    </row>
    <row r="5026" spans="1:26" s="1367" customFormat="1" ht="24.75" customHeight="1" x14ac:dyDescent="0.15">
      <c r="A5026" s="1909" t="s">
        <v>2298</v>
      </c>
      <c r="B5026" s="1386">
        <v>0.29513888888888901</v>
      </c>
      <c r="C5026" s="1386">
        <v>0.37222222222222201</v>
      </c>
      <c r="D5026" s="1386">
        <v>0.48194444444444601</v>
      </c>
      <c r="E5026" s="1386">
        <v>0.56041666666666701</v>
      </c>
      <c r="F5026" s="1386">
        <v>0.65972222222222221</v>
      </c>
      <c r="G5026" s="1386">
        <v>0.75138888888889199</v>
      </c>
      <c r="H5026" s="1179">
        <v>0.85069444444443998</v>
      </c>
      <c r="I5026" s="1386">
        <v>0.92847222222221903</v>
      </c>
      <c r="J5026" s="1179"/>
      <c r="K5026" s="1179"/>
      <c r="L5026" s="1179"/>
      <c r="M5026" s="1179"/>
      <c r="N5026" s="1179"/>
      <c r="O5026" s="1179"/>
      <c r="P5026" s="1179"/>
      <c r="Q5026" s="1179"/>
      <c r="R5026" s="1174"/>
      <c r="S5026" s="1312"/>
      <c r="T5026" s="1312"/>
      <c r="U5026" s="1900"/>
      <c r="V5026" s="1162"/>
      <c r="W5026" s="1162"/>
      <c r="X5026" s="1162"/>
      <c r="Y5026" s="1162"/>
      <c r="Z5026" s="1169"/>
    </row>
    <row r="5027" spans="1:26" s="1367" customFormat="1" ht="24.75" customHeight="1" x14ac:dyDescent="0.15">
      <c r="A5027" s="1909" t="s">
        <v>2299</v>
      </c>
      <c r="B5027" s="1386">
        <v>0.30208333333333298</v>
      </c>
      <c r="C5027" s="1386">
        <v>0.38055555555555498</v>
      </c>
      <c r="D5027" s="1386">
        <v>0.49166666666666903</v>
      </c>
      <c r="E5027" s="1386">
        <v>0.57013888888888897</v>
      </c>
      <c r="F5027" s="1386">
        <v>0.6694444444444444</v>
      </c>
      <c r="G5027" s="1386">
        <v>0.76111111111111496</v>
      </c>
      <c r="H5027" s="1179">
        <v>0.86041666666666194</v>
      </c>
      <c r="I5027" s="1386">
        <v>0.9375</v>
      </c>
      <c r="J5027" s="1179"/>
      <c r="K5027" s="1179"/>
      <c r="L5027" s="1179"/>
      <c r="M5027" s="1179"/>
      <c r="N5027" s="1179"/>
      <c r="O5027" s="1179"/>
      <c r="P5027" s="1179"/>
      <c r="Q5027" s="1179"/>
      <c r="R5027" s="1174"/>
      <c r="S5027" s="1312"/>
      <c r="T5027" s="1312"/>
      <c r="U5027" s="1900"/>
      <c r="V5027" s="1162"/>
      <c r="W5027" s="1162"/>
      <c r="X5027" s="1162"/>
      <c r="Y5027" s="1162"/>
      <c r="Z5027" s="1169"/>
    </row>
    <row r="5028" spans="1:26" s="1367" customFormat="1" ht="24.75" customHeight="1" x14ac:dyDescent="0.15">
      <c r="A5028" s="1350">
        <v>22</v>
      </c>
      <c r="B5028" s="1312"/>
      <c r="C5028" s="1312"/>
      <c r="D5028" s="1312"/>
      <c r="E5028" s="1312"/>
      <c r="F5028" s="1312"/>
      <c r="G5028" s="1312"/>
      <c r="H5028" s="1312"/>
      <c r="I5028" s="1312"/>
      <c r="J5028" s="1312"/>
      <c r="K5028" s="1312"/>
      <c r="L5028" s="1312"/>
      <c r="M5028" s="1312"/>
      <c r="N5028" s="1312"/>
      <c r="O5028" s="1312"/>
      <c r="P5028" s="1312"/>
      <c r="Q5028" s="1312"/>
      <c r="R5028" s="1312"/>
      <c r="S5028" s="1312"/>
      <c r="T5028" s="1312"/>
      <c r="U5028" s="1900"/>
      <c r="V5028" s="1162"/>
      <c r="W5028" s="1162"/>
      <c r="X5028" s="1162"/>
      <c r="Y5028" s="1162"/>
      <c r="Z5028" s="1169"/>
    </row>
    <row r="5029" spans="1:26" s="1367" customFormat="1" ht="24.75" customHeight="1" x14ac:dyDescent="0.15">
      <c r="A5029" s="1350">
        <v>23</v>
      </c>
      <c r="B5029" s="1312"/>
      <c r="C5029" s="1312"/>
      <c r="D5029" s="1312"/>
      <c r="E5029" s="1312"/>
      <c r="F5029" s="1312"/>
      <c r="G5029" s="1312"/>
      <c r="H5029" s="1312"/>
      <c r="I5029" s="1312"/>
      <c r="J5029" s="1312"/>
      <c r="K5029" s="1312"/>
      <c r="L5029" s="1312"/>
      <c r="M5029" s="1312"/>
      <c r="N5029" s="1312"/>
      <c r="O5029" s="1312"/>
      <c r="P5029" s="1312"/>
      <c r="Q5029" s="1312"/>
      <c r="R5029" s="1312"/>
      <c r="S5029" s="1312"/>
      <c r="T5029" s="1312"/>
      <c r="U5029" s="1900"/>
      <c r="V5029" s="1162"/>
      <c r="W5029" s="1162"/>
      <c r="X5029" s="1162"/>
      <c r="Y5029" s="1162"/>
      <c r="Z5029" s="1169"/>
    </row>
    <row r="5030" spans="1:26" s="1367" customFormat="1" ht="24.75" customHeight="1" x14ac:dyDescent="0.15">
      <c r="A5030" s="1350">
        <v>24</v>
      </c>
      <c r="B5030" s="1312"/>
      <c r="C5030" s="1312"/>
      <c r="D5030" s="1312"/>
      <c r="E5030" s="1312"/>
      <c r="F5030" s="1312"/>
      <c r="G5030" s="1312"/>
      <c r="H5030" s="1312"/>
      <c r="I5030" s="1312"/>
      <c r="J5030" s="1312"/>
      <c r="K5030" s="1312"/>
      <c r="L5030" s="1312"/>
      <c r="M5030" s="1312"/>
      <c r="N5030" s="1312"/>
      <c r="O5030" s="1312"/>
      <c r="P5030" s="1312"/>
      <c r="Q5030" s="1312"/>
      <c r="R5030" s="1312"/>
      <c r="S5030" s="1312"/>
      <c r="T5030" s="1312"/>
      <c r="U5030" s="1900"/>
      <c r="V5030" s="1162"/>
      <c r="W5030" s="1162"/>
      <c r="X5030" s="1162"/>
      <c r="Y5030" s="1162"/>
      <c r="Z5030" s="1169"/>
    </row>
    <row r="5031" spans="1:26" s="1367" customFormat="1" ht="24.75" customHeight="1" x14ac:dyDescent="0.15">
      <c r="A5031" s="1350">
        <v>25</v>
      </c>
      <c r="B5031" s="1312"/>
      <c r="C5031" s="1312"/>
      <c r="D5031" s="1312"/>
      <c r="E5031" s="1312"/>
      <c r="F5031" s="1312"/>
      <c r="G5031" s="1312"/>
      <c r="H5031" s="1312"/>
      <c r="I5031" s="1312"/>
      <c r="J5031" s="1312"/>
      <c r="K5031" s="1312"/>
      <c r="L5031" s="1312"/>
      <c r="M5031" s="1312"/>
      <c r="N5031" s="1312"/>
      <c r="O5031" s="1312"/>
      <c r="P5031" s="1312"/>
      <c r="Q5031" s="1312"/>
      <c r="R5031" s="1312"/>
      <c r="S5031" s="1312"/>
      <c r="T5031" s="1312"/>
      <c r="U5031" s="1900"/>
      <c r="V5031" s="1162"/>
      <c r="W5031" s="1162"/>
      <c r="X5031" s="1162"/>
      <c r="Y5031" s="1162"/>
      <c r="Z5031" s="1169"/>
    </row>
    <row r="5032" spans="1:26" s="1367" customFormat="1" ht="24.75" customHeight="1" x14ac:dyDescent="0.15">
      <c r="A5032" s="1350">
        <v>26</v>
      </c>
      <c r="B5032" s="1312"/>
      <c r="C5032" s="1312"/>
      <c r="D5032" s="1312"/>
      <c r="E5032" s="1312"/>
      <c r="F5032" s="1312"/>
      <c r="G5032" s="1312"/>
      <c r="H5032" s="1312"/>
      <c r="I5032" s="1312"/>
      <c r="J5032" s="1312"/>
      <c r="K5032" s="1312"/>
      <c r="L5032" s="1312"/>
      <c r="M5032" s="1312"/>
      <c r="N5032" s="1312"/>
      <c r="O5032" s="1312"/>
      <c r="P5032" s="1312"/>
      <c r="Q5032" s="1312"/>
      <c r="R5032" s="1312"/>
      <c r="S5032" s="1312"/>
      <c r="T5032" s="1312"/>
      <c r="U5032" s="1900"/>
      <c r="V5032" s="1162"/>
      <c r="W5032" s="1162"/>
      <c r="X5032" s="1162"/>
      <c r="Y5032" s="1162"/>
      <c r="Z5032" s="1169"/>
    </row>
    <row r="5033" spans="1:26" s="1367" customFormat="1" ht="24.75" customHeight="1" x14ac:dyDescent="0.15">
      <c r="A5033" s="1350">
        <v>27</v>
      </c>
      <c r="B5033" s="1312"/>
      <c r="C5033" s="1312"/>
      <c r="D5033" s="1312"/>
      <c r="E5033" s="1312"/>
      <c r="F5033" s="1312"/>
      <c r="G5033" s="1312"/>
      <c r="H5033" s="1312"/>
      <c r="I5033" s="1312"/>
      <c r="J5033" s="1312"/>
      <c r="K5033" s="1312"/>
      <c r="L5033" s="1312"/>
      <c r="M5033" s="1312"/>
      <c r="N5033" s="1312"/>
      <c r="O5033" s="1312"/>
      <c r="P5033" s="1312"/>
      <c r="Q5033" s="1312"/>
      <c r="R5033" s="1312"/>
      <c r="S5033" s="1312"/>
      <c r="T5033" s="1312"/>
      <c r="U5033" s="1900"/>
      <c r="V5033" s="1162"/>
      <c r="W5033" s="1162"/>
      <c r="X5033" s="1162"/>
      <c r="Y5033" s="1162"/>
      <c r="Z5033" s="1169"/>
    </row>
    <row r="5034" spans="1:26" s="1367" customFormat="1" ht="24.75" customHeight="1" x14ac:dyDescent="0.15">
      <c r="A5034" s="1350">
        <v>28</v>
      </c>
      <c r="B5034" s="1312"/>
      <c r="C5034" s="1312"/>
      <c r="D5034" s="1312"/>
      <c r="E5034" s="1312"/>
      <c r="F5034" s="1312"/>
      <c r="G5034" s="1312"/>
      <c r="H5034" s="1312"/>
      <c r="I5034" s="1312"/>
      <c r="J5034" s="1312"/>
      <c r="K5034" s="1312"/>
      <c r="L5034" s="1312"/>
      <c r="M5034" s="1312"/>
      <c r="N5034" s="1312"/>
      <c r="O5034" s="1312"/>
      <c r="P5034" s="1312"/>
      <c r="Q5034" s="1312"/>
      <c r="R5034" s="1312"/>
      <c r="S5034" s="1312"/>
      <c r="T5034" s="1312"/>
      <c r="U5034" s="1900"/>
      <c r="V5034" s="1162"/>
      <c r="W5034" s="1162"/>
      <c r="X5034" s="1162"/>
      <c r="Y5034" s="1162"/>
      <c r="Z5034" s="1169"/>
    </row>
    <row r="5035" spans="1:26" s="1367" customFormat="1" ht="24.75" customHeight="1" x14ac:dyDescent="0.15">
      <c r="A5035" s="1350">
        <v>29</v>
      </c>
      <c r="B5035" s="1312"/>
      <c r="C5035" s="1312"/>
      <c r="D5035" s="1312"/>
      <c r="E5035" s="1312"/>
      <c r="F5035" s="1312"/>
      <c r="G5035" s="1312"/>
      <c r="H5035" s="1312"/>
      <c r="I5035" s="1312"/>
      <c r="J5035" s="1312"/>
      <c r="K5035" s="1312"/>
      <c r="L5035" s="1312"/>
      <c r="M5035" s="1312"/>
      <c r="N5035" s="1312"/>
      <c r="O5035" s="1312"/>
      <c r="P5035" s="1312"/>
      <c r="Q5035" s="1312"/>
      <c r="R5035" s="1312"/>
      <c r="S5035" s="1312"/>
      <c r="T5035" s="1312"/>
      <c r="U5035" s="1900"/>
      <c r="V5035" s="1162"/>
      <c r="W5035" s="1162"/>
      <c r="X5035" s="1162"/>
      <c r="Y5035" s="1162"/>
      <c r="Z5035" s="1169"/>
    </row>
    <row r="5036" spans="1:26" s="1367" customFormat="1" ht="24.75" customHeight="1" x14ac:dyDescent="0.15">
      <c r="A5036" s="1350">
        <v>30</v>
      </c>
      <c r="B5036" s="1312"/>
      <c r="C5036" s="1312"/>
      <c r="D5036" s="1312"/>
      <c r="E5036" s="1312"/>
      <c r="F5036" s="1312"/>
      <c r="G5036" s="1312"/>
      <c r="H5036" s="1312"/>
      <c r="I5036" s="1312"/>
      <c r="J5036" s="1312"/>
      <c r="K5036" s="1312"/>
      <c r="L5036" s="1312"/>
      <c r="M5036" s="1312"/>
      <c r="N5036" s="1312"/>
      <c r="O5036" s="1312"/>
      <c r="P5036" s="1312"/>
      <c r="Q5036" s="1312"/>
      <c r="R5036" s="1312"/>
      <c r="S5036" s="1312"/>
      <c r="T5036" s="1312"/>
      <c r="U5036" s="1900"/>
      <c r="V5036" s="1162"/>
      <c r="W5036" s="1162"/>
      <c r="X5036" s="1162"/>
      <c r="Y5036" s="1162"/>
      <c r="Z5036" s="1169"/>
    </row>
    <row r="5037" spans="1:26" s="1367" customFormat="1" ht="24.75" customHeight="1" x14ac:dyDescent="0.15">
      <c r="A5037" s="1350">
        <v>31</v>
      </c>
      <c r="B5037" s="1181"/>
      <c r="C5037" s="1181"/>
      <c r="D5037" s="1181"/>
      <c r="E5037" s="1181"/>
      <c r="F5037" s="1181"/>
      <c r="G5037" s="1181"/>
      <c r="H5037" s="1181"/>
      <c r="I5037" s="1181"/>
      <c r="J5037" s="1181"/>
      <c r="K5037" s="1181"/>
      <c r="L5037" s="1181"/>
      <c r="M5037" s="1181"/>
      <c r="N5037" s="1181"/>
      <c r="O5037" s="1181"/>
      <c r="P5037" s="1181"/>
      <c r="Q5037" s="1181"/>
      <c r="R5037" s="1181"/>
      <c r="S5037" s="1181"/>
      <c r="T5037" s="1181"/>
      <c r="U5037" s="1910"/>
      <c r="V5037" s="1162"/>
      <c r="W5037" s="1162"/>
      <c r="X5037" s="1162"/>
      <c r="Y5037" s="1162"/>
      <c r="Z5037" s="1169"/>
    </row>
    <row r="5038" spans="1:26" s="1367" customFormat="1" ht="24.75" customHeight="1" x14ac:dyDescent="0.15">
      <c r="A5038" s="1350">
        <v>32</v>
      </c>
      <c r="B5038" s="1181"/>
      <c r="C5038" s="1181"/>
      <c r="D5038" s="1181"/>
      <c r="E5038" s="1181"/>
      <c r="F5038" s="1181"/>
      <c r="G5038" s="1181"/>
      <c r="H5038" s="1181"/>
      <c r="I5038" s="1181"/>
      <c r="J5038" s="1181"/>
      <c r="K5038" s="1181"/>
      <c r="L5038" s="1181"/>
      <c r="M5038" s="1181"/>
      <c r="N5038" s="1181"/>
      <c r="O5038" s="1181"/>
      <c r="P5038" s="1181"/>
      <c r="Q5038" s="1181"/>
      <c r="R5038" s="1181"/>
      <c r="S5038" s="1181"/>
      <c r="T5038" s="1181"/>
      <c r="U5038" s="1910"/>
      <c r="V5038" s="1162"/>
      <c r="W5038" s="1162"/>
      <c r="X5038" s="1162"/>
      <c r="Y5038" s="1162"/>
      <c r="Z5038" s="1169"/>
    </row>
    <row r="5039" spans="1:26" s="1367" customFormat="1" ht="24.75" customHeight="1" thickBot="1" x14ac:dyDescent="0.2">
      <c r="A5039" s="521">
        <v>33</v>
      </c>
      <c r="B5039" s="1182"/>
      <c r="C5039" s="1182"/>
      <c r="D5039" s="1182"/>
      <c r="E5039" s="1182"/>
      <c r="F5039" s="1182"/>
      <c r="G5039" s="1182"/>
      <c r="H5039" s="1182"/>
      <c r="I5039" s="1182"/>
      <c r="J5039" s="1182"/>
      <c r="K5039" s="1182"/>
      <c r="L5039" s="1182"/>
      <c r="M5039" s="1182"/>
      <c r="N5039" s="1182"/>
      <c r="O5039" s="1182"/>
      <c r="P5039" s="1182"/>
      <c r="Q5039" s="1182"/>
      <c r="R5039" s="1182"/>
      <c r="S5039" s="1182"/>
      <c r="T5039" s="1182"/>
      <c r="U5039" s="1911"/>
      <c r="V5039" s="1162"/>
      <c r="W5039" s="1162"/>
      <c r="X5039" s="1162"/>
      <c r="Y5039" s="1162"/>
      <c r="Z5039" s="1169"/>
    </row>
    <row r="5040" spans="1:26" s="1367" customFormat="1" ht="20.100000000000001" customHeight="1" thickBot="1" x14ac:dyDescent="0.2">
      <c r="A5040" s="1841" t="s">
        <v>2300</v>
      </c>
      <c r="B5040" s="1842"/>
      <c r="C5040" s="1491" t="s">
        <v>2301</v>
      </c>
      <c r="D5040" s="1492"/>
      <c r="E5040" s="1492"/>
      <c r="F5040" s="1493"/>
      <c r="G5040" s="1169"/>
      <c r="H5040" s="1169"/>
      <c r="I5040" s="1169"/>
      <c r="J5040" s="1169"/>
      <c r="K5040" s="1169"/>
      <c r="L5040" s="1169"/>
      <c r="M5040" s="1169"/>
      <c r="N5040" s="1169"/>
      <c r="O5040" s="1169"/>
      <c r="P5040" s="1169"/>
      <c r="Q5040" s="1169"/>
      <c r="R5040" s="1169"/>
      <c r="S5040" s="1169"/>
      <c r="T5040" s="1169"/>
      <c r="U5040" s="1169"/>
      <c r="V5040" s="1162"/>
      <c r="W5040" s="1162"/>
      <c r="X5040" s="1162"/>
      <c r="Y5040" s="1162"/>
      <c r="Z5040" s="1169"/>
    </row>
    <row r="5041" spans="1:27" s="1162" customFormat="1" ht="33" customHeight="1" thickBot="1" x14ac:dyDescent="0.2">
      <c r="A5041" s="1476" t="s">
        <v>2206</v>
      </c>
      <c r="B5041" s="1477"/>
      <c r="C5041" s="1477"/>
      <c r="D5041" s="1477"/>
      <c r="E5041" s="1478"/>
      <c r="H5041" s="1693" t="s">
        <v>2278</v>
      </c>
      <c r="I5041" s="1694"/>
      <c r="J5041" s="1694"/>
      <c r="K5041" s="1351" t="s">
        <v>2302</v>
      </c>
      <c r="L5041" s="1568" t="s">
        <v>2281</v>
      </c>
      <c r="M5041" s="1568"/>
      <c r="N5041" s="1569"/>
      <c r="O5041" s="1348"/>
      <c r="P5041" s="1165"/>
      <c r="Q5041" s="1165"/>
      <c r="R5041" s="1165"/>
      <c r="T5041" s="1646" t="s">
        <v>2303</v>
      </c>
      <c r="U5041" s="1770"/>
      <c r="V5041" s="1166">
        <f>V5043/V5048</f>
        <v>1.0904947916115728E-2</v>
      </c>
      <c r="W5041" s="1166">
        <f>W5043/W5048</f>
        <v>1.0904947915225073E-2</v>
      </c>
      <c r="X5041" s="1166">
        <f>AVERAGE(V5041,W5041)</f>
        <v>1.0904947915670401E-2</v>
      </c>
      <c r="Y5041" s="637" t="s">
        <v>545</v>
      </c>
      <c r="Z5041" s="37">
        <f>ROUND(X5041*1440,0)/1440</f>
        <v>1.1111111111111112E-2</v>
      </c>
      <c r="AA5041" s="1367"/>
    </row>
    <row r="5042" spans="1:27" s="1162" customFormat="1" ht="9.75" customHeight="1" thickBot="1" x14ac:dyDescent="0.2">
      <c r="O5042" s="1348"/>
      <c r="P5042" s="1348"/>
      <c r="Q5042" s="1348"/>
      <c r="V5042" s="1166">
        <f>B5056</f>
        <v>0.23958333333333334</v>
      </c>
      <c r="W5042" s="1166">
        <f>C5049</f>
        <v>0.23958333333333334</v>
      </c>
      <c r="Z5042" s="1169"/>
      <c r="AA5042" s="1367"/>
    </row>
    <row r="5043" spans="1:27" s="1162" customFormat="1" ht="23.45" customHeight="1" thickBot="1" x14ac:dyDescent="0.2">
      <c r="A5043" s="1760" t="s">
        <v>2273</v>
      </c>
      <c r="B5043" s="1818"/>
      <c r="C5043" s="1892" t="s">
        <v>1509</v>
      </c>
      <c r="D5043" s="1893"/>
      <c r="E5043" s="1893"/>
      <c r="F5043" s="1893"/>
      <c r="G5043" s="1893"/>
      <c r="H5043" s="1894"/>
      <c r="I5043" s="1196"/>
      <c r="J5043" s="1194"/>
      <c r="N5043" s="1674" t="s">
        <v>2304</v>
      </c>
      <c r="O5043" s="1675"/>
      <c r="P5043" s="1676">
        <f>MINUTE(Z5041)</f>
        <v>16</v>
      </c>
      <c r="Q5043" s="1677"/>
      <c r="S5043" s="1171" t="s">
        <v>2276</v>
      </c>
      <c r="T5043" s="1895">
        <v>7.4999999999999997E-2</v>
      </c>
      <c r="U5043" s="1752"/>
      <c r="V5043" s="1166">
        <f>V5044-V5042</f>
        <v>0.69791666663140661</v>
      </c>
      <c r="W5043" s="1166">
        <f>W5044-W5042</f>
        <v>0.69791666657440465</v>
      </c>
      <c r="Z5043" s="1169"/>
      <c r="AA5043" s="1367"/>
    </row>
    <row r="5044" spans="1:27" s="1162" customFormat="1" ht="8.25" customHeight="1" thickBot="1" x14ac:dyDescent="0.2">
      <c r="V5044" s="1166">
        <f>J5053</f>
        <v>0.93749999996473998</v>
      </c>
      <c r="W5044" s="1166">
        <f>I5062</f>
        <v>0.93749999990773802</v>
      </c>
      <c r="Z5044" s="1169"/>
      <c r="AA5044" s="1367"/>
    </row>
    <row r="5045" spans="1:27" s="1162" customFormat="1" ht="23.45" customHeight="1" x14ac:dyDescent="0.15">
      <c r="A5045" s="1762" t="s">
        <v>15</v>
      </c>
      <c r="B5045" s="1759">
        <v>1</v>
      </c>
      <c r="C5045" s="1759"/>
      <c r="D5045" s="1759">
        <v>2</v>
      </c>
      <c r="E5045" s="1759"/>
      <c r="F5045" s="1759">
        <v>3</v>
      </c>
      <c r="G5045" s="1759"/>
      <c r="H5045" s="1759">
        <v>4</v>
      </c>
      <c r="I5045" s="1759"/>
      <c r="J5045" s="1759">
        <v>5</v>
      </c>
      <c r="K5045" s="1759"/>
      <c r="L5045" s="1759">
        <v>6</v>
      </c>
      <c r="M5045" s="1759"/>
      <c r="N5045" s="1759">
        <v>7</v>
      </c>
      <c r="O5045" s="1759"/>
      <c r="P5045" s="1759">
        <v>8</v>
      </c>
      <c r="Q5045" s="1759"/>
      <c r="R5045" s="1759">
        <v>9</v>
      </c>
      <c r="S5045" s="1759"/>
      <c r="T5045" s="1759">
        <v>10</v>
      </c>
      <c r="U5045" s="1896"/>
      <c r="V5045" s="1166"/>
      <c r="W5045" s="1166"/>
      <c r="Z5045" s="1169"/>
      <c r="AA5045" s="1367"/>
    </row>
    <row r="5046" spans="1:27" s="1162" customFormat="1" ht="23.45" customHeight="1" x14ac:dyDescent="0.15">
      <c r="A5046" s="1763"/>
      <c r="B5046" s="1174" t="s">
        <v>2278</v>
      </c>
      <c r="C5046" s="1174" t="s">
        <v>2281</v>
      </c>
      <c r="D5046" s="1174" t="s">
        <v>2269</v>
      </c>
      <c r="E5046" s="1174" t="s">
        <v>1298</v>
      </c>
      <c r="F5046" s="1174" t="s">
        <v>2278</v>
      </c>
      <c r="G5046" s="1174" t="s">
        <v>2281</v>
      </c>
      <c r="H5046" s="1174" t="s">
        <v>2305</v>
      </c>
      <c r="I5046" s="1174" t="s">
        <v>2281</v>
      </c>
      <c r="J5046" s="1174" t="s">
        <v>2278</v>
      </c>
      <c r="K5046" s="1174" t="s">
        <v>1298</v>
      </c>
      <c r="L5046" s="1174"/>
      <c r="M5046" s="1174"/>
      <c r="N5046" s="1174"/>
      <c r="O5046" s="1174"/>
      <c r="P5046" s="1174"/>
      <c r="Q5046" s="1174"/>
      <c r="R5046" s="1174"/>
      <c r="S5046" s="1174"/>
      <c r="T5046" s="1174"/>
      <c r="U5046" s="1897"/>
      <c r="Z5046" s="1169"/>
      <c r="AA5046" s="1367"/>
    </row>
    <row r="5047" spans="1:27" s="1162" customFormat="1" ht="23.45" customHeight="1" x14ac:dyDescent="0.15">
      <c r="A5047" s="1032" t="s">
        <v>2207</v>
      </c>
      <c r="B5047" s="1352"/>
      <c r="C5047" s="1352" t="s">
        <v>847</v>
      </c>
      <c r="D5047" s="1368">
        <v>0.31736111111111098</v>
      </c>
      <c r="E5047" s="1368">
        <v>0.39652777777778297</v>
      </c>
      <c r="F5047" s="1368">
        <v>0.51041666666668295</v>
      </c>
      <c r="G5047" s="1368">
        <v>0.58958333333369894</v>
      </c>
      <c r="H5047" s="1368">
        <v>0.69097222222222399</v>
      </c>
      <c r="I5047" s="1368">
        <v>0.77291666668643499</v>
      </c>
      <c r="J5047" s="1368">
        <v>0.87499999999118605</v>
      </c>
      <c r="K5047" s="1386"/>
      <c r="L5047" s="1028"/>
      <c r="M5047" s="1029"/>
      <c r="N5047" s="1028"/>
      <c r="O5047" s="1029"/>
      <c r="P5047" s="1028"/>
      <c r="Q5047" s="1029"/>
      <c r="R5047" s="1898"/>
      <c r="S5047" s="1899"/>
      <c r="T5047" s="1312"/>
      <c r="U5047" s="1900"/>
      <c r="V5047" s="1901">
        <f>COUNTA(B5047:U5079)</f>
        <v>128</v>
      </c>
      <c r="W5047" s="1902">
        <f>V5047/17/2</f>
        <v>3.7647058823529411</v>
      </c>
      <c r="Z5047" s="1169"/>
      <c r="AA5047" s="1367"/>
    </row>
    <row r="5048" spans="1:27" s="1162" customFormat="1" ht="23.45" customHeight="1" x14ac:dyDescent="0.15">
      <c r="A5048" s="1032" t="s">
        <v>535</v>
      </c>
      <c r="B5048" s="1352"/>
      <c r="C5048" s="1352" t="s">
        <v>848</v>
      </c>
      <c r="D5048" s="1368">
        <v>0.328472222222222</v>
      </c>
      <c r="E5048" s="1368">
        <v>0.40763888888888888</v>
      </c>
      <c r="F5048" s="1368">
        <v>0.52361111111113601</v>
      </c>
      <c r="G5048" s="1368">
        <v>0.60277777777832697</v>
      </c>
      <c r="H5048" s="1368">
        <v>0.70208333333333495</v>
      </c>
      <c r="I5048" s="1368">
        <v>0.78402777779974298</v>
      </c>
      <c r="J5048" s="1368">
        <v>0.88541666665344498</v>
      </c>
      <c r="K5048" s="1386"/>
      <c r="L5048" s="1028"/>
      <c r="M5048" s="1028"/>
      <c r="N5048" s="1028"/>
      <c r="O5048" s="1028"/>
      <c r="P5048" s="1028"/>
      <c r="Q5048" s="1028"/>
      <c r="R5048" s="1898"/>
      <c r="S5048" s="1899"/>
      <c r="T5048" s="1312"/>
      <c r="U5048" s="1900"/>
      <c r="V5048" s="1177">
        <f>COUNTA(B5047:B5079,D5047:D5079,F5047:F5079,H5047:H5079,J5047:J5079,L5047:L5079,N5047:N5079,P5047:P5079,R5047:R5079,T5047:T5079)</f>
        <v>64</v>
      </c>
      <c r="W5048" s="1177">
        <f>COUNTA(C5047:C5079,E5047:E5079,G5047:G5079,I5047:I5079,K5047:K5079,M5047:M5079,O5047:O5079,Q5047:Q5079,S5047:S5079,U5047:U5079)</f>
        <v>64</v>
      </c>
      <c r="Y5048" s="1425">
        <f>(V5048+W5048)/2</f>
        <v>64</v>
      </c>
      <c r="Z5048" s="1169"/>
      <c r="AA5048" s="1367"/>
    </row>
    <row r="5049" spans="1:27" s="1162" customFormat="1" ht="23.45" customHeight="1" x14ac:dyDescent="0.15">
      <c r="A5049" s="1032" t="s">
        <v>625</v>
      </c>
      <c r="B5049" s="1368"/>
      <c r="C5049" s="1368">
        <v>0.23958333333333334</v>
      </c>
      <c r="D5049" s="1368">
        <v>0.33958333333333302</v>
      </c>
      <c r="E5049" s="1368">
        <v>0.41874999999999502</v>
      </c>
      <c r="F5049" s="1368">
        <v>0.53541666666666665</v>
      </c>
      <c r="G5049" s="1368">
        <v>0.61458333333333337</v>
      </c>
      <c r="H5049" s="1368">
        <v>0.71388888888888891</v>
      </c>
      <c r="I5049" s="1368">
        <v>0.79513888891305096</v>
      </c>
      <c r="J5049" s="1368">
        <v>0.89583333331570403</v>
      </c>
      <c r="K5049" s="1386"/>
      <c r="L5049" s="1028"/>
      <c r="M5049" s="1029"/>
      <c r="N5049" s="1028"/>
      <c r="O5049" s="1029"/>
      <c r="P5049" s="1028"/>
      <c r="Q5049" s="1029"/>
      <c r="R5049" s="1898"/>
      <c r="S5049" s="1899"/>
      <c r="T5049" s="1312"/>
      <c r="U5049" s="1900"/>
      <c r="Y5049" s="1425" t="s">
        <v>2306</v>
      </c>
      <c r="Z5049" s="1169"/>
      <c r="AA5049" s="1367"/>
    </row>
    <row r="5050" spans="1:27" s="1162" customFormat="1" ht="23.45" customHeight="1" x14ac:dyDescent="0.15">
      <c r="A5050" s="1032" t="s">
        <v>731</v>
      </c>
      <c r="B5050" s="1368"/>
      <c r="C5050" s="1368">
        <v>0.25</v>
      </c>
      <c r="D5050" s="1368">
        <v>0.35069444444444398</v>
      </c>
      <c r="E5050" s="1368">
        <v>0.42986111111110098</v>
      </c>
      <c r="F5050" s="1368">
        <v>0.54652777777777783</v>
      </c>
      <c r="G5050" s="1368">
        <v>0.62638888888833999</v>
      </c>
      <c r="H5050" s="1368">
        <v>0.72569444444444298</v>
      </c>
      <c r="I5050" s="1368">
        <v>0.80625000002635905</v>
      </c>
      <c r="J5050" s="1368">
        <v>0.90624999997796296</v>
      </c>
      <c r="K5050" s="1386"/>
      <c r="L5050" s="1028"/>
      <c r="M5050" s="1028"/>
      <c r="N5050" s="1028"/>
      <c r="O5050" s="1028"/>
      <c r="P5050" s="1028"/>
      <c r="Q5050" s="1028"/>
      <c r="R5050" s="1898"/>
      <c r="S5050" s="1899"/>
      <c r="T5050" s="1312"/>
      <c r="U5050" s="1900"/>
      <c r="V5050" s="1903"/>
      <c r="W5050" s="1903"/>
      <c r="Z5050" s="1169"/>
      <c r="AA5050" s="1367"/>
    </row>
    <row r="5051" spans="1:27" s="1162" customFormat="1" ht="23.45" customHeight="1" x14ac:dyDescent="0.15">
      <c r="A5051" s="1032" t="s">
        <v>2284</v>
      </c>
      <c r="B5051" s="1368"/>
      <c r="C5051" s="1368">
        <v>0.26041666666666702</v>
      </c>
      <c r="D5051" s="1368">
        <v>0.36180555555555499</v>
      </c>
      <c r="E5051" s="1368">
        <v>0.440972222222207</v>
      </c>
      <c r="F5051" s="1368">
        <v>0.55763888888888902</v>
      </c>
      <c r="G5051" s="1368">
        <v>0.63819444444334605</v>
      </c>
      <c r="H5051" s="1368">
        <v>0.73749999999999705</v>
      </c>
      <c r="I5051" s="1368">
        <v>0.81736111113966703</v>
      </c>
      <c r="J5051" s="1368">
        <v>0.91666666664022201</v>
      </c>
      <c r="K5051" s="1386"/>
      <c r="L5051" s="1030"/>
      <c r="M5051" s="748"/>
      <c r="N5051" s="1030"/>
      <c r="O5051" s="1099"/>
      <c r="P5051" s="1179"/>
      <c r="Q5051" s="1179"/>
      <c r="R5051" s="1898"/>
      <c r="S5051" s="1899"/>
      <c r="T5051" s="1312"/>
      <c r="U5051" s="1900"/>
      <c r="V5051" s="1903"/>
      <c r="W5051" s="1903"/>
      <c r="Z5051" s="1169"/>
      <c r="AA5051" s="1367"/>
    </row>
    <row r="5052" spans="1:27" s="1162" customFormat="1" ht="23.45" customHeight="1" x14ac:dyDescent="0.15">
      <c r="A5052" s="1032" t="s">
        <v>2285</v>
      </c>
      <c r="B5052" s="1368"/>
      <c r="C5052" s="1368">
        <v>0.27083333333333298</v>
      </c>
      <c r="D5052" s="1368">
        <v>0.37361111111111112</v>
      </c>
      <c r="E5052" s="1368">
        <v>0.45277777777777778</v>
      </c>
      <c r="F5052" s="1368">
        <v>0.56874999999999998</v>
      </c>
      <c r="G5052" s="1368">
        <v>0.64999999999835301</v>
      </c>
      <c r="H5052" s="1368">
        <v>0.74930555555555101</v>
      </c>
      <c r="I5052" s="1368">
        <v>0.82847222225297501</v>
      </c>
      <c r="J5052" s="1368">
        <v>0.92708333330248105</v>
      </c>
      <c r="K5052" s="1386"/>
      <c r="L5052" s="1030"/>
      <c r="M5052" s="748"/>
      <c r="N5052" s="1030"/>
      <c r="O5052" s="1099"/>
      <c r="P5052" s="1179"/>
      <c r="Q5052" s="1179"/>
      <c r="R5052" s="1898"/>
      <c r="S5052" s="1899"/>
      <c r="T5052" s="1312"/>
      <c r="U5052" s="1900"/>
      <c r="V5052" s="1903"/>
      <c r="W5052" s="1903"/>
      <c r="Z5052" s="1169"/>
      <c r="AA5052" s="414"/>
    </row>
    <row r="5053" spans="1:27" s="1162" customFormat="1" ht="23.45" customHeight="1" x14ac:dyDescent="0.15">
      <c r="A5053" s="1032" t="s">
        <v>2286</v>
      </c>
      <c r="B5053" s="812"/>
      <c r="C5053" s="1368">
        <v>0.28125</v>
      </c>
      <c r="D5053" s="1368">
        <v>0.38541666666666702</v>
      </c>
      <c r="E5053" s="1368">
        <v>0.464583333333349</v>
      </c>
      <c r="F5053" s="1368">
        <v>0.57986111111111105</v>
      </c>
      <c r="G5053" s="1368">
        <v>0.66180555555335896</v>
      </c>
      <c r="H5053" s="1368">
        <v>0.76111111111110497</v>
      </c>
      <c r="I5053" s="1368">
        <v>0.83958333336628299</v>
      </c>
      <c r="J5053" s="1368">
        <v>0.93749999996473998</v>
      </c>
      <c r="K5053" s="1386"/>
      <c r="L5053" s="1030"/>
      <c r="M5053" s="1030"/>
      <c r="N5053" s="458"/>
      <c r="O5053" s="1099"/>
      <c r="P5053" s="1179"/>
      <c r="Q5053" s="1179"/>
      <c r="R5053" s="1898"/>
      <c r="S5053" s="1899"/>
      <c r="T5053" s="1312"/>
      <c r="U5053" s="1900"/>
      <c r="V5053" s="1903"/>
      <c r="W5053" s="1903"/>
      <c r="Z5053" s="1169"/>
      <c r="AA5053" s="1367"/>
    </row>
    <row r="5054" spans="1:27" s="1162" customFormat="1" ht="23.45" customHeight="1" x14ac:dyDescent="0.15">
      <c r="A5054" s="1032" t="s">
        <v>2287</v>
      </c>
      <c r="B5054" s="1352" t="s">
        <v>849</v>
      </c>
      <c r="C5054" s="1368">
        <v>0.29166666666666702</v>
      </c>
      <c r="D5054" s="1368">
        <v>0.39722222222222298</v>
      </c>
      <c r="E5054" s="1368">
        <v>0.476388888888919</v>
      </c>
      <c r="F5054" s="1368">
        <v>0.59097222222222301</v>
      </c>
      <c r="G5054" s="1368">
        <v>0.67291666666666661</v>
      </c>
      <c r="H5054" s="1368">
        <v>0.77291666666665904</v>
      </c>
      <c r="I5054" s="1368">
        <v>0.85069444447959097</v>
      </c>
      <c r="J5054" s="1368"/>
      <c r="K5054" s="1386"/>
      <c r="L5054" s="1030"/>
      <c r="M5054" s="748"/>
      <c r="N5054" s="458"/>
      <c r="O5054" s="1099"/>
      <c r="P5054" s="1179"/>
      <c r="Q5054" s="1179"/>
      <c r="R5054" s="1898"/>
      <c r="S5054" s="1899"/>
      <c r="T5054" s="1312"/>
      <c r="U5054" s="1900"/>
      <c r="V5054" s="1903"/>
      <c r="W5054" s="1903"/>
      <c r="Z5054" s="1169"/>
      <c r="AA5054" s="1367"/>
    </row>
    <row r="5055" spans="1:27" s="1162" customFormat="1" ht="23.45" customHeight="1" x14ac:dyDescent="0.15">
      <c r="A5055" s="1032" t="s">
        <v>2288</v>
      </c>
      <c r="B5055" s="1352" t="s">
        <v>850</v>
      </c>
      <c r="C5055" s="1368">
        <v>0.30277777777777776</v>
      </c>
      <c r="D5055" s="1368">
        <v>0.40902777777777899</v>
      </c>
      <c r="E5055" s="1368">
        <v>0.48819444444449001</v>
      </c>
      <c r="F5055" s="1368">
        <v>0.60208333333333397</v>
      </c>
      <c r="G5055" s="1368">
        <v>0.68402777777997403</v>
      </c>
      <c r="H5055" s="1368">
        <v>0.784722222222213</v>
      </c>
      <c r="I5055" s="1368">
        <v>0.86180555559289895</v>
      </c>
      <c r="J5055" s="1368"/>
      <c r="K5055" s="1386"/>
      <c r="L5055" s="1030"/>
      <c r="M5055" s="1030"/>
      <c r="N5055" s="1368"/>
      <c r="O5055" s="1099"/>
      <c r="P5055" s="1179"/>
      <c r="Q5055" s="1179"/>
      <c r="R5055" s="1898"/>
      <c r="S5055" s="1899"/>
      <c r="T5055" s="1312"/>
      <c r="U5055" s="1900"/>
      <c r="V5055" s="1903"/>
      <c r="W5055" s="1903"/>
      <c r="Z5055" s="1169"/>
      <c r="AA5055" s="1367"/>
    </row>
    <row r="5056" spans="1:27" s="1162" customFormat="1" ht="23.45" customHeight="1" x14ac:dyDescent="0.15">
      <c r="A5056" s="1032" t="s">
        <v>2289</v>
      </c>
      <c r="B5056" s="1368">
        <v>0.23958333333333334</v>
      </c>
      <c r="C5056" s="1368">
        <v>0.313888888888888</v>
      </c>
      <c r="D5056" s="1368">
        <v>0.420833333333336</v>
      </c>
      <c r="E5056" s="1368">
        <v>0.50000000000006095</v>
      </c>
      <c r="F5056" s="1368">
        <v>0.61319444444444504</v>
      </c>
      <c r="G5056" s="1368">
        <v>0.69513888889328201</v>
      </c>
      <c r="H5056" s="1368">
        <v>0.79652777777776695</v>
      </c>
      <c r="I5056" s="1368">
        <v>0.87291666670620705</v>
      </c>
      <c r="J5056" s="1368"/>
      <c r="K5056" s="1386"/>
      <c r="L5056" s="1904"/>
      <c r="M5056" s="1904"/>
      <c r="N5056" s="1905"/>
      <c r="O5056" s="1906"/>
      <c r="P5056" s="1179"/>
      <c r="Q5056" s="1179"/>
      <c r="R5056" s="1898"/>
      <c r="S5056" s="1899"/>
      <c r="T5056" s="1312"/>
      <c r="U5056" s="1900"/>
      <c r="W5056" s="1903"/>
      <c r="AA5056" s="1367"/>
    </row>
    <row r="5057" spans="1:27" s="1162" customFormat="1" ht="23.45" customHeight="1" x14ac:dyDescent="0.15">
      <c r="A5057" s="1908" t="s">
        <v>2307</v>
      </c>
      <c r="B5057" s="1368">
        <v>0.25069444444444444</v>
      </c>
      <c r="C5057" s="1368">
        <v>0.32569444444444445</v>
      </c>
      <c r="D5057" s="1368">
        <v>0.43333333333333335</v>
      </c>
      <c r="E5057" s="1368">
        <v>0.51250000000000007</v>
      </c>
      <c r="F5057" s="1368">
        <v>0.624305555555556</v>
      </c>
      <c r="G5057" s="1368">
        <v>0.70625000000659</v>
      </c>
      <c r="H5057" s="1368">
        <v>0.80833333333332102</v>
      </c>
      <c r="I5057" s="1368">
        <v>0.88402777781951503</v>
      </c>
      <c r="J5057" s="1368"/>
      <c r="K5057" s="1386"/>
      <c r="L5057" s="1904"/>
      <c r="M5057" s="1904"/>
      <c r="N5057" s="1907"/>
      <c r="O5057" s="1906"/>
      <c r="P5057" s="1179"/>
      <c r="Q5057" s="1179"/>
      <c r="R5057" s="1898"/>
      <c r="S5057" s="1899"/>
      <c r="T5057" s="1312"/>
      <c r="U5057" s="1900"/>
      <c r="W5057" s="1903"/>
      <c r="AA5057" s="1367"/>
    </row>
    <row r="5058" spans="1:27" s="1162" customFormat="1" ht="23.45" customHeight="1" x14ac:dyDescent="0.15">
      <c r="A5058" s="1908" t="s">
        <v>2308</v>
      </c>
      <c r="B5058" s="1368">
        <v>0.26180555555555601</v>
      </c>
      <c r="C5058" s="1368">
        <v>0.33750000000000102</v>
      </c>
      <c r="D5058" s="1368">
        <v>0.44583333333333097</v>
      </c>
      <c r="E5058" s="1368">
        <v>0.52499999999993896</v>
      </c>
      <c r="F5058" s="1368">
        <v>0.63541666666666796</v>
      </c>
      <c r="G5058" s="1368">
        <v>0.71736111111989698</v>
      </c>
      <c r="H5058" s="1368">
        <v>0.82013888888887498</v>
      </c>
      <c r="I5058" s="1368">
        <v>0.89513888893282301</v>
      </c>
      <c r="J5058" s="1368"/>
      <c r="K5058" s="1386"/>
      <c r="L5058" s="1904"/>
      <c r="M5058" s="1904"/>
      <c r="N5058" s="1907"/>
      <c r="O5058" s="1906"/>
      <c r="P5058" s="1179"/>
      <c r="Q5058" s="1179"/>
      <c r="R5058" s="1898"/>
      <c r="S5058" s="1899"/>
      <c r="T5058" s="1312"/>
      <c r="U5058" s="1900"/>
      <c r="Z5058" s="1169"/>
      <c r="AA5058" s="1367"/>
    </row>
    <row r="5059" spans="1:27" s="1162" customFormat="1" ht="23.45" customHeight="1" x14ac:dyDescent="0.15">
      <c r="A5059" s="1908" t="s">
        <v>2309</v>
      </c>
      <c r="B5059" s="1368">
        <v>0.27291666666666697</v>
      </c>
      <c r="C5059" s="1368">
        <v>0.34930555555555698</v>
      </c>
      <c r="D5059" s="1368">
        <v>0.45833333333332799</v>
      </c>
      <c r="E5059" s="1368">
        <v>0.53749999999987796</v>
      </c>
      <c r="F5059" s="1368">
        <v>0.64652777777777903</v>
      </c>
      <c r="G5059" s="1368">
        <v>0.72847222223320496</v>
      </c>
      <c r="H5059" s="1368">
        <v>0.83124999999999993</v>
      </c>
      <c r="I5059" s="1368">
        <v>0.90625000004613099</v>
      </c>
      <c r="J5059" s="1368"/>
      <c r="K5059" s="1386"/>
      <c r="L5059" s="1904"/>
      <c r="M5059" s="1905"/>
      <c r="N5059" s="1907"/>
      <c r="O5059" s="1906"/>
      <c r="P5059" s="1179"/>
      <c r="Q5059" s="1179"/>
      <c r="R5059" s="1898"/>
      <c r="S5059" s="1899"/>
      <c r="T5059" s="1312"/>
      <c r="U5059" s="1900"/>
      <c r="Z5059" s="1169"/>
      <c r="AA5059" s="1367"/>
    </row>
    <row r="5060" spans="1:27" s="1162" customFormat="1" ht="23.45" customHeight="1" x14ac:dyDescent="0.15">
      <c r="A5060" s="1908" t="s">
        <v>2310</v>
      </c>
      <c r="B5060" s="1368">
        <v>0.28402777777777799</v>
      </c>
      <c r="C5060" s="1368">
        <v>0.36111111111111399</v>
      </c>
      <c r="D5060" s="1368">
        <v>0.470833333333325</v>
      </c>
      <c r="E5060" s="1368">
        <v>0.54999999999981697</v>
      </c>
      <c r="F5060" s="1368">
        <v>0.65763888888888999</v>
      </c>
      <c r="G5060" s="1368">
        <v>0.73958333334651205</v>
      </c>
      <c r="H5060" s="1368">
        <v>0.84236111111112499</v>
      </c>
      <c r="I5060" s="1368">
        <v>0.91666666666666663</v>
      </c>
      <c r="J5060" s="1368"/>
      <c r="K5060" s="1386"/>
      <c r="L5060" s="1904"/>
      <c r="M5060" s="1905"/>
      <c r="N5060" s="1907"/>
      <c r="O5060" s="1906"/>
      <c r="P5060" s="1179"/>
      <c r="Q5060" s="1179"/>
      <c r="R5060" s="1898"/>
      <c r="S5060" s="1899"/>
      <c r="T5060" s="1312"/>
      <c r="U5060" s="1900"/>
      <c r="Z5060" s="1169"/>
      <c r="AA5060" s="1367"/>
    </row>
    <row r="5061" spans="1:27" s="1162" customFormat="1" ht="23.45" customHeight="1" x14ac:dyDescent="0.15">
      <c r="A5061" s="1912" t="s">
        <v>2311</v>
      </c>
      <c r="B5061" s="1368">
        <v>0.29513888888888901</v>
      </c>
      <c r="C5061" s="1368">
        <v>0.37291666666667</v>
      </c>
      <c r="D5061" s="1368">
        <v>0.48402777777777778</v>
      </c>
      <c r="E5061" s="1368">
        <v>0.56319444444444444</v>
      </c>
      <c r="F5061" s="1368">
        <v>0.66875000000000095</v>
      </c>
      <c r="G5061" s="1368">
        <v>0.75069444445982003</v>
      </c>
      <c r="H5061" s="1368">
        <v>0.85347222222225005</v>
      </c>
      <c r="I5061" s="1368">
        <v>0.92708333328720205</v>
      </c>
      <c r="J5061" s="1368"/>
      <c r="K5061" s="1386"/>
      <c r="L5061" s="1179"/>
      <c r="M5061" s="1179"/>
      <c r="N5061" s="1179"/>
      <c r="O5061" s="1179"/>
      <c r="P5061" s="1179"/>
      <c r="Q5061" s="1179"/>
      <c r="R5061" s="1898"/>
      <c r="S5061" s="1899"/>
      <c r="T5061" s="1312"/>
      <c r="U5061" s="1900"/>
      <c r="Z5061" s="1169"/>
      <c r="AA5061" s="1367"/>
    </row>
    <row r="5062" spans="1:27" s="1162" customFormat="1" ht="23.45" customHeight="1" x14ac:dyDescent="0.15">
      <c r="A5062" s="1912" t="s">
        <v>2313</v>
      </c>
      <c r="B5062" s="1368">
        <v>0.30625000000000002</v>
      </c>
      <c r="C5062" s="1368">
        <v>0.38472222222222702</v>
      </c>
      <c r="D5062" s="1368">
        <v>0.497222222222231</v>
      </c>
      <c r="E5062" s="1368">
        <v>0.57638888888907203</v>
      </c>
      <c r="F5062" s="1368">
        <v>0.67986111111111203</v>
      </c>
      <c r="G5062" s="1368">
        <v>0.76180555557312801</v>
      </c>
      <c r="H5062" s="1368">
        <v>0.864583333333375</v>
      </c>
      <c r="I5062" s="1368">
        <v>0.93749999990773802</v>
      </c>
      <c r="J5062" s="1368"/>
      <c r="K5062" s="1386"/>
      <c r="L5062" s="1179"/>
      <c r="M5062" s="1179"/>
      <c r="N5062" s="1179"/>
      <c r="O5062" s="1179"/>
      <c r="P5062" s="1179"/>
      <c r="Q5062" s="1179"/>
      <c r="R5062" s="1898"/>
      <c r="S5062" s="1899"/>
      <c r="T5062" s="1312"/>
      <c r="U5062" s="1900"/>
      <c r="Z5062" s="1169"/>
      <c r="AA5062" s="1367"/>
    </row>
    <row r="5063" spans="1:27" s="1162" customFormat="1" ht="23.45" customHeight="1" x14ac:dyDescent="0.15">
      <c r="A5063" s="631">
        <v>17</v>
      </c>
      <c r="B5063" s="1179"/>
      <c r="C5063" s="1179"/>
      <c r="D5063" s="1179"/>
      <c r="E5063" s="1179"/>
      <c r="F5063" s="1179"/>
      <c r="G5063" s="1179"/>
      <c r="H5063" s="1179"/>
      <c r="I5063" s="1179"/>
      <c r="J5063" s="1179"/>
      <c r="K5063" s="1179"/>
      <c r="L5063" s="1179"/>
      <c r="M5063" s="1179"/>
      <c r="N5063" s="1179"/>
      <c r="O5063" s="1179"/>
      <c r="P5063" s="1179"/>
      <c r="Q5063" s="1179"/>
      <c r="R5063" s="1898"/>
      <c r="S5063" s="1899"/>
      <c r="T5063" s="1312"/>
      <c r="U5063" s="1900"/>
      <c r="Z5063" s="1169"/>
      <c r="AA5063" s="1367"/>
    </row>
    <row r="5064" spans="1:27" s="1162" customFormat="1" ht="23.45" customHeight="1" x14ac:dyDescent="0.15">
      <c r="A5064" s="631">
        <v>18</v>
      </c>
      <c r="B5064" s="1179"/>
      <c r="C5064" s="1179"/>
      <c r="D5064" s="1179"/>
      <c r="E5064" s="1179"/>
      <c r="F5064" s="1179"/>
      <c r="G5064" s="1179"/>
      <c r="H5064" s="1179"/>
      <c r="I5064" s="1179"/>
      <c r="J5064" s="1179"/>
      <c r="K5064" s="1179"/>
      <c r="L5064" s="1179"/>
      <c r="M5064" s="1179"/>
      <c r="N5064" s="1179"/>
      <c r="O5064" s="1179"/>
      <c r="P5064" s="1179"/>
      <c r="Q5064" s="1179"/>
      <c r="R5064" s="1898"/>
      <c r="S5064" s="1899"/>
      <c r="T5064" s="1312"/>
      <c r="U5064" s="1900"/>
      <c r="Z5064" s="1169"/>
      <c r="AA5064" s="1367"/>
    </row>
    <row r="5065" spans="1:27" s="1162" customFormat="1" ht="23.45" customHeight="1" x14ac:dyDescent="0.15">
      <c r="A5065" s="631">
        <v>19</v>
      </c>
      <c r="B5065" s="1179"/>
      <c r="C5065" s="1179"/>
      <c r="D5065" s="1179"/>
      <c r="E5065" s="1179"/>
      <c r="F5065" s="1179"/>
      <c r="G5065" s="1179"/>
      <c r="H5065" s="1179"/>
      <c r="I5065" s="1179"/>
      <c r="J5065" s="1179"/>
      <c r="K5065" s="1179"/>
      <c r="L5065" s="1179"/>
      <c r="M5065" s="1179"/>
      <c r="N5065" s="1179"/>
      <c r="O5065" s="1179"/>
      <c r="P5065" s="1179"/>
      <c r="Q5065" s="1179"/>
      <c r="R5065" s="1174"/>
      <c r="S5065" s="1899"/>
      <c r="T5065" s="1312"/>
      <c r="U5065" s="1900"/>
      <c r="Z5065" s="1169"/>
      <c r="AA5065" s="1367"/>
    </row>
    <row r="5066" spans="1:27" s="1162" customFormat="1" ht="23.45" customHeight="1" x14ac:dyDescent="0.15">
      <c r="A5066" s="631">
        <v>20</v>
      </c>
      <c r="B5066" s="1179"/>
      <c r="C5066" s="1179"/>
      <c r="D5066" s="1179"/>
      <c r="E5066" s="1179"/>
      <c r="F5066" s="1179"/>
      <c r="G5066" s="1179"/>
      <c r="H5066" s="1179"/>
      <c r="I5066" s="1179"/>
      <c r="J5066" s="1179"/>
      <c r="K5066" s="1179"/>
      <c r="L5066" s="1179"/>
      <c r="M5066" s="1179"/>
      <c r="N5066" s="1179"/>
      <c r="O5066" s="1179"/>
      <c r="P5066" s="1179"/>
      <c r="Q5066" s="1179"/>
      <c r="R5066" s="1174"/>
      <c r="S5066" s="1312"/>
      <c r="T5066" s="1312"/>
      <c r="U5066" s="1900"/>
      <c r="Z5066" s="1169"/>
      <c r="AA5066" s="1367"/>
    </row>
    <row r="5067" spans="1:27" s="1162" customFormat="1" ht="23.45" customHeight="1" x14ac:dyDescent="0.15">
      <c r="A5067" s="631">
        <v>21</v>
      </c>
      <c r="B5067" s="1179"/>
      <c r="C5067" s="1179"/>
      <c r="D5067" s="1179"/>
      <c r="E5067" s="1179"/>
      <c r="F5067" s="1179"/>
      <c r="G5067" s="1179"/>
      <c r="H5067" s="1179"/>
      <c r="I5067" s="1179"/>
      <c r="J5067" s="1179"/>
      <c r="K5067" s="1179"/>
      <c r="L5067" s="1179"/>
      <c r="M5067" s="1179"/>
      <c r="N5067" s="1179"/>
      <c r="O5067" s="1179"/>
      <c r="P5067" s="1179"/>
      <c r="Q5067" s="1179"/>
      <c r="R5067" s="1174"/>
      <c r="S5067" s="1312"/>
      <c r="T5067" s="1312"/>
      <c r="U5067" s="1900"/>
      <c r="Z5067" s="1169"/>
      <c r="AA5067" s="1367"/>
    </row>
    <row r="5068" spans="1:27" s="1162" customFormat="1" ht="23.45" customHeight="1" x14ac:dyDescent="0.15">
      <c r="A5068" s="1350">
        <v>22</v>
      </c>
      <c r="B5068" s="1312"/>
      <c r="C5068" s="1312"/>
      <c r="D5068" s="1312"/>
      <c r="E5068" s="1312"/>
      <c r="F5068" s="1312"/>
      <c r="G5068" s="1312"/>
      <c r="H5068" s="1312"/>
      <c r="I5068" s="1312"/>
      <c r="J5068" s="1312"/>
      <c r="K5068" s="1312"/>
      <c r="L5068" s="1312"/>
      <c r="M5068" s="1312"/>
      <c r="N5068" s="1312"/>
      <c r="O5068" s="1312"/>
      <c r="P5068" s="1312"/>
      <c r="Q5068" s="1312"/>
      <c r="R5068" s="1312"/>
      <c r="S5068" s="1312"/>
      <c r="T5068" s="1312"/>
      <c r="U5068" s="1900"/>
      <c r="Z5068" s="1169"/>
      <c r="AA5068" s="1367"/>
    </row>
    <row r="5069" spans="1:27" s="1162" customFormat="1" ht="23.45" customHeight="1" x14ac:dyDescent="0.15">
      <c r="A5069" s="1350">
        <v>23</v>
      </c>
      <c r="B5069" s="1312"/>
      <c r="C5069" s="1312"/>
      <c r="D5069" s="1312"/>
      <c r="E5069" s="1312"/>
      <c r="F5069" s="1312"/>
      <c r="G5069" s="1312"/>
      <c r="H5069" s="1312"/>
      <c r="I5069" s="1312"/>
      <c r="J5069" s="1312"/>
      <c r="K5069" s="1312"/>
      <c r="L5069" s="1312"/>
      <c r="M5069" s="1312"/>
      <c r="N5069" s="1312"/>
      <c r="O5069" s="1312"/>
      <c r="P5069" s="1312"/>
      <c r="Q5069" s="1312"/>
      <c r="R5069" s="1312"/>
      <c r="S5069" s="1312"/>
      <c r="T5069" s="1312"/>
      <c r="U5069" s="1900"/>
      <c r="Z5069" s="1169"/>
      <c r="AA5069" s="1367"/>
    </row>
    <row r="5070" spans="1:27" s="1162" customFormat="1" ht="33" customHeight="1" x14ac:dyDescent="0.15">
      <c r="A5070" s="1350">
        <v>24</v>
      </c>
      <c r="B5070" s="1312"/>
      <c r="C5070" s="1312"/>
      <c r="D5070" s="1312"/>
      <c r="E5070" s="1312"/>
      <c r="F5070" s="1312"/>
      <c r="G5070" s="1312"/>
      <c r="H5070" s="1312"/>
      <c r="I5070" s="1312"/>
      <c r="J5070" s="1312"/>
      <c r="K5070" s="1312"/>
      <c r="L5070" s="1312"/>
      <c r="M5070" s="1312"/>
      <c r="N5070" s="1312"/>
      <c r="O5070" s="1312"/>
      <c r="P5070" s="1312"/>
      <c r="Q5070" s="1312"/>
      <c r="R5070" s="1312"/>
      <c r="S5070" s="1312"/>
      <c r="T5070" s="1312"/>
      <c r="U5070" s="1900"/>
      <c r="Z5070" s="1169"/>
      <c r="AA5070" s="1367"/>
    </row>
    <row r="5071" spans="1:27" s="1162" customFormat="1" ht="23.45" customHeight="1" x14ac:dyDescent="0.15">
      <c r="A5071" s="1350">
        <v>25</v>
      </c>
      <c r="B5071" s="1312"/>
      <c r="C5071" s="1312"/>
      <c r="D5071" s="1312"/>
      <c r="E5071" s="1312"/>
      <c r="F5071" s="1312"/>
      <c r="G5071" s="1312"/>
      <c r="H5071" s="1312"/>
      <c r="I5071" s="1312"/>
      <c r="J5071" s="1312"/>
      <c r="K5071" s="1312"/>
      <c r="L5071" s="1312"/>
      <c r="M5071" s="1312"/>
      <c r="N5071" s="1312"/>
      <c r="O5071" s="1312"/>
      <c r="P5071" s="1312"/>
      <c r="Q5071" s="1312"/>
      <c r="R5071" s="1312"/>
      <c r="S5071" s="1312"/>
      <c r="T5071" s="1312"/>
      <c r="U5071" s="1900"/>
      <c r="Z5071" s="1169"/>
      <c r="AA5071" s="1367"/>
    </row>
    <row r="5072" spans="1:27" s="1162" customFormat="1" ht="23.45" customHeight="1" x14ac:dyDescent="0.15">
      <c r="A5072" s="1350">
        <v>26</v>
      </c>
      <c r="B5072" s="1312"/>
      <c r="C5072" s="1312"/>
      <c r="D5072" s="1312"/>
      <c r="E5072" s="1312"/>
      <c r="F5072" s="1312"/>
      <c r="G5072" s="1312"/>
      <c r="H5072" s="1312"/>
      <c r="I5072" s="1312"/>
      <c r="J5072" s="1312"/>
      <c r="K5072" s="1312"/>
      <c r="L5072" s="1312"/>
      <c r="M5072" s="1312"/>
      <c r="N5072" s="1312"/>
      <c r="O5072" s="1312"/>
      <c r="P5072" s="1312"/>
      <c r="Q5072" s="1312"/>
      <c r="R5072" s="1312"/>
      <c r="S5072" s="1312"/>
      <c r="T5072" s="1312"/>
      <c r="U5072" s="1900"/>
      <c r="Z5072" s="1169"/>
      <c r="AA5072" s="1367"/>
    </row>
    <row r="5073" spans="1:27" s="1162" customFormat="1" ht="23.45" customHeight="1" x14ac:dyDescent="0.15">
      <c r="A5073" s="1350">
        <v>27</v>
      </c>
      <c r="B5073" s="1312"/>
      <c r="C5073" s="1312"/>
      <c r="D5073" s="1312"/>
      <c r="E5073" s="1312"/>
      <c r="F5073" s="1312"/>
      <c r="G5073" s="1312"/>
      <c r="H5073" s="1312"/>
      <c r="I5073" s="1312"/>
      <c r="J5073" s="1312"/>
      <c r="K5073" s="1312"/>
      <c r="L5073" s="1312"/>
      <c r="M5073" s="1312"/>
      <c r="N5073" s="1312"/>
      <c r="O5073" s="1312"/>
      <c r="P5073" s="1312"/>
      <c r="Q5073" s="1312"/>
      <c r="R5073" s="1312"/>
      <c r="S5073" s="1312"/>
      <c r="T5073" s="1312"/>
      <c r="U5073" s="1900"/>
      <c r="Z5073" s="1169"/>
      <c r="AA5073" s="1367"/>
    </row>
    <row r="5074" spans="1:27" s="1162" customFormat="1" ht="23.45" customHeight="1" x14ac:dyDescent="0.15">
      <c r="A5074" s="1350">
        <v>28</v>
      </c>
      <c r="B5074" s="1312"/>
      <c r="C5074" s="1312"/>
      <c r="D5074" s="1312"/>
      <c r="E5074" s="1312"/>
      <c r="F5074" s="1312"/>
      <c r="G5074" s="1312"/>
      <c r="H5074" s="1312"/>
      <c r="I5074" s="1312"/>
      <c r="J5074" s="1312"/>
      <c r="K5074" s="1312"/>
      <c r="L5074" s="1312"/>
      <c r="M5074" s="1312"/>
      <c r="N5074" s="1312"/>
      <c r="O5074" s="1312"/>
      <c r="P5074" s="1312"/>
      <c r="Q5074" s="1312"/>
      <c r="R5074" s="1312"/>
      <c r="S5074" s="1312"/>
      <c r="T5074" s="1312"/>
      <c r="U5074" s="1900"/>
      <c r="Z5074" s="1169"/>
      <c r="AA5074" s="1367"/>
    </row>
    <row r="5075" spans="1:27" s="1162" customFormat="1" ht="23.45" customHeight="1" x14ac:dyDescent="0.15">
      <c r="A5075" s="1350">
        <v>29</v>
      </c>
      <c r="B5075" s="1312"/>
      <c r="C5075" s="1312"/>
      <c r="D5075" s="1312"/>
      <c r="E5075" s="1312"/>
      <c r="F5075" s="1312"/>
      <c r="G5075" s="1312"/>
      <c r="H5075" s="1312"/>
      <c r="I5075" s="1312"/>
      <c r="J5075" s="1312"/>
      <c r="K5075" s="1312"/>
      <c r="L5075" s="1312"/>
      <c r="M5075" s="1312"/>
      <c r="N5075" s="1312"/>
      <c r="O5075" s="1312"/>
      <c r="P5075" s="1312"/>
      <c r="Q5075" s="1312"/>
      <c r="R5075" s="1312"/>
      <c r="S5075" s="1312"/>
      <c r="T5075" s="1312"/>
      <c r="U5075" s="1900"/>
      <c r="Z5075" s="1169"/>
      <c r="AA5075" s="1367"/>
    </row>
    <row r="5076" spans="1:27" s="1162" customFormat="1" ht="23.45" customHeight="1" x14ac:dyDescent="0.15">
      <c r="A5076" s="1350">
        <v>30</v>
      </c>
      <c r="B5076" s="1312"/>
      <c r="C5076" s="1312"/>
      <c r="D5076" s="1312"/>
      <c r="E5076" s="1312"/>
      <c r="F5076" s="1312"/>
      <c r="G5076" s="1312"/>
      <c r="H5076" s="1312"/>
      <c r="I5076" s="1312"/>
      <c r="J5076" s="1312"/>
      <c r="K5076" s="1312"/>
      <c r="L5076" s="1312"/>
      <c r="M5076" s="1312"/>
      <c r="N5076" s="1312"/>
      <c r="O5076" s="1312"/>
      <c r="P5076" s="1312"/>
      <c r="Q5076" s="1312"/>
      <c r="R5076" s="1312"/>
      <c r="S5076" s="1312"/>
      <c r="T5076" s="1312"/>
      <c r="U5076" s="1900"/>
      <c r="Z5076" s="1169"/>
      <c r="AA5076" s="1367"/>
    </row>
    <row r="5077" spans="1:27" s="1162" customFormat="1" ht="23.45" customHeight="1" x14ac:dyDescent="0.15">
      <c r="A5077" s="1350">
        <v>31</v>
      </c>
      <c r="B5077" s="1181"/>
      <c r="C5077" s="1181"/>
      <c r="D5077" s="1181"/>
      <c r="E5077" s="1181"/>
      <c r="F5077" s="1181"/>
      <c r="G5077" s="1181"/>
      <c r="H5077" s="1181"/>
      <c r="I5077" s="1181"/>
      <c r="J5077" s="1181"/>
      <c r="K5077" s="1181"/>
      <c r="L5077" s="1181"/>
      <c r="M5077" s="1181"/>
      <c r="N5077" s="1181"/>
      <c r="O5077" s="1181"/>
      <c r="P5077" s="1181"/>
      <c r="Q5077" s="1181"/>
      <c r="R5077" s="1181"/>
      <c r="S5077" s="1181"/>
      <c r="T5077" s="1181"/>
      <c r="U5077" s="1910"/>
      <c r="Z5077" s="1169"/>
      <c r="AA5077" s="1367"/>
    </row>
    <row r="5078" spans="1:27" s="1162" customFormat="1" ht="23.45" customHeight="1" x14ac:dyDescent="0.15">
      <c r="A5078" s="1350">
        <v>32</v>
      </c>
      <c r="B5078" s="1181"/>
      <c r="C5078" s="1181"/>
      <c r="D5078" s="1181"/>
      <c r="E5078" s="1181"/>
      <c r="F5078" s="1181"/>
      <c r="G5078" s="1181"/>
      <c r="H5078" s="1181"/>
      <c r="I5078" s="1181"/>
      <c r="J5078" s="1181"/>
      <c r="K5078" s="1181"/>
      <c r="L5078" s="1181"/>
      <c r="M5078" s="1181"/>
      <c r="N5078" s="1181"/>
      <c r="O5078" s="1181"/>
      <c r="P5078" s="1181"/>
      <c r="Q5078" s="1181"/>
      <c r="R5078" s="1181"/>
      <c r="S5078" s="1181"/>
      <c r="T5078" s="1181"/>
      <c r="U5078" s="1910"/>
      <c r="Z5078" s="1169"/>
      <c r="AA5078" s="1367"/>
    </row>
    <row r="5079" spans="1:27" s="1162" customFormat="1" ht="23.45" customHeight="1" thickBot="1" x14ac:dyDescent="0.2">
      <c r="A5079" s="521">
        <v>33</v>
      </c>
      <c r="B5079" s="1182"/>
      <c r="C5079" s="1182"/>
      <c r="D5079" s="1182"/>
      <c r="E5079" s="1182"/>
      <c r="F5079" s="1182"/>
      <c r="G5079" s="1182"/>
      <c r="H5079" s="1182"/>
      <c r="I5079" s="1182"/>
      <c r="J5079" s="1182"/>
      <c r="K5079" s="1182"/>
      <c r="L5079" s="1182"/>
      <c r="M5079" s="1182"/>
      <c r="N5079" s="1182"/>
      <c r="O5079" s="1182"/>
      <c r="P5079" s="1182"/>
      <c r="Q5079" s="1182"/>
      <c r="R5079" s="1182"/>
      <c r="S5079" s="1182"/>
      <c r="T5079" s="1182"/>
      <c r="U5079" s="1911"/>
      <c r="Z5079" s="1169"/>
      <c r="AA5079" s="1367"/>
    </row>
    <row r="5080" spans="1:27" s="1162" customFormat="1" ht="23.45" customHeight="1" thickBot="1" x14ac:dyDescent="0.2">
      <c r="A5080" s="1841" t="s">
        <v>2314</v>
      </c>
      <c r="B5080" s="1842"/>
      <c r="C5080" s="1491" t="s">
        <v>2301</v>
      </c>
      <c r="D5080" s="1492"/>
      <c r="E5080" s="1492"/>
      <c r="F5080" s="1493"/>
      <c r="G5080" s="1169"/>
      <c r="H5080" s="1169"/>
      <c r="I5080" s="1169"/>
      <c r="J5080" s="1169"/>
      <c r="K5080" s="1169"/>
      <c r="L5080" s="1169"/>
      <c r="M5080" s="1169"/>
      <c r="N5080" s="1169"/>
      <c r="O5080" s="1169"/>
      <c r="P5080" s="1169"/>
      <c r="Q5080" s="1169"/>
      <c r="R5080" s="1169"/>
      <c r="S5080" s="1169"/>
      <c r="T5080" s="1169"/>
      <c r="U5080" s="1169"/>
      <c r="Z5080" s="1169"/>
      <c r="AA5080" s="1367"/>
    </row>
    <row r="5081" spans="1:27" s="1162" customFormat="1" ht="33" customHeight="1" thickBot="1" x14ac:dyDescent="0.2">
      <c r="A5081" s="1476" t="s">
        <v>2315</v>
      </c>
      <c r="B5081" s="1477"/>
      <c r="C5081" s="1477"/>
      <c r="D5081" s="1477"/>
      <c r="E5081" s="1478"/>
      <c r="H5081" s="1693" t="s">
        <v>2269</v>
      </c>
      <c r="I5081" s="1694"/>
      <c r="J5081" s="1694"/>
      <c r="K5081" s="1351" t="s">
        <v>135</v>
      </c>
      <c r="L5081" s="1568" t="s">
        <v>2316</v>
      </c>
      <c r="M5081" s="1568"/>
      <c r="N5081" s="1569"/>
      <c r="O5081" s="1348"/>
      <c r="P5081" s="1165"/>
      <c r="Q5081" s="1165"/>
      <c r="R5081" s="1165"/>
      <c r="T5081" s="1646" t="s">
        <v>2317</v>
      </c>
      <c r="U5081" s="1770"/>
      <c r="V5081" s="1166">
        <f>V5083/V5088</f>
        <v>1.0263480392156538E-2</v>
      </c>
      <c r="W5081" s="1166">
        <f>W5083/W5088</f>
        <v>1.0263480392156847E-2</v>
      </c>
      <c r="X5081" s="1166">
        <f>AVERAGE(V5081,W5081)</f>
        <v>1.0263480392156693E-2</v>
      </c>
      <c r="Y5081" s="637" t="s">
        <v>545</v>
      </c>
      <c r="Z5081" s="37">
        <f>ROUND(X5081*1440,0)/1440</f>
        <v>1.0416666666666666E-2</v>
      </c>
      <c r="AA5081" s="1367"/>
    </row>
    <row r="5082" spans="1:27" s="1162" customFormat="1" ht="9.75" customHeight="1" thickBot="1" x14ac:dyDescent="0.2">
      <c r="O5082" s="1348"/>
      <c r="P5082" s="1348"/>
      <c r="Q5082" s="1348"/>
      <c r="V5082" s="1166">
        <f>B5097</f>
        <v>0.23958333333333334</v>
      </c>
      <c r="W5082" s="1166">
        <f>C5089</f>
        <v>0.23958333333333334</v>
      </c>
      <c r="Z5082" s="1169"/>
      <c r="AA5082" s="1367"/>
    </row>
    <row r="5083" spans="1:27" s="1162" customFormat="1" ht="23.45" customHeight="1" thickBot="1" x14ac:dyDescent="0.2">
      <c r="A5083" s="1760" t="s">
        <v>2273</v>
      </c>
      <c r="B5083" s="1818"/>
      <c r="C5083" s="1892" t="s">
        <v>1509</v>
      </c>
      <c r="D5083" s="1893"/>
      <c r="E5083" s="1893"/>
      <c r="F5083" s="1893"/>
      <c r="G5083" s="1893"/>
      <c r="H5083" s="1894"/>
      <c r="I5083" s="1196"/>
      <c r="J5083" s="1194"/>
      <c r="N5083" s="1674" t="s">
        <v>2304</v>
      </c>
      <c r="O5083" s="1675"/>
      <c r="P5083" s="1676">
        <f>MINUTE(Z5081)</f>
        <v>15</v>
      </c>
      <c r="Q5083" s="1677"/>
      <c r="S5083" s="1171" t="s">
        <v>2276</v>
      </c>
      <c r="T5083" s="1895">
        <v>7.4999999999999997E-2</v>
      </c>
      <c r="U5083" s="1752"/>
      <c r="V5083" s="1166">
        <f>V5084-V5082</f>
        <v>0.69791666666664465</v>
      </c>
      <c r="W5083" s="1166">
        <f>W5084-W5082</f>
        <v>0.69791666666666563</v>
      </c>
      <c r="Z5083" s="1169"/>
      <c r="AA5083" s="1367"/>
    </row>
    <row r="5084" spans="1:27" s="1162" customFormat="1" ht="8.25" customHeight="1" thickBot="1" x14ac:dyDescent="0.2">
      <c r="V5084" s="1166">
        <f>J5094</f>
        <v>0.93749999999997802</v>
      </c>
      <c r="W5084" s="1166">
        <f>I5103</f>
        <v>0.937499999999999</v>
      </c>
      <c r="Z5084" s="1169"/>
      <c r="AA5084" s="1367"/>
    </row>
    <row r="5085" spans="1:27" s="1162" customFormat="1" ht="23.45" customHeight="1" x14ac:dyDescent="0.15">
      <c r="A5085" s="1762" t="s">
        <v>15</v>
      </c>
      <c r="B5085" s="1759">
        <v>1</v>
      </c>
      <c r="C5085" s="1759"/>
      <c r="D5085" s="1759">
        <v>2</v>
      </c>
      <c r="E5085" s="1759"/>
      <c r="F5085" s="1759">
        <v>3</v>
      </c>
      <c r="G5085" s="1759"/>
      <c r="H5085" s="1759">
        <v>4</v>
      </c>
      <c r="I5085" s="1759"/>
      <c r="J5085" s="1759">
        <v>5</v>
      </c>
      <c r="K5085" s="1759"/>
      <c r="L5085" s="1759">
        <v>6</v>
      </c>
      <c r="M5085" s="1759"/>
      <c r="N5085" s="1759">
        <v>7</v>
      </c>
      <c r="O5085" s="1759"/>
      <c r="P5085" s="1759">
        <v>8</v>
      </c>
      <c r="Q5085" s="1759"/>
      <c r="R5085" s="1759">
        <v>9</v>
      </c>
      <c r="S5085" s="1759"/>
      <c r="T5085" s="1759">
        <v>10</v>
      </c>
      <c r="U5085" s="1896"/>
      <c r="V5085" s="1166"/>
      <c r="W5085" s="1166"/>
      <c r="Z5085" s="1169"/>
      <c r="AA5085" s="1367"/>
    </row>
    <row r="5086" spans="1:27" s="1162" customFormat="1" ht="23.45" customHeight="1" x14ac:dyDescent="0.15">
      <c r="A5086" s="1763"/>
      <c r="B5086" s="1174" t="s">
        <v>2278</v>
      </c>
      <c r="C5086" s="1174" t="s">
        <v>1298</v>
      </c>
      <c r="D5086" s="1174" t="s">
        <v>2278</v>
      </c>
      <c r="E5086" s="1174" t="s">
        <v>1298</v>
      </c>
      <c r="F5086" s="1174" t="s">
        <v>1339</v>
      </c>
      <c r="G5086" s="1174" t="s">
        <v>1298</v>
      </c>
      <c r="H5086" s="1174" t="s">
        <v>2278</v>
      </c>
      <c r="I5086" s="1174" t="s">
        <v>1298</v>
      </c>
      <c r="J5086" s="1174" t="s">
        <v>2278</v>
      </c>
      <c r="K5086" s="1174" t="s">
        <v>1298</v>
      </c>
      <c r="L5086" s="1174"/>
      <c r="M5086" s="1174"/>
      <c r="N5086" s="1174"/>
      <c r="O5086" s="1174"/>
      <c r="P5086" s="1174"/>
      <c r="Q5086" s="1174"/>
      <c r="R5086" s="1174"/>
      <c r="S5086" s="1174"/>
      <c r="T5086" s="1174"/>
      <c r="U5086" s="1897"/>
      <c r="Z5086" s="1169"/>
      <c r="AA5086" s="1367"/>
    </row>
    <row r="5087" spans="1:27" s="1162" customFormat="1" ht="23.45" customHeight="1" x14ac:dyDescent="0.15">
      <c r="A5087" s="1032" t="s">
        <v>2282</v>
      </c>
      <c r="B5087" s="1352"/>
      <c r="C5087" s="1352" t="s">
        <v>847</v>
      </c>
      <c r="D5087" s="1368">
        <v>0.3125</v>
      </c>
      <c r="E5087" s="1368">
        <v>0.39236111111111499</v>
      </c>
      <c r="F5087" s="1368">
        <v>0.50416666666666665</v>
      </c>
      <c r="G5087" s="1368">
        <v>0.58333333333327697</v>
      </c>
      <c r="H5087" s="1368">
        <v>0.68333333333333302</v>
      </c>
      <c r="I5087" s="1368">
        <v>0.76527777777777795</v>
      </c>
      <c r="J5087" s="1368">
        <v>0.86597222222223702</v>
      </c>
      <c r="K5087" s="1368"/>
      <c r="L5087" s="1028"/>
      <c r="M5087" s="1029"/>
      <c r="N5087" s="1028"/>
      <c r="O5087" s="1029"/>
      <c r="P5087" s="1028"/>
      <c r="Q5087" s="1029"/>
      <c r="R5087" s="1898"/>
      <c r="S5087" s="1899"/>
      <c r="T5087" s="1312"/>
      <c r="U5087" s="1900"/>
      <c r="V5087" s="1901">
        <f>COUNTA(B5087:U5119)</f>
        <v>136</v>
      </c>
      <c r="W5087" s="1902">
        <f>V5087/17/2</f>
        <v>4</v>
      </c>
      <c r="Z5087" s="1169"/>
      <c r="AA5087" s="1367"/>
    </row>
    <row r="5088" spans="1:27" s="1162" customFormat="1" ht="23.45" customHeight="1" x14ac:dyDescent="0.15">
      <c r="A5088" s="1032" t="s">
        <v>535</v>
      </c>
      <c r="B5088" s="1352"/>
      <c r="C5088" s="1352" t="s">
        <v>848</v>
      </c>
      <c r="D5088" s="1368">
        <v>0.32291666666666702</v>
      </c>
      <c r="E5088" s="1368">
        <v>0.40277777777778201</v>
      </c>
      <c r="F5088" s="1368">
        <v>0.51666666666668504</v>
      </c>
      <c r="G5088" s="1368">
        <v>0.59513888888882605</v>
      </c>
      <c r="H5088" s="1368">
        <v>0.69513888888888897</v>
      </c>
      <c r="I5088" s="1368">
        <v>0.77708333333333324</v>
      </c>
      <c r="J5088" s="1368">
        <v>0.87638888888890498</v>
      </c>
      <c r="K5088" s="1368"/>
      <c r="L5088" s="1028"/>
      <c r="M5088" s="1028"/>
      <c r="N5088" s="1028"/>
      <c r="O5088" s="1028"/>
      <c r="P5088" s="1028"/>
      <c r="Q5088" s="1028"/>
      <c r="R5088" s="1898"/>
      <c r="S5088" s="1899"/>
      <c r="T5088" s="1312"/>
      <c r="U5088" s="1900"/>
      <c r="V5088" s="1177">
        <f>COUNTA(B5087:B5119,D5087:D5119,F5087:F5119,H5087:H5119,J5087:J5119,L5087:L5119,N5087:N5119,P5087:P5119,R5087:R5119,T5087:T5119)</f>
        <v>68</v>
      </c>
      <c r="W5088" s="1177">
        <f>COUNTA(C5087:C5119,E5087:E5119,G5087:G5119,I5087:I5119,K5087:K5119,M5087:M5119,O5087:O5119,Q5087:Q5119,S5087:S5119,U5087:U5119)</f>
        <v>68</v>
      </c>
      <c r="Y5088" s="1425">
        <f>(V5088+W5088)/2</f>
        <v>68</v>
      </c>
      <c r="Z5088" s="1169"/>
      <c r="AA5088" s="1367"/>
    </row>
    <row r="5089" spans="1:27" s="1162" customFormat="1" ht="23.45" customHeight="1" x14ac:dyDescent="0.15">
      <c r="A5089" s="1032" t="s">
        <v>625</v>
      </c>
      <c r="B5089" s="1368"/>
      <c r="C5089" s="1368">
        <v>0.23958333333333334</v>
      </c>
      <c r="D5089" s="1368">
        <v>0.33333333333333398</v>
      </c>
      <c r="E5089" s="1368">
        <v>0.41319444444444903</v>
      </c>
      <c r="F5089" s="1368">
        <v>0.52847222222222223</v>
      </c>
      <c r="G5089" s="1368">
        <v>0.60694444444437501</v>
      </c>
      <c r="H5089" s="1368">
        <v>0.70694444444444504</v>
      </c>
      <c r="I5089" s="1368">
        <v>0.78888888888888897</v>
      </c>
      <c r="J5089" s="1368">
        <v>0.88680555555557306</v>
      </c>
      <c r="K5089" s="1368"/>
      <c r="L5089" s="1028"/>
      <c r="M5089" s="1029"/>
      <c r="N5089" s="1028"/>
      <c r="O5089" s="1029"/>
      <c r="P5089" s="1028"/>
      <c r="Q5089" s="1029"/>
      <c r="R5089" s="1898"/>
      <c r="S5089" s="1899"/>
      <c r="T5089" s="1312"/>
      <c r="U5089" s="1900"/>
      <c r="Y5089" s="1425" t="s">
        <v>2306</v>
      </c>
      <c r="Z5089" s="1169"/>
      <c r="AA5089" s="1367"/>
    </row>
    <row r="5090" spans="1:27" s="1162" customFormat="1" ht="23.45" customHeight="1" x14ac:dyDescent="0.15">
      <c r="A5090" s="1032" t="s">
        <v>731</v>
      </c>
      <c r="B5090" s="1368"/>
      <c r="C5090" s="1368">
        <v>0.24930555555555556</v>
      </c>
      <c r="D5090" s="1368">
        <v>0.343750000000001</v>
      </c>
      <c r="E5090" s="1368">
        <v>0.42361111111111599</v>
      </c>
      <c r="F5090" s="1368">
        <v>0.5395833333333333</v>
      </c>
      <c r="G5090" s="1368">
        <v>0.61874999999992397</v>
      </c>
      <c r="H5090" s="1368">
        <v>0.718750000000001</v>
      </c>
      <c r="I5090" s="1368">
        <v>0.80069444444444404</v>
      </c>
      <c r="J5090" s="1368">
        <v>0.89722222222224102</v>
      </c>
      <c r="K5090" s="1368"/>
      <c r="L5090" s="1028"/>
      <c r="M5090" s="1028"/>
      <c r="N5090" s="1028"/>
      <c r="O5090" s="1028"/>
      <c r="P5090" s="1028"/>
      <c r="Q5090" s="1028"/>
      <c r="R5090" s="1898"/>
      <c r="S5090" s="1899"/>
      <c r="T5090" s="1312"/>
      <c r="U5090" s="1900"/>
      <c r="V5090" s="1903"/>
      <c r="W5090" s="1903"/>
      <c r="Z5090" s="1169"/>
      <c r="AA5090" s="1367"/>
    </row>
    <row r="5091" spans="1:27" s="1162" customFormat="1" ht="23.45" customHeight="1" x14ac:dyDescent="0.15">
      <c r="A5091" s="1032" t="s">
        <v>2284</v>
      </c>
      <c r="B5091" s="1368"/>
      <c r="C5091" s="1368">
        <v>0.25902777777777802</v>
      </c>
      <c r="D5091" s="1368">
        <v>0.35416666666666802</v>
      </c>
      <c r="E5091" s="1368">
        <v>0.43402777777778301</v>
      </c>
      <c r="F5091" s="1368">
        <v>0.54999999999999993</v>
      </c>
      <c r="G5091" s="1368">
        <v>0.62986111111111109</v>
      </c>
      <c r="H5091" s="1368">
        <v>0.72986111111111107</v>
      </c>
      <c r="I5091" s="1368">
        <v>0.81180555555555556</v>
      </c>
      <c r="J5091" s="1368">
        <v>0.90763888888890898</v>
      </c>
      <c r="K5091" s="1368"/>
      <c r="L5091" s="1030"/>
      <c r="M5091" s="748"/>
      <c r="N5091" s="1030"/>
      <c r="O5091" s="1099"/>
      <c r="P5091" s="1179"/>
      <c r="Q5091" s="1179"/>
      <c r="R5091" s="1898"/>
      <c r="S5091" s="1899"/>
      <c r="T5091" s="1312"/>
      <c r="U5091" s="1900"/>
      <c r="V5091" s="1903"/>
      <c r="W5091" s="1903"/>
      <c r="Z5091" s="1169"/>
      <c r="AA5091" s="1367"/>
    </row>
    <row r="5092" spans="1:27" s="1162" customFormat="1" ht="23.45" customHeight="1" x14ac:dyDescent="0.15">
      <c r="A5092" s="1032" t="s">
        <v>2285</v>
      </c>
      <c r="B5092" s="1368"/>
      <c r="C5092" s="1368">
        <v>0.26874999999999999</v>
      </c>
      <c r="D5092" s="1368">
        <v>0.36458333333333498</v>
      </c>
      <c r="E5092" s="1368">
        <v>0.44444444444445003</v>
      </c>
      <c r="F5092" s="1368">
        <v>0.56041666666666701</v>
      </c>
      <c r="G5092" s="1368">
        <v>0.64027777777777783</v>
      </c>
      <c r="H5092" s="1368">
        <v>0.74097222222222103</v>
      </c>
      <c r="I5092" s="1368">
        <v>0.82291666666666696</v>
      </c>
      <c r="J5092" s="1368">
        <v>0.91805555555557705</v>
      </c>
      <c r="K5092" s="1368"/>
      <c r="L5092" s="1030"/>
      <c r="M5092" s="748"/>
      <c r="N5092" s="1030"/>
      <c r="O5092" s="1099"/>
      <c r="P5092" s="1179"/>
      <c r="Q5092" s="1179"/>
      <c r="R5092" s="1898"/>
      <c r="S5092" s="1899"/>
      <c r="T5092" s="1312"/>
      <c r="U5092" s="1900"/>
      <c r="V5092" s="1903"/>
      <c r="W5092" s="1903"/>
      <c r="Z5092" s="1169"/>
      <c r="AA5092" s="414"/>
    </row>
    <row r="5093" spans="1:27" s="1162" customFormat="1" ht="23.45" customHeight="1" x14ac:dyDescent="0.15">
      <c r="A5093" s="1032" t="s">
        <v>2286</v>
      </c>
      <c r="B5093" s="1368"/>
      <c r="C5093" s="1368">
        <v>0.27847222222222201</v>
      </c>
      <c r="D5093" s="1368">
        <v>0.375000000000002</v>
      </c>
      <c r="E5093" s="1368">
        <v>0.45486111111111699</v>
      </c>
      <c r="F5093" s="1368">
        <v>0.57083333333333297</v>
      </c>
      <c r="G5093" s="1368">
        <v>0.65069444444444502</v>
      </c>
      <c r="H5093" s="1368">
        <v>0.75138888888888899</v>
      </c>
      <c r="I5093" s="1368">
        <v>0.83333333333333337</v>
      </c>
      <c r="J5093" s="1368">
        <v>0.9277777777777777</v>
      </c>
      <c r="K5093" s="1368"/>
      <c r="L5093" s="1030"/>
      <c r="M5093" s="1030"/>
      <c r="N5093" s="458"/>
      <c r="O5093" s="1099"/>
      <c r="P5093" s="1179"/>
      <c r="Q5093" s="1179"/>
      <c r="R5093" s="1898"/>
      <c r="S5093" s="1899"/>
      <c r="T5093" s="1312"/>
      <c r="U5093" s="1900"/>
      <c r="V5093" s="1903"/>
      <c r="W5093" s="1903"/>
      <c r="Z5093" s="1169"/>
      <c r="AA5093" s="1367"/>
    </row>
    <row r="5094" spans="1:27" s="1162" customFormat="1" ht="23.45" customHeight="1" x14ac:dyDescent="0.15">
      <c r="A5094" s="1032" t="s">
        <v>2287</v>
      </c>
      <c r="B5094" s="812"/>
      <c r="C5094" s="1368">
        <v>0.28819444444444398</v>
      </c>
      <c r="D5094" s="1368">
        <v>0.38541666666666902</v>
      </c>
      <c r="E5094" s="1368">
        <v>0.46527777777778401</v>
      </c>
      <c r="F5094" s="1368">
        <v>0.58125000000000004</v>
      </c>
      <c r="G5094" s="1368">
        <v>0.66111111111111098</v>
      </c>
      <c r="H5094" s="1368">
        <v>0.76180555555555696</v>
      </c>
      <c r="I5094" s="1368">
        <v>0.84375</v>
      </c>
      <c r="J5094" s="1368">
        <v>0.93749999999997802</v>
      </c>
      <c r="K5094" s="1368"/>
      <c r="L5094" s="1030"/>
      <c r="M5094" s="748"/>
      <c r="N5094" s="458"/>
      <c r="O5094" s="1099"/>
      <c r="P5094" s="1179"/>
      <c r="Q5094" s="1179"/>
      <c r="R5094" s="1898"/>
      <c r="S5094" s="1899"/>
      <c r="T5094" s="1312"/>
      <c r="U5094" s="1900"/>
      <c r="V5094" s="1903"/>
      <c r="W5094" s="1903"/>
      <c r="Z5094" s="1169"/>
      <c r="AA5094" s="1367"/>
    </row>
    <row r="5095" spans="1:27" s="1162" customFormat="1" ht="23.45" customHeight="1" x14ac:dyDescent="0.15">
      <c r="A5095" s="1032" t="s">
        <v>2288</v>
      </c>
      <c r="B5095" s="1352" t="s">
        <v>849</v>
      </c>
      <c r="C5095" s="1368">
        <v>0.2986111111111111</v>
      </c>
      <c r="D5095" s="1368">
        <v>0.3972222222222222</v>
      </c>
      <c r="E5095" s="1368">
        <v>0.4770833333333333</v>
      </c>
      <c r="F5095" s="1368">
        <v>0.59166666666666601</v>
      </c>
      <c r="G5095" s="1368">
        <v>0.67152777777777795</v>
      </c>
      <c r="H5095" s="1368">
        <v>0.77222222222222503</v>
      </c>
      <c r="I5095" s="1368">
        <v>0.85416666666666696</v>
      </c>
      <c r="J5095" s="1368"/>
      <c r="K5095" s="1368"/>
      <c r="L5095" s="1030"/>
      <c r="M5095" s="1030"/>
      <c r="N5095" s="1368"/>
      <c r="O5095" s="1099"/>
      <c r="P5095" s="1179"/>
      <c r="Q5095" s="1179"/>
      <c r="R5095" s="1898"/>
      <c r="S5095" s="1899"/>
      <c r="T5095" s="1312"/>
      <c r="U5095" s="1900"/>
      <c r="V5095" s="1903"/>
      <c r="W5095" s="1903"/>
      <c r="Z5095" s="1169"/>
      <c r="AA5095" s="1367"/>
    </row>
    <row r="5096" spans="1:27" s="1162" customFormat="1" ht="23.45" customHeight="1" x14ac:dyDescent="0.15">
      <c r="A5096" s="1032" t="s">
        <v>2289</v>
      </c>
      <c r="B5096" s="1352" t="s">
        <v>850</v>
      </c>
      <c r="C5096" s="1368">
        <v>0.30902777777777801</v>
      </c>
      <c r="D5096" s="1368">
        <v>0.40902777777777499</v>
      </c>
      <c r="E5096" s="1368">
        <v>0.48888888888888299</v>
      </c>
      <c r="F5096" s="1368">
        <v>0.60208333333333297</v>
      </c>
      <c r="G5096" s="1368">
        <v>0.68194444444444502</v>
      </c>
      <c r="H5096" s="1368">
        <v>0.78263888888889299</v>
      </c>
      <c r="I5096" s="1368">
        <v>0.86458333333333304</v>
      </c>
      <c r="J5096" s="1368"/>
      <c r="K5096" s="1368"/>
      <c r="L5096" s="1904"/>
      <c r="M5096" s="1904"/>
      <c r="N5096" s="1905"/>
      <c r="O5096" s="1906"/>
      <c r="P5096" s="1179"/>
      <c r="Q5096" s="1179"/>
      <c r="R5096" s="1898"/>
      <c r="S5096" s="1899"/>
      <c r="T5096" s="1312"/>
      <c r="U5096" s="1900"/>
      <c r="W5096" s="1903"/>
      <c r="AA5096" s="1367"/>
    </row>
    <row r="5097" spans="1:27" s="1162" customFormat="1" ht="23.45" customHeight="1" x14ac:dyDescent="0.15">
      <c r="A5097" s="1908" t="s">
        <v>2318</v>
      </c>
      <c r="B5097" s="1368">
        <v>0.23958333333333334</v>
      </c>
      <c r="C5097" s="1368">
        <v>0.31944444444444497</v>
      </c>
      <c r="D5097" s="1368">
        <v>0.42083333333332901</v>
      </c>
      <c r="E5097" s="1368">
        <v>0.50069444444443201</v>
      </c>
      <c r="F5097" s="1368">
        <v>0.61250000000000004</v>
      </c>
      <c r="G5097" s="1368">
        <v>0.69236111111111198</v>
      </c>
      <c r="H5097" s="1368">
        <v>0.79305555555556095</v>
      </c>
      <c r="I5097" s="1368">
        <v>0.875</v>
      </c>
      <c r="J5097" s="1368"/>
      <c r="K5097" s="1368"/>
      <c r="L5097" s="1904"/>
      <c r="M5097" s="1904"/>
      <c r="N5097" s="1907"/>
      <c r="O5097" s="1906"/>
      <c r="P5097" s="1179"/>
      <c r="Q5097" s="1179"/>
      <c r="R5097" s="1898"/>
      <c r="S5097" s="1899"/>
      <c r="T5097" s="1312"/>
      <c r="U5097" s="1900"/>
      <c r="W5097" s="1903"/>
      <c r="AA5097" s="1367"/>
    </row>
    <row r="5098" spans="1:27" s="1162" customFormat="1" ht="23.45" customHeight="1" x14ac:dyDescent="0.15">
      <c r="A5098" s="1908" t="s">
        <v>2319</v>
      </c>
      <c r="B5098" s="1368">
        <v>0.25</v>
      </c>
      <c r="C5098" s="1368">
        <v>0.32986111111111199</v>
      </c>
      <c r="D5098" s="1368">
        <v>0.43263888888888202</v>
      </c>
      <c r="E5098" s="1368">
        <v>0.51249999999998097</v>
      </c>
      <c r="F5098" s="1368">
        <v>0.62291666666666701</v>
      </c>
      <c r="G5098" s="1368">
        <v>0.70277777777777795</v>
      </c>
      <c r="H5098" s="1368">
        <v>0.80347222222222903</v>
      </c>
      <c r="I5098" s="1368">
        <v>0.88541666666666696</v>
      </c>
      <c r="J5098" s="1368"/>
      <c r="K5098" s="1368"/>
      <c r="L5098" s="1904"/>
      <c r="M5098" s="1904"/>
      <c r="N5098" s="1907"/>
      <c r="O5098" s="1906"/>
      <c r="P5098" s="1179"/>
      <c r="Q5098" s="1179"/>
      <c r="R5098" s="1898"/>
      <c r="S5098" s="1899"/>
      <c r="T5098" s="1312"/>
      <c r="U5098" s="1900"/>
      <c r="Z5098" s="1169"/>
      <c r="AA5098" s="1367"/>
    </row>
    <row r="5099" spans="1:27" s="1162" customFormat="1" ht="23.45" customHeight="1" x14ac:dyDescent="0.15">
      <c r="A5099" s="1908" t="s">
        <v>2320</v>
      </c>
      <c r="B5099" s="1368">
        <v>0.26041666666666702</v>
      </c>
      <c r="C5099" s="1368">
        <v>0.34027777777778001</v>
      </c>
      <c r="D5099" s="1368">
        <v>0.44444444444443498</v>
      </c>
      <c r="E5099" s="1368">
        <v>0.52430555555553005</v>
      </c>
      <c r="F5099" s="1368">
        <v>0.63263888888888886</v>
      </c>
      <c r="G5099" s="1368">
        <v>0.71319444444444446</v>
      </c>
      <c r="H5099" s="1368">
        <v>0.81388888888889699</v>
      </c>
      <c r="I5099" s="1368">
        <v>0.89583333333333304</v>
      </c>
      <c r="J5099" s="1368"/>
      <c r="K5099" s="1368"/>
      <c r="L5099" s="1904"/>
      <c r="M5099" s="1905"/>
      <c r="N5099" s="1907"/>
      <c r="O5099" s="1906"/>
      <c r="P5099" s="1179"/>
      <c r="Q5099" s="1179"/>
      <c r="R5099" s="1898"/>
      <c r="S5099" s="1899"/>
      <c r="T5099" s="1312"/>
      <c r="U5099" s="1900"/>
      <c r="Z5099" s="1169"/>
      <c r="AA5099" s="1367"/>
    </row>
    <row r="5100" spans="1:27" s="1162" customFormat="1" ht="23.45" customHeight="1" x14ac:dyDescent="0.15">
      <c r="A5100" s="1908" t="s">
        <v>2292</v>
      </c>
      <c r="B5100" s="1368">
        <v>0.27083333333333298</v>
      </c>
      <c r="C5100" s="1368">
        <v>0.35069444444444697</v>
      </c>
      <c r="D5100" s="1368">
        <v>0.456249999999988</v>
      </c>
      <c r="E5100" s="1368">
        <v>0.53611111111108001</v>
      </c>
      <c r="F5100" s="1368">
        <v>0.64236111111111105</v>
      </c>
      <c r="G5100" s="1368">
        <v>0.72361111111111109</v>
      </c>
      <c r="H5100" s="1368">
        <v>0.82430555555556495</v>
      </c>
      <c r="I5100" s="1368">
        <v>0.90625</v>
      </c>
      <c r="J5100" s="1368"/>
      <c r="K5100" s="1368"/>
      <c r="L5100" s="1904"/>
      <c r="M5100" s="1905"/>
      <c r="N5100" s="1907"/>
      <c r="O5100" s="1906"/>
      <c r="P5100" s="1179"/>
      <c r="Q5100" s="1179"/>
      <c r="R5100" s="1898"/>
      <c r="S5100" s="1899"/>
      <c r="T5100" s="1312"/>
      <c r="U5100" s="1900"/>
      <c r="Z5100" s="1169"/>
      <c r="AA5100" s="1367"/>
    </row>
    <row r="5101" spans="1:27" s="1162" customFormat="1" ht="23.45" customHeight="1" x14ac:dyDescent="0.15">
      <c r="A5101" s="1908" t="s">
        <v>2293</v>
      </c>
      <c r="B5101" s="1368">
        <v>0.28125</v>
      </c>
      <c r="C5101" s="1368">
        <v>0.36111111111111399</v>
      </c>
      <c r="D5101" s="1368">
        <v>0.46805555555554101</v>
      </c>
      <c r="E5101" s="1368">
        <v>0.54791666666662897</v>
      </c>
      <c r="F5101" s="1368">
        <v>0.65208333333333302</v>
      </c>
      <c r="G5101" s="1368">
        <v>0.73402777777777795</v>
      </c>
      <c r="H5101" s="1368">
        <v>0.83472222222223302</v>
      </c>
      <c r="I5101" s="1368">
        <v>0.91666666666666596</v>
      </c>
      <c r="J5101" s="1368"/>
      <c r="K5101" s="1368"/>
      <c r="L5101" s="1179"/>
      <c r="M5101" s="1179"/>
      <c r="N5101" s="1179"/>
      <c r="O5101" s="1179"/>
      <c r="P5101" s="1179"/>
      <c r="Q5101" s="1179"/>
      <c r="R5101" s="1898"/>
      <c r="S5101" s="1899"/>
      <c r="T5101" s="1312"/>
      <c r="U5101" s="1900"/>
      <c r="Z5101" s="1169"/>
      <c r="AA5101" s="1367"/>
    </row>
    <row r="5102" spans="1:27" s="1162" customFormat="1" ht="23.45" customHeight="1" x14ac:dyDescent="0.15">
      <c r="A5102" s="1912" t="s">
        <v>2312</v>
      </c>
      <c r="B5102" s="1368">
        <v>0.29166666666666702</v>
      </c>
      <c r="C5102" s="1368">
        <v>0.37152777777778101</v>
      </c>
      <c r="D5102" s="1368">
        <v>0.47986111111109497</v>
      </c>
      <c r="E5102" s="1368">
        <v>0.55972222222217805</v>
      </c>
      <c r="F5102" s="1368">
        <v>0.66180555555555398</v>
      </c>
      <c r="G5102" s="1368">
        <v>0.74444444444444402</v>
      </c>
      <c r="H5102" s="1368">
        <v>0.84513888888890099</v>
      </c>
      <c r="I5102" s="1368">
        <v>0.92708333333333304</v>
      </c>
      <c r="J5102" s="1368"/>
      <c r="K5102" s="1368"/>
      <c r="L5102" s="1179"/>
      <c r="M5102" s="1179"/>
      <c r="N5102" s="1179"/>
      <c r="O5102" s="1179"/>
      <c r="P5102" s="1179"/>
      <c r="Q5102" s="1179"/>
      <c r="R5102" s="1898"/>
      <c r="S5102" s="1899"/>
      <c r="T5102" s="1312"/>
      <c r="U5102" s="1900"/>
      <c r="Z5102" s="1169"/>
      <c r="AA5102" s="1367"/>
    </row>
    <row r="5103" spans="1:27" s="1162" customFormat="1" ht="23.45" customHeight="1" x14ac:dyDescent="0.15">
      <c r="A5103" s="1912" t="s">
        <v>2321</v>
      </c>
      <c r="B5103" s="1368">
        <v>0.30208333333333298</v>
      </c>
      <c r="C5103" s="1368">
        <v>0.38194444444444797</v>
      </c>
      <c r="D5103" s="1368">
        <v>0.49166666666664799</v>
      </c>
      <c r="E5103" s="1368">
        <v>0.57152777777772801</v>
      </c>
      <c r="F5103" s="1368">
        <v>0.67222222222222217</v>
      </c>
      <c r="G5103" s="1368">
        <v>0.75486111111111098</v>
      </c>
      <c r="H5103" s="1368">
        <v>0.85555555555556895</v>
      </c>
      <c r="I5103" s="1368">
        <v>0.937499999999999</v>
      </c>
      <c r="J5103" s="1368"/>
      <c r="K5103" s="1368"/>
      <c r="L5103" s="1179"/>
      <c r="M5103" s="1179"/>
      <c r="N5103" s="1179"/>
      <c r="O5103" s="1179"/>
      <c r="P5103" s="1179"/>
      <c r="Q5103" s="1179"/>
      <c r="R5103" s="1898"/>
      <c r="S5103" s="1899"/>
      <c r="T5103" s="1312"/>
      <c r="U5103" s="1900"/>
      <c r="Z5103" s="1169"/>
      <c r="AA5103" s="1367"/>
    </row>
    <row r="5104" spans="1:27" s="1162" customFormat="1" ht="23.45" customHeight="1" x14ac:dyDescent="0.15">
      <c r="A5104" s="631">
        <v>18</v>
      </c>
      <c r="B5104" s="1179"/>
      <c r="C5104" s="1179"/>
      <c r="D5104" s="1179"/>
      <c r="E5104" s="1179"/>
      <c r="F5104" s="1179"/>
      <c r="G5104" s="1179"/>
      <c r="H5104" s="1179"/>
      <c r="I5104" s="1179"/>
      <c r="J5104" s="1179"/>
      <c r="K5104" s="1179"/>
      <c r="L5104" s="1179"/>
      <c r="M5104" s="1179"/>
      <c r="N5104" s="1179"/>
      <c r="O5104" s="1179"/>
      <c r="P5104" s="1179"/>
      <c r="Q5104" s="1179"/>
      <c r="R5104" s="1898"/>
      <c r="S5104" s="1899"/>
      <c r="T5104" s="1312"/>
      <c r="U5104" s="1900"/>
      <c r="Z5104" s="1169"/>
      <c r="AA5104" s="1367"/>
    </row>
    <row r="5105" spans="1:27" s="1162" customFormat="1" ht="23.45" customHeight="1" x14ac:dyDescent="0.15">
      <c r="A5105" s="631">
        <v>19</v>
      </c>
      <c r="B5105" s="1179"/>
      <c r="C5105" s="1179"/>
      <c r="D5105" s="1179"/>
      <c r="E5105" s="1179"/>
      <c r="F5105" s="1179"/>
      <c r="G5105" s="1179"/>
      <c r="H5105" s="1179"/>
      <c r="I5105" s="1179"/>
      <c r="J5105" s="1179"/>
      <c r="K5105" s="1179"/>
      <c r="L5105" s="1179"/>
      <c r="M5105" s="1179"/>
      <c r="N5105" s="1179"/>
      <c r="O5105" s="1179"/>
      <c r="P5105" s="1179"/>
      <c r="Q5105" s="1179"/>
      <c r="R5105" s="1174"/>
      <c r="S5105" s="1899"/>
      <c r="T5105" s="1312"/>
      <c r="U5105" s="1900"/>
      <c r="Z5105" s="1169"/>
      <c r="AA5105" s="1367"/>
    </row>
    <row r="5106" spans="1:27" s="1162" customFormat="1" ht="23.45" customHeight="1" x14ac:dyDescent="0.15">
      <c r="A5106" s="631">
        <v>20</v>
      </c>
      <c r="B5106" s="1179"/>
      <c r="C5106" s="1179"/>
      <c r="D5106" s="1179"/>
      <c r="E5106" s="1179"/>
      <c r="F5106" s="1179"/>
      <c r="G5106" s="1179"/>
      <c r="H5106" s="1179"/>
      <c r="I5106" s="1179"/>
      <c r="J5106" s="1179"/>
      <c r="K5106" s="1179"/>
      <c r="L5106" s="1179"/>
      <c r="M5106" s="1179"/>
      <c r="N5106" s="1179"/>
      <c r="O5106" s="1179"/>
      <c r="P5106" s="1179"/>
      <c r="Q5106" s="1179"/>
      <c r="R5106" s="1174"/>
      <c r="S5106" s="1312"/>
      <c r="T5106" s="1312"/>
      <c r="U5106" s="1900"/>
      <c r="Z5106" s="1169"/>
      <c r="AA5106" s="1367"/>
    </row>
    <row r="5107" spans="1:27" s="1162" customFormat="1" ht="23.45" customHeight="1" x14ac:dyDescent="0.15">
      <c r="A5107" s="631">
        <v>21</v>
      </c>
      <c r="B5107" s="1179"/>
      <c r="C5107" s="1179"/>
      <c r="D5107" s="1179"/>
      <c r="E5107" s="1179"/>
      <c r="F5107" s="1179"/>
      <c r="G5107" s="1179"/>
      <c r="H5107" s="1179"/>
      <c r="I5107" s="1179"/>
      <c r="J5107" s="1179"/>
      <c r="K5107" s="1179"/>
      <c r="L5107" s="1179"/>
      <c r="M5107" s="1179"/>
      <c r="N5107" s="1179"/>
      <c r="O5107" s="1179"/>
      <c r="P5107" s="1179"/>
      <c r="Q5107" s="1179"/>
      <c r="R5107" s="1174"/>
      <c r="S5107" s="1312"/>
      <c r="T5107" s="1312"/>
      <c r="U5107" s="1900"/>
      <c r="Z5107" s="1169"/>
      <c r="AA5107" s="1367"/>
    </row>
    <row r="5108" spans="1:27" s="1162" customFormat="1" ht="23.45" customHeight="1" x14ac:dyDescent="0.15">
      <c r="A5108" s="1350">
        <v>22</v>
      </c>
      <c r="B5108" s="1312"/>
      <c r="C5108" s="1312"/>
      <c r="D5108" s="1312"/>
      <c r="E5108" s="1312"/>
      <c r="F5108" s="1312"/>
      <c r="G5108" s="1312"/>
      <c r="H5108" s="1312"/>
      <c r="I5108" s="1312"/>
      <c r="J5108" s="1312"/>
      <c r="K5108" s="1312"/>
      <c r="L5108" s="1312"/>
      <c r="M5108" s="1312"/>
      <c r="N5108" s="1312"/>
      <c r="O5108" s="1312"/>
      <c r="P5108" s="1312"/>
      <c r="Q5108" s="1312"/>
      <c r="R5108" s="1312"/>
      <c r="S5108" s="1312"/>
      <c r="T5108" s="1312"/>
      <c r="U5108" s="1900"/>
      <c r="Z5108" s="1169"/>
      <c r="AA5108" s="1367"/>
    </row>
    <row r="5109" spans="1:27" s="1162" customFormat="1" ht="23.45" customHeight="1" x14ac:dyDescent="0.15">
      <c r="A5109" s="1350">
        <v>23</v>
      </c>
      <c r="B5109" s="1312"/>
      <c r="C5109" s="1312"/>
      <c r="D5109" s="1312"/>
      <c r="E5109" s="1312"/>
      <c r="F5109" s="1312"/>
      <c r="G5109" s="1312"/>
      <c r="H5109" s="1312"/>
      <c r="I5109" s="1312"/>
      <c r="J5109" s="1312"/>
      <c r="K5109" s="1312"/>
      <c r="L5109" s="1312"/>
      <c r="M5109" s="1312"/>
      <c r="N5109" s="1312"/>
      <c r="O5109" s="1312"/>
      <c r="P5109" s="1312"/>
      <c r="Q5109" s="1312"/>
      <c r="R5109" s="1312"/>
      <c r="S5109" s="1312"/>
      <c r="T5109" s="1312"/>
      <c r="U5109" s="1900"/>
      <c r="Z5109" s="1169"/>
      <c r="AA5109" s="1367"/>
    </row>
    <row r="5110" spans="1:27" s="1162" customFormat="1" ht="33" customHeight="1" x14ac:dyDescent="0.15">
      <c r="A5110" s="1350">
        <v>24</v>
      </c>
      <c r="B5110" s="1312"/>
      <c r="C5110" s="1312"/>
      <c r="D5110" s="1312"/>
      <c r="E5110" s="1312"/>
      <c r="F5110" s="1312"/>
      <c r="G5110" s="1312"/>
      <c r="H5110" s="1312"/>
      <c r="I5110" s="1312"/>
      <c r="J5110" s="1312"/>
      <c r="K5110" s="1312"/>
      <c r="L5110" s="1312"/>
      <c r="M5110" s="1312"/>
      <c r="N5110" s="1312"/>
      <c r="O5110" s="1312"/>
      <c r="P5110" s="1312"/>
      <c r="Q5110" s="1312"/>
      <c r="R5110" s="1312"/>
      <c r="S5110" s="1312"/>
      <c r="T5110" s="1312"/>
      <c r="U5110" s="1900"/>
      <c r="Z5110" s="1169"/>
      <c r="AA5110" s="1367"/>
    </row>
    <row r="5111" spans="1:27" s="1162" customFormat="1" ht="23.45" customHeight="1" x14ac:dyDescent="0.15">
      <c r="A5111" s="1350">
        <v>25</v>
      </c>
      <c r="B5111" s="1312"/>
      <c r="C5111" s="1312"/>
      <c r="D5111" s="1312"/>
      <c r="E5111" s="1312"/>
      <c r="F5111" s="1312"/>
      <c r="G5111" s="1312"/>
      <c r="H5111" s="1312"/>
      <c r="I5111" s="1312"/>
      <c r="J5111" s="1312"/>
      <c r="K5111" s="1312"/>
      <c r="L5111" s="1312"/>
      <c r="M5111" s="1312"/>
      <c r="N5111" s="1312"/>
      <c r="O5111" s="1312"/>
      <c r="P5111" s="1312"/>
      <c r="Q5111" s="1312"/>
      <c r="R5111" s="1312"/>
      <c r="S5111" s="1312"/>
      <c r="T5111" s="1312"/>
      <c r="U5111" s="1900"/>
      <c r="Z5111" s="1169"/>
      <c r="AA5111" s="1367"/>
    </row>
    <row r="5112" spans="1:27" s="1162" customFormat="1" ht="23.45" customHeight="1" x14ac:dyDescent="0.15">
      <c r="A5112" s="1350">
        <v>26</v>
      </c>
      <c r="B5112" s="1312"/>
      <c r="C5112" s="1312"/>
      <c r="D5112" s="1312"/>
      <c r="E5112" s="1312"/>
      <c r="F5112" s="1312"/>
      <c r="G5112" s="1312"/>
      <c r="H5112" s="1312"/>
      <c r="I5112" s="1312"/>
      <c r="J5112" s="1312"/>
      <c r="K5112" s="1312"/>
      <c r="L5112" s="1312"/>
      <c r="M5112" s="1312"/>
      <c r="N5112" s="1312"/>
      <c r="O5112" s="1312"/>
      <c r="P5112" s="1312"/>
      <c r="Q5112" s="1312"/>
      <c r="R5112" s="1312"/>
      <c r="S5112" s="1312"/>
      <c r="T5112" s="1312"/>
      <c r="U5112" s="1900"/>
      <c r="Z5112" s="1169"/>
      <c r="AA5112" s="1367"/>
    </row>
    <row r="5113" spans="1:27" s="1162" customFormat="1" ht="23.45" customHeight="1" x14ac:dyDescent="0.15">
      <c r="A5113" s="1350">
        <v>27</v>
      </c>
      <c r="B5113" s="1312"/>
      <c r="C5113" s="1312"/>
      <c r="D5113" s="1312"/>
      <c r="E5113" s="1312"/>
      <c r="F5113" s="1312"/>
      <c r="G5113" s="1312"/>
      <c r="H5113" s="1312"/>
      <c r="I5113" s="1312"/>
      <c r="J5113" s="1312"/>
      <c r="K5113" s="1312"/>
      <c r="L5113" s="1312"/>
      <c r="M5113" s="1312"/>
      <c r="N5113" s="1312"/>
      <c r="O5113" s="1312"/>
      <c r="P5113" s="1312"/>
      <c r="Q5113" s="1312"/>
      <c r="R5113" s="1312"/>
      <c r="S5113" s="1312"/>
      <c r="T5113" s="1312"/>
      <c r="U5113" s="1900"/>
      <c r="Z5113" s="1169"/>
      <c r="AA5113" s="1367"/>
    </row>
    <row r="5114" spans="1:27" s="1162" customFormat="1" ht="23.45" customHeight="1" x14ac:dyDescent="0.15">
      <c r="A5114" s="1350">
        <v>28</v>
      </c>
      <c r="B5114" s="1312"/>
      <c r="C5114" s="1312"/>
      <c r="D5114" s="1312"/>
      <c r="E5114" s="1312"/>
      <c r="F5114" s="1312"/>
      <c r="G5114" s="1312"/>
      <c r="H5114" s="1312"/>
      <c r="I5114" s="1312"/>
      <c r="J5114" s="1312"/>
      <c r="K5114" s="1312"/>
      <c r="L5114" s="1312"/>
      <c r="M5114" s="1312"/>
      <c r="N5114" s="1312"/>
      <c r="O5114" s="1312"/>
      <c r="P5114" s="1312"/>
      <c r="Q5114" s="1312"/>
      <c r="R5114" s="1312"/>
      <c r="S5114" s="1312"/>
      <c r="T5114" s="1312"/>
      <c r="U5114" s="1900"/>
      <c r="Z5114" s="1169"/>
      <c r="AA5114" s="1367"/>
    </row>
    <row r="5115" spans="1:27" s="1162" customFormat="1" ht="23.45" customHeight="1" x14ac:dyDescent="0.15">
      <c r="A5115" s="1350">
        <v>29</v>
      </c>
      <c r="B5115" s="1312"/>
      <c r="C5115" s="1312"/>
      <c r="D5115" s="1312"/>
      <c r="E5115" s="1312"/>
      <c r="F5115" s="1312"/>
      <c r="G5115" s="1312"/>
      <c r="H5115" s="1312"/>
      <c r="I5115" s="1312"/>
      <c r="J5115" s="1312"/>
      <c r="K5115" s="1312"/>
      <c r="L5115" s="1312"/>
      <c r="M5115" s="1312"/>
      <c r="N5115" s="1312"/>
      <c r="O5115" s="1312"/>
      <c r="P5115" s="1312"/>
      <c r="Q5115" s="1312"/>
      <c r="R5115" s="1312"/>
      <c r="S5115" s="1312"/>
      <c r="T5115" s="1312"/>
      <c r="U5115" s="1900"/>
      <c r="Z5115" s="1169"/>
      <c r="AA5115" s="1367"/>
    </row>
    <row r="5116" spans="1:27" s="1162" customFormat="1" ht="23.45" customHeight="1" x14ac:dyDescent="0.15">
      <c r="A5116" s="1350">
        <v>30</v>
      </c>
      <c r="B5116" s="1312"/>
      <c r="C5116" s="1312"/>
      <c r="D5116" s="1312"/>
      <c r="E5116" s="1312"/>
      <c r="F5116" s="1312"/>
      <c r="G5116" s="1312"/>
      <c r="H5116" s="1312"/>
      <c r="I5116" s="1312"/>
      <c r="J5116" s="1312"/>
      <c r="K5116" s="1312"/>
      <c r="L5116" s="1312"/>
      <c r="M5116" s="1312"/>
      <c r="N5116" s="1312"/>
      <c r="O5116" s="1312"/>
      <c r="P5116" s="1312"/>
      <c r="Q5116" s="1312"/>
      <c r="R5116" s="1312"/>
      <c r="S5116" s="1312"/>
      <c r="T5116" s="1312"/>
      <c r="U5116" s="1900"/>
      <c r="Z5116" s="1169"/>
      <c r="AA5116" s="1367"/>
    </row>
    <row r="5117" spans="1:27" s="1162" customFormat="1" ht="23.45" customHeight="1" x14ac:dyDescent="0.15">
      <c r="A5117" s="1350">
        <v>31</v>
      </c>
      <c r="B5117" s="1181"/>
      <c r="C5117" s="1181"/>
      <c r="D5117" s="1181"/>
      <c r="E5117" s="1181"/>
      <c r="F5117" s="1181"/>
      <c r="G5117" s="1181"/>
      <c r="H5117" s="1181"/>
      <c r="I5117" s="1181"/>
      <c r="J5117" s="1181"/>
      <c r="K5117" s="1181"/>
      <c r="L5117" s="1181"/>
      <c r="M5117" s="1181"/>
      <c r="N5117" s="1181"/>
      <c r="O5117" s="1181"/>
      <c r="P5117" s="1181"/>
      <c r="Q5117" s="1181"/>
      <c r="R5117" s="1181"/>
      <c r="S5117" s="1181"/>
      <c r="T5117" s="1181"/>
      <c r="U5117" s="1910"/>
      <c r="Z5117" s="1169"/>
      <c r="AA5117" s="1367"/>
    </row>
    <row r="5118" spans="1:27" s="1162" customFormat="1" ht="23.45" customHeight="1" x14ac:dyDescent="0.15">
      <c r="A5118" s="1350">
        <v>32</v>
      </c>
      <c r="B5118" s="1181"/>
      <c r="C5118" s="1181"/>
      <c r="D5118" s="1181"/>
      <c r="E5118" s="1181"/>
      <c r="F5118" s="1181"/>
      <c r="G5118" s="1181"/>
      <c r="H5118" s="1181"/>
      <c r="I5118" s="1181"/>
      <c r="J5118" s="1181"/>
      <c r="K5118" s="1181"/>
      <c r="L5118" s="1181"/>
      <c r="M5118" s="1181"/>
      <c r="N5118" s="1181"/>
      <c r="O5118" s="1181"/>
      <c r="P5118" s="1181"/>
      <c r="Q5118" s="1181"/>
      <c r="R5118" s="1181"/>
      <c r="S5118" s="1181"/>
      <c r="T5118" s="1181"/>
      <c r="U5118" s="1910"/>
      <c r="Z5118" s="1169"/>
      <c r="AA5118" s="1367"/>
    </row>
    <row r="5119" spans="1:27" s="1162" customFormat="1" ht="23.45" customHeight="1" thickBot="1" x14ac:dyDescent="0.2">
      <c r="A5119" s="521">
        <v>33</v>
      </c>
      <c r="B5119" s="1182"/>
      <c r="C5119" s="1182"/>
      <c r="D5119" s="1182"/>
      <c r="E5119" s="1182"/>
      <c r="F5119" s="1182"/>
      <c r="G5119" s="1182"/>
      <c r="H5119" s="1182"/>
      <c r="I5119" s="1182"/>
      <c r="J5119" s="1182"/>
      <c r="K5119" s="1182"/>
      <c r="L5119" s="1182"/>
      <c r="M5119" s="1182"/>
      <c r="N5119" s="1182"/>
      <c r="O5119" s="1182"/>
      <c r="P5119" s="1182"/>
      <c r="Q5119" s="1182"/>
      <c r="R5119" s="1182"/>
      <c r="S5119" s="1182"/>
      <c r="T5119" s="1182"/>
      <c r="U5119" s="1911"/>
      <c r="Z5119" s="1169"/>
      <c r="AA5119" s="1367"/>
    </row>
    <row r="5120" spans="1:27" s="1162" customFormat="1" ht="23.45" customHeight="1" thickBot="1" x14ac:dyDescent="0.2">
      <c r="A5120" s="1841" t="s">
        <v>4</v>
      </c>
      <c r="B5120" s="1842"/>
      <c r="C5120" s="1491" t="s">
        <v>2322</v>
      </c>
      <c r="D5120" s="1492"/>
      <c r="E5120" s="1492"/>
      <c r="F5120" s="1493"/>
      <c r="G5120" s="1169"/>
      <c r="H5120" s="1169"/>
      <c r="I5120" s="1169"/>
      <c r="J5120" s="1169"/>
      <c r="K5120" s="1169"/>
      <c r="L5120" s="1169"/>
      <c r="M5120" s="1169"/>
      <c r="N5120" s="1169"/>
      <c r="O5120" s="1169"/>
      <c r="P5120" s="1169"/>
      <c r="Q5120" s="1169"/>
      <c r="R5120" s="1169"/>
      <c r="S5120" s="1169"/>
      <c r="T5120" s="1169"/>
      <c r="U5120" s="1169"/>
      <c r="Z5120" s="1169"/>
      <c r="AA5120" s="1367"/>
    </row>
    <row r="5121" spans="1:26" s="1425" customFormat="1" ht="31.5" customHeight="1" thickBot="1" x14ac:dyDescent="0.2">
      <c r="A5121" s="1476" t="s">
        <v>2323</v>
      </c>
      <c r="B5121" s="1477"/>
      <c r="C5121" s="1477"/>
      <c r="D5121" s="1477"/>
      <c r="E5121" s="1478"/>
      <c r="F5121" s="1411" t="s">
        <v>1766</v>
      </c>
      <c r="G5121" s="1366"/>
      <c r="H5121" s="1479" t="s">
        <v>1112</v>
      </c>
      <c r="I5121" s="1480"/>
      <c r="J5121" s="1480"/>
      <c r="K5121" s="1370" t="s">
        <v>2324</v>
      </c>
      <c r="L5121" s="1457" t="s">
        <v>2325</v>
      </c>
      <c r="M5121" s="1457"/>
      <c r="N5121" s="1458"/>
      <c r="O5121" s="1366"/>
      <c r="P5121" s="6"/>
      <c r="Q5121" s="6"/>
      <c r="R5121" s="6"/>
      <c r="S5121" s="1366"/>
      <c r="T5121" s="1648" t="s">
        <v>2326</v>
      </c>
      <c r="U5121" s="1649"/>
      <c r="V5121" s="1385">
        <f>V5123/V5128</f>
        <v>1.2924382716049383E-2</v>
      </c>
      <c r="W5121" s="1385">
        <f>W5123/W5128</f>
        <v>1.2648809523809524E-2</v>
      </c>
      <c r="X5121" s="1422">
        <f>AVERAGE(V5121,W5121)</f>
        <v>1.2786596119929453E-2</v>
      </c>
      <c r="Y5121" s="1398" t="s">
        <v>545</v>
      </c>
      <c r="Z5121" s="1399">
        <f>ROUND(X5121*1440,0)/1440</f>
        <v>1.2500000000000001E-2</v>
      </c>
    </row>
    <row r="5122" spans="1:26" s="1425" customFormat="1" ht="12.75" thickBot="1" x14ac:dyDescent="0.2">
      <c r="A5122" s="1366"/>
      <c r="B5122" s="1366"/>
      <c r="C5122" s="1366"/>
      <c r="D5122" s="1366"/>
      <c r="E5122" s="1366"/>
      <c r="F5122" s="1366"/>
      <c r="G5122" s="1366"/>
      <c r="H5122" s="1366"/>
      <c r="I5122" s="1366"/>
      <c r="J5122" s="1366"/>
      <c r="K5122" s="1366"/>
      <c r="L5122" s="1366"/>
      <c r="M5122" s="1366"/>
      <c r="N5122" s="1366"/>
      <c r="O5122" s="1366"/>
      <c r="P5122" s="1366"/>
      <c r="Q5122" s="1366"/>
      <c r="R5122" s="1366"/>
      <c r="S5122" s="1366"/>
      <c r="T5122" s="1406"/>
      <c r="U5122" s="1406"/>
      <c r="V5122" s="1385">
        <f>B5131</f>
        <v>0.23958333333333334</v>
      </c>
      <c r="W5122" s="1385">
        <f>C5127</f>
        <v>0.23611111111111113</v>
      </c>
      <c r="X5122" s="1367"/>
      <c r="Y5122" s="1366"/>
      <c r="Z5122" s="1375"/>
    </row>
    <row r="5123" spans="1:26" s="1425" customFormat="1" ht="20.100000000000001" customHeight="1" thickBot="1" x14ac:dyDescent="0.2">
      <c r="A5123" s="1495" t="s">
        <v>2327</v>
      </c>
      <c r="B5123" s="1483"/>
      <c r="C5123" s="1481" t="s">
        <v>2328</v>
      </c>
      <c r="D5123" s="1451"/>
      <c r="E5123" s="1451"/>
      <c r="F5123" s="1451"/>
      <c r="G5123" s="1451"/>
      <c r="H5123" s="1451"/>
      <c r="I5123" s="1451"/>
      <c r="J5123" s="1452"/>
      <c r="K5123" s="1366"/>
      <c r="L5123" s="1366"/>
      <c r="M5123" s="1366"/>
      <c r="N5123" s="1463" t="s">
        <v>2329</v>
      </c>
      <c r="O5123" s="1464"/>
      <c r="P5123" s="1536">
        <f>MINUTE(Z5121)</f>
        <v>18</v>
      </c>
      <c r="Q5123" s="1537"/>
      <c r="R5123" s="1366"/>
      <c r="S5123" s="1371" t="s">
        <v>2330</v>
      </c>
      <c r="T5123" s="1526">
        <v>3.888888888888889E-2</v>
      </c>
      <c r="U5123" s="1527"/>
      <c r="V5123" s="1385">
        <f>V5124-V5122</f>
        <v>0.69791666666666663</v>
      </c>
      <c r="W5123" s="1385">
        <f>W5124-W5122</f>
        <v>0.70833333333333337</v>
      </c>
      <c r="X5123" s="1367"/>
      <c r="Y5123" s="1366"/>
      <c r="Z5123" s="1375"/>
    </row>
    <row r="5124" spans="1:26" s="1425" customFormat="1" ht="12.75" thickBot="1" x14ac:dyDescent="0.2">
      <c r="A5124" s="1366"/>
      <c r="B5124" s="1366"/>
      <c r="C5124" s="1366"/>
      <c r="D5124" s="1366"/>
      <c r="E5124" s="1366"/>
      <c r="F5124" s="1366"/>
      <c r="G5124" s="1366"/>
      <c r="H5124" s="1366"/>
      <c r="I5124" s="1366"/>
      <c r="J5124" s="1366"/>
      <c r="K5124" s="1366"/>
      <c r="L5124" s="1366"/>
      <c r="M5124" s="1366"/>
      <c r="N5124" s="1366"/>
      <c r="O5124" s="1366"/>
      <c r="P5124" s="1366"/>
      <c r="Q5124" s="1366"/>
      <c r="R5124" s="1366"/>
      <c r="S5124" s="1366"/>
      <c r="T5124" s="1406"/>
      <c r="U5124" s="1406"/>
      <c r="V5124" s="1385">
        <f>P5128</f>
        <v>0.9375</v>
      </c>
      <c r="W5124" s="1385">
        <f>O5134</f>
        <v>0.94444444444444453</v>
      </c>
      <c r="X5124" s="1367"/>
      <c r="Y5124" s="1366"/>
      <c r="Z5124" s="1375"/>
    </row>
    <row r="5125" spans="1:26" s="1425" customFormat="1" ht="24.75" customHeight="1" x14ac:dyDescent="0.15">
      <c r="A5125" s="1499" t="s">
        <v>2331</v>
      </c>
      <c r="B5125" s="1494">
        <v>1</v>
      </c>
      <c r="C5125" s="1494"/>
      <c r="D5125" s="1494">
        <v>2</v>
      </c>
      <c r="E5125" s="1494"/>
      <c r="F5125" s="1494">
        <v>3</v>
      </c>
      <c r="G5125" s="1494"/>
      <c r="H5125" s="1494">
        <v>4</v>
      </c>
      <c r="I5125" s="1494"/>
      <c r="J5125" s="1494">
        <v>5</v>
      </c>
      <c r="K5125" s="1494"/>
      <c r="L5125" s="1494">
        <v>6</v>
      </c>
      <c r="M5125" s="1494"/>
      <c r="N5125" s="1494">
        <v>7</v>
      </c>
      <c r="O5125" s="1494"/>
      <c r="P5125" s="1494">
        <v>8</v>
      </c>
      <c r="Q5125" s="1494"/>
      <c r="R5125" s="1494">
        <v>9</v>
      </c>
      <c r="S5125" s="1494"/>
      <c r="T5125" s="1501">
        <v>10</v>
      </c>
      <c r="U5125" s="1502"/>
      <c r="V5125" s="1406"/>
      <c r="W5125" s="1406"/>
      <c r="X5125" s="1367"/>
      <c r="Y5125" s="1366"/>
      <c r="Z5125" s="1375"/>
    </row>
    <row r="5126" spans="1:26" s="1425" customFormat="1" ht="24.75" customHeight="1" x14ac:dyDescent="0.15">
      <c r="A5126" s="1500"/>
      <c r="B5126" s="179" t="s">
        <v>2332</v>
      </c>
      <c r="C5126" s="1372" t="s">
        <v>2325</v>
      </c>
      <c r="D5126" s="179" t="s">
        <v>2332</v>
      </c>
      <c r="E5126" s="1372" t="s">
        <v>1714</v>
      </c>
      <c r="F5126" s="179" t="s">
        <v>2333</v>
      </c>
      <c r="G5126" s="1372" t="s">
        <v>2334</v>
      </c>
      <c r="H5126" s="179" t="s">
        <v>2333</v>
      </c>
      <c r="I5126" s="1372" t="s">
        <v>1714</v>
      </c>
      <c r="J5126" s="179" t="s">
        <v>2333</v>
      </c>
      <c r="K5126" s="1372" t="s">
        <v>2325</v>
      </c>
      <c r="L5126" s="179" t="s">
        <v>2335</v>
      </c>
      <c r="M5126" s="1372" t="s">
        <v>2325</v>
      </c>
      <c r="N5126" s="179" t="s">
        <v>2333</v>
      </c>
      <c r="O5126" s="1372" t="s">
        <v>2325</v>
      </c>
      <c r="P5126" s="179" t="s">
        <v>1109</v>
      </c>
      <c r="Q5126" s="1372"/>
      <c r="R5126" s="1372"/>
      <c r="S5126" s="1372"/>
      <c r="T5126" s="1373"/>
      <c r="U5126" s="1377"/>
      <c r="V5126" s="1406"/>
      <c r="W5126" s="1406"/>
      <c r="X5126" s="1367"/>
      <c r="Y5126" s="1366"/>
      <c r="Z5126" s="1375"/>
    </row>
    <row r="5127" spans="1:26" s="1425" customFormat="1" ht="24.75" customHeight="1" x14ac:dyDescent="0.15">
      <c r="A5127" s="57" t="s">
        <v>2336</v>
      </c>
      <c r="B5127" s="1099"/>
      <c r="C5127" s="218">
        <v>0.23611111111111113</v>
      </c>
      <c r="D5127" s="1101">
        <v>0.28958333333333336</v>
      </c>
      <c r="E5127" s="1101">
        <v>0.32847222222222222</v>
      </c>
      <c r="F5127" s="1101">
        <v>0.38750000000000001</v>
      </c>
      <c r="G5127" s="1101">
        <v>0.4381944444444445</v>
      </c>
      <c r="H5127" s="1101">
        <v>0.51250000000000007</v>
      </c>
      <c r="I5127" s="1099">
        <v>0.55486111111111114</v>
      </c>
      <c r="J5127" s="1099">
        <v>0.61736111111111114</v>
      </c>
      <c r="K5127" s="1099">
        <v>0.65902777777777777</v>
      </c>
      <c r="L5127" s="877">
        <v>0.72013888888888899</v>
      </c>
      <c r="M5127" s="1099">
        <v>0.7631944444444444</v>
      </c>
      <c r="N5127" s="1099">
        <v>0.82430555555555562</v>
      </c>
      <c r="O5127" s="1099">
        <v>0.86458333333333337</v>
      </c>
      <c r="P5127" s="1099">
        <v>0.92291666666666672</v>
      </c>
      <c r="Q5127" s="1099"/>
      <c r="R5127" s="68"/>
      <c r="S5127" s="1376"/>
      <c r="T5127" s="1376"/>
      <c r="U5127" s="1380"/>
      <c r="V5127" s="21">
        <f>COUNTA(B5127:U5159)</f>
        <v>110</v>
      </c>
      <c r="W5127" s="22">
        <f>V5127/8/2</f>
        <v>6.875</v>
      </c>
      <c r="X5127" s="1367"/>
      <c r="Y5127" s="1366"/>
      <c r="Z5127" s="1120"/>
    </row>
    <row r="5128" spans="1:26" s="1425" customFormat="1" ht="24.75" customHeight="1" x14ac:dyDescent="0.15">
      <c r="A5128" s="57" t="s">
        <v>2337</v>
      </c>
      <c r="B5128" s="218"/>
      <c r="C5128" s="218">
        <v>0.24722222222222223</v>
      </c>
      <c r="D5128" s="877">
        <v>0.30069444444444443</v>
      </c>
      <c r="E5128" s="1101">
        <v>0.34236111111111112</v>
      </c>
      <c r="F5128" s="1101">
        <v>0.40347222222222223</v>
      </c>
      <c r="G5128" s="1101">
        <v>0.45277777777777778</v>
      </c>
      <c r="H5128" s="1101">
        <v>0.52569444444444446</v>
      </c>
      <c r="I5128" s="1099">
        <v>0.56805555555555554</v>
      </c>
      <c r="J5128" s="1099">
        <v>0.62986111111111109</v>
      </c>
      <c r="K5128" s="1099">
        <v>0.67222222222222228</v>
      </c>
      <c r="L5128" s="877">
        <v>0.73125000000000007</v>
      </c>
      <c r="M5128" s="1099">
        <v>0.77708333333333324</v>
      </c>
      <c r="N5128" s="1099">
        <v>0.83750000000000002</v>
      </c>
      <c r="O5128" s="1099">
        <v>0.87708333333333333</v>
      </c>
      <c r="P5128" s="1099">
        <v>0.9375</v>
      </c>
      <c r="Q5128" s="1099"/>
      <c r="R5128" s="68"/>
      <c r="S5128" s="1376"/>
      <c r="T5128" s="1376"/>
      <c r="U5128" s="1380"/>
      <c r="V5128" s="1381">
        <f>COUNTA(B5127:B5159,D5127:D5159,F5127:F5159,H5127:H5159,J5127:J5159,L5127:L5159,N5127:N5159,P5127:P5159,R5127:R5159,T5127:T5159)</f>
        <v>54</v>
      </c>
      <c r="W5128" s="1381">
        <f>COUNTA(C5127:C5159,E5127:E5159,G5127:G5159,I5127:I5159,K5127:K5159,M5127:M5159,O5127:O5159,Q5127:Q5159,S5127:S5159,U5127:U5159)</f>
        <v>56</v>
      </c>
      <c r="X5128" s="1367"/>
      <c r="Y5128" s="1366">
        <f>(V5128+W5128)/2</f>
        <v>55</v>
      </c>
      <c r="Z5128" s="1120"/>
    </row>
    <row r="5129" spans="1:26" s="1425" customFormat="1" ht="24.75" customHeight="1" x14ac:dyDescent="0.15">
      <c r="A5129" s="57" t="s">
        <v>2338</v>
      </c>
      <c r="B5129" s="1100"/>
      <c r="C5129" s="218">
        <v>0.25833333333333303</v>
      </c>
      <c r="D5129" s="877">
        <v>0.311805555555555</v>
      </c>
      <c r="E5129" s="1101">
        <v>0.35625000000000001</v>
      </c>
      <c r="F5129" s="1101">
        <v>0.41944444444444401</v>
      </c>
      <c r="G5129" s="1101">
        <v>0.46736111111111101</v>
      </c>
      <c r="H5129" s="1101">
        <v>0.53888888888888897</v>
      </c>
      <c r="I5129" s="1099">
        <v>0.58125000000000004</v>
      </c>
      <c r="J5129" s="1099">
        <v>0.6430555555555556</v>
      </c>
      <c r="K5129" s="1099">
        <v>0.68541666666666701</v>
      </c>
      <c r="L5129" s="877">
        <v>0.74236111111111103</v>
      </c>
      <c r="M5129" s="1099">
        <v>0.79097222222222197</v>
      </c>
      <c r="N5129" s="1099">
        <v>0.85069444444444398</v>
      </c>
      <c r="O5129" s="1099">
        <v>0.88888888888888884</v>
      </c>
      <c r="P5129" s="1099"/>
      <c r="Q5129" s="1099"/>
      <c r="R5129" s="68"/>
      <c r="S5129" s="1376"/>
      <c r="T5129" s="1376"/>
      <c r="U5129" s="1380"/>
      <c r="V5129" s="1406"/>
      <c r="W5129" s="1406"/>
      <c r="X5129" s="1367"/>
      <c r="Y5129" s="1366" t="s">
        <v>2339</v>
      </c>
      <c r="Z5129" s="1120"/>
    </row>
    <row r="5130" spans="1:26" s="1425" customFormat="1" ht="24.75" customHeight="1" x14ac:dyDescent="0.15">
      <c r="A5130" s="57" t="s">
        <v>2340</v>
      </c>
      <c r="B5130" s="1099"/>
      <c r="C5130" s="218">
        <v>0.26944444444444399</v>
      </c>
      <c r="D5130" s="877">
        <v>0.32291666666666702</v>
      </c>
      <c r="E5130" s="1101">
        <v>0.37013888888888902</v>
      </c>
      <c r="F5130" s="1101">
        <v>0.43541666666666701</v>
      </c>
      <c r="G5130" s="1101">
        <v>0.48194444444444401</v>
      </c>
      <c r="H5130" s="1101">
        <v>0.55208333333333304</v>
      </c>
      <c r="I5130" s="1099">
        <v>0.594444444444444</v>
      </c>
      <c r="J5130" s="1099">
        <v>0.65625</v>
      </c>
      <c r="K5130" s="1099">
        <v>0.69861111111111096</v>
      </c>
      <c r="L5130" s="877">
        <v>0.75347222222222199</v>
      </c>
      <c r="M5130" s="1099">
        <v>0.80347222222222225</v>
      </c>
      <c r="N5130" s="1099">
        <v>0.86388888888888904</v>
      </c>
      <c r="O5130" s="1099">
        <v>0.9</v>
      </c>
      <c r="P5130" s="1099"/>
      <c r="Q5130" s="1099"/>
      <c r="R5130" s="68"/>
      <c r="S5130" s="1376"/>
      <c r="T5130" s="1376"/>
      <c r="U5130" s="1380"/>
      <c r="V5130" s="1400"/>
      <c r="W5130" s="1400"/>
      <c r="X5130" s="1367"/>
      <c r="Y5130" s="1366"/>
      <c r="Z5130" s="1120"/>
    </row>
    <row r="5131" spans="1:26" s="1425" customFormat="1" ht="24.75" customHeight="1" x14ac:dyDescent="0.15">
      <c r="A5131" s="57" t="s">
        <v>2341</v>
      </c>
      <c r="B5131" s="1099">
        <v>0.23958333333333334</v>
      </c>
      <c r="C5131" s="218">
        <v>0.280555555555556</v>
      </c>
      <c r="D5131" s="877">
        <v>0.33402777777777798</v>
      </c>
      <c r="E5131" s="1101">
        <v>0.38402777777777802</v>
      </c>
      <c r="F5131" s="1101">
        <v>0.45138888888888901</v>
      </c>
      <c r="G5131" s="1101">
        <v>0.49652777777777801</v>
      </c>
      <c r="H5131" s="1101">
        <v>0.56527777777777799</v>
      </c>
      <c r="I5131" s="1099">
        <v>0.60763888888888895</v>
      </c>
      <c r="J5131" s="1099">
        <v>0.66944444444444495</v>
      </c>
      <c r="K5131" s="1099">
        <v>0.71180555555555602</v>
      </c>
      <c r="L5131" s="1099">
        <v>0.76736111111111116</v>
      </c>
      <c r="M5131" s="1099">
        <v>0.81458333333333333</v>
      </c>
      <c r="N5131" s="1099">
        <v>0.875</v>
      </c>
      <c r="O5131" s="1099">
        <v>0.91111111111111109</v>
      </c>
      <c r="P5131" s="1099"/>
      <c r="Q5131" s="1099"/>
      <c r="R5131" s="68"/>
      <c r="S5131" s="1376"/>
      <c r="T5131" s="1376"/>
      <c r="U5131" s="1380"/>
      <c r="V5131" s="115">
        <f>N5131-N5130</f>
        <v>1.1111111111110961E-2</v>
      </c>
      <c r="W5131" s="115">
        <f>O5128-O5127</f>
        <v>1.2499999999999956E-2</v>
      </c>
      <c r="X5131" s="1367"/>
      <c r="Y5131" s="1366"/>
      <c r="Z5131" s="1120"/>
    </row>
    <row r="5132" spans="1:26" s="1425" customFormat="1" ht="24.75" customHeight="1" x14ac:dyDescent="0.15">
      <c r="A5132" s="1060" t="s">
        <v>2342</v>
      </c>
      <c r="B5132" s="1099">
        <v>0.25208333333333333</v>
      </c>
      <c r="C5132" s="218">
        <v>0.29166666666666702</v>
      </c>
      <c r="D5132" s="877">
        <v>0.34513888888888899</v>
      </c>
      <c r="E5132" s="1101">
        <v>0.3972222222222222</v>
      </c>
      <c r="F5132" s="1101">
        <v>0.46736111111111101</v>
      </c>
      <c r="G5132" s="1101">
        <v>0.51111111111111096</v>
      </c>
      <c r="H5132" s="1101">
        <v>0.57847222222222205</v>
      </c>
      <c r="I5132" s="1099">
        <v>0.62083333333333302</v>
      </c>
      <c r="J5132" s="1099">
        <v>0.68263888888888902</v>
      </c>
      <c r="K5132" s="1099">
        <v>0.72499999999999998</v>
      </c>
      <c r="L5132" s="1099">
        <v>0.78194444444444444</v>
      </c>
      <c r="M5132" s="1099">
        <v>0.82569444444444395</v>
      </c>
      <c r="N5132" s="1099">
        <v>0.88611111111111096</v>
      </c>
      <c r="O5132" s="1099">
        <v>0.92222222222222217</v>
      </c>
      <c r="P5132" s="1099"/>
      <c r="Q5132" s="1099"/>
      <c r="R5132" s="68"/>
      <c r="S5132" s="1376"/>
      <c r="T5132" s="1376"/>
      <c r="U5132" s="1380"/>
      <c r="V5132" s="115">
        <f t="shared" ref="V5132:V5134" si="65">N5132-N5131</f>
        <v>1.1111111111110961E-2</v>
      </c>
      <c r="W5132" s="115">
        <f>O5129-O5128</f>
        <v>1.1805555555555514E-2</v>
      </c>
      <c r="X5132" s="1367"/>
      <c r="Y5132" s="1366"/>
      <c r="Z5132" s="1120"/>
    </row>
    <row r="5133" spans="1:26" s="1425" customFormat="1" ht="24.75" customHeight="1" x14ac:dyDescent="0.15">
      <c r="A5133" s="57" t="s">
        <v>2343</v>
      </c>
      <c r="B5133" s="1099">
        <v>0.264583333333333</v>
      </c>
      <c r="C5133" s="218">
        <v>0.30277777777777798</v>
      </c>
      <c r="D5133" s="1101">
        <v>0.3576388888888889</v>
      </c>
      <c r="E5133" s="1101">
        <v>0.41041666666666599</v>
      </c>
      <c r="F5133" s="1101">
        <v>0.483333333333333</v>
      </c>
      <c r="G5133" s="1101">
        <v>0.52569444444444402</v>
      </c>
      <c r="H5133" s="1101">
        <v>0.59166666666666601</v>
      </c>
      <c r="I5133" s="1099">
        <v>0.63402777777777797</v>
      </c>
      <c r="J5133" s="1099">
        <v>0.69583333333333397</v>
      </c>
      <c r="K5133" s="1099">
        <v>0.73819444444444504</v>
      </c>
      <c r="L5133" s="1099">
        <v>0.79652777777777795</v>
      </c>
      <c r="M5133" s="1099">
        <v>0.83680555555555503</v>
      </c>
      <c r="N5133" s="1099">
        <v>0.89722222222222203</v>
      </c>
      <c r="O5133" s="1099">
        <v>0.93333333333333324</v>
      </c>
      <c r="P5133" s="1099"/>
      <c r="Q5133" s="1099"/>
      <c r="R5133" s="68"/>
      <c r="S5133" s="1376"/>
      <c r="T5133" s="1376"/>
      <c r="U5133" s="1380"/>
      <c r="V5133" s="115">
        <f t="shared" si="65"/>
        <v>1.1111111111111072E-2</v>
      </c>
      <c r="W5133" s="115">
        <f>O5130-O5129</f>
        <v>1.1111111111111183E-2</v>
      </c>
      <c r="X5133" s="1367"/>
      <c r="Y5133" s="1366"/>
      <c r="Z5133" s="1375"/>
    </row>
    <row r="5134" spans="1:26" s="1425" customFormat="1" ht="24.75" customHeight="1" x14ac:dyDescent="0.15">
      <c r="A5134" s="57" t="s">
        <v>2344</v>
      </c>
      <c r="B5134" s="1099">
        <v>0.27708333333333302</v>
      </c>
      <c r="C5134" s="218">
        <v>0.31597222222222221</v>
      </c>
      <c r="D5134" s="1101">
        <v>0.37152777777777773</v>
      </c>
      <c r="E5134" s="1101">
        <v>0.42361111111110999</v>
      </c>
      <c r="F5134" s="1101">
        <v>0.499305555555556</v>
      </c>
      <c r="G5134" s="1101">
        <v>0.54097222222222219</v>
      </c>
      <c r="H5134" s="1101">
        <v>0.60486111111111096</v>
      </c>
      <c r="I5134" s="1099">
        <v>0.64722222222222203</v>
      </c>
      <c r="J5134" s="1099">
        <v>0.70902777777777803</v>
      </c>
      <c r="K5134" s="1099">
        <v>0.75138888888888899</v>
      </c>
      <c r="L5134" s="1099">
        <v>0.81111111111111101</v>
      </c>
      <c r="M5134" s="1099">
        <v>0.85138888888888886</v>
      </c>
      <c r="N5134" s="1099">
        <v>0.90833333333333299</v>
      </c>
      <c r="O5134" s="1099">
        <v>0.94444444444444453</v>
      </c>
      <c r="P5134" s="1099"/>
      <c r="Q5134" s="1099"/>
      <c r="R5134" s="68"/>
      <c r="S5134" s="1376"/>
      <c r="T5134" s="1376"/>
      <c r="U5134" s="1380"/>
      <c r="V5134" s="115">
        <f t="shared" si="65"/>
        <v>1.1111111111110961E-2</v>
      </c>
      <c r="W5134" s="115">
        <f>O5131-O5130</f>
        <v>1.1111111111111072E-2</v>
      </c>
      <c r="X5134" s="1367"/>
      <c r="Y5134" s="1366"/>
      <c r="Z5134" s="1120"/>
    </row>
    <row r="5135" spans="1:26" s="1425" customFormat="1" ht="24.75" customHeight="1" x14ac:dyDescent="0.15">
      <c r="A5135" s="57">
        <v>9</v>
      </c>
      <c r="B5135" s="52"/>
      <c r="C5135" s="1044"/>
      <c r="D5135" s="52"/>
      <c r="E5135" s="67"/>
      <c r="F5135" s="183"/>
      <c r="G5135" s="67"/>
      <c r="H5135" s="183"/>
      <c r="I5135" s="67"/>
      <c r="J5135" s="183"/>
      <c r="K5135" s="67"/>
      <c r="L5135" s="183"/>
      <c r="M5135" s="67"/>
      <c r="N5135" s="1386"/>
      <c r="O5135" s="1386"/>
      <c r="P5135" s="1368"/>
      <c r="Q5135" s="1368"/>
      <c r="R5135" s="68"/>
      <c r="S5135" s="1376"/>
      <c r="T5135" s="1376"/>
      <c r="U5135" s="1380"/>
      <c r="V5135" s="115">
        <f>P5127-N5134</f>
        <v>1.4583333333333726E-2</v>
      </c>
      <c r="W5135" s="115">
        <f>O5132-O5131</f>
        <v>1.1111111111111072E-2</v>
      </c>
      <c r="X5135" s="1367"/>
      <c r="Y5135" s="1366"/>
      <c r="Z5135" s="1120"/>
    </row>
    <row r="5136" spans="1:26" s="1425" customFormat="1" ht="24.75" customHeight="1" x14ac:dyDescent="0.15">
      <c r="A5136" s="57">
        <v>10</v>
      </c>
      <c r="B5136" s="52"/>
      <c r="C5136" s="1043"/>
      <c r="D5136" s="52"/>
      <c r="E5136" s="67"/>
      <c r="F5136" s="183"/>
      <c r="G5136" s="67"/>
      <c r="H5136" s="183"/>
      <c r="I5136" s="67"/>
      <c r="J5136" s="183"/>
      <c r="K5136" s="67"/>
      <c r="L5136" s="183"/>
      <c r="M5136" s="67"/>
      <c r="N5136" s="1386"/>
      <c r="O5136" s="1386"/>
      <c r="P5136" s="1368"/>
      <c r="Q5136" s="1368"/>
      <c r="R5136" s="68"/>
      <c r="S5136" s="1376"/>
      <c r="T5136" s="1376"/>
      <c r="U5136" s="1380"/>
      <c r="V5136" s="115">
        <f>P5128-P5127</f>
        <v>1.4583333333333282E-2</v>
      </c>
      <c r="W5136" s="115">
        <f t="shared" ref="W5136:W5137" si="66">O5133-O5132</f>
        <v>1.1111111111111072E-2</v>
      </c>
      <c r="X5136" s="1366"/>
      <c r="Y5136" s="1366"/>
      <c r="Z5136" s="1120"/>
    </row>
    <row r="5137" spans="1:26" s="1425" customFormat="1" ht="24.75" customHeight="1" x14ac:dyDescent="0.15">
      <c r="A5137" s="57">
        <v>11</v>
      </c>
      <c r="B5137" s="52"/>
      <c r="C5137" s="1044"/>
      <c r="D5137" s="52"/>
      <c r="E5137" s="67"/>
      <c r="F5137" s="183"/>
      <c r="G5137" s="67"/>
      <c r="H5137" s="183"/>
      <c r="I5137" s="67"/>
      <c r="J5137" s="183"/>
      <c r="K5137" s="67"/>
      <c r="L5137" s="183"/>
      <c r="M5137" s="67"/>
      <c r="N5137" s="1386"/>
      <c r="O5137" s="1386"/>
      <c r="P5137" s="1368"/>
      <c r="Q5137" s="1368"/>
      <c r="R5137" s="68"/>
      <c r="S5137" s="1376"/>
      <c r="T5137" s="1376"/>
      <c r="U5137" s="1380"/>
      <c r="V5137" s="115"/>
      <c r="W5137" s="115">
        <f t="shared" si="66"/>
        <v>1.1111111111111294E-2</v>
      </c>
      <c r="X5137" s="1366"/>
      <c r="Y5137" s="1366"/>
      <c r="Z5137" s="1120"/>
    </row>
    <row r="5138" spans="1:26" s="1425" customFormat="1" ht="24.75" customHeight="1" x14ac:dyDescent="0.15">
      <c r="A5138" s="57">
        <v>12</v>
      </c>
      <c r="B5138" s="52"/>
      <c r="C5138" s="1043"/>
      <c r="D5138" s="52"/>
      <c r="E5138" s="67"/>
      <c r="F5138" s="183"/>
      <c r="G5138" s="67"/>
      <c r="H5138" s="183"/>
      <c r="I5138" s="67"/>
      <c r="J5138" s="183"/>
      <c r="K5138" s="67"/>
      <c r="L5138" s="52"/>
      <c r="M5138" s="67"/>
      <c r="N5138" s="1386"/>
      <c r="O5138" s="1386"/>
      <c r="P5138" s="1368"/>
      <c r="Q5138" s="1368"/>
      <c r="R5138" s="68"/>
      <c r="S5138" s="1376"/>
      <c r="T5138" s="1376"/>
      <c r="U5138" s="1380"/>
      <c r="V5138" s="115"/>
      <c r="W5138" s="115"/>
      <c r="X5138" s="1366"/>
      <c r="Y5138" s="1366"/>
      <c r="Z5138" s="1120"/>
    </row>
    <row r="5139" spans="1:26" s="1425" customFormat="1" ht="24.75" customHeight="1" x14ac:dyDescent="0.15">
      <c r="A5139" s="57">
        <v>13</v>
      </c>
      <c r="B5139" s="52"/>
      <c r="C5139" s="1044"/>
      <c r="D5139" s="52"/>
      <c r="E5139" s="67"/>
      <c r="F5139" s="183"/>
      <c r="G5139" s="67"/>
      <c r="H5139" s="183"/>
      <c r="I5139" s="67"/>
      <c r="J5139" s="183"/>
      <c r="K5139" s="67"/>
      <c r="L5139" s="183"/>
      <c r="M5139" s="67"/>
      <c r="N5139" s="1386"/>
      <c r="O5139" s="1386"/>
      <c r="P5139" s="1368"/>
      <c r="Q5139" s="1368"/>
      <c r="R5139" s="68"/>
      <c r="S5139" s="1376"/>
      <c r="T5139" s="1376"/>
      <c r="U5139" s="1380"/>
      <c r="V5139" s="115"/>
      <c r="W5139" s="115"/>
      <c r="X5139" s="1366"/>
      <c r="Y5139" s="1366"/>
      <c r="Z5139" s="1120"/>
    </row>
    <row r="5140" spans="1:26" s="1425" customFormat="1" ht="24.75" customHeight="1" x14ac:dyDescent="0.15">
      <c r="A5140" s="57">
        <v>14</v>
      </c>
      <c r="B5140" s="1045"/>
      <c r="C5140" s="1043"/>
      <c r="D5140" s="52"/>
      <c r="E5140" s="67"/>
      <c r="F5140" s="183"/>
      <c r="G5140" s="67"/>
      <c r="H5140" s="183"/>
      <c r="I5140" s="67"/>
      <c r="J5140" s="183"/>
      <c r="K5140" s="67"/>
      <c r="L5140" s="52"/>
      <c r="M5140" s="67"/>
      <c r="N5140" s="1386"/>
      <c r="O5140" s="1386"/>
      <c r="P5140" s="1368"/>
      <c r="Q5140" s="1368"/>
      <c r="R5140" s="68"/>
      <c r="S5140" s="1376"/>
      <c r="T5140" s="1376"/>
      <c r="U5140" s="1380"/>
      <c r="V5140" s="115"/>
      <c r="W5140" s="115"/>
      <c r="X5140" s="1366"/>
      <c r="Y5140" s="1366"/>
      <c r="Z5140" s="1120"/>
    </row>
    <row r="5141" spans="1:26" s="1425" customFormat="1" ht="24.75" customHeight="1" x14ac:dyDescent="0.15">
      <c r="A5141" s="57">
        <v>15</v>
      </c>
      <c r="B5141" s="1045"/>
      <c r="C5141" s="1044"/>
      <c r="D5141" s="52"/>
      <c r="E5141" s="67"/>
      <c r="F5141" s="183"/>
      <c r="G5141" s="67"/>
      <c r="H5141" s="183"/>
      <c r="I5141" s="67"/>
      <c r="J5141" s="183"/>
      <c r="K5141" s="67"/>
      <c r="L5141" s="183"/>
      <c r="M5141" s="67"/>
      <c r="N5141" s="1386"/>
      <c r="O5141" s="1386"/>
      <c r="P5141" s="1368"/>
      <c r="Q5141" s="1368"/>
      <c r="R5141" s="68"/>
      <c r="S5141" s="1376"/>
      <c r="T5141" s="1376"/>
      <c r="U5141" s="1380"/>
      <c r="V5141" s="115"/>
      <c r="W5141" s="115"/>
      <c r="X5141" s="1366"/>
      <c r="Y5141" s="1366"/>
      <c r="Z5141" s="1120"/>
    </row>
    <row r="5142" spans="1:26" s="1425" customFormat="1" ht="24.75" customHeight="1" x14ac:dyDescent="0.15">
      <c r="A5142" s="57">
        <v>16</v>
      </c>
      <c r="B5142" s="1045"/>
      <c r="C5142" s="1043"/>
      <c r="D5142" s="52"/>
      <c r="E5142" s="67"/>
      <c r="F5142" s="183"/>
      <c r="G5142" s="67"/>
      <c r="H5142" s="1046"/>
      <c r="I5142" s="67"/>
      <c r="J5142" s="183"/>
      <c r="K5142" s="67"/>
      <c r="L5142" s="52"/>
      <c r="M5142" s="67"/>
      <c r="N5142" s="1386"/>
      <c r="O5142" s="1386"/>
      <c r="P5142" s="1368"/>
      <c r="Q5142" s="1368"/>
      <c r="R5142" s="68"/>
      <c r="S5142" s="1376"/>
      <c r="T5142" s="1376"/>
      <c r="U5142" s="1380"/>
      <c r="V5142" s="115"/>
      <c r="W5142" s="1125"/>
      <c r="X5142" s="1366"/>
      <c r="Y5142" s="1366"/>
      <c r="Z5142" s="1120"/>
    </row>
    <row r="5143" spans="1:26" s="1425" customFormat="1" ht="24.75" customHeight="1" x14ac:dyDescent="0.15">
      <c r="A5143" s="57">
        <v>17</v>
      </c>
      <c r="B5143" s="1386"/>
      <c r="C5143" s="1386"/>
      <c r="D5143" s="1386"/>
      <c r="E5143" s="1386"/>
      <c r="F5143" s="177"/>
      <c r="G5143" s="1386"/>
      <c r="H5143" s="1386"/>
      <c r="I5143" s="1386"/>
      <c r="J5143" s="1386"/>
      <c r="K5143" s="1386"/>
      <c r="L5143" s="1386"/>
      <c r="M5143" s="1386"/>
      <c r="N5143" s="1386"/>
      <c r="O5143" s="1386"/>
      <c r="P5143" s="1368"/>
      <c r="Q5143" s="1368"/>
      <c r="R5143" s="68"/>
      <c r="S5143" s="1376"/>
      <c r="T5143" s="1376"/>
      <c r="U5143" s="1380"/>
      <c r="V5143" s="388"/>
      <c r="W5143" s="1366"/>
      <c r="X5143" s="1366"/>
      <c r="Y5143" s="1366"/>
      <c r="Z5143" s="1120"/>
    </row>
    <row r="5144" spans="1:26" s="1425" customFormat="1" ht="24.75" customHeight="1" x14ac:dyDescent="0.15">
      <c r="A5144" s="57">
        <v>18</v>
      </c>
      <c r="B5144" s="1368"/>
      <c r="C5144" s="1368"/>
      <c r="D5144" s="1368"/>
      <c r="E5144" s="1368"/>
      <c r="F5144" s="49"/>
      <c r="G5144" s="1368"/>
      <c r="H5144" s="1368"/>
      <c r="I5144" s="1368"/>
      <c r="J5144" s="1368"/>
      <c r="K5144" s="1368"/>
      <c r="L5144" s="1386"/>
      <c r="M5144" s="1368"/>
      <c r="N5144" s="1386"/>
      <c r="O5144" s="1368"/>
      <c r="P5144" s="1368"/>
      <c r="Q5144" s="1368"/>
      <c r="R5144" s="68"/>
      <c r="S5144" s="1376"/>
      <c r="T5144" s="1376"/>
      <c r="U5144" s="1380"/>
      <c r="V5144" s="1366"/>
      <c r="W5144" s="1366"/>
      <c r="X5144" s="1366"/>
      <c r="Y5144" s="1366"/>
      <c r="Z5144" s="1120"/>
    </row>
    <row r="5145" spans="1:26" s="1425" customFormat="1" ht="24.75" customHeight="1" x14ac:dyDescent="0.15">
      <c r="A5145" s="57">
        <v>19</v>
      </c>
      <c r="B5145" s="1368"/>
      <c r="C5145" s="1368"/>
      <c r="D5145" s="1368"/>
      <c r="E5145" s="1368"/>
      <c r="F5145" s="1368"/>
      <c r="G5145" s="1386"/>
      <c r="H5145" s="1386"/>
      <c r="I5145" s="1386"/>
      <c r="J5145" s="1386"/>
      <c r="K5145" s="1386"/>
      <c r="L5145" s="1386"/>
      <c r="M5145" s="1386"/>
      <c r="N5145" s="1386"/>
      <c r="O5145" s="1386"/>
      <c r="P5145" s="1386"/>
      <c r="Q5145" s="1386"/>
      <c r="R5145" s="1373"/>
      <c r="S5145" s="1376"/>
      <c r="T5145" s="1376"/>
      <c r="U5145" s="1380"/>
      <c r="V5145" s="1366"/>
      <c r="W5145" s="1366"/>
      <c r="X5145" s="1366"/>
      <c r="Y5145" s="1366"/>
      <c r="Z5145" s="1120"/>
    </row>
    <row r="5146" spans="1:26" s="1425" customFormat="1" ht="24.75" customHeight="1" x14ac:dyDescent="0.15">
      <c r="A5146" s="57">
        <v>20</v>
      </c>
      <c r="B5146" s="1368"/>
      <c r="C5146" s="1368"/>
      <c r="D5146" s="49"/>
      <c r="E5146" s="1368"/>
      <c r="F5146" s="49"/>
      <c r="G5146" s="1386"/>
      <c r="H5146" s="1386"/>
      <c r="I5146" s="1386"/>
      <c r="J5146" s="1386"/>
      <c r="K5146" s="1386"/>
      <c r="L5146" s="1386"/>
      <c r="M5146" s="1368"/>
      <c r="N5146" s="1368"/>
      <c r="O5146" s="1368"/>
      <c r="P5146" s="1368"/>
      <c r="Q5146" s="1368"/>
      <c r="R5146" s="1372"/>
      <c r="S5146" s="1369"/>
      <c r="T5146" s="1376"/>
      <c r="U5146" s="1380"/>
      <c r="V5146" s="1366"/>
      <c r="W5146" s="1366"/>
      <c r="X5146" s="1366"/>
      <c r="Y5146" s="1366"/>
      <c r="Z5146" s="1375"/>
    </row>
    <row r="5147" spans="1:26" s="1425" customFormat="1" ht="24.75" customHeight="1" x14ac:dyDescent="0.15">
      <c r="A5147" s="57">
        <v>21</v>
      </c>
      <c r="B5147" s="1369"/>
      <c r="C5147" s="1369"/>
      <c r="D5147" s="1369"/>
      <c r="E5147" s="1369"/>
      <c r="F5147" s="1369"/>
      <c r="G5147" s="1369"/>
      <c r="H5147" s="1369"/>
      <c r="I5147" s="1369"/>
      <c r="J5147" s="1369"/>
      <c r="K5147" s="1369"/>
      <c r="L5147" s="1369"/>
      <c r="M5147" s="1369"/>
      <c r="N5147" s="1369"/>
      <c r="O5147" s="1369"/>
      <c r="P5147" s="1369"/>
      <c r="Q5147" s="1369"/>
      <c r="R5147" s="1369"/>
      <c r="S5147" s="1369"/>
      <c r="T5147" s="1376"/>
      <c r="U5147" s="1380"/>
      <c r="V5147" s="1366"/>
      <c r="W5147" s="1366"/>
      <c r="X5147" s="1366"/>
      <c r="Y5147" s="1366"/>
      <c r="Z5147" s="1375"/>
    </row>
    <row r="5148" spans="1:26" s="1425" customFormat="1" ht="24.75" customHeight="1" x14ac:dyDescent="0.15">
      <c r="A5148" s="57">
        <v>22</v>
      </c>
      <c r="B5148" s="1369"/>
      <c r="C5148" s="1369"/>
      <c r="D5148" s="1369"/>
      <c r="E5148" s="1369"/>
      <c r="F5148" s="1369"/>
      <c r="G5148" s="1369"/>
      <c r="H5148" s="1369"/>
      <c r="I5148" s="1369"/>
      <c r="J5148" s="1369"/>
      <c r="K5148" s="1369"/>
      <c r="L5148" s="1369"/>
      <c r="M5148" s="1369"/>
      <c r="N5148" s="1369"/>
      <c r="O5148" s="1369"/>
      <c r="P5148" s="1369"/>
      <c r="Q5148" s="1369"/>
      <c r="R5148" s="1369"/>
      <c r="S5148" s="1369"/>
      <c r="T5148" s="1376"/>
      <c r="U5148" s="1380"/>
      <c r="V5148" s="1366"/>
      <c r="W5148" s="1366"/>
      <c r="X5148" s="1366"/>
      <c r="Y5148" s="1366"/>
      <c r="Z5148" s="1375"/>
    </row>
    <row r="5149" spans="1:26" s="1425" customFormat="1" ht="24.75" customHeight="1" x14ac:dyDescent="0.15">
      <c r="A5149" s="57">
        <v>23</v>
      </c>
      <c r="B5149" s="1369"/>
      <c r="C5149" s="1369"/>
      <c r="D5149" s="1369"/>
      <c r="E5149" s="1369"/>
      <c r="F5149" s="1369"/>
      <c r="G5149" s="1369"/>
      <c r="H5149" s="1369"/>
      <c r="I5149" s="1369"/>
      <c r="J5149" s="1369"/>
      <c r="K5149" s="1369"/>
      <c r="L5149" s="1369"/>
      <c r="M5149" s="1369"/>
      <c r="N5149" s="1369"/>
      <c r="O5149" s="1369"/>
      <c r="P5149" s="1369"/>
      <c r="Q5149" s="1369"/>
      <c r="R5149" s="1369"/>
      <c r="S5149" s="1369"/>
      <c r="T5149" s="1376"/>
      <c r="U5149" s="1380"/>
      <c r="V5149" s="1366"/>
      <c r="W5149" s="1366"/>
      <c r="X5149" s="1366"/>
      <c r="Y5149" s="1366"/>
      <c r="Z5149" s="1375"/>
    </row>
    <row r="5150" spans="1:26" s="1425" customFormat="1" ht="24.75" customHeight="1" x14ac:dyDescent="0.15">
      <c r="A5150" s="57">
        <v>24</v>
      </c>
      <c r="B5150" s="1369"/>
      <c r="C5150" s="1369"/>
      <c r="D5150" s="1369"/>
      <c r="E5150" s="1369"/>
      <c r="F5150" s="1369"/>
      <c r="G5150" s="1369"/>
      <c r="H5150" s="1369"/>
      <c r="I5150" s="1369"/>
      <c r="J5150" s="1369"/>
      <c r="K5150" s="1369"/>
      <c r="L5150" s="1369"/>
      <c r="M5150" s="1369"/>
      <c r="N5150" s="1369"/>
      <c r="O5150" s="1369"/>
      <c r="P5150" s="1369"/>
      <c r="Q5150" s="1369"/>
      <c r="R5150" s="1369"/>
      <c r="S5150" s="1369"/>
      <c r="T5150" s="1376"/>
      <c r="U5150" s="1380"/>
      <c r="V5150" s="1366"/>
      <c r="W5150" s="1366"/>
      <c r="X5150" s="1366"/>
      <c r="Y5150" s="1366"/>
      <c r="Z5150" s="1375"/>
    </row>
    <row r="5151" spans="1:26" s="1425" customFormat="1" ht="24.75" customHeight="1" x14ac:dyDescent="0.15">
      <c r="A5151" s="1447">
        <v>25</v>
      </c>
      <c r="B5151" s="1369"/>
      <c r="C5151" s="1369"/>
      <c r="D5151" s="1369"/>
      <c r="E5151" s="1369"/>
      <c r="F5151" s="1369"/>
      <c r="G5151" s="1369"/>
      <c r="H5151" s="1369"/>
      <c r="I5151" s="1369"/>
      <c r="J5151" s="1369"/>
      <c r="K5151" s="1369"/>
      <c r="L5151" s="1369"/>
      <c r="M5151" s="1369"/>
      <c r="N5151" s="1369"/>
      <c r="O5151" s="1369"/>
      <c r="P5151" s="1369"/>
      <c r="Q5151" s="1369"/>
      <c r="R5151" s="1369"/>
      <c r="S5151" s="1369"/>
      <c r="T5151" s="1376"/>
      <c r="U5151" s="1380"/>
      <c r="V5151" s="1366"/>
      <c r="W5151" s="1366"/>
      <c r="X5151" s="1366"/>
      <c r="Y5151" s="1366"/>
      <c r="Z5151" s="1375"/>
    </row>
    <row r="5152" spans="1:26" s="1425" customFormat="1" ht="24.75" customHeight="1" x14ac:dyDescent="0.15">
      <c r="A5152" s="1447">
        <v>26</v>
      </c>
      <c r="B5152" s="1369"/>
      <c r="C5152" s="1369"/>
      <c r="D5152" s="1369"/>
      <c r="E5152" s="1369"/>
      <c r="F5152" s="1369"/>
      <c r="G5152" s="1369"/>
      <c r="H5152" s="1369"/>
      <c r="I5152" s="1369"/>
      <c r="J5152" s="1369"/>
      <c r="K5152" s="1369"/>
      <c r="L5152" s="1369"/>
      <c r="M5152" s="1369"/>
      <c r="N5152" s="1369"/>
      <c r="O5152" s="1369"/>
      <c r="P5152" s="1369"/>
      <c r="Q5152" s="1369"/>
      <c r="R5152" s="1369"/>
      <c r="S5152" s="1369"/>
      <c r="T5152" s="1376"/>
      <c r="U5152" s="1380"/>
      <c r="V5152" s="1366"/>
      <c r="W5152" s="1366"/>
      <c r="X5152" s="1366"/>
      <c r="Y5152" s="1366"/>
      <c r="Z5152" s="1375"/>
    </row>
    <row r="5153" spans="1:26" s="1425" customFormat="1" ht="24.75" customHeight="1" x14ac:dyDescent="0.15">
      <c r="A5153" s="1447">
        <v>27</v>
      </c>
      <c r="B5153" s="1369"/>
      <c r="C5153" s="1369"/>
      <c r="D5153" s="1369"/>
      <c r="E5153" s="1369"/>
      <c r="F5153" s="1369"/>
      <c r="G5153" s="1369"/>
      <c r="H5153" s="1369"/>
      <c r="I5153" s="1369"/>
      <c r="J5153" s="1369"/>
      <c r="K5153" s="1369"/>
      <c r="L5153" s="1369"/>
      <c r="M5153" s="1369"/>
      <c r="N5153" s="1369"/>
      <c r="O5153" s="1369"/>
      <c r="P5153" s="1369"/>
      <c r="Q5153" s="1369"/>
      <c r="R5153" s="1369"/>
      <c r="S5153" s="1369"/>
      <c r="T5153" s="1376"/>
      <c r="U5153" s="1380"/>
      <c r="V5153" s="1366"/>
      <c r="W5153" s="1366"/>
      <c r="X5153" s="1366"/>
      <c r="Y5153" s="1366"/>
      <c r="Z5153" s="1375"/>
    </row>
    <row r="5154" spans="1:26" s="1425" customFormat="1" ht="24.75" customHeight="1" x14ac:dyDescent="0.15">
      <c r="A5154" s="1447">
        <v>28</v>
      </c>
      <c r="B5154" s="1369"/>
      <c r="C5154" s="1369"/>
      <c r="D5154" s="1369"/>
      <c r="E5154" s="1369"/>
      <c r="F5154" s="1369"/>
      <c r="G5154" s="1369"/>
      <c r="H5154" s="1369"/>
      <c r="I5154" s="1369"/>
      <c r="J5154" s="1369"/>
      <c r="K5154" s="1369"/>
      <c r="L5154" s="1369"/>
      <c r="M5154" s="1369"/>
      <c r="N5154" s="1369"/>
      <c r="O5154" s="1369"/>
      <c r="P5154" s="1369"/>
      <c r="Q5154" s="1369"/>
      <c r="R5154" s="1369"/>
      <c r="S5154" s="1369"/>
      <c r="T5154" s="1376"/>
      <c r="U5154" s="1380"/>
      <c r="V5154" s="1366"/>
      <c r="W5154" s="1366"/>
      <c r="X5154" s="1366"/>
      <c r="Y5154" s="1366"/>
      <c r="Z5154" s="1375"/>
    </row>
    <row r="5155" spans="1:26" s="1425" customFormat="1" ht="24.75" customHeight="1" x14ac:dyDescent="0.15">
      <c r="A5155" s="1447">
        <v>29</v>
      </c>
      <c r="B5155" s="1369"/>
      <c r="C5155" s="1369"/>
      <c r="D5155" s="1369"/>
      <c r="E5155" s="1369"/>
      <c r="F5155" s="1369"/>
      <c r="G5155" s="1369"/>
      <c r="H5155" s="1369"/>
      <c r="I5155" s="1369"/>
      <c r="J5155" s="1369"/>
      <c r="K5155" s="1369"/>
      <c r="L5155" s="1369"/>
      <c r="M5155" s="1369"/>
      <c r="N5155" s="1369"/>
      <c r="O5155" s="1369"/>
      <c r="P5155" s="1369"/>
      <c r="Q5155" s="1369"/>
      <c r="R5155" s="1369"/>
      <c r="S5155" s="1369"/>
      <c r="T5155" s="1376"/>
      <c r="U5155" s="1380"/>
      <c r="V5155" s="1366"/>
      <c r="W5155" s="1366"/>
      <c r="X5155" s="1366"/>
      <c r="Y5155" s="1366"/>
      <c r="Z5155" s="1375"/>
    </row>
    <row r="5156" spans="1:26" s="1425" customFormat="1" ht="24.75" customHeight="1" x14ac:dyDescent="0.15">
      <c r="A5156" s="1447">
        <v>30</v>
      </c>
      <c r="B5156" s="1387"/>
      <c r="C5156" s="1387"/>
      <c r="D5156" s="1387"/>
      <c r="E5156" s="1387"/>
      <c r="F5156" s="1387"/>
      <c r="G5156" s="1387"/>
      <c r="H5156" s="1387"/>
      <c r="I5156" s="1387"/>
      <c r="J5156" s="1387"/>
      <c r="K5156" s="1387"/>
      <c r="L5156" s="1387"/>
      <c r="M5156" s="1387"/>
      <c r="N5156" s="1387"/>
      <c r="O5156" s="1387"/>
      <c r="P5156" s="1387"/>
      <c r="Q5156" s="1387"/>
      <c r="R5156" s="1387"/>
      <c r="S5156" s="1387"/>
      <c r="T5156" s="1388"/>
      <c r="U5156" s="1389"/>
      <c r="V5156" s="1366"/>
      <c r="W5156" s="1366"/>
      <c r="X5156" s="1366"/>
      <c r="Y5156" s="1366"/>
      <c r="Z5156" s="1375"/>
    </row>
    <row r="5157" spans="1:26" s="1425" customFormat="1" ht="24.75" customHeight="1" x14ac:dyDescent="0.15">
      <c r="A5157" s="1447">
        <v>31</v>
      </c>
      <c r="B5157" s="1387"/>
      <c r="C5157" s="1387"/>
      <c r="D5157" s="1387"/>
      <c r="E5157" s="1387"/>
      <c r="F5157" s="1387"/>
      <c r="G5157" s="1387"/>
      <c r="H5157" s="1387"/>
      <c r="I5157" s="1387"/>
      <c r="J5157" s="1387"/>
      <c r="K5157" s="1387"/>
      <c r="L5157" s="1387"/>
      <c r="M5157" s="1387"/>
      <c r="N5157" s="1387"/>
      <c r="O5157" s="1387"/>
      <c r="P5157" s="1387"/>
      <c r="Q5157" s="1387"/>
      <c r="R5157" s="1387"/>
      <c r="S5157" s="1387"/>
      <c r="T5157" s="1388"/>
      <c r="U5157" s="1389"/>
      <c r="V5157" s="1366"/>
      <c r="W5157" s="1366"/>
      <c r="X5157" s="1366"/>
      <c r="Y5157" s="1366"/>
      <c r="Z5157" s="1375"/>
    </row>
    <row r="5158" spans="1:26" s="1425" customFormat="1" ht="24.75" customHeight="1" x14ac:dyDescent="0.15">
      <c r="A5158" s="1447">
        <v>32</v>
      </c>
      <c r="B5158" s="1387"/>
      <c r="C5158" s="1387"/>
      <c r="D5158" s="1387"/>
      <c r="E5158" s="1387"/>
      <c r="F5158" s="1387"/>
      <c r="G5158" s="1387"/>
      <c r="H5158" s="1387"/>
      <c r="I5158" s="1387"/>
      <c r="J5158" s="1387"/>
      <c r="K5158" s="1387"/>
      <c r="L5158" s="1387"/>
      <c r="M5158" s="1387"/>
      <c r="N5158" s="1387"/>
      <c r="O5158" s="1387"/>
      <c r="P5158" s="1387"/>
      <c r="Q5158" s="1387"/>
      <c r="R5158" s="1387"/>
      <c r="S5158" s="1387"/>
      <c r="T5158" s="1388"/>
      <c r="U5158" s="1389"/>
      <c r="V5158" s="1366"/>
      <c r="W5158" s="1366"/>
      <c r="X5158" s="1366"/>
      <c r="Y5158" s="1366"/>
      <c r="Z5158" s="1375"/>
    </row>
    <row r="5159" spans="1:26" s="1425" customFormat="1" ht="24.75" customHeight="1" thickBot="1" x14ac:dyDescent="0.2">
      <c r="A5159" s="779">
        <v>33</v>
      </c>
      <c r="B5159" s="1387"/>
      <c r="C5159" s="1387"/>
      <c r="D5159" s="1387"/>
      <c r="E5159" s="1387"/>
      <c r="F5159" s="1387"/>
      <c r="G5159" s="1374"/>
      <c r="H5159" s="1374"/>
      <c r="I5159" s="1374"/>
      <c r="J5159" s="1374"/>
      <c r="K5159" s="1374"/>
      <c r="L5159" s="1374"/>
      <c r="M5159" s="1374"/>
      <c r="N5159" s="1374"/>
      <c r="O5159" s="1374"/>
      <c r="P5159" s="1374"/>
      <c r="Q5159" s="1374"/>
      <c r="R5159" s="1374"/>
      <c r="S5159" s="1374"/>
      <c r="T5159" s="1382"/>
      <c r="U5159" s="1383"/>
      <c r="V5159" s="1366"/>
      <c r="W5159" s="1366"/>
      <c r="X5159" s="1366"/>
      <c r="Y5159" s="1366"/>
      <c r="Z5159" s="1375"/>
    </row>
    <row r="5160" spans="1:26" s="1425" customFormat="1" ht="24.75" customHeight="1" thickBot="1" x14ac:dyDescent="0.2">
      <c r="A5160" s="1469" t="s">
        <v>2345</v>
      </c>
      <c r="B5160" s="1470"/>
      <c r="C5160" s="1471" t="s">
        <v>2322</v>
      </c>
      <c r="D5160" s="1472"/>
      <c r="E5160" s="1472"/>
      <c r="F5160" s="1473"/>
      <c r="G5160" s="1375"/>
      <c r="H5160" s="1375"/>
      <c r="I5160" s="1375"/>
      <c r="J5160" s="1375"/>
      <c r="K5160" s="1375"/>
      <c r="L5160" s="1375"/>
      <c r="M5160" s="1375"/>
      <c r="N5160" s="1375"/>
      <c r="O5160" s="1375"/>
      <c r="P5160" s="1375"/>
      <c r="Q5160" s="1375"/>
      <c r="R5160" s="1375"/>
      <c r="S5160" s="1375"/>
      <c r="T5160" s="1401"/>
      <c r="U5160" s="1401"/>
      <c r="V5160" s="1366"/>
      <c r="W5160" s="1366"/>
      <c r="X5160" s="1366"/>
      <c r="Y5160" s="1366"/>
      <c r="Z5160" s="1375"/>
    </row>
    <row r="5161" spans="1:26" s="1303" customFormat="1" ht="31.5" customHeight="1" thickBot="1" x14ac:dyDescent="0.2">
      <c r="A5161" s="1476" t="s">
        <v>1869</v>
      </c>
      <c r="B5161" s="1477"/>
      <c r="C5161" s="1477"/>
      <c r="D5161" s="1477"/>
      <c r="E5161" s="1478"/>
      <c r="F5161" s="1162" t="s">
        <v>1870</v>
      </c>
      <c r="G5161" s="1162"/>
      <c r="H5161" s="1693" t="s">
        <v>1871</v>
      </c>
      <c r="I5161" s="1694"/>
      <c r="J5161" s="1694"/>
      <c r="K5161" s="1163" t="s">
        <v>1872</v>
      </c>
      <c r="L5161" s="1568" t="s">
        <v>1714</v>
      </c>
      <c r="M5161" s="1568"/>
      <c r="N5161" s="1569"/>
      <c r="O5161" s="1170"/>
      <c r="P5161" s="1165"/>
      <c r="Q5161" s="1165"/>
      <c r="R5161" s="1165"/>
      <c r="S5161" s="1162"/>
      <c r="T5161" s="1648" t="s">
        <v>1873</v>
      </c>
      <c r="U5161" s="1649"/>
      <c r="V5161" s="1274">
        <f>V5163/V5168</f>
        <v>1.4849290780141843E-2</v>
      </c>
      <c r="W5161" s="1274">
        <f>W5163/W5168</f>
        <v>1.445578231292516E-2</v>
      </c>
      <c r="X5161" s="1302">
        <f>AVERAGE(V5161,W5161)</f>
        <v>1.4652536546533501E-2</v>
      </c>
      <c r="Y5161" s="1167" t="s">
        <v>136</v>
      </c>
      <c r="Z5161" s="1168">
        <f>ROUND(X5161*1440,0)/1440</f>
        <v>1.4583333333333334E-2</v>
      </c>
    </row>
    <row r="5162" spans="1:26" s="1303" customFormat="1" ht="12.75" thickBot="1" x14ac:dyDescent="0.2">
      <c r="A5162" s="1162"/>
      <c r="B5162" s="1162"/>
      <c r="C5162" s="1162"/>
      <c r="D5162" s="1162"/>
      <c r="E5162" s="1162"/>
      <c r="F5162" s="1162"/>
      <c r="G5162" s="1162"/>
      <c r="H5162" s="1162"/>
      <c r="I5162" s="1162"/>
      <c r="J5162" s="1162"/>
      <c r="K5162" s="1162"/>
      <c r="L5162" s="1162"/>
      <c r="M5162" s="1162"/>
      <c r="N5162" s="1162"/>
      <c r="O5162" s="1170"/>
      <c r="P5162" s="1170"/>
      <c r="Q5162" s="1170"/>
      <c r="R5162" s="1162"/>
      <c r="S5162" s="1162"/>
      <c r="T5162" s="1291"/>
      <c r="U5162" s="1291"/>
      <c r="V5162" s="1274">
        <f>B5171</f>
        <v>0.23958333333333334</v>
      </c>
      <c r="W5162" s="1274">
        <f>C5167</f>
        <v>0.23611111111111113</v>
      </c>
      <c r="X5162" s="1256"/>
      <c r="Y5162" s="1162"/>
      <c r="Z5162" s="1169"/>
    </row>
    <row r="5163" spans="1:26" s="1303" customFormat="1" ht="20.100000000000001" customHeight="1" thickBot="1" x14ac:dyDescent="0.2">
      <c r="A5163" s="1760" t="s">
        <v>137</v>
      </c>
      <c r="B5163" s="1761"/>
      <c r="C5163" s="1313" t="s">
        <v>1874</v>
      </c>
      <c r="D5163" s="988"/>
      <c r="E5163" s="988"/>
      <c r="F5163" s="988"/>
      <c r="G5163" s="988"/>
      <c r="H5163" s="988"/>
      <c r="I5163" s="1315"/>
      <c r="J5163" s="1194"/>
      <c r="K5163" s="1162"/>
      <c r="L5163" s="1162"/>
      <c r="M5163" s="1162"/>
      <c r="N5163" s="1674" t="s">
        <v>3</v>
      </c>
      <c r="O5163" s="1675"/>
      <c r="P5163" s="1676">
        <f>MINUTE(Z5161)</f>
        <v>21</v>
      </c>
      <c r="Q5163" s="1677"/>
      <c r="R5163" s="1162"/>
      <c r="S5163" s="1171" t="s">
        <v>139</v>
      </c>
      <c r="T5163" s="1526">
        <v>3.888888888888889E-2</v>
      </c>
      <c r="U5163" s="1527"/>
      <c r="V5163" s="1274">
        <f>V5164-V5162</f>
        <v>0.69791666666666663</v>
      </c>
      <c r="W5163" s="1274">
        <f>W5164-W5162</f>
        <v>0.70833333333333282</v>
      </c>
      <c r="X5163" s="1256"/>
      <c r="Y5163" s="1162"/>
      <c r="Z5163" s="1169"/>
    </row>
    <row r="5164" spans="1:26" s="1303" customFormat="1" ht="12.75" thickBot="1" x14ac:dyDescent="0.2">
      <c r="A5164" s="1162"/>
      <c r="B5164" s="1162"/>
      <c r="C5164" s="1162"/>
      <c r="D5164" s="1162"/>
      <c r="E5164" s="1162"/>
      <c r="F5164" s="1162"/>
      <c r="G5164" s="1162"/>
      <c r="H5164" s="1162"/>
      <c r="I5164" s="1162"/>
      <c r="J5164" s="1162"/>
      <c r="K5164" s="1162"/>
      <c r="L5164" s="1162"/>
      <c r="M5164" s="1162"/>
      <c r="N5164" s="1162"/>
      <c r="O5164" s="1162"/>
      <c r="P5164" s="1162"/>
      <c r="Q5164" s="1162"/>
      <c r="R5164" s="1162"/>
      <c r="S5164" s="1162"/>
      <c r="T5164" s="1291"/>
      <c r="U5164" s="1291"/>
      <c r="V5164" s="1274">
        <f>P5168</f>
        <v>0.9375</v>
      </c>
      <c r="W5164" s="1274">
        <f>O5173</f>
        <v>0.94444444444444398</v>
      </c>
      <c r="X5164" s="1256"/>
      <c r="Y5164" s="1162"/>
      <c r="Z5164" s="1169"/>
    </row>
    <row r="5165" spans="1:26" s="1303" customFormat="1" ht="24.75" customHeight="1" x14ac:dyDescent="0.15">
      <c r="A5165" s="1762" t="s">
        <v>1875</v>
      </c>
      <c r="B5165" s="1759">
        <v>1</v>
      </c>
      <c r="C5165" s="1759"/>
      <c r="D5165" s="1759">
        <v>2</v>
      </c>
      <c r="E5165" s="1759"/>
      <c r="F5165" s="1759">
        <v>3</v>
      </c>
      <c r="G5165" s="1759"/>
      <c r="H5165" s="1759">
        <v>4</v>
      </c>
      <c r="I5165" s="1759"/>
      <c r="J5165" s="1759">
        <v>5</v>
      </c>
      <c r="K5165" s="1759"/>
      <c r="L5165" s="1759">
        <v>6</v>
      </c>
      <c r="M5165" s="1759"/>
      <c r="N5165" s="1759">
        <v>7</v>
      </c>
      <c r="O5165" s="1759"/>
      <c r="P5165" s="1759">
        <v>8</v>
      </c>
      <c r="Q5165" s="1759"/>
      <c r="R5165" s="1759">
        <v>9</v>
      </c>
      <c r="S5165" s="1759"/>
      <c r="T5165" s="1501">
        <v>10</v>
      </c>
      <c r="U5165" s="1502"/>
      <c r="V5165" s="1291"/>
      <c r="W5165" s="1291"/>
      <c r="X5165" s="1256"/>
      <c r="Y5165" s="1162"/>
      <c r="Z5165" s="1169"/>
    </row>
    <row r="5166" spans="1:26" s="1303" customFormat="1" ht="24.75" customHeight="1" x14ac:dyDescent="0.15">
      <c r="A5166" s="1763"/>
      <c r="B5166" s="1183" t="s">
        <v>1876</v>
      </c>
      <c r="C5166" s="1174" t="s">
        <v>1714</v>
      </c>
      <c r="D5166" s="1183" t="s">
        <v>474</v>
      </c>
      <c r="E5166" s="1174" t="s">
        <v>1714</v>
      </c>
      <c r="F5166" s="1183" t="s">
        <v>1877</v>
      </c>
      <c r="G5166" s="1174" t="s">
        <v>1878</v>
      </c>
      <c r="H5166" s="1183" t="s">
        <v>1877</v>
      </c>
      <c r="I5166" s="1174" t="s">
        <v>1879</v>
      </c>
      <c r="J5166" s="1183" t="s">
        <v>474</v>
      </c>
      <c r="K5166" s="1174" t="s">
        <v>1879</v>
      </c>
      <c r="L5166" s="1183" t="s">
        <v>1876</v>
      </c>
      <c r="M5166" s="1174" t="s">
        <v>1879</v>
      </c>
      <c r="N5166" s="1183" t="s">
        <v>474</v>
      </c>
      <c r="O5166" s="1174" t="s">
        <v>1714</v>
      </c>
      <c r="P5166" s="1183" t="s">
        <v>1880</v>
      </c>
      <c r="Q5166" s="1174"/>
      <c r="R5166" s="1174"/>
      <c r="S5166" s="1174"/>
      <c r="T5166" s="1262"/>
      <c r="U5166" s="1266"/>
      <c r="V5166" s="1291"/>
      <c r="W5166" s="1291"/>
      <c r="X5166" s="1256"/>
      <c r="Y5166" s="1162"/>
      <c r="Z5166" s="1169"/>
    </row>
    <row r="5167" spans="1:26" s="1303" customFormat="1" ht="24.75" customHeight="1" x14ac:dyDescent="0.15">
      <c r="A5167" s="1184" t="s">
        <v>1881</v>
      </c>
      <c r="B5167" s="1099"/>
      <c r="C5167" s="218">
        <v>0.23611111111111113</v>
      </c>
      <c r="D5167" s="1101">
        <v>0.28333333333333333</v>
      </c>
      <c r="E5167" s="1101">
        <v>0.32361111111111113</v>
      </c>
      <c r="F5167" s="1101">
        <v>0.38958333333333334</v>
      </c>
      <c r="G5167" s="1101">
        <v>0.42986111111111108</v>
      </c>
      <c r="H5167" s="1101">
        <v>0.49374999999999997</v>
      </c>
      <c r="I5167" s="1099">
        <v>0.53402777777777777</v>
      </c>
      <c r="J5167" s="1099">
        <v>0.59861111111111109</v>
      </c>
      <c r="K5167" s="1099">
        <v>0.63888888888888895</v>
      </c>
      <c r="L5167" s="1101">
        <v>0.7055555555555556</v>
      </c>
      <c r="M5167" s="1101">
        <v>0.74583333333333324</v>
      </c>
      <c r="N5167" s="1099">
        <v>0.8125</v>
      </c>
      <c r="O5167" s="1099">
        <v>0.85277777777777775</v>
      </c>
      <c r="P5167" s="1099">
        <v>0.92222222222222217</v>
      </c>
      <c r="Q5167" s="1099"/>
      <c r="R5167" s="68"/>
      <c r="S5167" s="1265"/>
      <c r="T5167" s="1265"/>
      <c r="U5167" s="1269"/>
      <c r="V5167" s="21">
        <f>COUNTA(B5167:U5199)</f>
        <v>96</v>
      </c>
      <c r="W5167" s="22">
        <f>V5167/7/2</f>
        <v>6.8571428571428568</v>
      </c>
      <c r="X5167" s="1256"/>
      <c r="Y5167" s="1162"/>
      <c r="Z5167" s="1176"/>
    </row>
    <row r="5168" spans="1:26" s="1303" customFormat="1" ht="24.75" customHeight="1" x14ac:dyDescent="0.15">
      <c r="A5168" s="1184" t="s">
        <v>1882</v>
      </c>
      <c r="B5168" s="218"/>
      <c r="C5168" s="218">
        <v>0.24583333333333335</v>
      </c>
      <c r="D5168" s="1101">
        <v>0.2986111111111111</v>
      </c>
      <c r="E5168" s="1101">
        <v>0.33888888888888885</v>
      </c>
      <c r="F5168" s="1101">
        <v>0.40416666666666662</v>
      </c>
      <c r="G5168" s="1101">
        <v>0.44444444444444442</v>
      </c>
      <c r="H5168" s="1101">
        <v>0.5083333333333333</v>
      </c>
      <c r="I5168" s="1099">
        <v>0.54861111111111105</v>
      </c>
      <c r="J5168" s="1099">
        <v>0.61388888888888882</v>
      </c>
      <c r="K5168" s="1099">
        <v>0.65416666666666667</v>
      </c>
      <c r="L5168" s="1101">
        <v>0.72083333333333333</v>
      </c>
      <c r="M5168" s="1101">
        <v>0.76111111111111107</v>
      </c>
      <c r="N5168" s="1099">
        <v>0.82777777777777783</v>
      </c>
      <c r="O5168" s="1099">
        <v>0.86805555555555547</v>
      </c>
      <c r="P5168" s="1099">
        <v>0.9375</v>
      </c>
      <c r="Q5168" s="1099"/>
      <c r="R5168" s="68"/>
      <c r="S5168" s="1265"/>
      <c r="T5168" s="1265"/>
      <c r="U5168" s="1269"/>
      <c r="V5168" s="1270">
        <f>COUNTA(B5167:B5199,D5167:D5199,F5167:F5199,H5167:H5199,J5167:J5199,L5167:L5199,N5167:N5199,P5167:P5199,R5167:R5199,T5167:T5199)</f>
        <v>47</v>
      </c>
      <c r="W5168" s="1270">
        <f>COUNTA(C5167:C5199,E5167:E5199,G5167:G5199,I5167:I5199,K5167:K5199,M5167:M5199,O5167:O5199,Q5167:Q5199,S5167:S5199,U5167:U5199)</f>
        <v>49</v>
      </c>
      <c r="X5168" s="1256"/>
      <c r="Y5168" s="1162">
        <f>(V5168+W5168)/2</f>
        <v>48</v>
      </c>
      <c r="Z5168" s="1176"/>
    </row>
    <row r="5169" spans="1:26" s="1303" customFormat="1" ht="24.75" customHeight="1" x14ac:dyDescent="0.15">
      <c r="A5169" s="1184" t="s">
        <v>1883</v>
      </c>
      <c r="B5169" s="1100"/>
      <c r="C5169" s="218">
        <v>0.25555555555555598</v>
      </c>
      <c r="D5169" s="1101">
        <v>0.31388888888888899</v>
      </c>
      <c r="E5169" s="1101">
        <v>0.35416666666666702</v>
      </c>
      <c r="F5169" s="1101">
        <v>0.41875000000000001</v>
      </c>
      <c r="G5169" s="1101">
        <v>0.45902777777777798</v>
      </c>
      <c r="H5169" s="1101">
        <v>0.52291666666666703</v>
      </c>
      <c r="I5169" s="1099">
        <v>0.563194444444444</v>
      </c>
      <c r="J5169" s="1099">
        <v>0.62916666666666698</v>
      </c>
      <c r="K5169" s="1099">
        <v>0.66944444444444395</v>
      </c>
      <c r="L5169" s="1101">
        <v>0.73611111111111105</v>
      </c>
      <c r="M5169" s="1101">
        <v>0.77638888888888902</v>
      </c>
      <c r="N5169" s="1099">
        <v>0.843055555555556</v>
      </c>
      <c r="O5169" s="1099">
        <v>0.88333333333333297</v>
      </c>
      <c r="P5169" s="1099"/>
      <c r="Q5169" s="1099"/>
      <c r="R5169" s="68"/>
      <c r="S5169" s="1265"/>
      <c r="T5169" s="1265"/>
      <c r="U5169" s="1269"/>
      <c r="V5169" s="1291"/>
      <c r="W5169" s="1291"/>
      <c r="X5169" s="1256"/>
      <c r="Y5169" s="1162" t="s">
        <v>1884</v>
      </c>
      <c r="Z5169" s="1176"/>
    </row>
    <row r="5170" spans="1:26" s="1303" customFormat="1" ht="24.75" customHeight="1" x14ac:dyDescent="0.15">
      <c r="A5170" s="1060" t="s">
        <v>1885</v>
      </c>
      <c r="B5170" s="1099"/>
      <c r="C5170" s="218">
        <v>0.26597222222222222</v>
      </c>
      <c r="D5170" s="1101">
        <v>0.329166666666667</v>
      </c>
      <c r="E5170" s="1101">
        <v>0.36944444444444402</v>
      </c>
      <c r="F5170" s="1101">
        <v>0.43333333333333302</v>
      </c>
      <c r="G5170" s="1101">
        <v>0.47361111111111098</v>
      </c>
      <c r="H5170" s="1101">
        <v>0.53749999999999998</v>
      </c>
      <c r="I5170" s="1099">
        <v>0.57777777777777795</v>
      </c>
      <c r="J5170" s="1099">
        <v>0.64444444444444404</v>
      </c>
      <c r="K5170" s="1099">
        <v>0.68472222222222201</v>
      </c>
      <c r="L5170" s="1101">
        <v>0.75138888888888899</v>
      </c>
      <c r="M5170" s="1101">
        <v>0.79166666666666696</v>
      </c>
      <c r="N5170" s="1099">
        <v>0.85833333333333395</v>
      </c>
      <c r="O5170" s="1099">
        <v>0.89861111111111103</v>
      </c>
      <c r="P5170" s="1099"/>
      <c r="Q5170" s="1099"/>
      <c r="R5170" s="68"/>
      <c r="S5170" s="1265"/>
      <c r="T5170" s="1265"/>
      <c r="U5170" s="1269"/>
      <c r="V5170" s="1279">
        <f>N5172-N5171</f>
        <v>1.5972222222221388E-2</v>
      </c>
      <c r="W5170" s="1279">
        <f>O5169-O5168</f>
        <v>1.5277777777777501E-2</v>
      </c>
      <c r="X5170" s="1256"/>
      <c r="Y5170" s="1162"/>
      <c r="Z5170" s="1176"/>
    </row>
    <row r="5171" spans="1:26" s="1303" customFormat="1" ht="24.75" customHeight="1" x14ac:dyDescent="0.15">
      <c r="A5171" s="1184" t="s">
        <v>1886</v>
      </c>
      <c r="B5171" s="1099">
        <v>0.23958333333333334</v>
      </c>
      <c r="C5171" s="218">
        <v>0.27777777777777779</v>
      </c>
      <c r="D5171" s="1101">
        <v>0.344444444444444</v>
      </c>
      <c r="E5171" s="1101">
        <v>0.38472222222222202</v>
      </c>
      <c r="F5171" s="1101">
        <v>0.44861111111111113</v>
      </c>
      <c r="G5171" s="1101">
        <v>0.48888888888888887</v>
      </c>
      <c r="H5171" s="1101">
        <v>0.55277777777777781</v>
      </c>
      <c r="I5171" s="1099">
        <v>0.59305555555555556</v>
      </c>
      <c r="J5171" s="1099">
        <v>0.65972222222222199</v>
      </c>
      <c r="K5171" s="1099">
        <v>0.7</v>
      </c>
      <c r="L5171" s="1101">
        <v>0.76666666666666605</v>
      </c>
      <c r="M5171" s="1101">
        <v>0.80694444444444502</v>
      </c>
      <c r="N5171" s="1099">
        <v>0.87430555555555556</v>
      </c>
      <c r="O5171" s="1099">
        <v>0.91388888888888897</v>
      </c>
      <c r="P5171" s="1099"/>
      <c r="Q5171" s="1099"/>
      <c r="R5171" s="68"/>
      <c r="S5171" s="1265"/>
      <c r="T5171" s="1265"/>
      <c r="U5171" s="1269"/>
      <c r="V5171" s="1279">
        <f>N5173-N5172</f>
        <v>1.5972222222222054E-2</v>
      </c>
      <c r="W5171" s="1279">
        <f>O5170-O5169</f>
        <v>1.5277777777778057E-2</v>
      </c>
      <c r="X5171" s="1256"/>
      <c r="Y5171" s="1162"/>
      <c r="Z5171" s="1176"/>
    </row>
    <row r="5172" spans="1:26" s="1303" customFormat="1" ht="24.75" customHeight="1" x14ac:dyDescent="0.15">
      <c r="A5172" s="1184" t="s">
        <v>1887</v>
      </c>
      <c r="B5172" s="1099">
        <v>0.25347222222222221</v>
      </c>
      <c r="C5172" s="218">
        <v>0.29305555555555557</v>
      </c>
      <c r="D5172" s="1101">
        <v>0.359722222222222</v>
      </c>
      <c r="E5172" s="1101">
        <v>0.4</v>
      </c>
      <c r="F5172" s="1101">
        <v>0.46388888888888902</v>
      </c>
      <c r="G5172" s="1101">
        <v>0.50416666666666698</v>
      </c>
      <c r="H5172" s="1101">
        <v>0.56805555555555598</v>
      </c>
      <c r="I5172" s="1099">
        <v>0.60833333333333295</v>
      </c>
      <c r="J5172" s="1099">
        <v>0.67500000000000004</v>
      </c>
      <c r="K5172" s="1099">
        <v>0.71527777777777801</v>
      </c>
      <c r="L5172" s="1101">
        <v>0.781944444444444</v>
      </c>
      <c r="M5172" s="1101">
        <v>0.82222222222222197</v>
      </c>
      <c r="N5172" s="1099">
        <v>0.89027777777777695</v>
      </c>
      <c r="O5172" s="1099">
        <v>0.92916666666666603</v>
      </c>
      <c r="P5172" s="1099"/>
      <c r="Q5172" s="1099"/>
      <c r="R5172" s="68"/>
      <c r="S5172" s="1265"/>
      <c r="T5172" s="1265"/>
      <c r="U5172" s="1269"/>
      <c r="V5172" s="1279">
        <f>P5167-N5173</f>
        <v>1.5972222222223165E-2</v>
      </c>
      <c r="W5172" s="1279">
        <f>O5171-O5170</f>
        <v>1.5277777777777946E-2</v>
      </c>
      <c r="X5172" s="1256"/>
      <c r="Y5172" s="1162"/>
      <c r="Z5172" s="1176"/>
    </row>
    <row r="5173" spans="1:26" s="1303" customFormat="1" ht="24.75" customHeight="1" x14ac:dyDescent="0.15">
      <c r="A5173" s="1184" t="s">
        <v>1868</v>
      </c>
      <c r="B5173" s="1099">
        <v>0.26736111111111099</v>
      </c>
      <c r="C5173" s="218">
        <v>0.30763888888888891</v>
      </c>
      <c r="D5173" s="1101">
        <v>0.375</v>
      </c>
      <c r="E5173" s="1101">
        <v>0.41527777777777702</v>
      </c>
      <c r="F5173" s="1101">
        <v>0.47916666666666702</v>
      </c>
      <c r="G5173" s="1101">
        <v>0.51944444444444504</v>
      </c>
      <c r="H5173" s="1101">
        <v>0.58333333333333304</v>
      </c>
      <c r="I5173" s="1099">
        <v>0.62361111111111101</v>
      </c>
      <c r="J5173" s="1099">
        <v>0.69027777777777699</v>
      </c>
      <c r="K5173" s="1099">
        <v>0.73055555555555496</v>
      </c>
      <c r="L5173" s="1101">
        <v>0.79722222222222205</v>
      </c>
      <c r="M5173" s="1101">
        <v>0.83750000000000002</v>
      </c>
      <c r="N5173" s="1099">
        <v>0.906249999999999</v>
      </c>
      <c r="O5173" s="1099">
        <v>0.94444444444444398</v>
      </c>
      <c r="P5173" s="1099"/>
      <c r="Q5173" s="1099"/>
      <c r="R5173" s="68"/>
      <c r="S5173" s="1265"/>
      <c r="T5173" s="1265"/>
      <c r="U5173" s="1269"/>
      <c r="V5173" s="1279">
        <f>P5168-P5167</f>
        <v>1.5277777777777835E-2</v>
      </c>
      <c r="W5173" s="1279">
        <f>O5172-O5171</f>
        <v>1.5277777777777057E-2</v>
      </c>
      <c r="X5173" s="1256"/>
      <c r="Y5173" s="1162"/>
      <c r="Z5173" s="1187"/>
    </row>
    <row r="5174" spans="1:26" s="1303" customFormat="1" ht="24.75" customHeight="1" x14ac:dyDescent="0.15">
      <c r="A5174" s="1184">
        <v>8</v>
      </c>
      <c r="B5174" s="1045"/>
      <c r="C5174" s="1050"/>
      <c r="D5174" s="1045"/>
      <c r="E5174" s="1051"/>
      <c r="F5174" s="1046"/>
      <c r="G5174" s="1051"/>
      <c r="H5174" s="1046"/>
      <c r="I5174" s="1051"/>
      <c r="J5174" s="1046"/>
      <c r="K5174" s="1051"/>
      <c r="L5174" s="1046"/>
      <c r="M5174" s="1051"/>
      <c r="N5174" s="738"/>
      <c r="O5174" s="738"/>
      <c r="P5174" s="1257"/>
      <c r="Q5174" s="1257"/>
      <c r="R5174" s="68"/>
      <c r="S5174" s="1265"/>
      <c r="T5174" s="1265"/>
      <c r="U5174" s="1269"/>
      <c r="V5174" s="1279"/>
      <c r="W5174" s="1279">
        <f>O5173-O5172</f>
        <v>1.5277777777777946E-2</v>
      </c>
      <c r="X5174" s="1256"/>
      <c r="Y5174" s="1162"/>
      <c r="Z5174" s="1176"/>
    </row>
    <row r="5175" spans="1:26" s="1303" customFormat="1" ht="24.75" customHeight="1" x14ac:dyDescent="0.15">
      <c r="A5175" s="1184">
        <v>9</v>
      </c>
      <c r="B5175" s="1045"/>
      <c r="C5175" s="1052"/>
      <c r="D5175" s="1045"/>
      <c r="E5175" s="1051"/>
      <c r="F5175" s="1046"/>
      <c r="G5175" s="1051"/>
      <c r="H5175" s="1046"/>
      <c r="I5175" s="1051"/>
      <c r="J5175" s="1046"/>
      <c r="K5175" s="1051"/>
      <c r="L5175" s="1046"/>
      <c r="M5175" s="1051"/>
      <c r="N5175" s="738"/>
      <c r="O5175" s="738"/>
      <c r="P5175" s="1257"/>
      <c r="Q5175" s="1257"/>
      <c r="R5175" s="68"/>
      <c r="S5175" s="1265"/>
      <c r="T5175" s="1265"/>
      <c r="U5175" s="1269"/>
      <c r="V5175" s="517"/>
      <c r="W5175" s="517"/>
      <c r="X5175" s="1256"/>
      <c r="Y5175" s="1162"/>
      <c r="Z5175" s="1176"/>
    </row>
    <row r="5176" spans="1:26" s="1303" customFormat="1" ht="24.75" customHeight="1" x14ac:dyDescent="0.15">
      <c r="A5176" s="1184">
        <v>10</v>
      </c>
      <c r="B5176" s="1045"/>
      <c r="C5176" s="1050"/>
      <c r="D5176" s="1045"/>
      <c r="E5176" s="1051"/>
      <c r="F5176" s="1046"/>
      <c r="G5176" s="1051"/>
      <c r="H5176" s="1046"/>
      <c r="I5176" s="1051"/>
      <c r="J5176" s="1046"/>
      <c r="K5176" s="1051"/>
      <c r="L5176" s="1046"/>
      <c r="M5176" s="1051"/>
      <c r="N5176" s="738"/>
      <c r="O5176" s="738"/>
      <c r="P5176" s="1257"/>
      <c r="Q5176" s="1257"/>
      <c r="R5176" s="68"/>
      <c r="S5176" s="1265"/>
      <c r="T5176" s="1265"/>
      <c r="U5176" s="1269"/>
      <c r="V5176" s="517"/>
      <c r="W5176" s="517"/>
      <c r="X5176" s="1162"/>
      <c r="Y5176" s="1162"/>
      <c r="Z5176" s="1176"/>
    </row>
    <row r="5177" spans="1:26" s="1303" customFormat="1" ht="24.75" customHeight="1" x14ac:dyDescent="0.15">
      <c r="A5177" s="1184">
        <v>11</v>
      </c>
      <c r="B5177" s="1045"/>
      <c r="C5177" s="1052"/>
      <c r="D5177" s="1045"/>
      <c r="E5177" s="1051"/>
      <c r="F5177" s="1046"/>
      <c r="G5177" s="1051"/>
      <c r="H5177" s="1046"/>
      <c r="I5177" s="1051"/>
      <c r="J5177" s="1046"/>
      <c r="K5177" s="1051"/>
      <c r="L5177" s="1046"/>
      <c r="M5177" s="1051"/>
      <c r="N5177" s="738"/>
      <c r="O5177" s="738"/>
      <c r="P5177" s="1257"/>
      <c r="Q5177" s="1257"/>
      <c r="R5177" s="68"/>
      <c r="S5177" s="1265"/>
      <c r="T5177" s="1265"/>
      <c r="U5177" s="1269"/>
      <c r="V5177" s="517"/>
      <c r="W5177" s="517"/>
      <c r="X5177" s="1162"/>
      <c r="Y5177" s="1162"/>
      <c r="Z5177" s="1176"/>
    </row>
    <row r="5178" spans="1:26" s="1303" customFormat="1" ht="24.75" customHeight="1" x14ac:dyDescent="0.15">
      <c r="A5178" s="1184">
        <v>12</v>
      </c>
      <c r="B5178" s="1045"/>
      <c r="C5178" s="1050"/>
      <c r="D5178" s="1045"/>
      <c r="E5178" s="1051"/>
      <c r="F5178" s="1046"/>
      <c r="G5178" s="1051"/>
      <c r="H5178" s="1046"/>
      <c r="I5178" s="1051"/>
      <c r="J5178" s="1046"/>
      <c r="K5178" s="1051"/>
      <c r="L5178" s="1045"/>
      <c r="M5178" s="1051"/>
      <c r="N5178" s="738"/>
      <c r="O5178" s="738"/>
      <c r="P5178" s="1257"/>
      <c r="Q5178" s="1257"/>
      <c r="R5178" s="68"/>
      <c r="S5178" s="1265"/>
      <c r="T5178" s="1265"/>
      <c r="U5178" s="1269"/>
      <c r="V5178" s="517"/>
      <c r="W5178" s="517"/>
      <c r="X5178" s="1162"/>
      <c r="Y5178" s="1162"/>
      <c r="Z5178" s="1176"/>
    </row>
    <row r="5179" spans="1:26" s="1303" customFormat="1" ht="24.75" customHeight="1" x14ac:dyDescent="0.15">
      <c r="A5179" s="1184">
        <v>13</v>
      </c>
      <c r="B5179" s="1045"/>
      <c r="C5179" s="1052"/>
      <c r="D5179" s="1045"/>
      <c r="E5179" s="1051"/>
      <c r="F5179" s="1046"/>
      <c r="G5179" s="1051"/>
      <c r="H5179" s="1046"/>
      <c r="I5179" s="1051"/>
      <c r="J5179" s="1046"/>
      <c r="K5179" s="1051"/>
      <c r="L5179" s="1046"/>
      <c r="M5179" s="1051"/>
      <c r="N5179" s="738"/>
      <c r="O5179" s="738"/>
      <c r="P5179" s="1257"/>
      <c r="Q5179" s="1257"/>
      <c r="R5179" s="68"/>
      <c r="S5179" s="1265"/>
      <c r="T5179" s="1265"/>
      <c r="U5179" s="1269"/>
      <c r="V5179" s="115"/>
      <c r="W5179" s="115"/>
      <c r="X5179" s="1162"/>
      <c r="Y5179" s="1162"/>
      <c r="Z5179" s="1176"/>
    </row>
    <row r="5180" spans="1:26" s="1303" customFormat="1" ht="24.75" customHeight="1" x14ac:dyDescent="0.15">
      <c r="A5180" s="1184">
        <v>14</v>
      </c>
      <c r="B5180" s="1045"/>
      <c r="C5180" s="1050"/>
      <c r="D5180" s="1045"/>
      <c r="E5180" s="1051"/>
      <c r="F5180" s="1046"/>
      <c r="G5180" s="1051"/>
      <c r="H5180" s="1046"/>
      <c r="I5180" s="1051"/>
      <c r="J5180" s="1046"/>
      <c r="K5180" s="1051"/>
      <c r="L5180" s="1045"/>
      <c r="M5180" s="1051"/>
      <c r="N5180" s="738"/>
      <c r="O5180" s="738"/>
      <c r="P5180" s="1257"/>
      <c r="Q5180" s="1257"/>
      <c r="R5180" s="68"/>
      <c r="S5180" s="1265"/>
      <c r="T5180" s="1265"/>
      <c r="U5180" s="1269"/>
      <c r="V5180" s="115"/>
      <c r="W5180" s="1178"/>
      <c r="X5180" s="1162"/>
      <c r="Y5180" s="1162"/>
      <c r="Z5180" s="1176"/>
    </row>
    <row r="5181" spans="1:26" s="1303" customFormat="1" ht="24.75" customHeight="1" x14ac:dyDescent="0.15">
      <c r="A5181" s="1184">
        <v>15</v>
      </c>
      <c r="B5181" s="1045"/>
      <c r="C5181" s="1052"/>
      <c r="D5181" s="1045"/>
      <c r="E5181" s="1051"/>
      <c r="F5181" s="1046"/>
      <c r="G5181" s="1051"/>
      <c r="H5181" s="1046"/>
      <c r="I5181" s="1051"/>
      <c r="J5181" s="1046"/>
      <c r="K5181" s="1051"/>
      <c r="L5181" s="1046"/>
      <c r="M5181" s="1051"/>
      <c r="N5181" s="738"/>
      <c r="O5181" s="738"/>
      <c r="P5181" s="1257"/>
      <c r="Q5181" s="1257"/>
      <c r="R5181" s="68"/>
      <c r="S5181" s="1265"/>
      <c r="T5181" s="1265"/>
      <c r="U5181" s="1269"/>
      <c r="V5181" s="115"/>
      <c r="W5181" s="1178"/>
      <c r="X5181" s="1162"/>
      <c r="Y5181" s="1162"/>
      <c r="Z5181" s="1176"/>
    </row>
    <row r="5182" spans="1:26" s="1303" customFormat="1" ht="24.75" customHeight="1" x14ac:dyDescent="0.15">
      <c r="A5182" s="1184">
        <v>16</v>
      </c>
      <c r="B5182" s="1045"/>
      <c r="C5182" s="1050"/>
      <c r="D5182" s="1045"/>
      <c r="E5182" s="1051"/>
      <c r="F5182" s="1046"/>
      <c r="G5182" s="1051"/>
      <c r="H5182" s="1046"/>
      <c r="I5182" s="1051"/>
      <c r="J5182" s="1046"/>
      <c r="K5182" s="1051"/>
      <c r="L5182" s="1045"/>
      <c r="M5182" s="1051"/>
      <c r="N5182" s="738"/>
      <c r="O5182" s="738"/>
      <c r="P5182" s="1257"/>
      <c r="Q5182" s="1257"/>
      <c r="R5182" s="68"/>
      <c r="S5182" s="1265"/>
      <c r="T5182" s="1265"/>
      <c r="U5182" s="1269"/>
      <c r="V5182" s="115"/>
      <c r="W5182" s="1178"/>
      <c r="X5182" s="1162"/>
      <c r="Y5182" s="1162"/>
      <c r="Z5182" s="1176"/>
    </row>
    <row r="5183" spans="1:26" s="1303" customFormat="1" ht="24.75" customHeight="1" x14ac:dyDescent="0.15">
      <c r="A5183" s="1184">
        <v>17</v>
      </c>
      <c r="B5183" s="1179"/>
      <c r="C5183" s="1179"/>
      <c r="D5183" s="1179"/>
      <c r="E5183" s="1179"/>
      <c r="F5183" s="1186"/>
      <c r="G5183" s="1257"/>
      <c r="H5183" s="1257"/>
      <c r="I5183" s="1257"/>
      <c r="J5183" s="1257"/>
      <c r="K5183" s="1257"/>
      <c r="L5183" s="1275"/>
      <c r="M5183" s="1257"/>
      <c r="N5183" s="1275"/>
      <c r="O5183" s="1257"/>
      <c r="P5183" s="1257"/>
      <c r="Q5183" s="1257"/>
      <c r="R5183" s="68"/>
      <c r="S5183" s="1265"/>
      <c r="T5183" s="1265"/>
      <c r="U5183" s="1269"/>
      <c r="V5183" s="1188"/>
      <c r="W5183" s="1162"/>
      <c r="X5183" s="1162"/>
      <c r="Y5183" s="1162"/>
      <c r="Z5183" s="1176"/>
    </row>
    <row r="5184" spans="1:26" s="1303" customFormat="1" ht="24.75" customHeight="1" x14ac:dyDescent="0.15">
      <c r="A5184" s="1184">
        <v>18</v>
      </c>
      <c r="B5184" s="1179"/>
      <c r="C5184" s="1179"/>
      <c r="D5184" s="1179"/>
      <c r="E5184" s="1179"/>
      <c r="F5184" s="1186"/>
      <c r="G5184" s="1257"/>
      <c r="H5184" s="1257"/>
      <c r="I5184" s="1257"/>
      <c r="J5184" s="1257"/>
      <c r="K5184" s="1257"/>
      <c r="L5184" s="1275"/>
      <c r="M5184" s="1257"/>
      <c r="N5184" s="1275"/>
      <c r="O5184" s="1257"/>
      <c r="P5184" s="1257"/>
      <c r="Q5184" s="1257"/>
      <c r="R5184" s="68"/>
      <c r="S5184" s="1265"/>
      <c r="T5184" s="1265"/>
      <c r="U5184" s="1269"/>
      <c r="V5184" s="1162"/>
      <c r="W5184" s="1162"/>
      <c r="X5184" s="1162"/>
      <c r="Y5184" s="1162"/>
      <c r="Z5184" s="1176"/>
    </row>
    <row r="5185" spans="1:26" s="1303" customFormat="1" ht="24.75" customHeight="1" x14ac:dyDescent="0.15">
      <c r="A5185" s="1184">
        <v>19</v>
      </c>
      <c r="B5185" s="1179"/>
      <c r="C5185" s="1179"/>
      <c r="D5185" s="1179"/>
      <c r="E5185" s="1179"/>
      <c r="F5185" s="1179"/>
      <c r="G5185" s="1275"/>
      <c r="H5185" s="1275"/>
      <c r="I5185" s="1275"/>
      <c r="J5185" s="1275"/>
      <c r="K5185" s="1275"/>
      <c r="L5185" s="1275"/>
      <c r="M5185" s="1275"/>
      <c r="N5185" s="1275"/>
      <c r="O5185" s="1275"/>
      <c r="P5185" s="1275"/>
      <c r="Q5185" s="1275"/>
      <c r="R5185" s="1262"/>
      <c r="S5185" s="1265"/>
      <c r="T5185" s="1265"/>
      <c r="U5185" s="1269"/>
      <c r="V5185" s="1162"/>
      <c r="W5185" s="1162"/>
      <c r="X5185" s="1162"/>
      <c r="Y5185" s="1162"/>
      <c r="Z5185" s="1176"/>
    </row>
    <row r="5186" spans="1:26" s="1303" customFormat="1" ht="24.75" customHeight="1" x14ac:dyDescent="0.15">
      <c r="A5186" s="1184">
        <v>20</v>
      </c>
      <c r="B5186" s="1179"/>
      <c r="C5186" s="1179"/>
      <c r="D5186" s="1186"/>
      <c r="E5186" s="1179"/>
      <c r="F5186" s="1186"/>
      <c r="G5186" s="1275"/>
      <c r="H5186" s="1275"/>
      <c r="I5186" s="1275"/>
      <c r="J5186" s="1275"/>
      <c r="K5186" s="1275"/>
      <c r="L5186" s="1275"/>
      <c r="M5186" s="1179"/>
      <c r="N5186" s="1179"/>
      <c r="O5186" s="1179"/>
      <c r="P5186" s="1179"/>
      <c r="Q5186" s="1179"/>
      <c r="R5186" s="1174"/>
      <c r="S5186" s="1312"/>
      <c r="T5186" s="1265"/>
      <c r="U5186" s="1269"/>
      <c r="V5186" s="1162"/>
      <c r="W5186" s="1162"/>
      <c r="X5186" s="1162"/>
      <c r="Y5186" s="1162"/>
      <c r="Z5186" s="1169"/>
    </row>
    <row r="5187" spans="1:26" s="1303" customFormat="1" ht="24.75" customHeight="1" x14ac:dyDescent="0.15">
      <c r="A5187" s="1184">
        <v>21</v>
      </c>
      <c r="B5187" s="1312"/>
      <c r="C5187" s="1312"/>
      <c r="D5187" s="1312"/>
      <c r="E5187" s="1312"/>
      <c r="F5187" s="1312"/>
      <c r="G5187" s="1312"/>
      <c r="H5187" s="1312"/>
      <c r="I5187" s="1312"/>
      <c r="J5187" s="1312"/>
      <c r="K5187" s="1312"/>
      <c r="L5187" s="1312"/>
      <c r="M5187" s="1312"/>
      <c r="N5187" s="1312"/>
      <c r="O5187" s="1312"/>
      <c r="P5187" s="1312"/>
      <c r="Q5187" s="1312"/>
      <c r="R5187" s="1312"/>
      <c r="S5187" s="1312"/>
      <c r="T5187" s="1265"/>
      <c r="U5187" s="1269"/>
      <c r="V5187" s="1162"/>
      <c r="W5187" s="1162"/>
      <c r="X5187" s="1162"/>
      <c r="Y5187" s="1162"/>
      <c r="Z5187" s="1169"/>
    </row>
    <row r="5188" spans="1:26" s="1303" customFormat="1" ht="24.75" customHeight="1" x14ac:dyDescent="0.15">
      <c r="A5188" s="1184">
        <v>22</v>
      </c>
      <c r="B5188" s="1312"/>
      <c r="C5188" s="1312"/>
      <c r="D5188" s="1312"/>
      <c r="E5188" s="1312"/>
      <c r="F5188" s="1312"/>
      <c r="G5188" s="1312"/>
      <c r="H5188" s="1312"/>
      <c r="I5188" s="1312"/>
      <c r="J5188" s="1312"/>
      <c r="K5188" s="1312"/>
      <c r="L5188" s="1312"/>
      <c r="M5188" s="1312"/>
      <c r="N5188" s="1312"/>
      <c r="O5188" s="1312"/>
      <c r="P5188" s="1312"/>
      <c r="Q5188" s="1312"/>
      <c r="R5188" s="1312"/>
      <c r="S5188" s="1312"/>
      <c r="T5188" s="1265"/>
      <c r="U5188" s="1269"/>
      <c r="V5188" s="1162"/>
      <c r="W5188" s="1162"/>
      <c r="X5188" s="1162"/>
      <c r="Y5188" s="1162"/>
      <c r="Z5188" s="1169"/>
    </row>
    <row r="5189" spans="1:26" s="1303" customFormat="1" ht="24.75" customHeight="1" x14ac:dyDescent="0.15">
      <c r="A5189" s="1184">
        <v>23</v>
      </c>
      <c r="B5189" s="1312"/>
      <c r="C5189" s="1312"/>
      <c r="D5189" s="1312"/>
      <c r="E5189" s="1312"/>
      <c r="F5189" s="1312"/>
      <c r="G5189" s="1312"/>
      <c r="H5189" s="1312"/>
      <c r="I5189" s="1312"/>
      <c r="J5189" s="1312"/>
      <c r="K5189" s="1312"/>
      <c r="L5189" s="1312"/>
      <c r="M5189" s="1312"/>
      <c r="N5189" s="1312"/>
      <c r="O5189" s="1312"/>
      <c r="P5189" s="1312"/>
      <c r="Q5189" s="1312"/>
      <c r="R5189" s="1312"/>
      <c r="S5189" s="1312"/>
      <c r="T5189" s="1265"/>
      <c r="U5189" s="1269"/>
      <c r="V5189" s="1162"/>
      <c r="W5189" s="1162"/>
      <c r="X5189" s="1162"/>
      <c r="Y5189" s="1162"/>
      <c r="Z5189" s="1169"/>
    </row>
    <row r="5190" spans="1:26" s="1303" customFormat="1" ht="24.75" customHeight="1" x14ac:dyDescent="0.15">
      <c r="A5190" s="1184">
        <v>24</v>
      </c>
      <c r="B5190" s="1312"/>
      <c r="C5190" s="1312"/>
      <c r="D5190" s="1312"/>
      <c r="E5190" s="1312"/>
      <c r="F5190" s="1312"/>
      <c r="G5190" s="1312"/>
      <c r="H5190" s="1312"/>
      <c r="I5190" s="1312"/>
      <c r="J5190" s="1312"/>
      <c r="K5190" s="1312"/>
      <c r="L5190" s="1312"/>
      <c r="M5190" s="1312"/>
      <c r="N5190" s="1312"/>
      <c r="O5190" s="1312"/>
      <c r="P5190" s="1312"/>
      <c r="Q5190" s="1312"/>
      <c r="R5190" s="1312"/>
      <c r="S5190" s="1312"/>
      <c r="T5190" s="1265"/>
      <c r="U5190" s="1269"/>
      <c r="V5190" s="1162"/>
      <c r="W5190" s="1162"/>
      <c r="X5190" s="1162"/>
      <c r="Y5190" s="1162"/>
      <c r="Z5190" s="1169"/>
    </row>
    <row r="5191" spans="1:26" s="1303" customFormat="1" ht="24.75" customHeight="1" x14ac:dyDescent="0.15">
      <c r="A5191" s="1195">
        <v>25</v>
      </c>
      <c r="B5191" s="1312"/>
      <c r="C5191" s="1312"/>
      <c r="D5191" s="1312"/>
      <c r="E5191" s="1312"/>
      <c r="F5191" s="1312"/>
      <c r="G5191" s="1312"/>
      <c r="H5191" s="1312"/>
      <c r="I5191" s="1312"/>
      <c r="J5191" s="1312"/>
      <c r="K5191" s="1312"/>
      <c r="L5191" s="1312"/>
      <c r="M5191" s="1312"/>
      <c r="N5191" s="1312"/>
      <c r="O5191" s="1312"/>
      <c r="P5191" s="1312"/>
      <c r="Q5191" s="1312"/>
      <c r="R5191" s="1312"/>
      <c r="S5191" s="1312"/>
      <c r="T5191" s="1265"/>
      <c r="U5191" s="1269"/>
      <c r="V5191" s="1162"/>
      <c r="W5191" s="1162"/>
      <c r="X5191" s="1162"/>
      <c r="Y5191" s="1162"/>
      <c r="Z5191" s="1169"/>
    </row>
    <row r="5192" spans="1:26" s="1303" customFormat="1" ht="24.75" customHeight="1" x14ac:dyDescent="0.15">
      <c r="A5192" s="1195">
        <v>26</v>
      </c>
      <c r="B5192" s="1312"/>
      <c r="C5192" s="1312"/>
      <c r="D5192" s="1312"/>
      <c r="E5192" s="1312"/>
      <c r="F5192" s="1312"/>
      <c r="G5192" s="1312"/>
      <c r="H5192" s="1312"/>
      <c r="I5192" s="1312"/>
      <c r="J5192" s="1312"/>
      <c r="K5192" s="1312"/>
      <c r="L5192" s="1312"/>
      <c r="M5192" s="1312"/>
      <c r="N5192" s="1312"/>
      <c r="O5192" s="1312"/>
      <c r="P5192" s="1312"/>
      <c r="Q5192" s="1312"/>
      <c r="R5192" s="1312"/>
      <c r="S5192" s="1312"/>
      <c r="T5192" s="1265"/>
      <c r="U5192" s="1269"/>
      <c r="V5192" s="1162"/>
      <c r="W5192" s="1162"/>
      <c r="X5192" s="1162"/>
      <c r="Y5192" s="1162"/>
      <c r="Z5192" s="1169"/>
    </row>
    <row r="5193" spans="1:26" s="1303" customFormat="1" ht="24.75" customHeight="1" x14ac:dyDescent="0.15">
      <c r="A5193" s="1195">
        <v>27</v>
      </c>
      <c r="B5193" s="1312"/>
      <c r="C5193" s="1312"/>
      <c r="D5193" s="1312"/>
      <c r="E5193" s="1312"/>
      <c r="F5193" s="1312"/>
      <c r="G5193" s="1312"/>
      <c r="H5193" s="1312"/>
      <c r="I5193" s="1312"/>
      <c r="J5193" s="1312"/>
      <c r="K5193" s="1312"/>
      <c r="L5193" s="1312"/>
      <c r="M5193" s="1312"/>
      <c r="N5193" s="1312"/>
      <c r="O5193" s="1312"/>
      <c r="P5193" s="1312"/>
      <c r="Q5193" s="1312"/>
      <c r="R5193" s="1312"/>
      <c r="S5193" s="1312"/>
      <c r="T5193" s="1265"/>
      <c r="U5193" s="1269"/>
      <c r="V5193" s="1162"/>
      <c r="W5193" s="1162"/>
      <c r="X5193" s="1162"/>
      <c r="Y5193" s="1162"/>
      <c r="Z5193" s="1169"/>
    </row>
    <row r="5194" spans="1:26" s="1303" customFormat="1" ht="24.75" customHeight="1" x14ac:dyDescent="0.15">
      <c r="A5194" s="1195">
        <v>28</v>
      </c>
      <c r="B5194" s="1312"/>
      <c r="C5194" s="1312"/>
      <c r="D5194" s="1312"/>
      <c r="E5194" s="1312"/>
      <c r="F5194" s="1312"/>
      <c r="G5194" s="1312"/>
      <c r="H5194" s="1312"/>
      <c r="I5194" s="1312"/>
      <c r="J5194" s="1312"/>
      <c r="K5194" s="1312"/>
      <c r="L5194" s="1312"/>
      <c r="M5194" s="1312"/>
      <c r="N5194" s="1312"/>
      <c r="O5194" s="1312"/>
      <c r="P5194" s="1312"/>
      <c r="Q5194" s="1312"/>
      <c r="R5194" s="1312"/>
      <c r="S5194" s="1312"/>
      <c r="T5194" s="1265"/>
      <c r="U5194" s="1269"/>
      <c r="V5194" s="1162"/>
      <c r="W5194" s="1162"/>
      <c r="X5194" s="1162"/>
      <c r="Y5194" s="1162"/>
      <c r="Z5194" s="1169"/>
    </row>
    <row r="5195" spans="1:26" s="1303" customFormat="1" ht="24.75" customHeight="1" x14ac:dyDescent="0.15">
      <c r="A5195" s="1195">
        <v>29</v>
      </c>
      <c r="B5195" s="1312"/>
      <c r="C5195" s="1312"/>
      <c r="D5195" s="1312"/>
      <c r="E5195" s="1312"/>
      <c r="F5195" s="1312"/>
      <c r="G5195" s="1312"/>
      <c r="H5195" s="1312"/>
      <c r="I5195" s="1312"/>
      <c r="J5195" s="1312"/>
      <c r="K5195" s="1312"/>
      <c r="L5195" s="1312"/>
      <c r="M5195" s="1312"/>
      <c r="N5195" s="1312"/>
      <c r="O5195" s="1312"/>
      <c r="P5195" s="1312"/>
      <c r="Q5195" s="1312"/>
      <c r="R5195" s="1312"/>
      <c r="S5195" s="1312"/>
      <c r="T5195" s="1265"/>
      <c r="U5195" s="1269"/>
      <c r="V5195" s="1162"/>
      <c r="W5195" s="1162"/>
      <c r="X5195" s="1162"/>
      <c r="Y5195" s="1162"/>
      <c r="Z5195" s="1169"/>
    </row>
    <row r="5196" spans="1:26" s="1303" customFormat="1" ht="24.75" customHeight="1" x14ac:dyDescent="0.15">
      <c r="A5196" s="1195">
        <v>30</v>
      </c>
      <c r="B5196" s="1181"/>
      <c r="C5196" s="1181"/>
      <c r="D5196" s="1181"/>
      <c r="E5196" s="1181"/>
      <c r="F5196" s="1181"/>
      <c r="G5196" s="1181"/>
      <c r="H5196" s="1181"/>
      <c r="I5196" s="1181"/>
      <c r="J5196" s="1181"/>
      <c r="K5196" s="1181"/>
      <c r="L5196" s="1181"/>
      <c r="M5196" s="1181"/>
      <c r="N5196" s="1181"/>
      <c r="O5196" s="1181"/>
      <c r="P5196" s="1181"/>
      <c r="Q5196" s="1181"/>
      <c r="R5196" s="1181"/>
      <c r="S5196" s="1181"/>
      <c r="T5196" s="1277"/>
      <c r="U5196" s="1278"/>
      <c r="V5196" s="1162"/>
      <c r="W5196" s="1162"/>
      <c r="X5196" s="1162"/>
      <c r="Y5196" s="1162"/>
      <c r="Z5196" s="1169"/>
    </row>
    <row r="5197" spans="1:26" s="1303" customFormat="1" ht="24.75" customHeight="1" x14ac:dyDescent="0.15">
      <c r="A5197" s="1195">
        <v>31</v>
      </c>
      <c r="B5197" s="1181"/>
      <c r="C5197" s="1181"/>
      <c r="D5197" s="1181"/>
      <c r="E5197" s="1181"/>
      <c r="F5197" s="1181"/>
      <c r="G5197" s="1181"/>
      <c r="H5197" s="1181"/>
      <c r="I5197" s="1181"/>
      <c r="J5197" s="1181"/>
      <c r="K5197" s="1181"/>
      <c r="L5197" s="1181"/>
      <c r="M5197" s="1181"/>
      <c r="N5197" s="1181"/>
      <c r="O5197" s="1181"/>
      <c r="P5197" s="1181"/>
      <c r="Q5197" s="1181"/>
      <c r="R5197" s="1181"/>
      <c r="S5197" s="1181"/>
      <c r="T5197" s="1277"/>
      <c r="U5197" s="1278"/>
      <c r="V5197" s="1162"/>
      <c r="W5197" s="1162"/>
      <c r="X5197" s="1162"/>
      <c r="Y5197" s="1162"/>
      <c r="Z5197" s="1169"/>
    </row>
    <row r="5198" spans="1:26" s="1303" customFormat="1" ht="24.75" customHeight="1" x14ac:dyDescent="0.15">
      <c r="A5198" s="1195">
        <v>32</v>
      </c>
      <c r="B5198" s="1181"/>
      <c r="C5198" s="1181"/>
      <c r="D5198" s="1181"/>
      <c r="E5198" s="1181"/>
      <c r="F5198" s="1181"/>
      <c r="G5198" s="1181"/>
      <c r="H5198" s="1181"/>
      <c r="I5198" s="1181"/>
      <c r="J5198" s="1181"/>
      <c r="K5198" s="1181"/>
      <c r="L5198" s="1181"/>
      <c r="M5198" s="1181"/>
      <c r="N5198" s="1181"/>
      <c r="O5198" s="1181"/>
      <c r="P5198" s="1181"/>
      <c r="Q5198" s="1181"/>
      <c r="R5198" s="1181"/>
      <c r="S5198" s="1181"/>
      <c r="T5198" s="1277"/>
      <c r="U5198" s="1278"/>
      <c r="V5198" s="1162"/>
      <c r="W5198" s="1162"/>
      <c r="X5198" s="1162"/>
      <c r="Y5198" s="1162"/>
      <c r="Z5198" s="1169"/>
    </row>
    <row r="5199" spans="1:26" s="1303" customFormat="1" ht="24.75" customHeight="1" thickBot="1" x14ac:dyDescent="0.2">
      <c r="A5199" s="1189">
        <v>33</v>
      </c>
      <c r="B5199" s="1181"/>
      <c r="C5199" s="1181"/>
      <c r="D5199" s="1181"/>
      <c r="E5199" s="1181"/>
      <c r="F5199" s="1181"/>
      <c r="G5199" s="1182"/>
      <c r="H5199" s="1182"/>
      <c r="I5199" s="1182"/>
      <c r="J5199" s="1182"/>
      <c r="K5199" s="1182"/>
      <c r="L5199" s="1182"/>
      <c r="M5199" s="1182"/>
      <c r="N5199" s="1182"/>
      <c r="O5199" s="1182"/>
      <c r="P5199" s="1182"/>
      <c r="Q5199" s="1182"/>
      <c r="R5199" s="1182"/>
      <c r="S5199" s="1182"/>
      <c r="T5199" s="1271"/>
      <c r="U5199" s="1272"/>
      <c r="V5199" s="1162"/>
      <c r="W5199" s="1162"/>
      <c r="X5199" s="1162"/>
      <c r="Y5199" s="1162"/>
      <c r="Z5199" s="1169"/>
    </row>
    <row r="5200" spans="1:26" s="1303" customFormat="1" ht="24.75" customHeight="1" thickBot="1" x14ac:dyDescent="0.2">
      <c r="A5200" s="1764" t="s">
        <v>4</v>
      </c>
      <c r="B5200" s="1765"/>
      <c r="C5200" s="1640" t="s">
        <v>1852</v>
      </c>
      <c r="D5200" s="1641"/>
      <c r="E5200" s="1641"/>
      <c r="F5200" s="1642"/>
      <c r="G5200" s="1169"/>
      <c r="H5200" s="1169"/>
      <c r="I5200" s="1169"/>
      <c r="J5200" s="1169"/>
      <c r="K5200" s="1169"/>
      <c r="L5200" s="1169"/>
      <c r="M5200" s="1169"/>
      <c r="N5200" s="1169"/>
      <c r="O5200" s="1169"/>
      <c r="P5200" s="1169"/>
      <c r="Q5200" s="1169"/>
      <c r="R5200" s="1169"/>
      <c r="S5200" s="1169"/>
      <c r="T5200" s="1286"/>
      <c r="U5200" s="1286"/>
      <c r="V5200" s="1162"/>
      <c r="W5200" s="1162"/>
      <c r="X5200" s="1162"/>
      <c r="Y5200" s="1162"/>
      <c r="Z5200" s="1169"/>
    </row>
    <row r="5201" spans="1:27" s="1162" customFormat="1" ht="31.5" customHeight="1" thickBot="1" x14ac:dyDescent="0.2">
      <c r="A5201" s="1476" t="s">
        <v>1799</v>
      </c>
      <c r="B5201" s="1477"/>
      <c r="C5201" s="1477"/>
      <c r="D5201" s="1477"/>
      <c r="E5201" s="1478"/>
      <c r="H5201" s="1693" t="s">
        <v>1800</v>
      </c>
      <c r="I5201" s="1694"/>
      <c r="J5201" s="1694"/>
      <c r="K5201" s="1163" t="s">
        <v>1791</v>
      </c>
      <c r="L5201" s="1568" t="s">
        <v>1801</v>
      </c>
      <c r="M5201" s="1568"/>
      <c r="N5201" s="1569"/>
      <c r="O5201" s="1164"/>
      <c r="P5201" s="1165"/>
      <c r="Q5201" s="1165"/>
      <c r="R5201" s="1165"/>
      <c r="T5201" s="1768" t="s">
        <v>1802</v>
      </c>
      <c r="U5201" s="1769"/>
      <c r="V5201" s="34">
        <f>V5203/V5208</f>
        <v>1.0904947916666666E-2</v>
      </c>
      <c r="W5201" s="34">
        <f>W5203/W5208</f>
        <v>1.1078042328042327E-2</v>
      </c>
      <c r="X5201" s="35">
        <f>AVERAGE(V5201,W5201)</f>
        <v>1.0991495122354497E-2</v>
      </c>
      <c r="Y5201" s="1167" t="s">
        <v>1803</v>
      </c>
      <c r="Z5201" s="1168">
        <f>ROUND(X5201*1440,0)/1440</f>
        <v>1.1111111111111112E-2</v>
      </c>
      <c r="AA5201" s="1088"/>
    </row>
    <row r="5202" spans="1:27" s="1162" customFormat="1" ht="9" customHeight="1" thickBot="1" x14ac:dyDescent="0.2">
      <c r="O5202" s="1164"/>
      <c r="P5202" s="1164"/>
      <c r="Q5202" s="1164"/>
      <c r="V5202" s="34">
        <v>0.23958333333333334</v>
      </c>
      <c r="W5202" s="34">
        <v>0.23958333333333334</v>
      </c>
      <c r="X5202" s="1088"/>
      <c r="Y5202" s="471"/>
      <c r="AA5202" s="1088"/>
    </row>
    <row r="5203" spans="1:27" s="1162" customFormat="1" ht="19.5" customHeight="1" thickBot="1" x14ac:dyDescent="0.2">
      <c r="A5203" s="1749" t="s">
        <v>1804</v>
      </c>
      <c r="B5203" s="1750"/>
      <c r="C5203" s="1749" t="s">
        <v>1805</v>
      </c>
      <c r="D5203" s="1753"/>
      <c r="E5203" s="1750"/>
      <c r="F5203" s="1196"/>
      <c r="G5203" s="1196"/>
      <c r="H5203" s="1196"/>
      <c r="I5203" s="1196"/>
      <c r="J5203" s="1194"/>
      <c r="K5203" s="1200"/>
      <c r="N5203" s="1674" t="s">
        <v>1806</v>
      </c>
      <c r="O5203" s="1675"/>
      <c r="P5203" s="1751">
        <v>16</v>
      </c>
      <c r="Q5203" s="1752"/>
      <c r="S5203" s="1171" t="s">
        <v>1807</v>
      </c>
      <c r="T5203" s="1766">
        <v>6.9444444444444434E-2</v>
      </c>
      <c r="U5203" s="1767"/>
      <c r="V5203" s="34">
        <f>V5204-V5202</f>
        <v>0.69791666666666663</v>
      </c>
      <c r="W5203" s="34">
        <f>W5204-W5202</f>
        <v>0.69791666666666663</v>
      </c>
      <c r="X5203" s="1088"/>
      <c r="Y5203" s="471"/>
      <c r="AA5203" s="1088"/>
    </row>
    <row r="5204" spans="1:27" s="1162" customFormat="1" ht="9" customHeight="1" thickBot="1" x14ac:dyDescent="0.2">
      <c r="V5204" s="34">
        <v>0.9375</v>
      </c>
      <c r="W5204" s="34">
        <v>0.9375</v>
      </c>
      <c r="X5204" s="1088"/>
      <c r="Y5204" s="471"/>
      <c r="AA5204" s="1088"/>
    </row>
    <row r="5205" spans="1:27" s="1162" customFormat="1" ht="19.5" customHeight="1" x14ac:dyDescent="0.15">
      <c r="A5205" s="1637" t="s">
        <v>1808</v>
      </c>
      <c r="B5205" s="1598">
        <v>1</v>
      </c>
      <c r="C5205" s="1599"/>
      <c r="D5205" s="1598">
        <v>2</v>
      </c>
      <c r="E5205" s="1599"/>
      <c r="F5205" s="1598">
        <v>3</v>
      </c>
      <c r="G5205" s="1599"/>
      <c r="H5205" s="1598">
        <v>4</v>
      </c>
      <c r="I5205" s="1599"/>
      <c r="J5205" s="1598">
        <v>5</v>
      </c>
      <c r="K5205" s="1599"/>
      <c r="L5205" s="1598">
        <v>6</v>
      </c>
      <c r="M5205" s="1599"/>
      <c r="N5205" s="1598">
        <v>7</v>
      </c>
      <c r="O5205" s="1599"/>
      <c r="P5205" s="1598">
        <v>8</v>
      </c>
      <c r="Q5205" s="1599"/>
      <c r="R5205" s="1598">
        <v>9</v>
      </c>
      <c r="S5205" s="1599"/>
      <c r="T5205" s="1598">
        <v>10</v>
      </c>
      <c r="U5205" s="1754"/>
      <c r="V5205" s="34"/>
      <c r="W5205" s="34"/>
      <c r="X5205" s="1088"/>
      <c r="Y5205" s="471"/>
      <c r="AA5205" s="1088"/>
    </row>
    <row r="5206" spans="1:27" s="1162" customFormat="1" ht="19.5" customHeight="1" x14ac:dyDescent="0.15">
      <c r="A5206" s="1638"/>
      <c r="B5206" s="1174" t="s">
        <v>1800</v>
      </c>
      <c r="C5206" s="1174" t="s">
        <v>1809</v>
      </c>
      <c r="D5206" s="1174" t="s">
        <v>1800</v>
      </c>
      <c r="E5206" s="1174" t="s">
        <v>476</v>
      </c>
      <c r="F5206" s="1174" t="s">
        <v>1800</v>
      </c>
      <c r="G5206" s="1174" t="s">
        <v>1810</v>
      </c>
      <c r="H5206" s="1174" t="s">
        <v>1811</v>
      </c>
      <c r="I5206" s="1174" t="s">
        <v>1810</v>
      </c>
      <c r="J5206" s="1174" t="s">
        <v>1811</v>
      </c>
      <c r="K5206" s="1174" t="s">
        <v>1810</v>
      </c>
      <c r="L5206" s="1174" t="s">
        <v>1800</v>
      </c>
      <c r="M5206" s="1174" t="s">
        <v>1809</v>
      </c>
      <c r="N5206" s="1174" t="s">
        <v>1800</v>
      </c>
      <c r="O5206" s="1174" t="s">
        <v>1810</v>
      </c>
      <c r="P5206" s="1174" t="s">
        <v>1800</v>
      </c>
      <c r="Q5206" s="1174" t="s">
        <v>1810</v>
      </c>
      <c r="R5206" s="1174" t="s">
        <v>1811</v>
      </c>
      <c r="S5206" s="1174" t="s">
        <v>1810</v>
      </c>
      <c r="T5206" s="1174" t="s">
        <v>373</v>
      </c>
      <c r="U5206" s="1174" t="s">
        <v>1810</v>
      </c>
      <c r="V5206" s="472"/>
      <c r="W5206" s="472"/>
      <c r="X5206" s="1088"/>
      <c r="Y5206" s="471"/>
      <c r="AA5206" s="1088"/>
    </row>
    <row r="5207" spans="1:27" s="1162" customFormat="1" ht="24.75" customHeight="1" x14ac:dyDescent="0.15">
      <c r="A5207" s="1184">
        <v>1</v>
      </c>
      <c r="B5207" s="473"/>
      <c r="C5207" s="474">
        <v>0.23958333333333334</v>
      </c>
      <c r="D5207" s="927">
        <v>0.3229166666666668</v>
      </c>
      <c r="E5207" s="475">
        <v>0.40833333333333355</v>
      </c>
      <c r="F5207" s="475">
        <v>0.50208333333333366</v>
      </c>
      <c r="G5207" s="475">
        <v>0.57569444444444451</v>
      </c>
      <c r="H5207" s="475">
        <v>0.67291666666666639</v>
      </c>
      <c r="I5207" s="475">
        <v>0.75972222222222163</v>
      </c>
      <c r="J5207" s="475">
        <v>0.84583333333333244</v>
      </c>
      <c r="K5207" s="1090">
        <v>0.91527777777777664</v>
      </c>
      <c r="L5207" s="818"/>
      <c r="M5207" s="818"/>
      <c r="N5207" s="110"/>
      <c r="O5207" s="110"/>
      <c r="P5207" s="110"/>
      <c r="Q5207" s="110"/>
      <c r="R5207" s="319"/>
      <c r="S5207" s="315"/>
      <c r="T5207" s="1202"/>
      <c r="U5207" s="1203"/>
      <c r="V5207" s="111">
        <f>COUNTA(B5207:U5221)</f>
        <v>127</v>
      </c>
      <c r="W5207" s="22">
        <f>V5207/15/2</f>
        <v>4.2333333333333334</v>
      </c>
      <c r="X5207" s="1088"/>
      <c r="Y5207" s="104"/>
      <c r="Z5207" s="1153"/>
      <c r="AA5207" s="1088" t="s">
        <v>153</v>
      </c>
    </row>
    <row r="5208" spans="1:27" s="1162" customFormat="1" ht="24.75" customHeight="1" x14ac:dyDescent="0.15">
      <c r="A5208" s="1204" t="s">
        <v>580</v>
      </c>
      <c r="B5208" s="473"/>
      <c r="C5208" s="475">
        <v>0.25</v>
      </c>
      <c r="D5208" s="918">
        <v>0.33611111111111125</v>
      </c>
      <c r="E5208" s="475">
        <v>0.41875000000000023</v>
      </c>
      <c r="F5208" s="475">
        <v>0.51458333333333361</v>
      </c>
      <c r="G5208" s="475">
        <v>0.58819444444444446</v>
      </c>
      <c r="H5208" s="475">
        <v>0.68541666666666634</v>
      </c>
      <c r="I5208" s="475">
        <v>0.77291666666666603</v>
      </c>
      <c r="J5208" s="475">
        <v>0.85694444444444351</v>
      </c>
      <c r="K5208" s="1090">
        <v>0.92638888888888771</v>
      </c>
      <c r="L5208" s="818"/>
      <c r="M5208" s="818"/>
      <c r="N5208" s="110"/>
      <c r="O5208" s="110"/>
      <c r="P5208" s="110"/>
      <c r="Q5208" s="110"/>
      <c r="R5208" s="319"/>
      <c r="S5208" s="315"/>
      <c r="T5208" s="1202"/>
      <c r="U5208" s="1203"/>
      <c r="V5208" s="23">
        <f>COUNTA(B5207:B5221,D5207:D5221,F5207:F5221,H5207:H5221,J5207:J5221,L5207:L5221,N5207:N5221,P5207:P5221,R5207:R5221,T5207:T5221)</f>
        <v>64</v>
      </c>
      <c r="W5208" s="23">
        <f>COUNTA(C5207:C5221,E5207:E5221,G5207:G5221,I5207:I5221,K5207:K5221,M5207:M5221,O5207:O5221,Q5207:Q5221,S5207:S5221,U5207:U5221)</f>
        <v>63</v>
      </c>
      <c r="X5208" s="1088"/>
      <c r="Y5208" s="1162">
        <f>(V5208+W5208)/2</f>
        <v>63.5</v>
      </c>
      <c r="Z5208" s="1153"/>
      <c r="AA5208" s="1088" t="s">
        <v>153</v>
      </c>
    </row>
    <row r="5209" spans="1:27" s="1162" customFormat="1" ht="24.75" customHeight="1" x14ac:dyDescent="0.15">
      <c r="A5209" s="1204">
        <v>3</v>
      </c>
      <c r="B5209" s="473"/>
      <c r="C5209" s="475">
        <v>0.26041666666666669</v>
      </c>
      <c r="D5209" s="918">
        <v>0.3493055555555557</v>
      </c>
      <c r="E5209" s="475">
        <v>0.42916666666666692</v>
      </c>
      <c r="F5209" s="475">
        <v>0.52708333333333357</v>
      </c>
      <c r="G5209" s="475">
        <v>0.60069444444444442</v>
      </c>
      <c r="H5209" s="475">
        <v>0.69722222222222185</v>
      </c>
      <c r="I5209" s="475">
        <v>0.78472222222222154</v>
      </c>
      <c r="J5209" s="475">
        <v>0.86805555555555458</v>
      </c>
      <c r="K5209" s="1090">
        <v>0.93749999999999878</v>
      </c>
      <c r="L5209" s="818"/>
      <c r="M5209" s="818"/>
      <c r="N5209" s="110"/>
      <c r="O5209" s="110"/>
      <c r="P5209" s="110"/>
      <c r="Q5209" s="110"/>
      <c r="R5209" s="319"/>
      <c r="S5209" s="315"/>
      <c r="T5209" s="1202"/>
      <c r="U5209" s="1203"/>
      <c r="V5209" s="1159"/>
      <c r="W5209" s="1159"/>
      <c r="X5209" s="1088"/>
      <c r="Y5209" s="1162" t="s">
        <v>1812</v>
      </c>
      <c r="Z5209" s="1153"/>
      <c r="AA5209" s="1088" t="s">
        <v>153</v>
      </c>
    </row>
    <row r="5210" spans="1:27" s="1162" customFormat="1" ht="24.75" customHeight="1" x14ac:dyDescent="0.15">
      <c r="A5210" s="1204" t="s">
        <v>581</v>
      </c>
      <c r="B5210" s="473"/>
      <c r="C5210" s="475">
        <v>0.27083333333333337</v>
      </c>
      <c r="D5210" s="918">
        <v>0.36180555555555571</v>
      </c>
      <c r="E5210" s="475">
        <v>0.4395833333333336</v>
      </c>
      <c r="F5210" s="475">
        <v>0.53958333333333353</v>
      </c>
      <c r="G5210" s="475">
        <v>0.61319444444444438</v>
      </c>
      <c r="H5210" s="475">
        <v>0.70902777777777737</v>
      </c>
      <c r="I5210" s="475">
        <v>0.79583333333333262</v>
      </c>
      <c r="J5210" s="475">
        <v>0.88055555555555454</v>
      </c>
      <c r="K5210" s="1090"/>
      <c r="L5210" s="818"/>
      <c r="M5210" s="818"/>
      <c r="N5210" s="110"/>
      <c r="O5210" s="110"/>
      <c r="P5210" s="110"/>
      <c r="Q5210" s="110"/>
      <c r="R5210" s="319"/>
      <c r="S5210" s="315"/>
      <c r="T5210" s="1202"/>
      <c r="U5210" s="1203"/>
      <c r="V5210" s="115">
        <f>I5210-I5209</f>
        <v>1.1111111111111072E-2</v>
      </c>
      <c r="W5210" s="115" t="e">
        <f>J5207-#REF!</f>
        <v>#REF!</v>
      </c>
      <c r="X5210" s="1088"/>
      <c r="Y5210" s="104"/>
      <c r="Z5210" s="1153"/>
      <c r="AA5210" s="1088" t="s">
        <v>153</v>
      </c>
    </row>
    <row r="5211" spans="1:27" s="1162" customFormat="1" ht="24.75" customHeight="1" x14ac:dyDescent="0.15">
      <c r="A5211" s="1184">
        <v>5</v>
      </c>
      <c r="B5211" s="473"/>
      <c r="C5211" s="475">
        <v>0.2819444444444445</v>
      </c>
      <c r="D5211" s="918">
        <v>0.37430555555555572</v>
      </c>
      <c r="E5211" s="475">
        <v>0.45069444444444473</v>
      </c>
      <c r="F5211" s="475">
        <v>0.55208333333333348</v>
      </c>
      <c r="G5211" s="475">
        <v>0.62499999999999989</v>
      </c>
      <c r="H5211" s="475">
        <v>0.72013888888888844</v>
      </c>
      <c r="I5211" s="475">
        <v>0.80624999999999925</v>
      </c>
      <c r="J5211" s="475">
        <v>0.89305555555555449</v>
      </c>
      <c r="K5211" s="1090"/>
      <c r="L5211" s="818"/>
      <c r="M5211" s="818"/>
      <c r="N5211" s="110"/>
      <c r="O5211" s="110"/>
      <c r="P5211" s="110"/>
      <c r="Q5211" s="110"/>
      <c r="R5211" s="319"/>
      <c r="S5211" s="315"/>
      <c r="T5211" s="1202"/>
      <c r="U5211" s="1203"/>
      <c r="V5211" s="115">
        <f t="shared" ref="V5211:V5217" si="67">I5211-I5210</f>
        <v>1.041666666666663E-2</v>
      </c>
      <c r="W5211" s="115">
        <f>J5208-J5207</f>
        <v>1.1111111111111072E-2</v>
      </c>
      <c r="X5211" s="1088"/>
      <c r="Y5211" s="104"/>
      <c r="Z5211" s="1153"/>
      <c r="AA5211" s="1088" t="s">
        <v>153</v>
      </c>
    </row>
    <row r="5212" spans="1:27" s="1162" customFormat="1" ht="24.75" customHeight="1" x14ac:dyDescent="0.15">
      <c r="A5212" s="1204" t="s">
        <v>582</v>
      </c>
      <c r="B5212" s="936" t="s">
        <v>584</v>
      </c>
      <c r="C5212" s="475">
        <v>0.29305555555555562</v>
      </c>
      <c r="D5212" s="918">
        <v>0.38680555555555574</v>
      </c>
      <c r="E5212" s="475">
        <v>0.46180555555555586</v>
      </c>
      <c r="F5212" s="475">
        <v>0.56319444444444455</v>
      </c>
      <c r="G5212" s="475">
        <v>0.6368055555555554</v>
      </c>
      <c r="H5212" s="475">
        <v>0.73124999999999951</v>
      </c>
      <c r="I5212" s="475">
        <v>0.81666666666666587</v>
      </c>
      <c r="J5212" s="475">
        <v>0.90416666666666556</v>
      </c>
      <c r="K5212" s="1090"/>
      <c r="L5212" s="818"/>
      <c r="M5212" s="818"/>
      <c r="N5212" s="110"/>
      <c r="O5212" s="110"/>
      <c r="P5212" s="110"/>
      <c r="Q5212" s="110"/>
      <c r="R5212" s="319"/>
      <c r="S5212" s="315"/>
      <c r="T5212" s="1202"/>
      <c r="U5212" s="1203"/>
      <c r="V5212" s="115">
        <f t="shared" si="67"/>
        <v>1.041666666666663E-2</v>
      </c>
      <c r="W5212" s="115"/>
      <c r="X5212" s="1088"/>
      <c r="Y5212" s="1153"/>
      <c r="Z5212" s="1153"/>
      <c r="AA5212" s="1088" t="s">
        <v>153</v>
      </c>
    </row>
    <row r="5213" spans="1:27" s="1162" customFormat="1" ht="24.75" customHeight="1" x14ac:dyDescent="0.15">
      <c r="A5213" s="1184">
        <v>7</v>
      </c>
      <c r="B5213" s="936" t="s">
        <v>1813</v>
      </c>
      <c r="C5213" s="475">
        <v>0.30416666666666675</v>
      </c>
      <c r="D5213" s="918">
        <v>0.39930555555555575</v>
      </c>
      <c r="E5213" s="475">
        <v>0.47291666666666698</v>
      </c>
      <c r="F5213" s="475">
        <v>0.57430555555555562</v>
      </c>
      <c r="G5213" s="475">
        <v>0.64861111111111092</v>
      </c>
      <c r="H5213" s="475">
        <v>0.74166666666666614</v>
      </c>
      <c r="I5213" s="475">
        <v>0.82638888888888806</v>
      </c>
      <c r="J5213" s="475">
        <v>0.91527777777777664</v>
      </c>
      <c r="K5213" s="1090"/>
      <c r="L5213" s="818"/>
      <c r="M5213" s="818"/>
      <c r="N5213" s="110"/>
      <c r="O5213" s="110"/>
      <c r="P5213" s="110"/>
      <c r="Q5213" s="110"/>
      <c r="R5213" s="319"/>
      <c r="S5213" s="315"/>
      <c r="T5213" s="1202"/>
      <c r="U5213" s="1203"/>
      <c r="V5213" s="115">
        <f>I5213-I5212</f>
        <v>9.7222222222221877E-3</v>
      </c>
      <c r="W5213" s="115"/>
      <c r="X5213" s="1088"/>
      <c r="Y5213" s="1153"/>
      <c r="Z5213" s="1153"/>
      <c r="AA5213" s="1088"/>
    </row>
    <row r="5214" spans="1:27" s="1162" customFormat="1" ht="24.75" customHeight="1" x14ac:dyDescent="0.15">
      <c r="A5214" s="1184" t="s">
        <v>583</v>
      </c>
      <c r="B5214" s="916">
        <v>0.23958333333333334</v>
      </c>
      <c r="C5214" s="475">
        <v>0.31527777777777788</v>
      </c>
      <c r="D5214" s="918">
        <v>0.41111111111111132</v>
      </c>
      <c r="E5214" s="475">
        <v>0.48472222222222255</v>
      </c>
      <c r="F5214" s="475">
        <v>0.5854166666666667</v>
      </c>
      <c r="G5214" s="475">
        <v>0.65972222222222199</v>
      </c>
      <c r="H5214" s="475">
        <v>0.75208333333333277</v>
      </c>
      <c r="I5214" s="475">
        <v>0.83611111111111025</v>
      </c>
      <c r="J5214" s="475">
        <v>0.92638888888888771</v>
      </c>
      <c r="K5214" s="1090"/>
      <c r="L5214" s="818"/>
      <c r="M5214" s="818"/>
      <c r="N5214" s="110"/>
      <c r="O5214" s="110"/>
      <c r="P5214" s="110"/>
      <c r="Q5214" s="110"/>
      <c r="R5214" s="319"/>
      <c r="S5214" s="315"/>
      <c r="T5214" s="1202"/>
      <c r="U5214" s="1203"/>
      <c r="V5214" s="115">
        <f t="shared" si="67"/>
        <v>9.7222222222221877E-3</v>
      </c>
      <c r="W5214" s="115"/>
      <c r="X5214" s="1088"/>
      <c r="Y5214" s="1153"/>
      <c r="Z5214" s="1153"/>
      <c r="AA5214" s="1088"/>
    </row>
    <row r="5215" spans="1:27" s="1162" customFormat="1" ht="24.75" customHeight="1" x14ac:dyDescent="0.15">
      <c r="A5215" s="1184">
        <v>9</v>
      </c>
      <c r="B5215" s="918">
        <v>0.25208333333333333</v>
      </c>
      <c r="C5215" s="475">
        <v>0.32708333333333345</v>
      </c>
      <c r="D5215" s="918">
        <v>0.42291666666666689</v>
      </c>
      <c r="E5215" s="475">
        <v>0.49652777777777812</v>
      </c>
      <c r="F5215" s="475">
        <v>0.59652777777777777</v>
      </c>
      <c r="G5215" s="475">
        <v>0.67083333333333306</v>
      </c>
      <c r="H5215" s="475">
        <v>0.7624999999999994</v>
      </c>
      <c r="I5215" s="475">
        <v>0.84583333333333244</v>
      </c>
      <c r="J5215" s="475">
        <v>0.93749999999999878</v>
      </c>
      <c r="K5215" s="1090"/>
      <c r="L5215" s="818"/>
      <c r="M5215" s="818"/>
      <c r="N5215" s="110"/>
      <c r="O5215" s="110"/>
      <c r="P5215" s="110"/>
      <c r="Q5215" s="110"/>
      <c r="R5215" s="319"/>
      <c r="S5215" s="315"/>
      <c r="T5215" s="1202"/>
      <c r="U5215" s="1203"/>
      <c r="V5215" s="115">
        <f t="shared" si="67"/>
        <v>9.7222222222221877E-3</v>
      </c>
      <c r="W5215" s="115"/>
      <c r="X5215" s="1088"/>
      <c r="Y5215" s="1153"/>
      <c r="Z5215" s="1153"/>
      <c r="AA5215" s="1088"/>
    </row>
    <row r="5216" spans="1:27" s="1162" customFormat="1" ht="24.75" customHeight="1" x14ac:dyDescent="0.15">
      <c r="A5216" s="1184" t="s">
        <v>585</v>
      </c>
      <c r="B5216" s="918">
        <v>0.26458333333333334</v>
      </c>
      <c r="C5216" s="475">
        <v>0.33888888888888902</v>
      </c>
      <c r="D5216" s="918">
        <v>0.43402777777777801</v>
      </c>
      <c r="E5216" s="475">
        <v>0.50763888888888919</v>
      </c>
      <c r="F5216" s="475">
        <v>0.60763888888888884</v>
      </c>
      <c r="G5216" s="475">
        <v>0.68263888888888857</v>
      </c>
      <c r="H5216" s="475">
        <v>0.77361111111111047</v>
      </c>
      <c r="I5216" s="475">
        <v>0.85555555555555463</v>
      </c>
      <c r="J5216" s="475"/>
      <c r="K5216" s="1090"/>
      <c r="L5216" s="818"/>
      <c r="M5216" s="818"/>
      <c r="N5216" s="110"/>
      <c r="O5216" s="110"/>
      <c r="P5216" s="110"/>
      <c r="Q5216" s="110"/>
      <c r="R5216" s="319"/>
      <c r="S5216" s="315"/>
      <c r="T5216" s="1202"/>
      <c r="U5216" s="1203"/>
      <c r="V5216" s="115">
        <f>I5216-I5215</f>
        <v>9.7222222222221877E-3</v>
      </c>
      <c r="W5216" s="115"/>
      <c r="X5216" s="1088"/>
      <c r="Y5216" s="477"/>
      <c r="Z5216" s="1153"/>
      <c r="AA5216" s="1088"/>
    </row>
    <row r="5217" spans="1:27" s="1162" customFormat="1" ht="24.75" customHeight="1" x14ac:dyDescent="0.15">
      <c r="A5217" s="1204">
        <v>11</v>
      </c>
      <c r="B5217" s="927">
        <v>0.27430555555555558</v>
      </c>
      <c r="C5217" s="475">
        <v>0.35069444444444459</v>
      </c>
      <c r="D5217" s="918">
        <v>0.44513888888888914</v>
      </c>
      <c r="E5217" s="475">
        <v>0.51875000000000027</v>
      </c>
      <c r="F5217" s="475">
        <v>0.61874999999999991</v>
      </c>
      <c r="G5217" s="475">
        <v>0.69513888888888853</v>
      </c>
      <c r="H5217" s="475">
        <v>0.78541666666666599</v>
      </c>
      <c r="I5217" s="475">
        <v>0.86527777777777681</v>
      </c>
      <c r="J5217" s="475"/>
      <c r="K5217" s="1090"/>
      <c r="L5217" s="818"/>
      <c r="M5217" s="818"/>
      <c r="N5217" s="110"/>
      <c r="O5217" s="110"/>
      <c r="P5217" s="110"/>
      <c r="Q5217" s="110"/>
      <c r="R5217" s="319"/>
      <c r="S5217" s="315"/>
      <c r="T5217" s="1202"/>
      <c r="U5217" s="1203"/>
      <c r="V5217" s="115">
        <f t="shared" si="67"/>
        <v>9.7222222222221877E-3</v>
      </c>
      <c r="W5217" s="115"/>
      <c r="X5217" s="1088"/>
      <c r="Y5217" s="1153"/>
      <c r="Z5217" s="1153"/>
      <c r="AA5217" s="1088"/>
    </row>
    <row r="5218" spans="1:27" s="1162" customFormat="1" ht="24.75" customHeight="1" x14ac:dyDescent="0.15">
      <c r="A5218" s="1184" t="s">
        <v>586</v>
      </c>
      <c r="B5218" s="927">
        <v>0.28402777777777782</v>
      </c>
      <c r="C5218" s="475">
        <v>0.36250000000000016</v>
      </c>
      <c r="D5218" s="918">
        <v>0.45625000000000027</v>
      </c>
      <c r="E5218" s="475">
        <v>0.52986111111111134</v>
      </c>
      <c r="F5218" s="475">
        <v>0.62916666666666654</v>
      </c>
      <c r="G5218" s="475">
        <v>0.70763888888888848</v>
      </c>
      <c r="H5218" s="475">
        <v>0.7972222222222215</v>
      </c>
      <c r="I5218" s="475">
        <v>0.874999999999999</v>
      </c>
      <c r="J5218" s="475"/>
      <c r="K5218" s="1090"/>
      <c r="L5218" s="818"/>
      <c r="M5218" s="818"/>
      <c r="N5218" s="110"/>
      <c r="O5218" s="110"/>
      <c r="P5218" s="110"/>
      <c r="Q5218" s="110"/>
      <c r="R5218" s="319"/>
      <c r="S5218" s="315"/>
      <c r="T5218" s="1202"/>
      <c r="U5218" s="1203"/>
      <c r="V5218" s="115">
        <f>I5218-I5217</f>
        <v>9.7222222222221877E-3</v>
      </c>
      <c r="W5218" s="115"/>
      <c r="X5218" s="1088"/>
      <c r="Y5218" s="1153"/>
      <c r="Z5218" s="1153"/>
      <c r="AA5218" s="1088"/>
    </row>
    <row r="5219" spans="1:27" s="1162" customFormat="1" ht="24.75" customHeight="1" x14ac:dyDescent="0.15">
      <c r="A5219" s="1204">
        <v>13</v>
      </c>
      <c r="B5219" s="927">
        <v>0.29375000000000007</v>
      </c>
      <c r="C5219" s="475">
        <v>0.37430555555555572</v>
      </c>
      <c r="D5219" s="918">
        <v>0.46736111111111139</v>
      </c>
      <c r="E5219" s="475">
        <v>0.54097222222222241</v>
      </c>
      <c r="F5219" s="475">
        <v>0.63958333333333317</v>
      </c>
      <c r="G5219" s="475">
        <v>0.72013888888888844</v>
      </c>
      <c r="H5219" s="475">
        <v>0.80972222222222145</v>
      </c>
      <c r="I5219" s="475">
        <v>0.88472222222222119</v>
      </c>
      <c r="J5219" s="475"/>
      <c r="K5219" s="1090"/>
      <c r="L5219" s="818"/>
      <c r="M5219" s="818"/>
      <c r="N5219" s="110"/>
      <c r="O5219" s="110"/>
      <c r="P5219" s="110"/>
      <c r="Q5219" s="110"/>
      <c r="R5219" s="319"/>
      <c r="S5219" s="315"/>
      <c r="T5219" s="1202"/>
      <c r="U5219" s="1203"/>
      <c r="V5219" s="115"/>
      <c r="W5219" s="115">
        <f>H5219-H5218</f>
        <v>1.2499999999999956E-2</v>
      </c>
      <c r="X5219" s="1088"/>
      <c r="Y5219" s="1153"/>
      <c r="Z5219" s="1153"/>
      <c r="AA5219" s="1088"/>
    </row>
    <row r="5220" spans="1:27" s="1162" customFormat="1" ht="24.75" customHeight="1" x14ac:dyDescent="0.15">
      <c r="A5220" s="1204" t="s">
        <v>587</v>
      </c>
      <c r="B5220" s="927">
        <v>0.30347222222222231</v>
      </c>
      <c r="C5220" s="475">
        <v>0.38611111111111129</v>
      </c>
      <c r="D5220" s="918">
        <v>0.47847222222222252</v>
      </c>
      <c r="E5220" s="475">
        <v>0.55208333333333348</v>
      </c>
      <c r="F5220" s="475">
        <v>0.6499999999999998</v>
      </c>
      <c r="G5220" s="475">
        <v>0.73333333333333284</v>
      </c>
      <c r="H5220" s="475">
        <v>0.82222222222222141</v>
      </c>
      <c r="I5220" s="475">
        <v>0.89444444444444338</v>
      </c>
      <c r="J5220" s="475"/>
      <c r="K5220" s="1090"/>
      <c r="L5220" s="110"/>
      <c r="M5220" s="110"/>
      <c r="N5220" s="110"/>
      <c r="O5220" s="110"/>
      <c r="P5220" s="110"/>
      <c r="Q5220" s="110"/>
      <c r="R5220" s="319"/>
      <c r="S5220" s="315"/>
      <c r="T5220" s="1202"/>
      <c r="U5220" s="1203"/>
      <c r="V5220" s="115"/>
      <c r="W5220" s="115">
        <f>H5220-H5219</f>
        <v>1.2499999999999956E-2</v>
      </c>
      <c r="X5220" s="1088"/>
      <c r="Y5220" s="1153"/>
      <c r="Z5220" s="1153"/>
      <c r="AA5220" s="1088"/>
    </row>
    <row r="5221" spans="1:27" s="1162" customFormat="1" ht="24.75" customHeight="1" x14ac:dyDescent="0.15">
      <c r="A5221" s="1184">
        <v>15</v>
      </c>
      <c r="B5221" s="927">
        <v>0.31319444444444455</v>
      </c>
      <c r="C5221" s="475">
        <v>0.39791666666666686</v>
      </c>
      <c r="D5221" s="918">
        <v>0.48958333333333365</v>
      </c>
      <c r="E5221" s="475">
        <v>0.56319444444444455</v>
      </c>
      <c r="F5221" s="475">
        <v>0.66041666666666643</v>
      </c>
      <c r="G5221" s="475">
        <v>0.74652777777777724</v>
      </c>
      <c r="H5221" s="475">
        <v>0.83472222222222137</v>
      </c>
      <c r="I5221" s="475">
        <v>0.90416666666666556</v>
      </c>
      <c r="J5221" s="475"/>
      <c r="K5221" s="1090"/>
      <c r="L5221" s="110"/>
      <c r="M5221" s="110"/>
      <c r="N5221" s="110"/>
      <c r="O5221" s="110"/>
      <c r="P5221" s="110"/>
      <c r="Q5221" s="110"/>
      <c r="R5221" s="319"/>
      <c r="S5221" s="315"/>
      <c r="T5221" s="1202"/>
      <c r="U5221" s="1203"/>
      <c r="V5221" s="115"/>
      <c r="W5221" s="115">
        <f>H5221-H5220</f>
        <v>1.2499999999999956E-2</v>
      </c>
      <c r="X5221" s="1088"/>
      <c r="Y5221" s="1153">
        <f>9*15</f>
        <v>135</v>
      </c>
      <c r="Z5221" s="1153"/>
      <c r="AA5221" s="1088"/>
    </row>
    <row r="5222" spans="1:27" s="1152" customFormat="1" ht="24.75" customHeight="1" x14ac:dyDescent="0.15">
      <c r="A5222" s="527">
        <v>16</v>
      </c>
      <c r="B5222" s="518"/>
      <c r="C5222" s="518"/>
      <c r="D5222" s="518"/>
      <c r="E5222" s="518"/>
      <c r="F5222" s="518"/>
      <c r="G5222" s="518"/>
      <c r="H5222" s="518"/>
      <c r="I5222" s="518"/>
      <c r="J5222" s="518"/>
      <c r="K5222" s="518"/>
      <c r="L5222" s="518"/>
      <c r="M5222" s="518"/>
      <c r="N5222" s="1090"/>
      <c r="O5222" s="1090"/>
      <c r="P5222" s="1090"/>
      <c r="Q5222" s="1090"/>
      <c r="R5222" s="18"/>
      <c r="S5222" s="19"/>
      <c r="T5222" s="1089"/>
      <c r="U5222" s="20"/>
      <c r="V5222" s="1162"/>
      <c r="W5222" s="1162"/>
      <c r="X5222" s="1162"/>
      <c r="Y5222" s="1162"/>
      <c r="Z5222" s="1176"/>
    </row>
    <row r="5223" spans="1:27" s="1152" customFormat="1" ht="24.75" customHeight="1" x14ac:dyDescent="0.15">
      <c r="A5223" s="527">
        <v>17</v>
      </c>
      <c r="B5223" s="518"/>
      <c r="C5223" s="518"/>
      <c r="D5223" s="518"/>
      <c r="E5223" s="518"/>
      <c r="F5223" s="518"/>
      <c r="G5223" s="518"/>
      <c r="H5223" s="518"/>
      <c r="I5223" s="518"/>
      <c r="J5223" s="518"/>
      <c r="K5223" s="518"/>
      <c r="L5223" s="518"/>
      <c r="M5223" s="518"/>
      <c r="N5223" s="1090"/>
      <c r="O5223" s="1090"/>
      <c r="P5223" s="1090"/>
      <c r="Q5223" s="1090"/>
      <c r="R5223" s="18"/>
      <c r="S5223" s="19"/>
      <c r="T5223" s="1089"/>
      <c r="U5223" s="20"/>
      <c r="V5223" s="1162"/>
      <c r="W5223" s="1162"/>
      <c r="X5223" s="1162"/>
      <c r="Y5223" s="1162"/>
      <c r="Z5223" s="1169"/>
    </row>
    <row r="5224" spans="1:27" s="1152" customFormat="1" ht="24.75" customHeight="1" x14ac:dyDescent="0.15">
      <c r="A5224" s="527">
        <v>18</v>
      </c>
      <c r="B5224" s="518"/>
      <c r="C5224" s="518"/>
      <c r="D5224" s="518"/>
      <c r="E5224" s="518"/>
      <c r="F5224" s="518"/>
      <c r="G5224" s="518"/>
      <c r="H5224" s="518"/>
      <c r="I5224" s="518"/>
      <c r="J5224" s="518"/>
      <c r="K5224" s="518"/>
      <c r="L5224" s="518"/>
      <c r="M5224" s="518"/>
      <c r="N5224" s="1090"/>
      <c r="O5224" s="1090"/>
      <c r="P5224" s="1090"/>
      <c r="Q5224" s="1090"/>
      <c r="R5224" s="18"/>
      <c r="S5224" s="19"/>
      <c r="T5224" s="1089"/>
      <c r="U5224" s="20"/>
      <c r="V5224" s="1162"/>
      <c r="W5224" s="1162"/>
      <c r="X5224" s="1162"/>
      <c r="Y5224" s="1162"/>
      <c r="Z5224" s="1169"/>
    </row>
    <row r="5225" spans="1:27" s="1152" customFormat="1" ht="24.75" customHeight="1" x14ac:dyDescent="0.15">
      <c r="A5225" s="527">
        <v>19</v>
      </c>
      <c r="B5225" s="518"/>
      <c r="C5225" s="518"/>
      <c r="D5225" s="518"/>
      <c r="E5225" s="518"/>
      <c r="F5225" s="518"/>
      <c r="G5225" s="518"/>
      <c r="H5225" s="518"/>
      <c r="I5225" s="518"/>
      <c r="J5225" s="518"/>
      <c r="K5225" s="518"/>
      <c r="L5225" s="518"/>
      <c r="M5225" s="518"/>
      <c r="N5225" s="1090"/>
      <c r="O5225" s="1090"/>
      <c r="P5225" s="1090"/>
      <c r="Q5225" s="1090"/>
      <c r="R5225" s="10"/>
      <c r="S5225" s="19"/>
      <c r="T5225" s="1089"/>
      <c r="U5225" s="20"/>
      <c r="V5225" s="1162"/>
      <c r="W5225" s="1162"/>
      <c r="X5225" s="1162"/>
      <c r="Y5225" s="1162"/>
      <c r="Z5225" s="1169"/>
    </row>
    <row r="5226" spans="1:27" s="1152" customFormat="1" ht="24.75" customHeight="1" x14ac:dyDescent="0.15">
      <c r="A5226" s="527">
        <v>20</v>
      </c>
      <c r="B5226" s="518"/>
      <c r="C5226" s="518"/>
      <c r="D5226" s="518"/>
      <c r="E5226" s="518"/>
      <c r="F5226" s="518"/>
      <c r="G5226" s="518"/>
      <c r="H5226" s="518"/>
      <c r="I5226" s="518"/>
      <c r="J5226" s="518"/>
      <c r="K5226" s="518"/>
      <c r="L5226" s="518"/>
      <c r="M5226" s="518"/>
      <c r="N5226" s="1179"/>
      <c r="O5226" s="1179"/>
      <c r="P5226" s="1179"/>
      <c r="Q5226" s="1179"/>
      <c r="R5226" s="1174"/>
      <c r="S5226" s="1180"/>
      <c r="T5226" s="1089"/>
      <c r="U5226" s="20"/>
      <c r="V5226" s="1162"/>
      <c r="W5226" s="1162"/>
      <c r="X5226" s="1162"/>
      <c r="Y5226" s="1162"/>
      <c r="Z5226" s="1169"/>
    </row>
    <row r="5227" spans="1:27" s="1152" customFormat="1" ht="24.75" customHeight="1" x14ac:dyDescent="0.15">
      <c r="A5227" s="527">
        <v>21</v>
      </c>
      <c r="B5227" s="518"/>
      <c r="C5227" s="518"/>
      <c r="D5227" s="518"/>
      <c r="E5227" s="518"/>
      <c r="F5227" s="518"/>
      <c r="G5227" s="518"/>
      <c r="H5227" s="518"/>
      <c r="I5227" s="518"/>
      <c r="J5227" s="518"/>
      <c r="K5227" s="518"/>
      <c r="L5227" s="518"/>
      <c r="M5227" s="518"/>
      <c r="N5227" s="1180"/>
      <c r="O5227" s="1180"/>
      <c r="P5227" s="1180"/>
      <c r="Q5227" s="1180"/>
      <c r="R5227" s="1180"/>
      <c r="S5227" s="1180"/>
      <c r="T5227" s="1089"/>
      <c r="U5227" s="20"/>
      <c r="V5227" s="1162"/>
      <c r="W5227" s="1162"/>
      <c r="X5227" s="1162"/>
      <c r="Y5227" s="1162"/>
      <c r="Z5227" s="1169"/>
    </row>
    <row r="5228" spans="1:27" s="1152" customFormat="1" ht="24.75" customHeight="1" x14ac:dyDescent="0.15">
      <c r="A5228" s="527">
        <v>22</v>
      </c>
      <c r="B5228" s="518"/>
      <c r="C5228" s="518"/>
      <c r="D5228" s="518"/>
      <c r="E5228" s="518"/>
      <c r="F5228" s="518"/>
      <c r="G5228" s="518"/>
      <c r="H5228" s="518"/>
      <c r="I5228" s="518"/>
      <c r="J5228" s="518"/>
      <c r="K5228" s="518"/>
      <c r="L5228" s="518"/>
      <c r="M5228" s="518"/>
      <c r="N5228" s="1180"/>
      <c r="O5228" s="1180"/>
      <c r="P5228" s="1180"/>
      <c r="Q5228" s="1180"/>
      <c r="R5228" s="1180"/>
      <c r="S5228" s="1180"/>
      <c r="T5228" s="1089"/>
      <c r="U5228" s="20"/>
      <c r="V5228" s="1162"/>
      <c r="W5228" s="1162"/>
      <c r="X5228" s="1162"/>
      <c r="Y5228" s="1162"/>
      <c r="Z5228" s="1169"/>
    </row>
    <row r="5229" spans="1:27" s="1152" customFormat="1" ht="24.75" customHeight="1" x14ac:dyDescent="0.15">
      <c r="A5229" s="527">
        <v>23</v>
      </c>
      <c r="B5229" s="518"/>
      <c r="C5229" s="518"/>
      <c r="D5229" s="518"/>
      <c r="E5229" s="518"/>
      <c r="F5229" s="518"/>
      <c r="G5229" s="518"/>
      <c r="H5229" s="518"/>
      <c r="I5229" s="518"/>
      <c r="J5229" s="518"/>
      <c r="K5229" s="518"/>
      <c r="L5229" s="518"/>
      <c r="M5229" s="518"/>
      <c r="N5229" s="1180"/>
      <c r="O5229" s="1180"/>
      <c r="P5229" s="1180"/>
      <c r="Q5229" s="1180"/>
      <c r="R5229" s="1180"/>
      <c r="S5229" s="1180"/>
      <c r="T5229" s="1089"/>
      <c r="U5229" s="20"/>
      <c r="V5229" s="1162"/>
      <c r="W5229" s="1162"/>
      <c r="X5229" s="1162"/>
      <c r="Y5229" s="1162"/>
      <c r="Z5229" s="1169"/>
    </row>
    <row r="5230" spans="1:27" s="1152" customFormat="1" ht="24.75" customHeight="1" x14ac:dyDescent="0.15">
      <c r="A5230" s="527">
        <v>24</v>
      </c>
      <c r="B5230" s="518"/>
      <c r="C5230" s="518"/>
      <c r="D5230" s="518"/>
      <c r="E5230" s="518"/>
      <c r="F5230" s="518"/>
      <c r="G5230" s="518"/>
      <c r="H5230" s="518"/>
      <c r="I5230" s="518"/>
      <c r="J5230" s="518"/>
      <c r="K5230" s="518"/>
      <c r="L5230" s="518"/>
      <c r="M5230" s="518"/>
      <c r="N5230" s="1180"/>
      <c r="O5230" s="1180"/>
      <c r="P5230" s="1180"/>
      <c r="Q5230" s="1180"/>
      <c r="R5230" s="1180"/>
      <c r="S5230" s="1180"/>
      <c r="T5230" s="1089"/>
      <c r="U5230" s="20"/>
      <c r="V5230" s="1162"/>
      <c r="W5230" s="1162"/>
      <c r="X5230" s="1162"/>
      <c r="Y5230" s="1162"/>
      <c r="Z5230" s="1169"/>
    </row>
    <row r="5231" spans="1:27" s="1152" customFormat="1" ht="24.75" customHeight="1" x14ac:dyDescent="0.15">
      <c r="A5231" s="527">
        <v>25</v>
      </c>
      <c r="B5231" s="518"/>
      <c r="C5231" s="518"/>
      <c r="D5231" s="518"/>
      <c r="E5231" s="518"/>
      <c r="F5231" s="518"/>
      <c r="G5231" s="518"/>
      <c r="H5231" s="518"/>
      <c r="I5231" s="518"/>
      <c r="J5231" s="518"/>
      <c r="K5231" s="518"/>
      <c r="L5231" s="518"/>
      <c r="M5231" s="518"/>
      <c r="N5231" s="1180"/>
      <c r="O5231" s="1180"/>
      <c r="P5231" s="1180"/>
      <c r="Q5231" s="1180"/>
      <c r="R5231" s="1180"/>
      <c r="S5231" s="1180"/>
      <c r="T5231" s="1089"/>
      <c r="U5231" s="20"/>
      <c r="V5231" s="1162"/>
      <c r="W5231" s="1162"/>
      <c r="X5231" s="1162"/>
      <c r="Y5231" s="1162"/>
      <c r="Z5231" s="1169"/>
    </row>
    <row r="5232" spans="1:27" s="1152" customFormat="1" ht="24.75" customHeight="1" x14ac:dyDescent="0.15">
      <c r="A5232" s="527">
        <v>26</v>
      </c>
      <c r="B5232" s="518"/>
      <c r="C5232" s="29"/>
      <c r="D5232" s="29"/>
      <c r="E5232" s="29"/>
      <c r="F5232" s="29"/>
      <c r="G5232" s="29"/>
      <c r="H5232" s="29"/>
      <c r="I5232" s="29"/>
      <c r="J5232" s="29"/>
      <c r="K5232" s="29"/>
      <c r="L5232" s="29"/>
      <c r="M5232" s="29"/>
      <c r="N5232" s="1180"/>
      <c r="O5232" s="1180"/>
      <c r="P5232" s="1180"/>
      <c r="Q5232" s="1180"/>
      <c r="R5232" s="1180"/>
      <c r="S5232" s="1180"/>
      <c r="T5232" s="1089"/>
      <c r="U5232" s="20"/>
      <c r="V5232" s="1162"/>
      <c r="W5232" s="1162"/>
      <c r="X5232" s="1162"/>
      <c r="Y5232" s="1162"/>
      <c r="Z5232" s="1169"/>
    </row>
    <row r="5233" spans="1:27" s="1152" customFormat="1" ht="24.75" customHeight="1" x14ac:dyDescent="0.15">
      <c r="A5233" s="527">
        <v>27</v>
      </c>
      <c r="B5233" s="518"/>
      <c r="C5233" s="29"/>
      <c r="D5233" s="29"/>
      <c r="E5233" s="29"/>
      <c r="F5233" s="29"/>
      <c r="G5233" s="29"/>
      <c r="H5233" s="29"/>
      <c r="I5233" s="29"/>
      <c r="J5233" s="29"/>
      <c r="K5233" s="29"/>
      <c r="L5233" s="29"/>
      <c r="M5233" s="29"/>
      <c r="N5233" s="1180"/>
      <c r="O5233" s="1180"/>
      <c r="P5233" s="1180"/>
      <c r="Q5233" s="1180"/>
      <c r="R5233" s="1180"/>
      <c r="S5233" s="1180"/>
      <c r="T5233" s="1089"/>
      <c r="U5233" s="20"/>
      <c r="V5233" s="1162"/>
      <c r="W5233" s="1162"/>
      <c r="X5233" s="1162"/>
      <c r="Y5233" s="1162"/>
      <c r="Z5233" s="1169"/>
    </row>
    <row r="5234" spans="1:27" s="1152" customFormat="1" ht="24.75" customHeight="1" x14ac:dyDescent="0.15">
      <c r="A5234" s="527">
        <v>28</v>
      </c>
      <c r="B5234" s="518"/>
      <c r="C5234" s="29"/>
      <c r="D5234" s="29"/>
      <c r="E5234" s="29"/>
      <c r="F5234" s="29"/>
      <c r="G5234" s="29"/>
      <c r="H5234" s="29"/>
      <c r="I5234" s="29"/>
      <c r="J5234" s="29"/>
      <c r="K5234" s="29"/>
      <c r="L5234" s="29"/>
      <c r="M5234" s="29"/>
      <c r="N5234" s="1180"/>
      <c r="O5234" s="1180"/>
      <c r="P5234" s="1180"/>
      <c r="Q5234" s="1180"/>
      <c r="R5234" s="1180"/>
      <c r="S5234" s="1180"/>
      <c r="T5234" s="1089"/>
      <c r="U5234" s="20"/>
      <c r="V5234" s="1162"/>
      <c r="W5234" s="1162"/>
      <c r="X5234" s="1162"/>
      <c r="Y5234" s="1162"/>
      <c r="Z5234" s="1169"/>
    </row>
    <row r="5235" spans="1:27" s="1152" customFormat="1" ht="24.75" customHeight="1" x14ac:dyDescent="0.15">
      <c r="A5235" s="527">
        <v>29</v>
      </c>
      <c r="B5235" s="518"/>
      <c r="C5235" s="1180"/>
      <c r="D5235" s="1180"/>
      <c r="E5235" s="1180"/>
      <c r="F5235" s="1180"/>
      <c r="G5235" s="1180"/>
      <c r="H5235" s="1180"/>
      <c r="I5235" s="1180"/>
      <c r="J5235" s="1180"/>
      <c r="K5235" s="1180"/>
      <c r="L5235" s="1180"/>
      <c r="M5235" s="1180"/>
      <c r="N5235" s="1180"/>
      <c r="O5235" s="1180"/>
      <c r="P5235" s="1180"/>
      <c r="Q5235" s="1180"/>
      <c r="R5235" s="1180"/>
      <c r="S5235" s="1180"/>
      <c r="T5235" s="1089"/>
      <c r="U5235" s="20"/>
      <c r="V5235" s="1162"/>
      <c r="W5235" s="1162"/>
      <c r="X5235" s="1162"/>
      <c r="Y5235" s="1162"/>
      <c r="Z5235" s="1169"/>
    </row>
    <row r="5236" spans="1:27" s="1152" customFormat="1" ht="24.75" customHeight="1" x14ac:dyDescent="0.15">
      <c r="A5236" s="527">
        <v>30</v>
      </c>
      <c r="B5236" s="1181"/>
      <c r="C5236" s="1181"/>
      <c r="D5236" s="1181"/>
      <c r="E5236" s="1181"/>
      <c r="F5236" s="29"/>
      <c r="G5236" s="1181"/>
      <c r="H5236" s="1181"/>
      <c r="I5236" s="1181"/>
      <c r="J5236" s="1181"/>
      <c r="K5236" s="1181"/>
      <c r="L5236" s="1181"/>
      <c r="M5236" s="1181"/>
      <c r="N5236" s="1181"/>
      <c r="O5236" s="1181"/>
      <c r="P5236" s="1181"/>
      <c r="Q5236" s="1181"/>
      <c r="R5236" s="1181"/>
      <c r="S5236" s="1181"/>
      <c r="T5236" s="46"/>
      <c r="U5236" s="47"/>
      <c r="V5236" s="1162"/>
      <c r="W5236" s="1162"/>
      <c r="X5236" s="1162"/>
      <c r="Y5236" s="1162"/>
      <c r="Z5236" s="1169"/>
    </row>
    <row r="5237" spans="1:27" s="1152" customFormat="1" ht="24.75" customHeight="1" x14ac:dyDescent="0.15">
      <c r="A5237" s="527">
        <v>31</v>
      </c>
      <c r="B5237" s="1181"/>
      <c r="C5237" s="1181"/>
      <c r="D5237" s="1181"/>
      <c r="E5237" s="1181"/>
      <c r="F5237" s="1181"/>
      <c r="G5237" s="1181"/>
      <c r="H5237" s="1181"/>
      <c r="I5237" s="1181"/>
      <c r="J5237" s="1181"/>
      <c r="K5237" s="1181"/>
      <c r="L5237" s="1181"/>
      <c r="M5237" s="1181"/>
      <c r="N5237" s="1181"/>
      <c r="O5237" s="1181"/>
      <c r="P5237" s="1181"/>
      <c r="Q5237" s="1181"/>
      <c r="R5237" s="1181"/>
      <c r="S5237" s="1181"/>
      <c r="T5237" s="46"/>
      <c r="U5237" s="47"/>
      <c r="V5237" s="1162"/>
      <c r="W5237" s="1162"/>
      <c r="X5237" s="1162"/>
      <c r="Y5237" s="1162"/>
      <c r="Z5237" s="1169"/>
    </row>
    <row r="5238" spans="1:27" s="1152" customFormat="1" ht="24.75" customHeight="1" x14ac:dyDescent="0.15">
      <c r="A5238" s="527">
        <v>32</v>
      </c>
      <c r="B5238" s="1181"/>
      <c r="C5238" s="1181"/>
      <c r="D5238" s="1181"/>
      <c r="E5238" s="1181"/>
      <c r="F5238" s="1181"/>
      <c r="G5238" s="1181"/>
      <c r="H5238" s="1181"/>
      <c r="I5238" s="1181"/>
      <c r="J5238" s="1181"/>
      <c r="K5238" s="1181"/>
      <c r="L5238" s="1181"/>
      <c r="M5238" s="1181"/>
      <c r="N5238" s="1181"/>
      <c r="O5238" s="1181"/>
      <c r="P5238" s="1181"/>
      <c r="Q5238" s="1181"/>
      <c r="R5238" s="1181"/>
      <c r="S5238" s="1181"/>
      <c r="T5238" s="46"/>
      <c r="U5238" s="47"/>
      <c r="V5238" s="1162"/>
      <c r="W5238" s="1162"/>
      <c r="X5238" s="1162"/>
      <c r="Y5238" s="1162"/>
      <c r="Z5238" s="1169"/>
    </row>
    <row r="5239" spans="1:27" s="1152" customFormat="1" ht="24.75" customHeight="1" thickBot="1" x14ac:dyDescent="0.2">
      <c r="A5239" s="1201">
        <v>33</v>
      </c>
      <c r="B5239" s="1182"/>
      <c r="C5239" s="1182"/>
      <c r="D5239" s="1182"/>
      <c r="E5239" s="1182"/>
      <c r="F5239" s="1182"/>
      <c r="G5239" s="1182"/>
      <c r="H5239" s="1182"/>
      <c r="I5239" s="1182"/>
      <c r="J5239" s="1182"/>
      <c r="K5239" s="1182"/>
      <c r="L5239" s="1182"/>
      <c r="M5239" s="1182"/>
      <c r="N5239" s="1182"/>
      <c r="O5239" s="1182"/>
      <c r="P5239" s="1182"/>
      <c r="Q5239" s="1182"/>
      <c r="R5239" s="1182"/>
      <c r="S5239" s="1182"/>
      <c r="T5239" s="31"/>
      <c r="U5239" s="32"/>
      <c r="V5239" s="1162"/>
      <c r="W5239" s="1162"/>
      <c r="X5239" s="1162"/>
      <c r="Y5239" s="1162"/>
      <c r="Z5239" s="1169"/>
    </row>
    <row r="5240" spans="1:27" s="1152" customFormat="1" ht="18" customHeight="1" thickBot="1" x14ac:dyDescent="0.2">
      <c r="A5240" s="1841" t="s">
        <v>1814</v>
      </c>
      <c r="B5240" s="1842"/>
      <c r="C5240" s="1564" t="s">
        <v>1815</v>
      </c>
      <c r="D5240" s="1564"/>
      <c r="E5240" s="1564"/>
      <c r="F5240" s="1565"/>
      <c r="G5240" s="1169"/>
      <c r="H5240" s="1169"/>
      <c r="I5240" s="1169"/>
      <c r="J5240" s="1169"/>
      <c r="K5240" s="1169"/>
      <c r="L5240" s="1169"/>
      <c r="M5240" s="1169"/>
      <c r="N5240" s="1169"/>
      <c r="O5240" s="1169"/>
      <c r="P5240" s="1169"/>
      <c r="Q5240" s="1169"/>
      <c r="R5240" s="1169"/>
      <c r="S5240" s="1169"/>
      <c r="T5240" s="1153"/>
      <c r="U5240" s="1153"/>
      <c r="V5240" s="1162"/>
      <c r="W5240" s="1162"/>
      <c r="X5240" s="1162"/>
      <c r="Y5240" s="1162"/>
      <c r="Z5240" s="1169"/>
    </row>
    <row r="5241" spans="1:27" ht="31.5" customHeight="1" thickBot="1" x14ac:dyDescent="0.2">
      <c r="A5241" s="1476" t="s">
        <v>595</v>
      </c>
      <c r="B5241" s="1477"/>
      <c r="C5241" s="1477"/>
      <c r="D5241" s="1477"/>
      <c r="E5241" s="1478"/>
      <c r="F5241" s="602" t="s">
        <v>1766</v>
      </c>
      <c r="H5241" s="1479" t="s">
        <v>373</v>
      </c>
      <c r="I5241" s="1480"/>
      <c r="J5241" s="1480"/>
      <c r="K5241" s="5" t="s">
        <v>135</v>
      </c>
      <c r="L5241" s="1457" t="s">
        <v>476</v>
      </c>
      <c r="M5241" s="1457"/>
      <c r="N5241" s="1458"/>
      <c r="P5241" s="6"/>
      <c r="Q5241" s="6"/>
      <c r="R5241" s="6"/>
      <c r="T5241" s="1524" t="s">
        <v>95</v>
      </c>
      <c r="U5241" s="1525"/>
      <c r="V5241" s="610">
        <f>V5243/V5248</f>
        <v>1.2244152046783625E-2</v>
      </c>
      <c r="W5241" s="610">
        <f>W5243/W5248</f>
        <v>1.2244152046783625E-2</v>
      </c>
      <c r="X5241" s="35">
        <f>AVERAGE(V5241,W5241)</f>
        <v>1.2244152046783625E-2</v>
      </c>
      <c r="Y5241" s="380" t="s">
        <v>136</v>
      </c>
      <c r="Z5241" s="381">
        <f>ROUND(X5241*1440,0)/1440</f>
        <v>1.2500000000000001E-2</v>
      </c>
      <c r="AA5241" s="2"/>
    </row>
    <row r="5242" spans="1:27" ht="9" customHeight="1" thickBot="1" x14ac:dyDescent="0.2">
      <c r="V5242" s="610">
        <v>0.23958333333333334</v>
      </c>
      <c r="W5242" s="610">
        <v>0.23958333333333334</v>
      </c>
      <c r="X5242" s="2"/>
      <c r="Y5242" s="471"/>
      <c r="AA5242" s="2"/>
    </row>
    <row r="5243" spans="1:27" ht="19.5" customHeight="1" thickBot="1" x14ac:dyDescent="0.2">
      <c r="A5243" s="1481" t="s">
        <v>137</v>
      </c>
      <c r="B5243" s="1452"/>
      <c r="C5243" s="1481" t="s">
        <v>596</v>
      </c>
      <c r="D5243" s="1451"/>
      <c r="E5243" s="1452"/>
      <c r="F5243" s="190"/>
      <c r="G5243" s="190"/>
      <c r="H5243" s="190"/>
      <c r="I5243" s="190"/>
      <c r="J5243" s="66"/>
      <c r="K5243" s="382"/>
      <c r="N5243" s="1463" t="s">
        <v>3</v>
      </c>
      <c r="O5243" s="1464"/>
      <c r="P5243" s="1465">
        <v>18</v>
      </c>
      <c r="Q5243" s="1466"/>
      <c r="S5243" s="7" t="s">
        <v>139</v>
      </c>
      <c r="T5243" s="1555">
        <v>6.5972222222222224E-2</v>
      </c>
      <c r="U5243" s="1556"/>
      <c r="V5243" s="610">
        <f>V5244-V5242</f>
        <v>0.69791666666666663</v>
      </c>
      <c r="W5243" s="610">
        <f>W5244-W5242</f>
        <v>0.69791666666666663</v>
      </c>
      <c r="X5243" s="2"/>
      <c r="Y5243" s="471"/>
      <c r="AA5243" s="2"/>
    </row>
    <row r="5244" spans="1:27" ht="9" customHeight="1" thickBot="1" x14ac:dyDescent="0.2">
      <c r="V5244" s="610">
        <v>0.9375</v>
      </c>
      <c r="W5244" s="610">
        <v>0.9375</v>
      </c>
      <c r="X5244" s="2"/>
      <c r="Y5244" s="471"/>
      <c r="AA5244" s="2"/>
    </row>
    <row r="5245" spans="1:27" ht="19.5" customHeight="1" x14ac:dyDescent="0.15">
      <c r="A5245" s="1572" t="s">
        <v>140</v>
      </c>
      <c r="B5245" s="1461">
        <v>1</v>
      </c>
      <c r="C5245" s="1540"/>
      <c r="D5245" s="1461">
        <v>2</v>
      </c>
      <c r="E5245" s="1540"/>
      <c r="F5245" s="1461">
        <v>3</v>
      </c>
      <c r="G5245" s="1540"/>
      <c r="H5245" s="1461">
        <v>4</v>
      </c>
      <c r="I5245" s="1540"/>
      <c r="J5245" s="1461">
        <v>5</v>
      </c>
      <c r="K5245" s="1540"/>
      <c r="L5245" s="1461">
        <v>6</v>
      </c>
      <c r="M5245" s="1540"/>
      <c r="N5245" s="1461">
        <v>7</v>
      </c>
      <c r="O5245" s="1540"/>
      <c r="P5245" s="1461">
        <v>8</v>
      </c>
      <c r="Q5245" s="1540"/>
      <c r="R5245" s="1461">
        <v>9</v>
      </c>
      <c r="S5245" s="1540"/>
      <c r="T5245" s="1461">
        <v>10</v>
      </c>
      <c r="U5245" s="1462"/>
      <c r="V5245" s="610"/>
      <c r="W5245" s="610"/>
      <c r="X5245" s="2"/>
      <c r="Y5245" s="471"/>
      <c r="AA5245" s="2"/>
    </row>
    <row r="5246" spans="1:27" ht="19.5" customHeight="1" x14ac:dyDescent="0.15">
      <c r="A5246" s="1573"/>
      <c r="B5246" s="10" t="s">
        <v>373</v>
      </c>
      <c r="C5246" s="10" t="s">
        <v>476</v>
      </c>
      <c r="D5246" s="10" t="s">
        <v>373</v>
      </c>
      <c r="E5246" s="10" t="s">
        <v>476</v>
      </c>
      <c r="F5246" s="10" t="s">
        <v>373</v>
      </c>
      <c r="G5246" s="10" t="s">
        <v>476</v>
      </c>
      <c r="H5246" s="10" t="s">
        <v>373</v>
      </c>
      <c r="I5246" s="10" t="s">
        <v>476</v>
      </c>
      <c r="J5246" s="10" t="s">
        <v>373</v>
      </c>
      <c r="K5246" s="10" t="s">
        <v>476</v>
      </c>
      <c r="L5246" s="10" t="s">
        <v>476</v>
      </c>
      <c r="M5246" s="10" t="s">
        <v>373</v>
      </c>
      <c r="N5246" s="10" t="s">
        <v>476</v>
      </c>
      <c r="O5246" s="10" t="s">
        <v>373</v>
      </c>
      <c r="P5246" s="10" t="s">
        <v>476</v>
      </c>
      <c r="Q5246" s="9"/>
      <c r="R5246" s="9"/>
      <c r="S5246" s="9"/>
      <c r="T5246" s="9"/>
      <c r="U5246" s="116"/>
      <c r="V5246" s="472"/>
      <c r="W5246" s="472"/>
      <c r="X5246" s="2"/>
      <c r="Y5246" s="471"/>
      <c r="AA5246" s="2"/>
    </row>
    <row r="5247" spans="1:27" ht="24.75" customHeight="1" x14ac:dyDescent="0.15">
      <c r="A5247" s="57">
        <v>1</v>
      </c>
      <c r="B5247" s="473"/>
      <c r="C5247" s="474">
        <v>0.23958333333333334</v>
      </c>
      <c r="D5247" s="475">
        <v>0.31597222222222221</v>
      </c>
      <c r="E5247" s="475">
        <v>0.38194444444444464</v>
      </c>
      <c r="F5247" s="475">
        <v>0.47986111111111124</v>
      </c>
      <c r="G5247" s="475">
        <v>0.54722222222222239</v>
      </c>
      <c r="H5247" s="475">
        <v>0.6520833333333329</v>
      </c>
      <c r="I5247" s="475">
        <v>0.72361111111111065</v>
      </c>
      <c r="J5247" s="475">
        <v>0.81805555555555454</v>
      </c>
      <c r="K5247" s="40">
        <v>0.88749999999999896</v>
      </c>
      <c r="L5247" s="818"/>
      <c r="M5247" s="818"/>
      <c r="N5247" s="110"/>
      <c r="O5247" s="110"/>
      <c r="P5247" s="110"/>
      <c r="Q5247" s="110"/>
      <c r="R5247" s="319"/>
      <c r="S5247" s="315"/>
      <c r="T5247" s="26"/>
      <c r="U5247" s="316"/>
      <c r="V5247" s="111">
        <f>COUNTA(B5247:U5261)</f>
        <v>114</v>
      </c>
      <c r="W5247" s="22">
        <f>V5247/15/2</f>
        <v>3.8</v>
      </c>
      <c r="X5247" s="2"/>
      <c r="Y5247" s="104"/>
      <c r="Z5247" s="467"/>
      <c r="AA5247" s="2" t="s">
        <v>153</v>
      </c>
    </row>
    <row r="5248" spans="1:27" ht="24.75" customHeight="1" x14ac:dyDescent="0.15">
      <c r="A5248" s="349" t="s">
        <v>580</v>
      </c>
      <c r="B5248" s="473"/>
      <c r="C5248" s="475">
        <v>0.24930555555555556</v>
      </c>
      <c r="D5248" s="475">
        <v>0.33124999999999999</v>
      </c>
      <c r="E5248" s="475">
        <v>0.39652777777777798</v>
      </c>
      <c r="F5248" s="475">
        <v>0.49513888888888902</v>
      </c>
      <c r="G5248" s="475">
        <v>0.56250000000000011</v>
      </c>
      <c r="H5248" s="475">
        <v>0.66458333333333286</v>
      </c>
      <c r="I5248" s="475">
        <v>0.73749999999999949</v>
      </c>
      <c r="J5248" s="475">
        <v>0.82916666666666561</v>
      </c>
      <c r="K5248" s="40">
        <v>0.89999999999999891</v>
      </c>
      <c r="L5248" s="818"/>
      <c r="M5248" s="818"/>
      <c r="N5248" s="110"/>
      <c r="O5248" s="110"/>
      <c r="P5248" s="110"/>
      <c r="Q5248" s="110"/>
      <c r="R5248" s="319"/>
      <c r="S5248" s="315"/>
      <c r="T5248" s="26"/>
      <c r="U5248" s="316"/>
      <c r="V5248" s="114">
        <f>COUNTA(B5247:B5261,D5247:D5261,F5247:F5261,H5247:H5261,J5247:J5261,L5247:L5261,N5247:N5261,P5247:P5261,R5247:R5261,T5247:T5261)</f>
        <v>57</v>
      </c>
      <c r="W5248" s="114">
        <f>COUNTA(C5247:C5261,E5247:E5261,G5247:G5261,I5247:I5261,K5247:K5261,M5247:M5261,O5247:O5261,Q5247:Q5261,S5247:S5261,U5247:U5261)</f>
        <v>57</v>
      </c>
      <c r="X5248" s="2"/>
      <c r="Y5248" s="1">
        <f>(V5248+W5248)/2</f>
        <v>57</v>
      </c>
      <c r="Z5248" s="467"/>
      <c r="AA5248" s="2" t="s">
        <v>153</v>
      </c>
    </row>
    <row r="5249" spans="1:27" ht="24.75" customHeight="1" x14ac:dyDescent="0.15">
      <c r="A5249" s="349">
        <v>3</v>
      </c>
      <c r="B5249" s="473"/>
      <c r="C5249" s="475">
        <v>0.2590277777777778</v>
      </c>
      <c r="D5249" s="475">
        <v>0.34583333333333333</v>
      </c>
      <c r="E5249" s="475">
        <v>0.41041666666666687</v>
      </c>
      <c r="F5249" s="475">
        <v>0.51041666666666674</v>
      </c>
      <c r="G5249" s="475">
        <v>0.57777777777777783</v>
      </c>
      <c r="H5249" s="475">
        <v>0.67569444444444393</v>
      </c>
      <c r="I5249" s="475">
        <v>0.74861111111111056</v>
      </c>
      <c r="J5249" s="475">
        <v>0.84027777777777668</v>
      </c>
      <c r="K5249" s="40">
        <v>0.91249999999999887</v>
      </c>
      <c r="L5249" s="818"/>
      <c r="M5249" s="818"/>
      <c r="N5249" s="110"/>
      <c r="O5249" s="110"/>
      <c r="P5249" s="110"/>
      <c r="Q5249" s="110"/>
      <c r="R5249" s="319"/>
      <c r="S5249" s="315"/>
      <c r="T5249" s="26"/>
      <c r="U5249" s="316"/>
      <c r="V5249" s="534"/>
      <c r="W5249" s="534"/>
      <c r="X5249" s="2"/>
      <c r="Y5249" s="1" t="s">
        <v>145</v>
      </c>
      <c r="Z5249" s="467"/>
      <c r="AA5249" s="2" t="s">
        <v>153</v>
      </c>
    </row>
    <row r="5250" spans="1:27" ht="24.75" customHeight="1" x14ac:dyDescent="0.15">
      <c r="A5250" s="349" t="s">
        <v>581</v>
      </c>
      <c r="B5250" s="473"/>
      <c r="C5250" s="475">
        <v>0.26944444444444449</v>
      </c>
      <c r="D5250" s="475">
        <v>0.35972222222222222</v>
      </c>
      <c r="E5250" s="475">
        <v>0.42430555555555577</v>
      </c>
      <c r="F5250" s="475">
        <v>0.52569444444444446</v>
      </c>
      <c r="G5250" s="475">
        <v>0.59305555555555556</v>
      </c>
      <c r="H5250" s="475">
        <v>0.68958333333333277</v>
      </c>
      <c r="I5250" s="475">
        <v>0.76111111111111052</v>
      </c>
      <c r="J5250" s="475">
        <v>0.85138888888888775</v>
      </c>
      <c r="K5250" s="40">
        <v>0.92499999999999882</v>
      </c>
      <c r="L5250" s="818"/>
      <c r="M5250" s="818"/>
      <c r="N5250" s="110"/>
      <c r="O5250" s="110"/>
      <c r="P5250" s="110"/>
      <c r="Q5250" s="110"/>
      <c r="R5250" s="319"/>
      <c r="S5250" s="315"/>
      <c r="T5250" s="26"/>
      <c r="U5250" s="316"/>
      <c r="V5250" s="115">
        <f>I5250-I5249</f>
        <v>1.2499999999999956E-2</v>
      </c>
      <c r="W5250" s="115" t="e">
        <f>J5247-#REF!</f>
        <v>#REF!</v>
      </c>
      <c r="X5250" s="2"/>
      <c r="Y5250" s="104"/>
      <c r="Z5250" s="467"/>
      <c r="AA5250" s="2" t="s">
        <v>153</v>
      </c>
    </row>
    <row r="5251" spans="1:27" ht="24.75" customHeight="1" x14ac:dyDescent="0.15">
      <c r="A5251" s="57">
        <v>5</v>
      </c>
      <c r="B5251" s="473"/>
      <c r="C5251" s="475">
        <v>0.27986111111111117</v>
      </c>
      <c r="D5251" s="475">
        <v>0.37152777777777779</v>
      </c>
      <c r="E5251" s="475">
        <v>0.43680555555555578</v>
      </c>
      <c r="F5251" s="475">
        <v>0.54097222222222219</v>
      </c>
      <c r="G5251" s="475">
        <v>0.60833333333333328</v>
      </c>
      <c r="H5251" s="475">
        <v>0.70347222222222161</v>
      </c>
      <c r="I5251" s="475">
        <v>0.77430555555555491</v>
      </c>
      <c r="J5251" s="475">
        <v>0.86319444444444327</v>
      </c>
      <c r="K5251" s="40">
        <v>0.93749999999999878</v>
      </c>
      <c r="L5251" s="818"/>
      <c r="M5251" s="818"/>
      <c r="N5251" s="110"/>
      <c r="O5251" s="110"/>
      <c r="P5251" s="110"/>
      <c r="Q5251" s="110"/>
      <c r="R5251" s="319"/>
      <c r="S5251" s="315"/>
      <c r="T5251" s="26"/>
      <c r="U5251" s="316"/>
      <c r="V5251" s="115">
        <f t="shared" ref="V5251:V5258" si="68">I5251-I5250</f>
        <v>1.3194444444444398E-2</v>
      </c>
      <c r="W5251" s="115">
        <f>J5248-J5247</f>
        <v>1.1111111111111072E-2</v>
      </c>
      <c r="X5251" s="2"/>
      <c r="Y5251" s="104"/>
      <c r="Z5251" s="467"/>
      <c r="AA5251" s="2" t="s">
        <v>153</v>
      </c>
    </row>
    <row r="5252" spans="1:27" ht="24.75" customHeight="1" x14ac:dyDescent="0.15">
      <c r="A5252" s="349" t="s">
        <v>582</v>
      </c>
      <c r="B5252" s="473"/>
      <c r="C5252" s="475">
        <v>0.29027777777777786</v>
      </c>
      <c r="D5252" s="475">
        <v>0.38263888888888892</v>
      </c>
      <c r="E5252" s="475">
        <v>0.45000000000000023</v>
      </c>
      <c r="F5252" s="475">
        <v>0.55486111111111103</v>
      </c>
      <c r="G5252" s="475">
        <v>0.62361111111111101</v>
      </c>
      <c r="H5252" s="475">
        <v>0.71736111111111045</v>
      </c>
      <c r="I5252" s="475">
        <v>0.78680555555555487</v>
      </c>
      <c r="J5252" s="475">
        <v>0.87499999999999878</v>
      </c>
      <c r="K5252" s="40"/>
      <c r="L5252" s="818"/>
      <c r="M5252" s="818"/>
      <c r="N5252" s="110"/>
      <c r="O5252" s="110"/>
      <c r="P5252" s="110"/>
      <c r="Q5252" s="110"/>
      <c r="R5252" s="319"/>
      <c r="S5252" s="315"/>
      <c r="T5252" s="26"/>
      <c r="U5252" s="316"/>
      <c r="V5252" s="115">
        <f t="shared" si="68"/>
        <v>1.2499999999999956E-2</v>
      </c>
      <c r="W5252" s="115"/>
      <c r="X5252" s="2"/>
      <c r="Y5252" s="467"/>
      <c r="Z5252" s="467"/>
      <c r="AA5252" s="2" t="s">
        <v>153</v>
      </c>
    </row>
    <row r="5253" spans="1:27" ht="24.75" customHeight="1" x14ac:dyDescent="0.15">
      <c r="A5253" s="57">
        <v>7</v>
      </c>
      <c r="B5253" s="824" t="s">
        <v>584</v>
      </c>
      <c r="C5253" s="475">
        <v>0.30069444444444454</v>
      </c>
      <c r="D5253" s="475">
        <v>0.39375000000000004</v>
      </c>
      <c r="E5253" s="475">
        <v>0.46041666666666692</v>
      </c>
      <c r="F5253" s="475">
        <v>0.56874999999999987</v>
      </c>
      <c r="G5253" s="475">
        <v>0.63819444444444429</v>
      </c>
      <c r="H5253" s="475">
        <v>0.73194444444444373</v>
      </c>
      <c r="I5253" s="475">
        <v>0.79930555555555483</v>
      </c>
      <c r="J5253" s="475">
        <v>0.88749999999999873</v>
      </c>
      <c r="K5253" s="40"/>
      <c r="L5253" s="818"/>
      <c r="M5253" s="818"/>
      <c r="N5253" s="110"/>
      <c r="O5253" s="110"/>
      <c r="P5253" s="110"/>
      <c r="Q5253" s="110"/>
      <c r="R5253" s="319"/>
      <c r="S5253" s="315"/>
      <c r="T5253" s="26"/>
      <c r="U5253" s="316"/>
      <c r="V5253" s="115">
        <f t="shared" si="68"/>
        <v>1.2499999999999956E-2</v>
      </c>
      <c r="W5253" s="115"/>
      <c r="X5253" s="2"/>
      <c r="Y5253" s="467"/>
      <c r="Z5253" s="467"/>
      <c r="AA5253" s="2"/>
    </row>
    <row r="5254" spans="1:27" ht="24.75" customHeight="1" x14ac:dyDescent="0.15">
      <c r="A5254" s="57" t="s">
        <v>583</v>
      </c>
      <c r="B5254" s="474" t="s">
        <v>598</v>
      </c>
      <c r="C5254" s="475">
        <v>0.31111111111111123</v>
      </c>
      <c r="D5254" s="475">
        <v>0.40625000000000006</v>
      </c>
      <c r="E5254" s="475">
        <v>0.47361111111111137</v>
      </c>
      <c r="F5254" s="475">
        <v>0.58194444444444426</v>
      </c>
      <c r="G5254" s="475">
        <v>0.65208333333333313</v>
      </c>
      <c r="H5254" s="475">
        <v>0.74652777777777701</v>
      </c>
      <c r="I5254" s="475">
        <v>0.81180555555555478</v>
      </c>
      <c r="J5254" s="475">
        <v>0.89999999999999869</v>
      </c>
      <c r="K5254" s="40"/>
      <c r="L5254" s="818"/>
      <c r="M5254" s="818"/>
      <c r="N5254" s="110"/>
      <c r="O5254" s="110"/>
      <c r="P5254" s="110"/>
      <c r="Q5254" s="110"/>
      <c r="R5254" s="319"/>
      <c r="S5254" s="315"/>
      <c r="T5254" s="26"/>
      <c r="U5254" s="316"/>
      <c r="V5254" s="115">
        <f t="shared" si="68"/>
        <v>1.2499999999999956E-2</v>
      </c>
      <c r="W5254" s="115"/>
      <c r="X5254" s="2"/>
      <c r="Y5254" s="467"/>
      <c r="Z5254" s="467"/>
      <c r="AA5254" s="2"/>
    </row>
    <row r="5255" spans="1:27" ht="24.75" customHeight="1" x14ac:dyDescent="0.15">
      <c r="A5255" s="57">
        <v>9</v>
      </c>
      <c r="B5255" s="474">
        <v>0.23958333333333334</v>
      </c>
      <c r="C5255" s="475">
        <v>0.32222222222222235</v>
      </c>
      <c r="D5255" s="475">
        <v>0.41736111111111118</v>
      </c>
      <c r="E5255" s="475">
        <v>0.48541666666666694</v>
      </c>
      <c r="F5255" s="475">
        <v>0.59444444444444422</v>
      </c>
      <c r="G5255" s="475">
        <v>0.66458333333333308</v>
      </c>
      <c r="H5255" s="475">
        <v>0.75763888888888808</v>
      </c>
      <c r="I5255" s="475">
        <v>0.82499999999999918</v>
      </c>
      <c r="J5255" s="475">
        <v>0.91249999999999865</v>
      </c>
      <c r="K5255" s="40"/>
      <c r="L5255" s="818"/>
      <c r="M5255" s="818"/>
      <c r="N5255" s="110"/>
      <c r="O5255" s="110"/>
      <c r="P5255" s="110"/>
      <c r="Q5255" s="110"/>
      <c r="R5255" s="319"/>
      <c r="S5255" s="315"/>
      <c r="T5255" s="26"/>
      <c r="U5255" s="316"/>
      <c r="V5255" s="115">
        <f t="shared" si="68"/>
        <v>1.3194444444444398E-2</v>
      </c>
      <c r="W5255" s="115"/>
      <c r="X5255" s="2"/>
      <c r="Y5255" s="467"/>
      <c r="Z5255" s="467"/>
      <c r="AA5255" s="2"/>
    </row>
    <row r="5256" spans="1:27" ht="24.75" customHeight="1" x14ac:dyDescent="0.15">
      <c r="A5256" s="57" t="s">
        <v>585</v>
      </c>
      <c r="B5256" s="475">
        <v>0.25486111111111109</v>
      </c>
      <c r="C5256" s="475">
        <v>0.33333333333333348</v>
      </c>
      <c r="D5256" s="475">
        <v>0.42847222222222231</v>
      </c>
      <c r="E5256" s="475">
        <v>0.49722222222222251</v>
      </c>
      <c r="F5256" s="475">
        <v>0.60555555555555529</v>
      </c>
      <c r="G5256" s="475">
        <v>0.6763888888888886</v>
      </c>
      <c r="H5256" s="475">
        <v>0.77152777777777692</v>
      </c>
      <c r="I5256" s="475">
        <v>0.83749999999999913</v>
      </c>
      <c r="J5256" s="475">
        <v>0.9249999999999986</v>
      </c>
      <c r="K5256" s="40"/>
      <c r="L5256" s="818"/>
      <c r="M5256" s="818"/>
      <c r="N5256" s="110"/>
      <c r="O5256" s="110"/>
      <c r="P5256" s="110"/>
      <c r="Q5256" s="110"/>
      <c r="R5256" s="319"/>
      <c r="S5256" s="315"/>
      <c r="T5256" s="26"/>
      <c r="U5256" s="316"/>
      <c r="V5256" s="115">
        <f t="shared" si="68"/>
        <v>1.2499999999999956E-2</v>
      </c>
      <c r="W5256" s="115"/>
      <c r="X5256" s="2"/>
      <c r="Y5256" s="477"/>
      <c r="Z5256" s="467"/>
      <c r="AA5256" s="2"/>
    </row>
    <row r="5257" spans="1:27" ht="24.75" customHeight="1" x14ac:dyDescent="0.15">
      <c r="A5257" s="349">
        <v>11</v>
      </c>
      <c r="B5257" s="474">
        <v>0.27013888888888887</v>
      </c>
      <c r="C5257" s="475">
        <v>0.34513888888888905</v>
      </c>
      <c r="D5257" s="475">
        <v>0.43958333333333344</v>
      </c>
      <c r="E5257" s="475">
        <v>0.50833333333333364</v>
      </c>
      <c r="F5257" s="475">
        <v>0.61736111111111081</v>
      </c>
      <c r="G5257" s="475">
        <v>0.68749999999999967</v>
      </c>
      <c r="H5257" s="475">
        <v>0.782638888888888</v>
      </c>
      <c r="I5257" s="475">
        <v>0.84999999999999909</v>
      </c>
      <c r="J5257" s="475">
        <v>0.93749999999999856</v>
      </c>
      <c r="K5257" s="40"/>
      <c r="L5257" s="818"/>
      <c r="M5257" s="818"/>
      <c r="N5257" s="110"/>
      <c r="O5257" s="110"/>
      <c r="P5257" s="110"/>
      <c r="Q5257" s="110"/>
      <c r="R5257" s="319"/>
      <c r="S5257" s="315"/>
      <c r="T5257" s="26"/>
      <c r="U5257" s="316"/>
      <c r="V5257" s="115">
        <f t="shared" si="68"/>
        <v>1.2499999999999956E-2</v>
      </c>
      <c r="W5257" s="115"/>
      <c r="X5257" s="2"/>
      <c r="Y5257" s="467"/>
      <c r="Z5257" s="467"/>
      <c r="AA5257" s="2"/>
    </row>
    <row r="5258" spans="1:27" ht="24.75" customHeight="1" x14ac:dyDescent="0.15">
      <c r="A5258" s="57" t="s">
        <v>586</v>
      </c>
      <c r="B5258" s="475">
        <v>0.28541666666666665</v>
      </c>
      <c r="C5258" s="475">
        <v>0.35694444444444462</v>
      </c>
      <c r="D5258" s="475">
        <v>0.45208333333333345</v>
      </c>
      <c r="E5258" s="475">
        <v>0.52083333333333359</v>
      </c>
      <c r="F5258" s="475">
        <v>0.62916666666666632</v>
      </c>
      <c r="G5258" s="475">
        <v>0.69930555555555518</v>
      </c>
      <c r="H5258" s="475">
        <v>0.79374999999999907</v>
      </c>
      <c r="I5258" s="475">
        <v>0.86249999999999905</v>
      </c>
      <c r="J5258" s="475"/>
      <c r="K5258" s="40"/>
      <c r="L5258" s="818"/>
      <c r="M5258" s="818"/>
      <c r="N5258" s="110"/>
      <c r="O5258" s="110"/>
      <c r="P5258" s="110"/>
      <c r="Q5258" s="110"/>
      <c r="R5258" s="319"/>
      <c r="S5258" s="315"/>
      <c r="T5258" s="26"/>
      <c r="U5258" s="316"/>
      <c r="V5258" s="115">
        <f t="shared" si="68"/>
        <v>1.2499999999999956E-2</v>
      </c>
      <c r="W5258" s="115"/>
      <c r="X5258" s="2"/>
      <c r="Y5258" s="467"/>
      <c r="Z5258" s="467"/>
      <c r="AA5258" s="2"/>
    </row>
    <row r="5259" spans="1:27" ht="24.75" customHeight="1" x14ac:dyDescent="0.15">
      <c r="A5259" s="349">
        <v>13</v>
      </c>
      <c r="B5259" s="475">
        <v>0.30069444444444443</v>
      </c>
      <c r="C5259" s="475">
        <v>0.36944444444444463</v>
      </c>
      <c r="D5259" s="475">
        <v>0.46458333333333346</v>
      </c>
      <c r="E5259" s="475">
        <v>0.53194444444444466</v>
      </c>
      <c r="F5259" s="475">
        <v>0.64236111111111072</v>
      </c>
      <c r="G5259" s="475">
        <v>0.71111111111111069</v>
      </c>
      <c r="H5259" s="475">
        <v>0.80555555555555458</v>
      </c>
      <c r="I5259" s="475">
        <v>0.874999999999999</v>
      </c>
      <c r="J5259" s="475"/>
      <c r="K5259" s="40"/>
      <c r="L5259" s="818"/>
      <c r="M5259" s="818"/>
      <c r="N5259" s="110"/>
      <c r="O5259" s="110"/>
      <c r="P5259" s="110"/>
      <c r="Q5259" s="110"/>
      <c r="R5259" s="319"/>
      <c r="S5259" s="315"/>
      <c r="T5259" s="26"/>
      <c r="U5259" s="316"/>
      <c r="V5259" s="115"/>
      <c r="W5259" s="115">
        <f>H5259-H5258</f>
        <v>1.1805555555555514E-2</v>
      </c>
      <c r="X5259" s="2"/>
      <c r="Y5259" s="467"/>
      <c r="Z5259" s="467"/>
      <c r="AA5259" s="2"/>
    </row>
    <row r="5260" spans="1:27" ht="24.75" customHeight="1" x14ac:dyDescent="0.15">
      <c r="A5260" s="349">
        <v>14</v>
      </c>
      <c r="B5260" s="475"/>
      <c r="C5260" s="475"/>
      <c r="D5260" s="475"/>
      <c r="E5260" s="475"/>
      <c r="F5260" s="475"/>
      <c r="G5260" s="475"/>
      <c r="H5260" s="475"/>
      <c r="I5260" s="475"/>
      <c r="J5260" s="475"/>
      <c r="K5260" s="40"/>
      <c r="L5260" s="110"/>
      <c r="M5260" s="110"/>
      <c r="N5260" s="110"/>
      <c r="O5260" s="110"/>
      <c r="P5260" s="110"/>
      <c r="Q5260" s="110"/>
      <c r="R5260" s="319"/>
      <c r="S5260" s="315"/>
      <c r="T5260" s="26"/>
      <c r="U5260" s="316"/>
      <c r="V5260" s="115"/>
      <c r="W5260" s="115">
        <f>H5260-H5259</f>
        <v>-0.80555555555555458</v>
      </c>
      <c r="X5260" s="2"/>
      <c r="Y5260" s="467"/>
      <c r="Z5260" s="467"/>
      <c r="AA5260" s="2"/>
    </row>
    <row r="5261" spans="1:27" ht="24.75" customHeight="1" x14ac:dyDescent="0.15">
      <c r="A5261" s="57">
        <v>15</v>
      </c>
      <c r="B5261" s="475"/>
      <c r="C5261" s="475"/>
      <c r="D5261" s="475"/>
      <c r="E5261" s="475"/>
      <c r="F5261" s="475"/>
      <c r="G5261" s="475"/>
      <c r="H5261" s="475"/>
      <c r="I5261" s="475"/>
      <c r="J5261" s="475"/>
      <c r="K5261" s="40"/>
      <c r="L5261" s="110"/>
      <c r="M5261" s="110"/>
      <c r="N5261" s="110"/>
      <c r="O5261" s="110"/>
      <c r="P5261" s="110"/>
      <c r="Q5261" s="110"/>
      <c r="R5261" s="319"/>
      <c r="S5261" s="315"/>
      <c r="T5261" s="26"/>
      <c r="U5261" s="316"/>
      <c r="V5261" s="115"/>
      <c r="W5261" s="115">
        <f>H5261-H5260</f>
        <v>0</v>
      </c>
      <c r="X5261" s="2"/>
      <c r="Y5261" s="467">
        <f>9*15</f>
        <v>135</v>
      </c>
      <c r="Z5261" s="467"/>
      <c r="AA5261" s="2"/>
    </row>
    <row r="5262" spans="1:27" s="751" customFormat="1" ht="24.75" customHeight="1" x14ac:dyDescent="0.15">
      <c r="A5262" s="527">
        <v>16</v>
      </c>
      <c r="B5262" s="518"/>
      <c r="C5262" s="518"/>
      <c r="D5262" s="518"/>
      <c r="E5262" s="518"/>
      <c r="F5262" s="518"/>
      <c r="G5262" s="518"/>
      <c r="H5262" s="518"/>
      <c r="I5262" s="518"/>
      <c r="J5262" s="518"/>
      <c r="K5262" s="518"/>
      <c r="L5262" s="518"/>
      <c r="M5262" s="518"/>
      <c r="N5262" s="40"/>
      <c r="O5262" s="40"/>
      <c r="P5262" s="40"/>
      <c r="Q5262" s="40"/>
      <c r="R5262" s="18"/>
      <c r="S5262" s="19"/>
      <c r="T5262" s="14"/>
      <c r="U5262" s="20"/>
      <c r="V5262" s="1"/>
      <c r="W5262" s="1"/>
      <c r="X5262" s="1"/>
      <c r="Y5262" s="1"/>
      <c r="Z5262" s="385"/>
    </row>
    <row r="5263" spans="1:27" s="751" customFormat="1" ht="24.75" customHeight="1" x14ac:dyDescent="0.15">
      <c r="A5263" s="527">
        <v>17</v>
      </c>
      <c r="B5263" s="518"/>
      <c r="C5263" s="518"/>
      <c r="D5263" s="518"/>
      <c r="E5263" s="518"/>
      <c r="F5263" s="518"/>
      <c r="G5263" s="518"/>
      <c r="H5263" s="518"/>
      <c r="I5263" s="518"/>
      <c r="J5263" s="518"/>
      <c r="K5263" s="518"/>
      <c r="L5263" s="518"/>
      <c r="M5263" s="518"/>
      <c r="N5263" s="40"/>
      <c r="O5263" s="40"/>
      <c r="P5263" s="40"/>
      <c r="Q5263" s="40"/>
      <c r="R5263" s="18"/>
      <c r="S5263" s="19"/>
      <c r="T5263" s="14"/>
      <c r="U5263" s="20"/>
      <c r="V5263" s="1"/>
      <c r="W5263" s="1"/>
      <c r="X5263" s="1"/>
      <c r="Y5263" s="1"/>
      <c r="Z5263" s="13"/>
    </row>
    <row r="5264" spans="1:27" s="751" customFormat="1" ht="24.75" customHeight="1" x14ac:dyDescent="0.15">
      <c r="A5264" s="527">
        <v>18</v>
      </c>
      <c r="B5264" s="518"/>
      <c r="C5264" s="518"/>
      <c r="D5264" s="518"/>
      <c r="E5264" s="518"/>
      <c r="F5264" s="518"/>
      <c r="G5264" s="518"/>
      <c r="H5264" s="518"/>
      <c r="I5264" s="518"/>
      <c r="J5264" s="518"/>
      <c r="K5264" s="518"/>
      <c r="L5264" s="518"/>
      <c r="M5264" s="518"/>
      <c r="N5264" s="40"/>
      <c r="O5264" s="40"/>
      <c r="P5264" s="40"/>
      <c r="Q5264" s="40"/>
      <c r="R5264" s="18"/>
      <c r="S5264" s="19"/>
      <c r="T5264" s="14"/>
      <c r="U5264" s="20"/>
      <c r="V5264" s="1"/>
      <c r="W5264" s="1"/>
      <c r="X5264" s="1"/>
      <c r="Y5264" s="1"/>
      <c r="Z5264" s="13"/>
    </row>
    <row r="5265" spans="1:26" s="751" customFormat="1" ht="24.75" customHeight="1" x14ac:dyDescent="0.15">
      <c r="A5265" s="527">
        <v>19</v>
      </c>
      <c r="B5265" s="518"/>
      <c r="C5265" s="518"/>
      <c r="D5265" s="518"/>
      <c r="E5265" s="518"/>
      <c r="F5265" s="518"/>
      <c r="G5265" s="518"/>
      <c r="H5265" s="518"/>
      <c r="I5265" s="518"/>
      <c r="J5265" s="518"/>
      <c r="K5265" s="518"/>
      <c r="L5265" s="518"/>
      <c r="M5265" s="518"/>
      <c r="N5265" s="40"/>
      <c r="O5265" s="40"/>
      <c r="P5265" s="40"/>
      <c r="Q5265" s="40"/>
      <c r="R5265" s="10"/>
      <c r="S5265" s="19"/>
      <c r="T5265" s="14"/>
      <c r="U5265" s="20"/>
      <c r="V5265" s="1"/>
      <c r="W5265" s="1"/>
      <c r="X5265" s="1"/>
      <c r="Y5265" s="1"/>
      <c r="Z5265" s="13"/>
    </row>
    <row r="5266" spans="1:26" s="751" customFormat="1" ht="24.75" customHeight="1" x14ac:dyDescent="0.15">
      <c r="A5266" s="527">
        <v>20</v>
      </c>
      <c r="B5266" s="518"/>
      <c r="C5266" s="518"/>
      <c r="D5266" s="518"/>
      <c r="E5266" s="518"/>
      <c r="F5266" s="518"/>
      <c r="G5266" s="518"/>
      <c r="H5266" s="518"/>
      <c r="I5266" s="518"/>
      <c r="J5266" s="518"/>
      <c r="K5266" s="518"/>
      <c r="L5266" s="518"/>
      <c r="M5266" s="518"/>
      <c r="N5266" s="3"/>
      <c r="O5266" s="3"/>
      <c r="P5266" s="3"/>
      <c r="Q5266" s="3"/>
      <c r="R5266" s="9"/>
      <c r="S5266" s="4"/>
      <c r="T5266" s="14"/>
      <c r="U5266" s="20"/>
      <c r="V5266" s="1"/>
      <c r="W5266" s="1"/>
      <c r="X5266" s="1"/>
      <c r="Y5266" s="1"/>
      <c r="Z5266" s="13"/>
    </row>
    <row r="5267" spans="1:26" s="751" customFormat="1" ht="24.75" customHeight="1" x14ac:dyDescent="0.15">
      <c r="A5267" s="527">
        <v>21</v>
      </c>
      <c r="B5267" s="518"/>
      <c r="C5267" s="518"/>
      <c r="D5267" s="518"/>
      <c r="E5267" s="518"/>
      <c r="F5267" s="518"/>
      <c r="G5267" s="518"/>
      <c r="H5267" s="518"/>
      <c r="I5267" s="518"/>
      <c r="J5267" s="518"/>
      <c r="K5267" s="518"/>
      <c r="L5267" s="518"/>
      <c r="M5267" s="518"/>
      <c r="N5267" s="4"/>
      <c r="O5267" s="4"/>
      <c r="P5267" s="4"/>
      <c r="Q5267" s="4"/>
      <c r="R5267" s="4"/>
      <c r="S5267" s="4"/>
      <c r="T5267" s="14"/>
      <c r="U5267" s="20"/>
      <c r="V5267" s="1"/>
      <c r="W5267" s="1"/>
      <c r="X5267" s="1"/>
      <c r="Y5267" s="1"/>
      <c r="Z5267" s="13"/>
    </row>
    <row r="5268" spans="1:26" s="751" customFormat="1" ht="24.75" customHeight="1" x14ac:dyDescent="0.15">
      <c r="A5268" s="527">
        <v>22</v>
      </c>
      <c r="B5268" s="518"/>
      <c r="C5268" s="518"/>
      <c r="D5268" s="518"/>
      <c r="E5268" s="518"/>
      <c r="F5268" s="518"/>
      <c r="G5268" s="518"/>
      <c r="H5268" s="518"/>
      <c r="I5268" s="518"/>
      <c r="J5268" s="518"/>
      <c r="K5268" s="518"/>
      <c r="L5268" s="518"/>
      <c r="M5268" s="518"/>
      <c r="N5268" s="4"/>
      <c r="O5268" s="4"/>
      <c r="P5268" s="4"/>
      <c r="Q5268" s="4"/>
      <c r="R5268" s="4"/>
      <c r="S5268" s="4"/>
      <c r="T5268" s="14"/>
      <c r="U5268" s="20"/>
      <c r="V5268" s="1"/>
      <c r="W5268" s="1"/>
      <c r="X5268" s="1"/>
      <c r="Y5268" s="1"/>
      <c r="Z5268" s="13"/>
    </row>
    <row r="5269" spans="1:26" s="751" customFormat="1" ht="24.75" customHeight="1" x14ac:dyDescent="0.15">
      <c r="A5269" s="527">
        <v>23</v>
      </c>
      <c r="B5269" s="518"/>
      <c r="C5269" s="518"/>
      <c r="D5269" s="518"/>
      <c r="E5269" s="518"/>
      <c r="F5269" s="518"/>
      <c r="G5269" s="518"/>
      <c r="H5269" s="518"/>
      <c r="I5269" s="518"/>
      <c r="J5269" s="518"/>
      <c r="K5269" s="518"/>
      <c r="L5269" s="518"/>
      <c r="M5269" s="518"/>
      <c r="N5269" s="4"/>
      <c r="O5269" s="4"/>
      <c r="P5269" s="4"/>
      <c r="Q5269" s="4"/>
      <c r="R5269" s="4"/>
      <c r="S5269" s="4"/>
      <c r="T5269" s="14"/>
      <c r="U5269" s="20"/>
      <c r="V5269" s="1"/>
      <c r="W5269" s="1"/>
      <c r="X5269" s="1"/>
      <c r="Y5269" s="1"/>
      <c r="Z5269" s="13"/>
    </row>
    <row r="5270" spans="1:26" s="751" customFormat="1" ht="24.75" customHeight="1" x14ac:dyDescent="0.15">
      <c r="A5270" s="527">
        <v>24</v>
      </c>
      <c r="B5270" s="518"/>
      <c r="C5270" s="518"/>
      <c r="D5270" s="518"/>
      <c r="E5270" s="518"/>
      <c r="F5270" s="518"/>
      <c r="G5270" s="518"/>
      <c r="H5270" s="518"/>
      <c r="I5270" s="518"/>
      <c r="J5270" s="518"/>
      <c r="K5270" s="518"/>
      <c r="L5270" s="518"/>
      <c r="M5270" s="518"/>
      <c r="N5270" s="4"/>
      <c r="O5270" s="4"/>
      <c r="P5270" s="4"/>
      <c r="Q5270" s="4"/>
      <c r="R5270" s="4"/>
      <c r="S5270" s="4"/>
      <c r="T5270" s="14"/>
      <c r="U5270" s="20"/>
      <c r="V5270" s="1"/>
      <c r="W5270" s="1"/>
      <c r="X5270" s="1"/>
      <c r="Y5270" s="1"/>
      <c r="Z5270" s="13"/>
    </row>
    <row r="5271" spans="1:26" s="751" customFormat="1" ht="24.75" customHeight="1" x14ac:dyDescent="0.15">
      <c r="A5271" s="527">
        <v>25</v>
      </c>
      <c r="B5271" s="518"/>
      <c r="C5271" s="518"/>
      <c r="D5271" s="518"/>
      <c r="E5271" s="518"/>
      <c r="F5271" s="518"/>
      <c r="G5271" s="518"/>
      <c r="H5271" s="518"/>
      <c r="I5271" s="518"/>
      <c r="J5271" s="518"/>
      <c r="K5271" s="518"/>
      <c r="L5271" s="518"/>
      <c r="M5271" s="518"/>
      <c r="N5271" s="4"/>
      <c r="O5271" s="4"/>
      <c r="P5271" s="4"/>
      <c r="Q5271" s="4"/>
      <c r="R5271" s="4"/>
      <c r="S5271" s="4"/>
      <c r="T5271" s="14"/>
      <c r="U5271" s="20"/>
      <c r="V5271" s="1"/>
      <c r="W5271" s="1"/>
      <c r="X5271" s="1"/>
      <c r="Y5271" s="1"/>
      <c r="Z5271" s="13"/>
    </row>
    <row r="5272" spans="1:26" s="751" customFormat="1" ht="24.75" customHeight="1" x14ac:dyDescent="0.15">
      <c r="A5272" s="527">
        <v>26</v>
      </c>
      <c r="B5272" s="518"/>
      <c r="C5272" s="29"/>
      <c r="D5272" s="29"/>
      <c r="E5272" s="29"/>
      <c r="F5272" s="29"/>
      <c r="G5272" s="29"/>
      <c r="H5272" s="29"/>
      <c r="I5272" s="29"/>
      <c r="J5272" s="29"/>
      <c r="K5272" s="29"/>
      <c r="L5272" s="29"/>
      <c r="M5272" s="29"/>
      <c r="N5272" s="4"/>
      <c r="O5272" s="4"/>
      <c r="P5272" s="4"/>
      <c r="Q5272" s="4"/>
      <c r="R5272" s="4"/>
      <c r="S5272" s="4"/>
      <c r="T5272" s="14"/>
      <c r="U5272" s="20"/>
      <c r="V5272" s="1"/>
      <c r="W5272" s="1"/>
      <c r="X5272" s="1"/>
      <c r="Y5272" s="1"/>
      <c r="Z5272" s="13"/>
    </row>
    <row r="5273" spans="1:26" s="751" customFormat="1" ht="24.75" customHeight="1" x14ac:dyDescent="0.15">
      <c r="A5273" s="527">
        <v>27</v>
      </c>
      <c r="B5273" s="518"/>
      <c r="C5273" s="29"/>
      <c r="D5273" s="29"/>
      <c r="E5273" s="29"/>
      <c r="F5273" s="29"/>
      <c r="G5273" s="29"/>
      <c r="H5273" s="29"/>
      <c r="I5273" s="29"/>
      <c r="J5273" s="29"/>
      <c r="K5273" s="29"/>
      <c r="L5273" s="29"/>
      <c r="M5273" s="29"/>
      <c r="N5273" s="4"/>
      <c r="O5273" s="4"/>
      <c r="P5273" s="4"/>
      <c r="Q5273" s="4"/>
      <c r="R5273" s="4"/>
      <c r="S5273" s="4"/>
      <c r="T5273" s="14"/>
      <c r="U5273" s="20"/>
      <c r="V5273" s="1"/>
      <c r="W5273" s="1"/>
      <c r="X5273" s="1"/>
      <c r="Y5273" s="1"/>
      <c r="Z5273" s="13"/>
    </row>
    <row r="5274" spans="1:26" s="751" customFormat="1" ht="24.75" customHeight="1" x14ac:dyDescent="0.15">
      <c r="A5274" s="527">
        <v>28</v>
      </c>
      <c r="B5274" s="518"/>
      <c r="C5274" s="29"/>
      <c r="D5274" s="29"/>
      <c r="E5274" s="29"/>
      <c r="F5274" s="29"/>
      <c r="G5274" s="29"/>
      <c r="H5274" s="29"/>
      <c r="I5274" s="29"/>
      <c r="J5274" s="29"/>
      <c r="K5274" s="29"/>
      <c r="L5274" s="29"/>
      <c r="M5274" s="29"/>
      <c r="N5274" s="4"/>
      <c r="O5274" s="4"/>
      <c r="P5274" s="4"/>
      <c r="Q5274" s="4"/>
      <c r="R5274" s="4"/>
      <c r="S5274" s="4"/>
      <c r="T5274" s="14"/>
      <c r="U5274" s="20"/>
      <c r="V5274" s="1"/>
      <c r="W5274" s="1"/>
      <c r="X5274" s="1"/>
      <c r="Y5274" s="1"/>
      <c r="Z5274" s="13"/>
    </row>
    <row r="5275" spans="1:26" s="751" customFormat="1" ht="24.75" customHeight="1" x14ac:dyDescent="0.15">
      <c r="A5275" s="527">
        <v>29</v>
      </c>
      <c r="B5275" s="518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14"/>
      <c r="U5275" s="20"/>
      <c r="V5275" s="1"/>
      <c r="W5275" s="1"/>
      <c r="X5275" s="1"/>
      <c r="Y5275" s="1"/>
      <c r="Z5275" s="13"/>
    </row>
    <row r="5276" spans="1:26" s="751" customFormat="1" ht="24.75" customHeight="1" x14ac:dyDescent="0.15">
      <c r="A5276" s="527">
        <v>30</v>
      </c>
      <c r="B5276" s="45"/>
      <c r="C5276" s="45"/>
      <c r="D5276" s="45"/>
      <c r="E5276" s="45"/>
      <c r="F5276" s="29"/>
      <c r="G5276" s="45"/>
      <c r="H5276" s="45"/>
      <c r="I5276" s="45"/>
      <c r="J5276" s="45"/>
      <c r="K5276" s="45"/>
      <c r="L5276" s="45"/>
      <c r="M5276" s="45"/>
      <c r="N5276" s="45"/>
      <c r="O5276" s="45"/>
      <c r="P5276" s="45"/>
      <c r="Q5276" s="45"/>
      <c r="R5276" s="45"/>
      <c r="S5276" s="45"/>
      <c r="T5276" s="46"/>
      <c r="U5276" s="47"/>
      <c r="V5276" s="1"/>
      <c r="W5276" s="1"/>
      <c r="X5276" s="1"/>
      <c r="Y5276" s="1"/>
      <c r="Z5276" s="13"/>
    </row>
    <row r="5277" spans="1:26" s="751" customFormat="1" ht="24.75" customHeight="1" x14ac:dyDescent="0.15">
      <c r="A5277" s="527">
        <v>31</v>
      </c>
      <c r="B5277" s="45"/>
      <c r="C5277" s="45"/>
      <c r="D5277" s="45"/>
      <c r="E5277" s="45"/>
      <c r="F5277" s="45"/>
      <c r="G5277" s="45"/>
      <c r="H5277" s="45"/>
      <c r="I5277" s="45"/>
      <c r="J5277" s="45"/>
      <c r="K5277" s="45"/>
      <c r="L5277" s="45"/>
      <c r="M5277" s="45"/>
      <c r="N5277" s="45"/>
      <c r="O5277" s="45"/>
      <c r="P5277" s="45"/>
      <c r="Q5277" s="45"/>
      <c r="R5277" s="45"/>
      <c r="S5277" s="45"/>
      <c r="T5277" s="46"/>
      <c r="U5277" s="47"/>
      <c r="V5277" s="1"/>
      <c r="W5277" s="1"/>
      <c r="X5277" s="1"/>
      <c r="Y5277" s="1"/>
      <c r="Z5277" s="13"/>
    </row>
    <row r="5278" spans="1:26" s="751" customFormat="1" ht="24.75" customHeight="1" x14ac:dyDescent="0.15">
      <c r="A5278" s="527">
        <v>32</v>
      </c>
      <c r="B5278" s="45"/>
      <c r="C5278" s="45"/>
      <c r="D5278" s="45"/>
      <c r="E5278" s="45"/>
      <c r="F5278" s="45"/>
      <c r="G5278" s="45"/>
      <c r="H5278" s="45"/>
      <c r="I5278" s="45"/>
      <c r="J5278" s="45"/>
      <c r="K5278" s="45"/>
      <c r="L5278" s="45"/>
      <c r="M5278" s="45"/>
      <c r="N5278" s="45"/>
      <c r="O5278" s="45"/>
      <c r="P5278" s="45"/>
      <c r="Q5278" s="45"/>
      <c r="R5278" s="45"/>
      <c r="S5278" s="45"/>
      <c r="T5278" s="46"/>
      <c r="U5278" s="47"/>
      <c r="V5278" s="1"/>
      <c r="W5278" s="1"/>
      <c r="X5278" s="1"/>
      <c r="Y5278" s="1"/>
      <c r="Z5278" s="13"/>
    </row>
    <row r="5279" spans="1:26" s="751" customFormat="1" ht="24.75" customHeight="1" thickBot="1" x14ac:dyDescent="0.2">
      <c r="A5279" s="456">
        <v>33</v>
      </c>
      <c r="B5279" s="12"/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31"/>
      <c r="U5279" s="32"/>
      <c r="V5279" s="1"/>
      <c r="W5279" s="1"/>
      <c r="X5279" s="1"/>
      <c r="Y5279" s="1"/>
      <c r="Z5279" s="13"/>
    </row>
    <row r="5280" spans="1:26" s="751" customFormat="1" ht="18" customHeight="1" thickBot="1" x14ac:dyDescent="0.2">
      <c r="A5280" s="1522" t="s">
        <v>4</v>
      </c>
      <c r="B5280" s="1523"/>
      <c r="C5280" s="1564" t="s">
        <v>1774</v>
      </c>
      <c r="D5280" s="1564"/>
      <c r="E5280" s="1564"/>
      <c r="F5280" s="1565"/>
      <c r="G5280" s="13"/>
      <c r="H5280" s="13"/>
      <c r="I5280" s="13"/>
      <c r="J5280" s="13"/>
      <c r="K5280" s="13"/>
      <c r="L5280" s="13"/>
      <c r="M5280" s="13"/>
      <c r="N5280" s="13"/>
      <c r="O5280" s="13"/>
      <c r="P5280" s="13"/>
      <c r="Q5280" s="13"/>
      <c r="R5280" s="13"/>
      <c r="S5280" s="13"/>
      <c r="T5280" s="467"/>
      <c r="U5280" s="467"/>
      <c r="V5280" s="1"/>
      <c r="W5280" s="1"/>
      <c r="X5280" s="1"/>
      <c r="Y5280" s="1"/>
      <c r="Z5280" s="13"/>
    </row>
    <row r="5281" spans="1:27" s="1162" customFormat="1" ht="31.5" customHeight="1" thickBot="1" x14ac:dyDescent="0.2">
      <c r="A5281" s="1476" t="s">
        <v>1799</v>
      </c>
      <c r="B5281" s="1477"/>
      <c r="C5281" s="1477"/>
      <c r="D5281" s="1477"/>
      <c r="E5281" s="1478"/>
      <c r="H5281" s="1693" t="s">
        <v>1800</v>
      </c>
      <c r="I5281" s="1694"/>
      <c r="J5281" s="1694"/>
      <c r="K5281" s="1163" t="s">
        <v>1816</v>
      </c>
      <c r="L5281" s="1568" t="s">
        <v>1817</v>
      </c>
      <c r="M5281" s="1568"/>
      <c r="N5281" s="1569"/>
      <c r="O5281" s="1164"/>
      <c r="P5281" s="1165"/>
      <c r="Q5281" s="1165"/>
      <c r="R5281" s="1165"/>
      <c r="T5281" s="1768" t="s">
        <v>1818</v>
      </c>
      <c r="U5281" s="1769"/>
      <c r="V5281" s="34">
        <f>V5283/V5288</f>
        <v>1.0904947916666666E-2</v>
      </c>
      <c r="W5281" s="34">
        <f>W5283/W5288</f>
        <v>1.1078042328042327E-2</v>
      </c>
      <c r="X5281" s="35">
        <f>AVERAGE(V5281,W5281)</f>
        <v>1.0991495122354497E-2</v>
      </c>
      <c r="Y5281" s="1167" t="s">
        <v>1819</v>
      </c>
      <c r="Z5281" s="1168">
        <f>ROUND(X5281*1440,0)/1440</f>
        <v>1.1111111111111112E-2</v>
      </c>
      <c r="AA5281" s="1088"/>
    </row>
    <row r="5282" spans="1:27" s="1162" customFormat="1" ht="9" customHeight="1" thickBot="1" x14ac:dyDescent="0.2">
      <c r="O5282" s="1164"/>
      <c r="P5282" s="1164"/>
      <c r="Q5282" s="1164"/>
      <c r="V5282" s="34">
        <v>0.23958333333333334</v>
      </c>
      <c r="W5282" s="34">
        <v>0.23958333333333334</v>
      </c>
      <c r="X5282" s="1088"/>
      <c r="Y5282" s="471"/>
      <c r="AA5282" s="1088"/>
    </row>
    <row r="5283" spans="1:27" s="1162" customFormat="1" ht="19.5" customHeight="1" thickBot="1" x14ac:dyDescent="0.2">
      <c r="A5283" s="1749" t="s">
        <v>1820</v>
      </c>
      <c r="B5283" s="1750"/>
      <c r="C5283" s="1749" t="s">
        <v>1821</v>
      </c>
      <c r="D5283" s="1753"/>
      <c r="E5283" s="1750"/>
      <c r="F5283" s="1196"/>
      <c r="G5283" s="1196"/>
      <c r="H5283" s="1196"/>
      <c r="I5283" s="1196"/>
      <c r="J5283" s="1194"/>
      <c r="K5283" s="1200"/>
      <c r="N5283" s="1674" t="s">
        <v>1822</v>
      </c>
      <c r="O5283" s="1675"/>
      <c r="P5283" s="1751">
        <v>16</v>
      </c>
      <c r="Q5283" s="1752"/>
      <c r="S5283" s="1171" t="s">
        <v>1823</v>
      </c>
      <c r="T5283" s="1766">
        <v>6.5972222222222224E-2</v>
      </c>
      <c r="U5283" s="1767"/>
      <c r="V5283" s="34">
        <f>V5284-V5282</f>
        <v>0.69791666666666663</v>
      </c>
      <c r="W5283" s="34">
        <f>W5284-W5282</f>
        <v>0.69791666666666663</v>
      </c>
      <c r="X5283" s="1088"/>
      <c r="Y5283" s="471"/>
      <c r="AA5283" s="1088"/>
    </row>
    <row r="5284" spans="1:27" s="1162" customFormat="1" ht="9" customHeight="1" thickBot="1" x14ac:dyDescent="0.2">
      <c r="V5284" s="34">
        <v>0.9375</v>
      </c>
      <c r="W5284" s="34">
        <v>0.9375</v>
      </c>
      <c r="X5284" s="1088"/>
      <c r="Y5284" s="471"/>
      <c r="AA5284" s="1088"/>
    </row>
    <row r="5285" spans="1:27" s="1162" customFormat="1" ht="19.5" customHeight="1" x14ac:dyDescent="0.15">
      <c r="A5285" s="1637" t="s">
        <v>1824</v>
      </c>
      <c r="B5285" s="1598">
        <v>1</v>
      </c>
      <c r="C5285" s="1599"/>
      <c r="D5285" s="1598">
        <v>2</v>
      </c>
      <c r="E5285" s="1599"/>
      <c r="F5285" s="1598">
        <v>3</v>
      </c>
      <c r="G5285" s="1599"/>
      <c r="H5285" s="1598">
        <v>4</v>
      </c>
      <c r="I5285" s="1599"/>
      <c r="J5285" s="1598">
        <v>5</v>
      </c>
      <c r="K5285" s="1599"/>
      <c r="L5285" s="1598">
        <v>6</v>
      </c>
      <c r="M5285" s="1599"/>
      <c r="N5285" s="1598">
        <v>7</v>
      </c>
      <c r="O5285" s="1599"/>
      <c r="P5285" s="1598">
        <v>8</v>
      </c>
      <c r="Q5285" s="1599"/>
      <c r="R5285" s="1598">
        <v>9</v>
      </c>
      <c r="S5285" s="1599"/>
      <c r="T5285" s="1598">
        <v>10</v>
      </c>
      <c r="U5285" s="1754"/>
      <c r="V5285" s="34"/>
      <c r="W5285" s="34"/>
      <c r="X5285" s="1088"/>
      <c r="Y5285" s="471"/>
      <c r="AA5285" s="1088"/>
    </row>
    <row r="5286" spans="1:27" s="1162" customFormat="1" ht="19.5" customHeight="1" x14ac:dyDescent="0.15">
      <c r="A5286" s="1638"/>
      <c r="B5286" s="1174" t="s">
        <v>1825</v>
      </c>
      <c r="C5286" s="1174" t="s">
        <v>1817</v>
      </c>
      <c r="D5286" s="1174" t="s">
        <v>1825</v>
      </c>
      <c r="E5286" s="1174" t="s">
        <v>1817</v>
      </c>
      <c r="F5286" s="1174" t="s">
        <v>1825</v>
      </c>
      <c r="G5286" s="1174" t="s">
        <v>1817</v>
      </c>
      <c r="H5286" s="1174" t="s">
        <v>1825</v>
      </c>
      <c r="I5286" s="1174" t="s">
        <v>1817</v>
      </c>
      <c r="J5286" s="1174" t="s">
        <v>1825</v>
      </c>
      <c r="K5286" s="1174" t="s">
        <v>1817</v>
      </c>
      <c r="L5286" s="1174" t="s">
        <v>1825</v>
      </c>
      <c r="M5286" s="1174" t="s">
        <v>1817</v>
      </c>
      <c r="N5286" s="1174" t="s">
        <v>1825</v>
      </c>
      <c r="O5286" s="1174" t="s">
        <v>1817</v>
      </c>
      <c r="P5286" s="1174" t="s">
        <v>1825</v>
      </c>
      <c r="Q5286" s="1174" t="s">
        <v>1817</v>
      </c>
      <c r="R5286" s="1174" t="s">
        <v>1825</v>
      </c>
      <c r="S5286" s="1174" t="s">
        <v>1817</v>
      </c>
      <c r="T5286" s="1174" t="s">
        <v>1825</v>
      </c>
      <c r="U5286" s="1174" t="s">
        <v>1817</v>
      </c>
      <c r="V5286" s="472"/>
      <c r="W5286" s="472"/>
      <c r="X5286" s="1088"/>
      <c r="Y5286" s="471"/>
      <c r="AA5286" s="1088"/>
    </row>
    <row r="5287" spans="1:27" s="1162" customFormat="1" ht="24.75" customHeight="1" x14ac:dyDescent="0.15">
      <c r="A5287" s="1184">
        <v>1</v>
      </c>
      <c r="B5287" s="473"/>
      <c r="C5287" s="474">
        <v>0.23958333333333334</v>
      </c>
      <c r="D5287" s="918">
        <v>0.33680555555555564</v>
      </c>
      <c r="E5287" s="475">
        <v>0.40972222222222243</v>
      </c>
      <c r="F5287" s="475">
        <v>0.51180555555555574</v>
      </c>
      <c r="G5287" s="475">
        <v>0.58263888888888893</v>
      </c>
      <c r="H5287" s="475">
        <v>0.688194444444444</v>
      </c>
      <c r="I5287" s="475">
        <v>0.75972222222222163</v>
      </c>
      <c r="J5287" s="475">
        <v>0.84861111111111009</v>
      </c>
      <c r="K5287" s="1090">
        <v>0.91527777777777664</v>
      </c>
      <c r="L5287" s="818"/>
      <c r="M5287" s="818"/>
      <c r="N5287" s="110"/>
      <c r="O5287" s="110"/>
      <c r="P5287" s="110"/>
      <c r="Q5287" s="110"/>
      <c r="R5287" s="319"/>
      <c r="S5287" s="315"/>
      <c r="T5287" s="1202"/>
      <c r="U5287" s="1203"/>
      <c r="V5287" s="111">
        <f>COUNTA(B5287:U5301)</f>
        <v>127</v>
      </c>
      <c r="W5287" s="22">
        <f>V5287/15/2</f>
        <v>4.2333333333333334</v>
      </c>
      <c r="X5287" s="1088"/>
      <c r="Y5287" s="104"/>
      <c r="Z5287" s="1153"/>
      <c r="AA5287" s="1088" t="s">
        <v>153</v>
      </c>
    </row>
    <row r="5288" spans="1:27" s="1162" customFormat="1" ht="24.75" customHeight="1" x14ac:dyDescent="0.15">
      <c r="A5288" s="1204" t="s">
        <v>580</v>
      </c>
      <c r="B5288" s="473"/>
      <c r="C5288" s="475">
        <v>0.25</v>
      </c>
      <c r="D5288" s="918">
        <v>0.34930555555555565</v>
      </c>
      <c r="E5288" s="475">
        <v>0.421527777777778</v>
      </c>
      <c r="F5288" s="475">
        <v>0.52361111111111125</v>
      </c>
      <c r="G5288" s="475">
        <v>0.59513888888888888</v>
      </c>
      <c r="H5288" s="475">
        <v>0.69930555555555507</v>
      </c>
      <c r="I5288" s="475">
        <v>0.77222222222222159</v>
      </c>
      <c r="J5288" s="475">
        <v>0.85972222222222117</v>
      </c>
      <c r="K5288" s="1090">
        <v>0.92638888888888771</v>
      </c>
      <c r="L5288" s="818"/>
      <c r="M5288" s="818"/>
      <c r="N5288" s="110"/>
      <c r="O5288" s="110"/>
      <c r="P5288" s="110"/>
      <c r="Q5288" s="110"/>
      <c r="R5288" s="319"/>
      <c r="S5288" s="315"/>
      <c r="T5288" s="1202"/>
      <c r="U5288" s="1203"/>
      <c r="V5288" s="23">
        <f>COUNTA(B5287:B5301,D5287:D5301,F5287:F5301,H5287:H5301,J5287:J5301,L5287:L5301,N5287:N5301,P5287:P5301,R5287:R5301,T5287:T5301)</f>
        <v>64</v>
      </c>
      <c r="W5288" s="23">
        <f>COUNTA(C5287:C5301,E5287:E5301,G5287:G5301,I5287:I5301,K5287:K5301,M5287:M5301,O5287:O5301,Q5287:Q5301,S5287:S5301,U5287:U5301)</f>
        <v>63</v>
      </c>
      <c r="X5288" s="1088"/>
      <c r="Y5288" s="1162">
        <f>(V5288+W5288)/2</f>
        <v>63.5</v>
      </c>
      <c r="Z5288" s="1153"/>
      <c r="AA5288" s="1088" t="s">
        <v>153</v>
      </c>
    </row>
    <row r="5289" spans="1:27" s="1162" customFormat="1" ht="24.75" customHeight="1" x14ac:dyDescent="0.15">
      <c r="A5289" s="1204">
        <v>3</v>
      </c>
      <c r="B5289" s="473"/>
      <c r="C5289" s="475">
        <v>0.26041666666666669</v>
      </c>
      <c r="D5289" s="918">
        <v>0.36180555555555566</v>
      </c>
      <c r="E5289" s="475">
        <v>0.43333333333333357</v>
      </c>
      <c r="F5289" s="475">
        <v>0.53541666666666676</v>
      </c>
      <c r="G5289" s="475">
        <v>0.60763888888888884</v>
      </c>
      <c r="H5289" s="475">
        <v>0.71041666666666614</v>
      </c>
      <c r="I5289" s="475">
        <v>0.78472222222222154</v>
      </c>
      <c r="J5289" s="475">
        <v>0.87083333333333224</v>
      </c>
      <c r="K5289" s="1090">
        <v>0.93749999999999878</v>
      </c>
      <c r="L5289" s="818"/>
      <c r="M5289" s="818"/>
      <c r="N5289" s="110"/>
      <c r="O5289" s="110"/>
      <c r="P5289" s="110"/>
      <c r="Q5289" s="110"/>
      <c r="R5289" s="319"/>
      <c r="S5289" s="315"/>
      <c r="T5289" s="1202"/>
      <c r="U5289" s="1203"/>
      <c r="V5289" s="1159"/>
      <c r="W5289" s="1159"/>
      <c r="X5289" s="1088"/>
      <c r="Y5289" s="1162" t="s">
        <v>1826</v>
      </c>
      <c r="Z5289" s="1153"/>
      <c r="AA5289" s="1088" t="s">
        <v>153</v>
      </c>
    </row>
    <row r="5290" spans="1:27" s="1162" customFormat="1" ht="24.75" customHeight="1" x14ac:dyDescent="0.15">
      <c r="A5290" s="1204" t="s">
        <v>581</v>
      </c>
      <c r="B5290" s="473"/>
      <c r="C5290" s="475">
        <v>0.27083333333333337</v>
      </c>
      <c r="D5290" s="918">
        <v>0.37430555555555567</v>
      </c>
      <c r="E5290" s="475">
        <v>0.44513888888888914</v>
      </c>
      <c r="F5290" s="475">
        <v>0.54722222222222228</v>
      </c>
      <c r="G5290" s="475">
        <v>0.61944444444444435</v>
      </c>
      <c r="H5290" s="475">
        <v>0.72152777777777721</v>
      </c>
      <c r="I5290" s="475">
        <v>0.79583333333333262</v>
      </c>
      <c r="J5290" s="475">
        <v>0.88194444444444331</v>
      </c>
      <c r="K5290" s="1090"/>
      <c r="L5290" s="818"/>
      <c r="M5290" s="818"/>
      <c r="N5290" s="110"/>
      <c r="O5290" s="110"/>
      <c r="P5290" s="110"/>
      <c r="Q5290" s="110"/>
      <c r="R5290" s="319"/>
      <c r="S5290" s="315"/>
      <c r="T5290" s="1202"/>
      <c r="U5290" s="1203"/>
      <c r="V5290" s="115">
        <f>I5290-I5289</f>
        <v>1.1111111111111072E-2</v>
      </c>
      <c r="W5290" s="115" t="e">
        <f>J5287-#REF!</f>
        <v>#REF!</v>
      </c>
      <c r="X5290" s="1088"/>
      <c r="Y5290" s="104"/>
      <c r="Z5290" s="1153"/>
      <c r="AA5290" s="1088" t="s">
        <v>153</v>
      </c>
    </row>
    <row r="5291" spans="1:27" s="1162" customFormat="1" ht="24.75" customHeight="1" x14ac:dyDescent="0.15">
      <c r="A5291" s="1184">
        <v>5</v>
      </c>
      <c r="B5291" s="473"/>
      <c r="C5291" s="475">
        <v>0.2819444444444445</v>
      </c>
      <c r="D5291" s="918">
        <v>0.38611111111111124</v>
      </c>
      <c r="E5291" s="475">
        <v>0.45625000000000027</v>
      </c>
      <c r="F5291" s="475">
        <v>0.55902777777777779</v>
      </c>
      <c r="G5291" s="475">
        <v>0.63124999999999987</v>
      </c>
      <c r="H5291" s="475">
        <v>0.73263888888888828</v>
      </c>
      <c r="I5291" s="475">
        <v>0.80624999999999925</v>
      </c>
      <c r="J5291" s="475">
        <v>0.89305555555555438</v>
      </c>
      <c r="K5291" s="1090"/>
      <c r="L5291" s="818"/>
      <c r="M5291" s="818"/>
      <c r="N5291" s="110"/>
      <c r="O5291" s="110"/>
      <c r="P5291" s="110"/>
      <c r="Q5291" s="110"/>
      <c r="R5291" s="319"/>
      <c r="S5291" s="315"/>
      <c r="T5291" s="1202"/>
      <c r="U5291" s="1203"/>
      <c r="V5291" s="115">
        <f t="shared" ref="V5291:V5297" si="69">I5291-I5290</f>
        <v>1.041666666666663E-2</v>
      </c>
      <c r="W5291" s="115">
        <f>J5288-J5287</f>
        <v>1.1111111111111072E-2</v>
      </c>
      <c r="X5291" s="1088"/>
      <c r="Y5291" s="104"/>
      <c r="Z5291" s="1153"/>
      <c r="AA5291" s="1088" t="s">
        <v>153</v>
      </c>
    </row>
    <row r="5292" spans="1:27" s="1162" customFormat="1" ht="24.75" customHeight="1" x14ac:dyDescent="0.15">
      <c r="A5292" s="1204" t="s">
        <v>582</v>
      </c>
      <c r="B5292" s="473" t="s">
        <v>584</v>
      </c>
      <c r="C5292" s="475">
        <v>0.29305555555555562</v>
      </c>
      <c r="D5292" s="918">
        <v>0.39791666666666681</v>
      </c>
      <c r="E5292" s="475">
        <v>0.46805555555555584</v>
      </c>
      <c r="F5292" s="475">
        <v>0.5708333333333333</v>
      </c>
      <c r="G5292" s="475">
        <v>0.64305555555555538</v>
      </c>
      <c r="H5292" s="475">
        <v>0.74305555555555491</v>
      </c>
      <c r="I5292" s="475">
        <v>0.81666666666666587</v>
      </c>
      <c r="J5292" s="475">
        <v>0.90416666666666545</v>
      </c>
      <c r="K5292" s="1090"/>
      <c r="L5292" s="818"/>
      <c r="M5292" s="818"/>
      <c r="N5292" s="110"/>
      <c r="O5292" s="110"/>
      <c r="P5292" s="110"/>
      <c r="Q5292" s="110"/>
      <c r="R5292" s="319"/>
      <c r="S5292" s="315"/>
      <c r="T5292" s="1202"/>
      <c r="U5292" s="1203"/>
      <c r="V5292" s="115">
        <f t="shared" si="69"/>
        <v>1.041666666666663E-2</v>
      </c>
      <c r="W5292" s="115"/>
      <c r="X5292" s="1088"/>
      <c r="Y5292" s="1153"/>
      <c r="Z5292" s="1153"/>
      <c r="AA5292" s="1088" t="s">
        <v>153</v>
      </c>
    </row>
    <row r="5293" spans="1:27" s="1162" customFormat="1" ht="24.75" customHeight="1" x14ac:dyDescent="0.15">
      <c r="A5293" s="1184">
        <v>7</v>
      </c>
      <c r="B5293" s="936" t="s">
        <v>952</v>
      </c>
      <c r="C5293" s="475">
        <v>0.30416666666666675</v>
      </c>
      <c r="D5293" s="918">
        <v>0.40972222222222238</v>
      </c>
      <c r="E5293" s="475">
        <v>0.4798611111111114</v>
      </c>
      <c r="F5293" s="475">
        <v>0.58263888888888882</v>
      </c>
      <c r="G5293" s="475">
        <v>0.65486111111111089</v>
      </c>
      <c r="H5293" s="475">
        <v>0.75347222222222154</v>
      </c>
      <c r="I5293" s="475">
        <v>0.82638888888888806</v>
      </c>
      <c r="J5293" s="475">
        <v>0.91527777777777652</v>
      </c>
      <c r="K5293" s="1090"/>
      <c r="L5293" s="818"/>
      <c r="M5293" s="818"/>
      <c r="N5293" s="110"/>
      <c r="O5293" s="110"/>
      <c r="P5293" s="110"/>
      <c r="Q5293" s="110"/>
      <c r="R5293" s="319"/>
      <c r="S5293" s="315"/>
      <c r="T5293" s="1202"/>
      <c r="U5293" s="1203"/>
      <c r="V5293" s="115">
        <f>I5293-I5292</f>
        <v>9.7222222222221877E-3</v>
      </c>
      <c r="W5293" s="115"/>
      <c r="X5293" s="1088"/>
      <c r="Y5293" s="1153"/>
      <c r="Z5293" s="1153"/>
      <c r="AA5293" s="1088"/>
    </row>
    <row r="5294" spans="1:27" s="1162" customFormat="1" ht="24.75" customHeight="1" x14ac:dyDescent="0.15">
      <c r="A5294" s="1184" t="s">
        <v>583</v>
      </c>
      <c r="B5294" s="936">
        <v>0.23958333333333334</v>
      </c>
      <c r="C5294" s="475">
        <v>0.31527777777777788</v>
      </c>
      <c r="D5294" s="918">
        <v>0.42152777777777795</v>
      </c>
      <c r="E5294" s="475">
        <v>0.49166666666666697</v>
      </c>
      <c r="F5294" s="475">
        <v>0.59444444444444433</v>
      </c>
      <c r="G5294" s="475">
        <v>0.66597222222222197</v>
      </c>
      <c r="H5294" s="475">
        <v>0.76388888888888817</v>
      </c>
      <c r="I5294" s="475">
        <v>0.83611111111111025</v>
      </c>
      <c r="J5294" s="475">
        <v>0.9263888888888876</v>
      </c>
      <c r="K5294" s="1090"/>
      <c r="L5294" s="818"/>
      <c r="M5294" s="818"/>
      <c r="N5294" s="110"/>
      <c r="O5294" s="110"/>
      <c r="P5294" s="110"/>
      <c r="Q5294" s="110"/>
      <c r="R5294" s="319"/>
      <c r="S5294" s="315"/>
      <c r="T5294" s="1202"/>
      <c r="U5294" s="1203"/>
      <c r="V5294" s="115">
        <f t="shared" si="69"/>
        <v>9.7222222222221877E-3</v>
      </c>
      <c r="W5294" s="115"/>
      <c r="X5294" s="1088"/>
      <c r="Y5294" s="1153"/>
      <c r="Z5294" s="1153"/>
      <c r="AA5294" s="1088"/>
    </row>
    <row r="5295" spans="1:27" s="1162" customFormat="1" ht="24.75" customHeight="1" x14ac:dyDescent="0.15">
      <c r="A5295" s="1184">
        <v>9</v>
      </c>
      <c r="B5295" s="916">
        <v>0.25208333333333333</v>
      </c>
      <c r="C5295" s="475">
        <v>0.32708333333333345</v>
      </c>
      <c r="D5295" s="918">
        <v>0.43333333333333351</v>
      </c>
      <c r="E5295" s="475">
        <v>0.50347222222222254</v>
      </c>
      <c r="F5295" s="475">
        <v>0.60624999999999984</v>
      </c>
      <c r="G5295" s="475">
        <v>0.67708333333333304</v>
      </c>
      <c r="H5295" s="475">
        <v>0.7743055555555548</v>
      </c>
      <c r="I5295" s="475">
        <v>0.84583333333333244</v>
      </c>
      <c r="J5295" s="475">
        <v>0.93749999999999867</v>
      </c>
      <c r="K5295" s="1090"/>
      <c r="L5295" s="818"/>
      <c r="M5295" s="818"/>
      <c r="N5295" s="110"/>
      <c r="O5295" s="110"/>
      <c r="P5295" s="110"/>
      <c r="Q5295" s="110"/>
      <c r="R5295" s="319"/>
      <c r="S5295" s="315"/>
      <c r="T5295" s="1202"/>
      <c r="U5295" s="1203"/>
      <c r="V5295" s="115">
        <f t="shared" si="69"/>
        <v>9.7222222222221877E-3</v>
      </c>
      <c r="W5295" s="115"/>
      <c r="X5295" s="1088"/>
      <c r="Y5295" s="1153"/>
      <c r="Z5295" s="1153"/>
      <c r="AA5295" s="1088"/>
    </row>
    <row r="5296" spans="1:27" s="1162" customFormat="1" ht="24.75" customHeight="1" x14ac:dyDescent="0.15">
      <c r="A5296" s="1184" t="s">
        <v>585</v>
      </c>
      <c r="B5296" s="918">
        <v>0.26458333333333334</v>
      </c>
      <c r="C5296" s="475">
        <v>0.33888888888888902</v>
      </c>
      <c r="D5296" s="918">
        <v>0.44444444444444464</v>
      </c>
      <c r="E5296" s="475">
        <v>0.51458333333333361</v>
      </c>
      <c r="F5296" s="475">
        <v>0.61805555555555536</v>
      </c>
      <c r="G5296" s="475">
        <v>0.68819444444444411</v>
      </c>
      <c r="H5296" s="475">
        <v>0.78472222222222143</v>
      </c>
      <c r="I5296" s="475">
        <v>0.85555555555555463</v>
      </c>
      <c r="J5296" s="475"/>
      <c r="K5296" s="1090"/>
      <c r="L5296" s="818"/>
      <c r="M5296" s="818"/>
      <c r="N5296" s="110"/>
      <c r="O5296" s="110"/>
      <c r="P5296" s="110"/>
      <c r="Q5296" s="110"/>
      <c r="R5296" s="319"/>
      <c r="S5296" s="315"/>
      <c r="T5296" s="1202"/>
      <c r="U5296" s="1203"/>
      <c r="V5296" s="115">
        <f>I5296-I5295</f>
        <v>9.7222222222221877E-3</v>
      </c>
      <c r="W5296" s="115"/>
      <c r="X5296" s="1088"/>
      <c r="Y5296" s="477"/>
      <c r="Z5296" s="1153"/>
      <c r="AA5296" s="1088"/>
    </row>
    <row r="5297" spans="1:27" s="1162" customFormat="1" ht="24.75" customHeight="1" x14ac:dyDescent="0.15">
      <c r="A5297" s="1204">
        <v>11</v>
      </c>
      <c r="B5297" s="918">
        <v>0.27708333333333335</v>
      </c>
      <c r="C5297" s="475">
        <v>0.35069444444444459</v>
      </c>
      <c r="D5297" s="918">
        <v>0.45555555555555577</v>
      </c>
      <c r="E5297" s="475">
        <v>0.52569444444444469</v>
      </c>
      <c r="F5297" s="475">
        <v>0.62986111111111087</v>
      </c>
      <c r="G5297" s="475">
        <v>0.69930555555555518</v>
      </c>
      <c r="H5297" s="475">
        <v>0.79513888888888806</v>
      </c>
      <c r="I5297" s="475">
        <v>0.86527777777777681</v>
      </c>
      <c r="J5297" s="475"/>
      <c r="K5297" s="1090"/>
      <c r="L5297" s="818"/>
      <c r="M5297" s="818"/>
      <c r="N5297" s="110"/>
      <c r="O5297" s="110"/>
      <c r="P5297" s="110"/>
      <c r="Q5297" s="110"/>
      <c r="R5297" s="319"/>
      <c r="S5297" s="315"/>
      <c r="T5297" s="1202"/>
      <c r="U5297" s="1203"/>
      <c r="V5297" s="115">
        <f t="shared" si="69"/>
        <v>9.7222222222221877E-3</v>
      </c>
      <c r="W5297" s="115"/>
      <c r="X5297" s="1088"/>
      <c r="Y5297" s="1153"/>
      <c r="Z5297" s="1153"/>
      <c r="AA5297" s="1088"/>
    </row>
    <row r="5298" spans="1:27" s="1162" customFormat="1" ht="24.75" customHeight="1" x14ac:dyDescent="0.15">
      <c r="A5298" s="1184" t="s">
        <v>586</v>
      </c>
      <c r="B5298" s="918">
        <v>0.28958333333333336</v>
      </c>
      <c r="C5298" s="475">
        <v>0.36250000000000016</v>
      </c>
      <c r="D5298" s="918">
        <v>0.4666666666666669</v>
      </c>
      <c r="E5298" s="475">
        <v>0.53680555555555576</v>
      </c>
      <c r="F5298" s="475">
        <v>0.64166666666666639</v>
      </c>
      <c r="G5298" s="475">
        <v>0.71041666666666625</v>
      </c>
      <c r="H5298" s="475">
        <v>0.80555555555555469</v>
      </c>
      <c r="I5298" s="475">
        <v>0.874999999999999</v>
      </c>
      <c r="J5298" s="475"/>
      <c r="K5298" s="1090"/>
      <c r="L5298" s="818"/>
      <c r="M5298" s="818"/>
      <c r="N5298" s="110"/>
      <c r="O5298" s="110"/>
      <c r="P5298" s="110"/>
      <c r="Q5298" s="110"/>
      <c r="R5298" s="319"/>
      <c r="S5298" s="315"/>
      <c r="T5298" s="1202"/>
      <c r="U5298" s="1203"/>
      <c r="V5298" s="115">
        <f>I5298-I5297</f>
        <v>9.7222222222221877E-3</v>
      </c>
      <c r="W5298" s="115"/>
      <c r="X5298" s="1088"/>
      <c r="Y5298" s="1153"/>
      <c r="Z5298" s="1153"/>
      <c r="AA5298" s="1088"/>
    </row>
    <row r="5299" spans="1:27" s="1162" customFormat="1" ht="24.75" customHeight="1" x14ac:dyDescent="0.15">
      <c r="A5299" s="1204">
        <v>13</v>
      </c>
      <c r="B5299" s="918">
        <v>0.30138888888888893</v>
      </c>
      <c r="C5299" s="475">
        <v>0.37430555555555572</v>
      </c>
      <c r="D5299" s="918">
        <v>0.47777777777777802</v>
      </c>
      <c r="E5299" s="475">
        <v>0.54791666666666683</v>
      </c>
      <c r="F5299" s="475">
        <v>0.6534722222222219</v>
      </c>
      <c r="G5299" s="475">
        <v>0.72222222222222177</v>
      </c>
      <c r="H5299" s="475">
        <v>0.81597222222222132</v>
      </c>
      <c r="I5299" s="475">
        <v>0.88472222222222119</v>
      </c>
      <c r="J5299" s="475"/>
      <c r="K5299" s="1090"/>
      <c r="L5299" s="818"/>
      <c r="M5299" s="818"/>
      <c r="N5299" s="110"/>
      <c r="O5299" s="110"/>
      <c r="P5299" s="110"/>
      <c r="Q5299" s="110"/>
      <c r="R5299" s="319"/>
      <c r="S5299" s="315"/>
      <c r="T5299" s="1202"/>
      <c r="U5299" s="1203"/>
      <c r="V5299" s="115"/>
      <c r="W5299" s="115">
        <f>H5299-H5298</f>
        <v>1.041666666666663E-2</v>
      </c>
      <c r="X5299" s="1088"/>
      <c r="Y5299" s="1153"/>
      <c r="Z5299" s="1153"/>
      <c r="AA5299" s="1088"/>
    </row>
    <row r="5300" spans="1:27" s="1162" customFormat="1" ht="24.75" customHeight="1" x14ac:dyDescent="0.15">
      <c r="A5300" s="1204" t="s">
        <v>587</v>
      </c>
      <c r="B5300" s="918">
        <v>0.3131944444444445</v>
      </c>
      <c r="C5300" s="475">
        <v>0.38611111111111129</v>
      </c>
      <c r="D5300" s="918">
        <v>0.48888888888888915</v>
      </c>
      <c r="E5300" s="475">
        <v>0.5590277777777779</v>
      </c>
      <c r="F5300" s="475">
        <v>0.66527777777777741</v>
      </c>
      <c r="G5300" s="475">
        <v>0.73472222222222172</v>
      </c>
      <c r="H5300" s="475">
        <v>0.82638888888888795</v>
      </c>
      <c r="I5300" s="475">
        <v>0.89444444444444338</v>
      </c>
      <c r="J5300" s="475"/>
      <c r="K5300" s="1090"/>
      <c r="L5300" s="110"/>
      <c r="M5300" s="110"/>
      <c r="N5300" s="110"/>
      <c r="O5300" s="110"/>
      <c r="P5300" s="110"/>
      <c r="Q5300" s="110"/>
      <c r="R5300" s="319"/>
      <c r="S5300" s="315"/>
      <c r="T5300" s="1202"/>
      <c r="U5300" s="1203"/>
      <c r="V5300" s="115"/>
      <c r="W5300" s="115">
        <f>H5300-H5299</f>
        <v>1.041666666666663E-2</v>
      </c>
      <c r="X5300" s="1088"/>
      <c r="Y5300" s="1153"/>
      <c r="Z5300" s="1153"/>
      <c r="AA5300" s="1088"/>
    </row>
    <row r="5301" spans="1:27" s="1162" customFormat="1" ht="24.75" customHeight="1" x14ac:dyDescent="0.15">
      <c r="A5301" s="1184">
        <v>15</v>
      </c>
      <c r="B5301" s="918">
        <v>0.32500000000000007</v>
      </c>
      <c r="C5301" s="475">
        <v>0.39791666666666686</v>
      </c>
      <c r="D5301" s="918">
        <v>0.50000000000000022</v>
      </c>
      <c r="E5301" s="475">
        <v>0.57013888888888897</v>
      </c>
      <c r="F5301" s="475">
        <v>0.67708333333333293</v>
      </c>
      <c r="G5301" s="475">
        <v>0.74722222222222168</v>
      </c>
      <c r="H5301" s="475">
        <v>0.83749999999999902</v>
      </c>
      <c r="I5301" s="475">
        <v>0.90416666666666556</v>
      </c>
      <c r="J5301" s="475"/>
      <c r="K5301" s="1090"/>
      <c r="L5301" s="110"/>
      <c r="M5301" s="110"/>
      <c r="N5301" s="110"/>
      <c r="O5301" s="110"/>
      <c r="P5301" s="110"/>
      <c r="Q5301" s="110"/>
      <c r="R5301" s="319"/>
      <c r="S5301" s="315"/>
      <c r="T5301" s="1202"/>
      <c r="U5301" s="1203"/>
      <c r="V5301" s="115"/>
      <c r="W5301" s="115">
        <f>H5301-H5300</f>
        <v>1.1111111111111072E-2</v>
      </c>
      <c r="X5301" s="1088"/>
      <c r="Y5301" s="1153">
        <f>9*15</f>
        <v>135</v>
      </c>
      <c r="Z5301" s="1153"/>
      <c r="AA5301" s="1088"/>
    </row>
    <row r="5302" spans="1:27" s="1152" customFormat="1" ht="24.75" customHeight="1" x14ac:dyDescent="0.15">
      <c r="A5302" s="527">
        <v>16</v>
      </c>
      <c r="B5302" s="518"/>
      <c r="C5302" s="518"/>
      <c r="D5302" s="518"/>
      <c r="E5302" s="518"/>
      <c r="F5302" s="518"/>
      <c r="G5302" s="518"/>
      <c r="H5302" s="518"/>
      <c r="I5302" s="518"/>
      <c r="J5302" s="518"/>
      <c r="K5302" s="518"/>
      <c r="L5302" s="518"/>
      <c r="M5302" s="518"/>
      <c r="N5302" s="1090"/>
      <c r="O5302" s="1090"/>
      <c r="P5302" s="1090"/>
      <c r="Q5302" s="1090"/>
      <c r="R5302" s="18"/>
      <c r="S5302" s="19"/>
      <c r="T5302" s="1089"/>
      <c r="U5302" s="20"/>
      <c r="V5302" s="1162"/>
      <c r="W5302" s="1162"/>
      <c r="X5302" s="1162"/>
      <c r="Y5302" s="1162"/>
      <c r="Z5302" s="1176"/>
    </row>
    <row r="5303" spans="1:27" s="1152" customFormat="1" ht="24.75" customHeight="1" x14ac:dyDescent="0.15">
      <c r="A5303" s="527">
        <v>17</v>
      </c>
      <c r="B5303" s="518"/>
      <c r="C5303" s="518"/>
      <c r="D5303" s="518"/>
      <c r="E5303" s="518"/>
      <c r="F5303" s="518"/>
      <c r="G5303" s="518"/>
      <c r="H5303" s="518"/>
      <c r="I5303" s="518"/>
      <c r="J5303" s="518"/>
      <c r="K5303" s="518"/>
      <c r="L5303" s="518"/>
      <c r="M5303" s="518"/>
      <c r="N5303" s="1090"/>
      <c r="O5303" s="1090"/>
      <c r="P5303" s="1090"/>
      <c r="Q5303" s="1090"/>
      <c r="R5303" s="18"/>
      <c r="S5303" s="19"/>
      <c r="T5303" s="1089"/>
      <c r="U5303" s="20"/>
      <c r="V5303" s="1162"/>
      <c r="W5303" s="1162"/>
      <c r="X5303" s="1162"/>
      <c r="Y5303" s="1162"/>
      <c r="Z5303" s="1169"/>
    </row>
    <row r="5304" spans="1:27" s="1152" customFormat="1" ht="24.75" customHeight="1" x14ac:dyDescent="0.15">
      <c r="A5304" s="527">
        <v>18</v>
      </c>
      <c r="B5304" s="518"/>
      <c r="C5304" s="518"/>
      <c r="D5304" s="518"/>
      <c r="E5304" s="518"/>
      <c r="F5304" s="518"/>
      <c r="G5304" s="518"/>
      <c r="H5304" s="518"/>
      <c r="I5304" s="518"/>
      <c r="J5304" s="518"/>
      <c r="K5304" s="518"/>
      <c r="L5304" s="518"/>
      <c r="M5304" s="518"/>
      <c r="N5304" s="1090"/>
      <c r="O5304" s="1090"/>
      <c r="P5304" s="1090"/>
      <c r="Q5304" s="1090"/>
      <c r="R5304" s="18"/>
      <c r="S5304" s="19"/>
      <c r="T5304" s="1089"/>
      <c r="U5304" s="20"/>
      <c r="V5304" s="1162"/>
      <c r="W5304" s="1162"/>
      <c r="X5304" s="1162"/>
      <c r="Y5304" s="1162"/>
      <c r="Z5304" s="1169"/>
    </row>
    <row r="5305" spans="1:27" s="1152" customFormat="1" ht="24.75" customHeight="1" x14ac:dyDescent="0.15">
      <c r="A5305" s="527">
        <v>19</v>
      </c>
      <c r="B5305" s="518"/>
      <c r="C5305" s="518"/>
      <c r="D5305" s="518"/>
      <c r="E5305" s="518"/>
      <c r="F5305" s="518"/>
      <c r="G5305" s="518"/>
      <c r="H5305" s="518"/>
      <c r="I5305" s="518"/>
      <c r="J5305" s="518"/>
      <c r="K5305" s="518"/>
      <c r="L5305" s="518"/>
      <c r="M5305" s="518"/>
      <c r="N5305" s="1090"/>
      <c r="O5305" s="1090"/>
      <c r="P5305" s="1090"/>
      <c r="Q5305" s="1090"/>
      <c r="R5305" s="10"/>
      <c r="S5305" s="19"/>
      <c r="T5305" s="1089"/>
      <c r="U5305" s="20"/>
      <c r="V5305" s="1162"/>
      <c r="W5305" s="1162"/>
      <c r="X5305" s="1162"/>
      <c r="Y5305" s="1162"/>
      <c r="Z5305" s="1169"/>
    </row>
    <row r="5306" spans="1:27" s="1152" customFormat="1" ht="24.75" customHeight="1" x14ac:dyDescent="0.15">
      <c r="A5306" s="527">
        <v>20</v>
      </c>
      <c r="B5306" s="518"/>
      <c r="C5306" s="518"/>
      <c r="D5306" s="518"/>
      <c r="E5306" s="518"/>
      <c r="F5306" s="518"/>
      <c r="G5306" s="518"/>
      <c r="H5306" s="518"/>
      <c r="I5306" s="518"/>
      <c r="J5306" s="518"/>
      <c r="K5306" s="518"/>
      <c r="L5306" s="518"/>
      <c r="M5306" s="518"/>
      <c r="N5306" s="1179"/>
      <c r="O5306" s="1179"/>
      <c r="P5306" s="1179"/>
      <c r="Q5306" s="1179"/>
      <c r="R5306" s="1174"/>
      <c r="S5306" s="1180"/>
      <c r="T5306" s="1089"/>
      <c r="U5306" s="20"/>
      <c r="V5306" s="1162"/>
      <c r="W5306" s="1162"/>
      <c r="X5306" s="1162"/>
      <c r="Y5306" s="1162"/>
      <c r="Z5306" s="1169"/>
    </row>
    <row r="5307" spans="1:27" s="1152" customFormat="1" ht="24.75" customHeight="1" x14ac:dyDescent="0.15">
      <c r="A5307" s="527">
        <v>21</v>
      </c>
      <c r="B5307" s="518"/>
      <c r="C5307" s="518"/>
      <c r="D5307" s="518"/>
      <c r="E5307" s="518"/>
      <c r="F5307" s="518"/>
      <c r="G5307" s="518"/>
      <c r="H5307" s="518"/>
      <c r="I5307" s="518"/>
      <c r="J5307" s="518"/>
      <c r="K5307" s="518"/>
      <c r="L5307" s="518"/>
      <c r="M5307" s="518"/>
      <c r="N5307" s="1180"/>
      <c r="O5307" s="1180"/>
      <c r="P5307" s="1180"/>
      <c r="Q5307" s="1180"/>
      <c r="R5307" s="1180"/>
      <c r="S5307" s="1180"/>
      <c r="T5307" s="1089"/>
      <c r="U5307" s="20"/>
      <c r="V5307" s="1162"/>
      <c r="W5307" s="1162"/>
      <c r="X5307" s="1162"/>
      <c r="Y5307" s="1162"/>
      <c r="Z5307" s="1169"/>
    </row>
    <row r="5308" spans="1:27" s="1152" customFormat="1" ht="24.75" customHeight="1" x14ac:dyDescent="0.15">
      <c r="A5308" s="527">
        <v>22</v>
      </c>
      <c r="B5308" s="518"/>
      <c r="C5308" s="518"/>
      <c r="D5308" s="518"/>
      <c r="E5308" s="518"/>
      <c r="F5308" s="518"/>
      <c r="G5308" s="518"/>
      <c r="H5308" s="518"/>
      <c r="I5308" s="518"/>
      <c r="J5308" s="518"/>
      <c r="K5308" s="518"/>
      <c r="L5308" s="518"/>
      <c r="M5308" s="518"/>
      <c r="N5308" s="1180"/>
      <c r="O5308" s="1180"/>
      <c r="P5308" s="1180"/>
      <c r="Q5308" s="1180"/>
      <c r="R5308" s="1180"/>
      <c r="S5308" s="1180"/>
      <c r="T5308" s="1089"/>
      <c r="U5308" s="20"/>
      <c r="V5308" s="1162"/>
      <c r="W5308" s="1162"/>
      <c r="X5308" s="1162"/>
      <c r="Y5308" s="1162"/>
      <c r="Z5308" s="1169"/>
    </row>
    <row r="5309" spans="1:27" s="1152" customFormat="1" ht="24.75" customHeight="1" x14ac:dyDescent="0.15">
      <c r="A5309" s="527">
        <v>23</v>
      </c>
      <c r="B5309" s="518"/>
      <c r="C5309" s="518"/>
      <c r="D5309" s="518"/>
      <c r="E5309" s="518"/>
      <c r="F5309" s="518"/>
      <c r="G5309" s="518"/>
      <c r="H5309" s="518"/>
      <c r="I5309" s="518"/>
      <c r="J5309" s="518"/>
      <c r="K5309" s="518"/>
      <c r="L5309" s="518"/>
      <c r="M5309" s="518"/>
      <c r="N5309" s="1180"/>
      <c r="O5309" s="1180"/>
      <c r="P5309" s="1180"/>
      <c r="Q5309" s="1180"/>
      <c r="R5309" s="1180"/>
      <c r="S5309" s="1180"/>
      <c r="T5309" s="1089"/>
      <c r="U5309" s="20"/>
      <c r="V5309" s="1162"/>
      <c r="W5309" s="1162"/>
      <c r="X5309" s="1162"/>
      <c r="Y5309" s="1162"/>
      <c r="Z5309" s="1169"/>
    </row>
    <row r="5310" spans="1:27" s="1152" customFormat="1" ht="24.75" customHeight="1" x14ac:dyDescent="0.15">
      <c r="A5310" s="527">
        <v>24</v>
      </c>
      <c r="B5310" s="518"/>
      <c r="C5310" s="518"/>
      <c r="D5310" s="518"/>
      <c r="E5310" s="518"/>
      <c r="F5310" s="518"/>
      <c r="G5310" s="518"/>
      <c r="H5310" s="518"/>
      <c r="I5310" s="518"/>
      <c r="J5310" s="518"/>
      <c r="K5310" s="518"/>
      <c r="L5310" s="518"/>
      <c r="M5310" s="518"/>
      <c r="N5310" s="1180"/>
      <c r="O5310" s="1180"/>
      <c r="P5310" s="1180"/>
      <c r="Q5310" s="1180"/>
      <c r="R5310" s="1180"/>
      <c r="S5310" s="1180"/>
      <c r="T5310" s="1089"/>
      <c r="U5310" s="20"/>
      <c r="V5310" s="1162"/>
      <c r="W5310" s="1162"/>
      <c r="X5310" s="1162"/>
      <c r="Y5310" s="1162"/>
      <c r="Z5310" s="1169"/>
    </row>
    <row r="5311" spans="1:27" s="1152" customFormat="1" ht="24.75" customHeight="1" x14ac:dyDescent="0.15">
      <c r="A5311" s="527">
        <v>25</v>
      </c>
      <c r="B5311" s="518"/>
      <c r="C5311" s="518"/>
      <c r="D5311" s="518"/>
      <c r="E5311" s="518"/>
      <c r="F5311" s="518"/>
      <c r="G5311" s="518"/>
      <c r="H5311" s="518"/>
      <c r="I5311" s="518"/>
      <c r="J5311" s="518"/>
      <c r="K5311" s="518"/>
      <c r="L5311" s="518"/>
      <c r="M5311" s="518"/>
      <c r="N5311" s="1180"/>
      <c r="O5311" s="1180"/>
      <c r="P5311" s="1180"/>
      <c r="Q5311" s="1180"/>
      <c r="R5311" s="1180"/>
      <c r="S5311" s="1180"/>
      <c r="T5311" s="1089"/>
      <c r="U5311" s="20"/>
      <c r="V5311" s="1162"/>
      <c r="W5311" s="1162"/>
      <c r="X5311" s="1162"/>
      <c r="Y5311" s="1162"/>
      <c r="Z5311" s="1169"/>
    </row>
    <row r="5312" spans="1:27" s="1152" customFormat="1" ht="24.75" customHeight="1" x14ac:dyDescent="0.15">
      <c r="A5312" s="527">
        <v>26</v>
      </c>
      <c r="B5312" s="518"/>
      <c r="C5312" s="29"/>
      <c r="D5312" s="29"/>
      <c r="E5312" s="29"/>
      <c r="F5312" s="29"/>
      <c r="G5312" s="29"/>
      <c r="H5312" s="29"/>
      <c r="I5312" s="29"/>
      <c r="J5312" s="29"/>
      <c r="K5312" s="29"/>
      <c r="L5312" s="29"/>
      <c r="M5312" s="29"/>
      <c r="N5312" s="1180"/>
      <c r="O5312" s="1180"/>
      <c r="P5312" s="1180"/>
      <c r="Q5312" s="1180"/>
      <c r="R5312" s="1180"/>
      <c r="S5312" s="1180"/>
      <c r="T5312" s="1089"/>
      <c r="U5312" s="20"/>
      <c r="V5312" s="1162"/>
      <c r="W5312" s="1162"/>
      <c r="X5312" s="1162"/>
      <c r="Y5312" s="1162"/>
      <c r="Z5312" s="1169"/>
    </row>
    <row r="5313" spans="1:29" s="1152" customFormat="1" ht="24.75" customHeight="1" x14ac:dyDescent="0.15">
      <c r="A5313" s="527">
        <v>27</v>
      </c>
      <c r="B5313" s="518"/>
      <c r="C5313" s="29"/>
      <c r="D5313" s="29"/>
      <c r="E5313" s="29"/>
      <c r="F5313" s="29"/>
      <c r="G5313" s="29"/>
      <c r="H5313" s="29"/>
      <c r="I5313" s="29"/>
      <c r="J5313" s="29"/>
      <c r="K5313" s="29"/>
      <c r="L5313" s="29"/>
      <c r="M5313" s="29"/>
      <c r="N5313" s="1180"/>
      <c r="O5313" s="1180"/>
      <c r="P5313" s="1180"/>
      <c r="Q5313" s="1180"/>
      <c r="R5313" s="1180"/>
      <c r="S5313" s="1180"/>
      <c r="T5313" s="1089"/>
      <c r="U5313" s="20"/>
      <c r="V5313" s="1162"/>
      <c r="W5313" s="1162"/>
      <c r="X5313" s="1162"/>
      <c r="Y5313" s="1162"/>
      <c r="Z5313" s="1169"/>
    </row>
    <row r="5314" spans="1:29" s="1152" customFormat="1" ht="24.75" customHeight="1" x14ac:dyDescent="0.15">
      <c r="A5314" s="527">
        <v>28</v>
      </c>
      <c r="B5314" s="518"/>
      <c r="C5314" s="29"/>
      <c r="D5314" s="29"/>
      <c r="E5314" s="29"/>
      <c r="F5314" s="29"/>
      <c r="G5314" s="29"/>
      <c r="H5314" s="29"/>
      <c r="I5314" s="29"/>
      <c r="J5314" s="29"/>
      <c r="K5314" s="29"/>
      <c r="L5314" s="29"/>
      <c r="M5314" s="29"/>
      <c r="N5314" s="1180"/>
      <c r="O5314" s="1180"/>
      <c r="P5314" s="1180"/>
      <c r="Q5314" s="1180"/>
      <c r="R5314" s="1180"/>
      <c r="S5314" s="1180"/>
      <c r="T5314" s="1089"/>
      <c r="U5314" s="20"/>
      <c r="V5314" s="1162"/>
      <c r="W5314" s="1162"/>
      <c r="X5314" s="1162"/>
      <c r="Y5314" s="1162"/>
      <c r="Z5314" s="1169"/>
    </row>
    <row r="5315" spans="1:29" s="1152" customFormat="1" ht="24.75" customHeight="1" x14ac:dyDescent="0.15">
      <c r="A5315" s="527">
        <v>29</v>
      </c>
      <c r="B5315" s="518"/>
      <c r="C5315" s="1180"/>
      <c r="D5315" s="1180"/>
      <c r="E5315" s="1180"/>
      <c r="F5315" s="1180"/>
      <c r="G5315" s="1180"/>
      <c r="H5315" s="1180"/>
      <c r="I5315" s="1180"/>
      <c r="J5315" s="1180"/>
      <c r="K5315" s="1180"/>
      <c r="L5315" s="1180"/>
      <c r="M5315" s="1180"/>
      <c r="N5315" s="1180"/>
      <c r="O5315" s="1180"/>
      <c r="P5315" s="1180"/>
      <c r="Q5315" s="1180"/>
      <c r="R5315" s="1180"/>
      <c r="S5315" s="1180"/>
      <c r="T5315" s="1089"/>
      <c r="U5315" s="20"/>
      <c r="V5315" s="1162"/>
      <c r="W5315" s="1162"/>
      <c r="X5315" s="1162"/>
      <c r="Y5315" s="1162"/>
      <c r="Z5315" s="1169"/>
    </row>
    <row r="5316" spans="1:29" s="1152" customFormat="1" ht="24.75" customHeight="1" x14ac:dyDescent="0.15">
      <c r="A5316" s="527">
        <v>30</v>
      </c>
      <c r="B5316" s="1181"/>
      <c r="C5316" s="1181"/>
      <c r="D5316" s="1181"/>
      <c r="E5316" s="1181"/>
      <c r="F5316" s="29"/>
      <c r="G5316" s="1181"/>
      <c r="H5316" s="1181"/>
      <c r="I5316" s="1181"/>
      <c r="J5316" s="1181"/>
      <c r="K5316" s="1181"/>
      <c r="L5316" s="1181"/>
      <c r="M5316" s="1181"/>
      <c r="N5316" s="1181"/>
      <c r="O5316" s="1181"/>
      <c r="P5316" s="1181"/>
      <c r="Q5316" s="1181"/>
      <c r="R5316" s="1181"/>
      <c r="S5316" s="1181"/>
      <c r="T5316" s="46"/>
      <c r="U5316" s="47"/>
      <c r="V5316" s="1162"/>
      <c r="W5316" s="1162"/>
      <c r="X5316" s="1162"/>
      <c r="Y5316" s="1162"/>
      <c r="Z5316" s="1169"/>
    </row>
    <row r="5317" spans="1:29" s="1152" customFormat="1" ht="24.75" customHeight="1" x14ac:dyDescent="0.15">
      <c r="A5317" s="527">
        <v>31</v>
      </c>
      <c r="B5317" s="1181"/>
      <c r="C5317" s="1181"/>
      <c r="D5317" s="1181"/>
      <c r="E5317" s="1181"/>
      <c r="F5317" s="1181"/>
      <c r="G5317" s="1181"/>
      <c r="H5317" s="1181"/>
      <c r="I5317" s="1181"/>
      <c r="J5317" s="1181"/>
      <c r="K5317" s="1181"/>
      <c r="L5317" s="1181"/>
      <c r="M5317" s="1181"/>
      <c r="N5317" s="1181"/>
      <c r="O5317" s="1181"/>
      <c r="P5317" s="1181"/>
      <c r="Q5317" s="1181"/>
      <c r="R5317" s="1181"/>
      <c r="S5317" s="1181"/>
      <c r="T5317" s="46"/>
      <c r="U5317" s="47"/>
      <c r="V5317" s="1162"/>
      <c r="W5317" s="1162"/>
      <c r="X5317" s="1162"/>
      <c r="Y5317" s="1162"/>
      <c r="Z5317" s="1169"/>
    </row>
    <row r="5318" spans="1:29" s="1152" customFormat="1" ht="24.75" customHeight="1" x14ac:dyDescent="0.15">
      <c r="A5318" s="527">
        <v>32</v>
      </c>
      <c r="B5318" s="1181"/>
      <c r="C5318" s="1181"/>
      <c r="D5318" s="1181"/>
      <c r="E5318" s="1181"/>
      <c r="F5318" s="1181"/>
      <c r="G5318" s="1181"/>
      <c r="H5318" s="1181"/>
      <c r="I5318" s="1181"/>
      <c r="J5318" s="1181"/>
      <c r="K5318" s="1181"/>
      <c r="L5318" s="1181"/>
      <c r="M5318" s="1181"/>
      <c r="N5318" s="1181"/>
      <c r="O5318" s="1181"/>
      <c r="P5318" s="1181"/>
      <c r="Q5318" s="1181"/>
      <c r="R5318" s="1181"/>
      <c r="S5318" s="1181"/>
      <c r="T5318" s="46"/>
      <c r="U5318" s="47"/>
      <c r="V5318" s="1162"/>
      <c r="W5318" s="1162"/>
      <c r="X5318" s="1162"/>
      <c r="Y5318" s="1162"/>
      <c r="Z5318" s="1169"/>
    </row>
    <row r="5319" spans="1:29" s="1152" customFormat="1" ht="24.75" customHeight="1" thickBot="1" x14ac:dyDescent="0.2">
      <c r="A5319" s="1201">
        <v>33</v>
      </c>
      <c r="B5319" s="1182"/>
      <c r="C5319" s="1182"/>
      <c r="D5319" s="1182"/>
      <c r="E5319" s="1182"/>
      <c r="F5319" s="1182"/>
      <c r="G5319" s="1182"/>
      <c r="H5319" s="1182"/>
      <c r="I5319" s="1182"/>
      <c r="J5319" s="1182"/>
      <c r="K5319" s="1182"/>
      <c r="L5319" s="1182"/>
      <c r="M5319" s="1182"/>
      <c r="N5319" s="1182"/>
      <c r="O5319" s="1182"/>
      <c r="P5319" s="1182"/>
      <c r="Q5319" s="1182"/>
      <c r="R5319" s="1182"/>
      <c r="S5319" s="1182"/>
      <c r="T5319" s="31"/>
      <c r="U5319" s="32"/>
      <c r="V5319" s="1162"/>
      <c r="W5319" s="1162"/>
      <c r="X5319" s="1162"/>
      <c r="Y5319" s="1162"/>
      <c r="Z5319" s="1169"/>
    </row>
    <row r="5320" spans="1:29" s="1152" customFormat="1" ht="18" customHeight="1" thickBot="1" x14ac:dyDescent="0.2">
      <c r="A5320" s="1841" t="s">
        <v>1827</v>
      </c>
      <c r="B5320" s="1842"/>
      <c r="C5320" s="1564" t="s">
        <v>1828</v>
      </c>
      <c r="D5320" s="1564"/>
      <c r="E5320" s="1564"/>
      <c r="F5320" s="1565"/>
      <c r="G5320" s="1169"/>
      <c r="H5320" s="1169"/>
      <c r="I5320" s="1169"/>
      <c r="J5320" s="1169"/>
      <c r="K5320" s="1169"/>
      <c r="L5320" s="1169"/>
      <c r="M5320" s="1169"/>
      <c r="N5320" s="1169"/>
      <c r="O5320" s="1169"/>
      <c r="P5320" s="1169"/>
      <c r="Q5320" s="1169"/>
      <c r="R5320" s="1169"/>
      <c r="S5320" s="1169"/>
      <c r="T5320" s="1153"/>
      <c r="U5320" s="1153"/>
      <c r="V5320" s="1162"/>
      <c r="W5320" s="1162"/>
      <c r="X5320" s="1162"/>
      <c r="Y5320" s="1162"/>
      <c r="Z5320" s="1169"/>
    </row>
    <row r="5321" spans="1:29" s="1425" customFormat="1" ht="30.75" customHeight="1" thickBot="1" x14ac:dyDescent="0.2">
      <c r="A5321" s="1476" t="s">
        <v>2208</v>
      </c>
      <c r="B5321" s="1477"/>
      <c r="C5321" s="1477"/>
      <c r="D5321" s="1477"/>
      <c r="E5321" s="1478"/>
      <c r="F5321" s="1411" t="s">
        <v>1766</v>
      </c>
      <c r="G5321" s="1366"/>
      <c r="H5321" s="1479" t="s">
        <v>2209</v>
      </c>
      <c r="I5321" s="1480"/>
      <c r="J5321" s="1480"/>
      <c r="K5321" s="1370" t="s">
        <v>2022</v>
      </c>
      <c r="L5321" s="1457" t="s">
        <v>2136</v>
      </c>
      <c r="M5321" s="1457"/>
      <c r="N5321" s="1458"/>
      <c r="O5321" s="1366"/>
      <c r="P5321" s="6"/>
      <c r="Q5321" s="6"/>
      <c r="R5321" s="6"/>
      <c r="S5321" s="1366"/>
      <c r="T5321" s="1467" t="s">
        <v>2016</v>
      </c>
      <c r="U5321" s="1468"/>
      <c r="V5321" s="1114">
        <f>V5323/V5328</f>
        <v>1.1312724014336929E-2</v>
      </c>
      <c r="W5321" s="1114">
        <f>W5323/W5328</f>
        <v>1.1256720430107442E-2</v>
      </c>
      <c r="X5321" s="1422">
        <f>AVERAGE(V5321,W5321)</f>
        <v>1.1284722222222186E-2</v>
      </c>
      <c r="Y5321" s="637" t="s">
        <v>1935</v>
      </c>
      <c r="Z5321" s="679">
        <f>ROUND(X5321*1440,0)/1440</f>
        <v>1.1111111111111112E-2</v>
      </c>
    </row>
    <row r="5322" spans="1:29" s="1425" customFormat="1" ht="12.75" customHeight="1" thickBot="1" x14ac:dyDescent="0.2">
      <c r="A5322" s="1366"/>
      <c r="B5322" s="1366"/>
      <c r="C5322" s="1366"/>
      <c r="D5322" s="1366"/>
      <c r="E5322" s="1366"/>
      <c r="F5322" s="1366"/>
      <c r="G5322" s="1366"/>
      <c r="H5322" s="1366"/>
      <c r="I5322" s="1366"/>
      <c r="J5322" s="1366"/>
      <c r="K5322" s="1366"/>
      <c r="L5322" s="1366"/>
      <c r="M5322" s="1366"/>
      <c r="N5322" s="1366"/>
      <c r="O5322" s="1366"/>
      <c r="P5322" s="1366"/>
      <c r="Q5322" s="1366"/>
      <c r="R5322" s="1366"/>
      <c r="S5322" s="1366"/>
      <c r="T5322" s="1406"/>
      <c r="U5322" s="1406"/>
      <c r="V5322" s="1114">
        <f>B5333</f>
        <v>0.23958333333333334</v>
      </c>
      <c r="W5322" s="1114">
        <f>C5328</f>
        <v>0.24305555555555555</v>
      </c>
      <c r="X5322" s="1366"/>
      <c r="Y5322" s="1366"/>
      <c r="Z5322" s="1375"/>
    </row>
    <row r="5323" spans="1:29" s="1425" customFormat="1" ht="18" customHeight="1" thickBot="1" x14ac:dyDescent="0.2">
      <c r="A5323" s="1495" t="s">
        <v>1977</v>
      </c>
      <c r="B5323" s="1483"/>
      <c r="C5323" s="1483" t="s">
        <v>2210</v>
      </c>
      <c r="D5323" s="1483"/>
      <c r="E5323" s="1484"/>
      <c r="F5323" s="1453"/>
      <c r="G5323" s="1454"/>
      <c r="H5323" s="1454"/>
      <c r="I5323" s="1454"/>
      <c r="J5323" s="1454"/>
      <c r="K5323" s="1366"/>
      <c r="L5323" s="1366"/>
      <c r="M5323" s="1366"/>
      <c r="N5323" s="1463" t="s">
        <v>1937</v>
      </c>
      <c r="O5323" s="1464"/>
      <c r="P5323" s="1503">
        <f>Z5321</f>
        <v>1.1111111111111112E-2</v>
      </c>
      <c r="Q5323" s="1504"/>
      <c r="R5323" s="1366"/>
      <c r="S5323" s="1371" t="s">
        <v>2082</v>
      </c>
      <c r="T5323" s="1526">
        <v>5.8333333333333327E-2</v>
      </c>
      <c r="U5323" s="1527"/>
      <c r="V5323" s="1114">
        <f>V5324-V5322</f>
        <v>0.70138888888888962</v>
      </c>
      <c r="W5323" s="1114">
        <f>W5324-W5322</f>
        <v>0.69791666666666141</v>
      </c>
      <c r="X5323" s="1366"/>
      <c r="Y5323" s="1366"/>
      <c r="Z5323" s="1375"/>
    </row>
    <row r="5324" spans="1:29" s="1425" customFormat="1" ht="13.5" customHeight="1" thickBot="1" x14ac:dyDescent="0.2">
      <c r="A5324" s="1366"/>
      <c r="B5324" s="1366"/>
      <c r="C5324" s="1366"/>
      <c r="D5324" s="1366"/>
      <c r="E5324" s="1366"/>
      <c r="F5324" s="1366"/>
      <c r="G5324" s="1366"/>
      <c r="H5324" s="1366"/>
      <c r="I5324" s="1366"/>
      <c r="J5324" s="1366"/>
      <c r="K5324" s="1366"/>
      <c r="L5324" s="1366"/>
      <c r="M5324" s="1366"/>
      <c r="N5324" s="1366"/>
      <c r="O5324" s="1366"/>
      <c r="P5324" s="1366"/>
      <c r="Q5324" s="1366"/>
      <c r="R5324" s="1366"/>
      <c r="S5324" s="1366"/>
      <c r="T5324" s="1406"/>
      <c r="U5324" s="1406"/>
      <c r="V5324" s="1114">
        <f>K5336</f>
        <v>0.94097222222222299</v>
      </c>
      <c r="W5324" s="1114">
        <f>L5328</f>
        <v>0.94097222222221699</v>
      </c>
      <c r="X5324" s="1366"/>
      <c r="Y5324" s="1366"/>
      <c r="Z5324" s="1375"/>
    </row>
    <row r="5325" spans="1:29" s="1425" customFormat="1" ht="18" customHeight="1" x14ac:dyDescent="0.15">
      <c r="A5325" s="1499" t="s">
        <v>1981</v>
      </c>
      <c r="B5325" s="1494">
        <v>1</v>
      </c>
      <c r="C5325" s="1494"/>
      <c r="D5325" s="1494">
        <v>2</v>
      </c>
      <c r="E5325" s="1494"/>
      <c r="F5325" s="1494">
        <v>3</v>
      </c>
      <c r="G5325" s="1494"/>
      <c r="H5325" s="1494">
        <v>4</v>
      </c>
      <c r="I5325" s="1494"/>
      <c r="J5325" s="1494">
        <v>5</v>
      </c>
      <c r="K5325" s="1494"/>
      <c r="L5325" s="1494">
        <v>6</v>
      </c>
      <c r="M5325" s="1494"/>
      <c r="N5325" s="1494">
        <v>7</v>
      </c>
      <c r="O5325" s="1494"/>
      <c r="P5325" s="1494">
        <v>8</v>
      </c>
      <c r="Q5325" s="1494"/>
      <c r="R5325" s="1461">
        <v>9</v>
      </c>
      <c r="S5325" s="1540"/>
      <c r="T5325" s="1501">
        <v>10</v>
      </c>
      <c r="U5325" s="1502"/>
      <c r="V5325" s="1406"/>
      <c r="W5325" s="1406"/>
      <c r="Z5325" s="1393"/>
      <c r="AA5325" s="1393"/>
      <c r="AB5325" s="700"/>
      <c r="AC5325" s="700"/>
    </row>
    <row r="5326" spans="1:29" s="1425" customFormat="1" ht="18" customHeight="1" x14ac:dyDescent="0.15">
      <c r="A5326" s="1500"/>
      <c r="B5326" s="1372" t="s">
        <v>2209</v>
      </c>
      <c r="C5326" s="1372" t="s">
        <v>2136</v>
      </c>
      <c r="D5326" s="1372" t="s">
        <v>2209</v>
      </c>
      <c r="E5326" s="1372" t="s">
        <v>2136</v>
      </c>
      <c r="F5326" s="1372" t="s">
        <v>2209</v>
      </c>
      <c r="G5326" s="1372" t="s">
        <v>2136</v>
      </c>
      <c r="H5326" s="1372" t="s">
        <v>2209</v>
      </c>
      <c r="I5326" s="1372" t="s">
        <v>2136</v>
      </c>
      <c r="J5326" s="1372" t="s">
        <v>2209</v>
      </c>
      <c r="K5326" s="1372" t="s">
        <v>2136</v>
      </c>
      <c r="L5326" s="1372" t="s">
        <v>2209</v>
      </c>
      <c r="M5326" s="1372" t="s">
        <v>2136</v>
      </c>
      <c r="N5326" s="1372"/>
      <c r="O5326" s="1372"/>
      <c r="P5326" s="1372"/>
      <c r="Q5326" s="1372"/>
      <c r="R5326" s="1372"/>
      <c r="S5326" s="1372"/>
      <c r="T5326" s="1373"/>
      <c r="U5326" s="1377"/>
      <c r="V5326" s="1406"/>
      <c r="W5326" s="1406"/>
      <c r="Z5326" s="673"/>
      <c r="AA5326" s="673"/>
      <c r="AB5326" s="700"/>
      <c r="AC5326" s="700"/>
    </row>
    <row r="5327" spans="1:29" s="1425" customFormat="1" ht="24.95" customHeight="1" x14ac:dyDescent="0.15">
      <c r="A5327" s="631">
        <v>1</v>
      </c>
      <c r="B5327" s="937"/>
      <c r="C5327" s="938" t="s">
        <v>732</v>
      </c>
      <c r="D5327" s="923">
        <v>0.30833333333333302</v>
      </c>
      <c r="E5327" s="881">
        <v>0.36736111111110997</v>
      </c>
      <c r="F5327" s="924">
        <v>0.4458333333333333</v>
      </c>
      <c r="G5327" s="881">
        <v>0.50555555555555554</v>
      </c>
      <c r="H5327" s="924">
        <v>0.60416666666666197</v>
      </c>
      <c r="I5327" s="881">
        <v>0.66388888888889597</v>
      </c>
      <c r="J5327" s="924">
        <v>0.74861111111111101</v>
      </c>
      <c r="K5327" s="881">
        <v>0.81597222222222221</v>
      </c>
      <c r="L5327" s="924">
        <v>0.92708333333332904</v>
      </c>
      <c r="M5327" s="881"/>
      <c r="N5327" s="1386"/>
      <c r="O5327" s="1386"/>
      <c r="P5327" s="1386"/>
      <c r="Q5327" s="1386"/>
      <c r="R5327" s="1386"/>
      <c r="S5327" s="1386"/>
      <c r="T5327" s="1386"/>
      <c r="U5327" s="1386"/>
      <c r="V5327" s="1418">
        <f>COUNTA(B5327:U5359)</f>
        <v>124</v>
      </c>
      <c r="W5327" s="1416">
        <f>V5327/13.5/2</f>
        <v>4.5925925925925926</v>
      </c>
      <c r="Z5327" s="673"/>
      <c r="AA5327" s="673" t="s">
        <v>2211</v>
      </c>
      <c r="AB5327" s="700"/>
      <c r="AC5327" s="700"/>
    </row>
    <row r="5328" spans="1:29" s="1425" customFormat="1" ht="24.95" customHeight="1" x14ac:dyDescent="0.15">
      <c r="A5328" s="631" t="s">
        <v>2212</v>
      </c>
      <c r="B5328" s="937"/>
      <c r="C5328" s="881">
        <v>0.24305555555555555</v>
      </c>
      <c r="D5328" s="923">
        <v>0.31736111111111098</v>
      </c>
      <c r="E5328" s="881">
        <v>0.37847222222222099</v>
      </c>
      <c r="F5328" s="924">
        <v>0.45833333333333331</v>
      </c>
      <c r="G5328" s="881">
        <v>0.5180555555555556</v>
      </c>
      <c r="H5328" s="924">
        <v>0.61666666666666003</v>
      </c>
      <c r="I5328" s="881">
        <v>0.67708333333333337</v>
      </c>
      <c r="J5328" s="924">
        <v>0.76180555555555562</v>
      </c>
      <c r="K5328" s="881">
        <v>0.82986111111111116</v>
      </c>
      <c r="L5328" s="924">
        <v>0.94097222222221699</v>
      </c>
      <c r="M5328" s="881"/>
      <c r="N5328" s="1386"/>
      <c r="O5328" s="1386"/>
      <c r="P5328" s="1386"/>
      <c r="Q5328" s="1386"/>
      <c r="R5328" s="1386"/>
      <c r="S5328" s="1386"/>
      <c r="T5328" s="1386"/>
      <c r="U5328" s="1386"/>
      <c r="V5328" s="1397">
        <f>COUNTA(B5327:B5359,D5327:D5359,F5327:F5359,H5327:H5359,J5327:J5359,L5327:L5359,N5327:N5359,P5327:P5359,R5327:R5359,T5327:T5359)</f>
        <v>62</v>
      </c>
      <c r="W5328" s="1381">
        <f>COUNTA(C5327:C5359,E5327:E5359,G5327:G5359,I5327:I5359,K5327:K5359,M5327:M5359,O5327:O5359,Q5327:Q5359,S5327:S5359,U5327:U5359)</f>
        <v>62</v>
      </c>
      <c r="Y5328" s="1425">
        <f>(V5328+W5328)/2</f>
        <v>62</v>
      </c>
      <c r="Z5328" s="673"/>
      <c r="AA5328" s="673" t="s">
        <v>2211</v>
      </c>
      <c r="AB5328" s="700"/>
      <c r="AC5328" s="700"/>
    </row>
    <row r="5329" spans="1:29" s="1425" customFormat="1" ht="24.95" customHeight="1" x14ac:dyDescent="0.15">
      <c r="A5329" s="631">
        <v>3</v>
      </c>
      <c r="B5329" s="937"/>
      <c r="C5329" s="881">
        <v>0.25347222222222221</v>
      </c>
      <c r="D5329" s="923">
        <v>0.32638888888888901</v>
      </c>
      <c r="E5329" s="881">
        <v>0.38750000000000001</v>
      </c>
      <c r="F5329" s="924">
        <v>0.47083333333333299</v>
      </c>
      <c r="G5329" s="881">
        <v>0.530555555555556</v>
      </c>
      <c r="H5329" s="924">
        <v>0.62916666666665799</v>
      </c>
      <c r="I5329" s="881">
        <v>0.690277777777771</v>
      </c>
      <c r="J5329" s="924">
        <v>0.77500000000000002</v>
      </c>
      <c r="K5329" s="881">
        <v>0.84375</v>
      </c>
      <c r="L5329" s="924"/>
      <c r="M5329" s="881"/>
      <c r="N5329" s="1386"/>
      <c r="O5329" s="1386"/>
      <c r="P5329" s="1386"/>
      <c r="Q5329" s="1386"/>
      <c r="R5329" s="1386"/>
      <c r="S5329" s="1386"/>
      <c r="T5329" s="1386"/>
      <c r="U5329" s="1386"/>
      <c r="V5329" s="1406"/>
      <c r="W5329" s="1406"/>
      <c r="Y5329" s="1393" t="s">
        <v>1938</v>
      </c>
      <c r="Z5329" s="673"/>
      <c r="AA5329" s="673" t="s">
        <v>2213</v>
      </c>
      <c r="AB5329" s="700"/>
      <c r="AC5329" s="700"/>
    </row>
    <row r="5330" spans="1:29" s="1425" customFormat="1" ht="24.95" customHeight="1" x14ac:dyDescent="0.15">
      <c r="A5330" s="631">
        <v>4</v>
      </c>
      <c r="B5330" s="937"/>
      <c r="C5330" s="881">
        <v>0.26250000000000001</v>
      </c>
      <c r="D5330" s="923">
        <v>0.33541666666666697</v>
      </c>
      <c r="E5330" s="881">
        <v>0.3972222222222222</v>
      </c>
      <c r="F5330" s="924">
        <v>0.4826388888888889</v>
      </c>
      <c r="G5330" s="881">
        <v>0.54236111111111118</v>
      </c>
      <c r="H5330" s="924">
        <v>0.64166666666665595</v>
      </c>
      <c r="I5330" s="881">
        <v>0.70347222222220795</v>
      </c>
      <c r="J5330" s="924">
        <v>0.78819444444444497</v>
      </c>
      <c r="K5330" s="881">
        <v>0.85763888888888895</v>
      </c>
      <c r="L5330" s="924"/>
      <c r="M5330" s="881"/>
      <c r="N5330" s="1386"/>
      <c r="O5330" s="1386"/>
      <c r="P5330" s="1386"/>
      <c r="Q5330" s="1386"/>
      <c r="R5330" s="1386"/>
      <c r="S5330" s="1386"/>
      <c r="T5330" s="1386"/>
      <c r="U5330" s="1386"/>
      <c r="V5330" s="1400" t="s">
        <v>27</v>
      </c>
      <c r="W5330" s="1400" t="s">
        <v>28</v>
      </c>
      <c r="Y5330" s="1393"/>
      <c r="Z5330" s="673"/>
      <c r="AA5330" s="673" t="s">
        <v>2213</v>
      </c>
      <c r="AB5330" s="700"/>
      <c r="AC5330" s="700"/>
    </row>
    <row r="5331" spans="1:29" s="1425" customFormat="1" ht="24.95" customHeight="1" x14ac:dyDescent="0.15">
      <c r="A5331" s="631" t="s">
        <v>2214</v>
      </c>
      <c r="B5331" s="1355"/>
      <c r="C5331" s="881">
        <v>0.27152777777777776</v>
      </c>
      <c r="D5331" s="924">
        <v>0.34583333333333338</v>
      </c>
      <c r="E5331" s="881">
        <v>0.40625</v>
      </c>
      <c r="F5331" s="924">
        <v>0.49444444444444502</v>
      </c>
      <c r="G5331" s="881">
        <v>0.55416666666666603</v>
      </c>
      <c r="H5331" s="924">
        <v>0.65416666666665402</v>
      </c>
      <c r="I5331" s="881">
        <v>0.71666666666664602</v>
      </c>
      <c r="J5331" s="924">
        <v>0.80208333333333337</v>
      </c>
      <c r="K5331" s="881">
        <v>0.87152777777777801</v>
      </c>
      <c r="L5331" s="924"/>
      <c r="M5331" s="781"/>
      <c r="N5331" s="1386"/>
      <c r="O5331" s="1386"/>
      <c r="P5331" s="1386"/>
      <c r="Q5331" s="1386"/>
      <c r="R5331" s="1386"/>
      <c r="S5331" s="1386"/>
      <c r="T5331" s="1386"/>
      <c r="U5331" s="1386"/>
      <c r="V5331" s="519">
        <f>J5338-J5337</f>
        <v>1.3888888888888062E-2</v>
      </c>
      <c r="W5331" s="519">
        <f>K5333-K5332</f>
        <v>1.3888888888889062E-2</v>
      </c>
      <c r="Y5331" s="1393"/>
      <c r="Z5331" s="673"/>
      <c r="AA5331" s="673" t="s">
        <v>2213</v>
      </c>
      <c r="AB5331" s="700"/>
      <c r="AC5331" s="700"/>
    </row>
    <row r="5332" spans="1:29" s="1425" customFormat="1" ht="24.95" customHeight="1" x14ac:dyDescent="0.15">
      <c r="A5332" s="631">
        <v>6</v>
      </c>
      <c r="B5332" s="1355" t="s">
        <v>953</v>
      </c>
      <c r="C5332" s="881">
        <v>0.28125</v>
      </c>
      <c r="D5332" s="924">
        <v>0.35625000000000001</v>
      </c>
      <c r="E5332" s="881">
        <v>0.41666666666666669</v>
      </c>
      <c r="F5332" s="924">
        <v>0.50625000000000098</v>
      </c>
      <c r="G5332" s="881">
        <v>0.56597222222222199</v>
      </c>
      <c r="H5332" s="924">
        <v>0.66666666666665197</v>
      </c>
      <c r="I5332" s="881">
        <v>0.72916666666666663</v>
      </c>
      <c r="J5332" s="924">
        <v>0.81597222222222199</v>
      </c>
      <c r="K5332" s="881">
        <v>0.88541666666666696</v>
      </c>
      <c r="L5332" s="924"/>
      <c r="M5332" s="781"/>
      <c r="N5332" s="1386"/>
      <c r="O5332" s="1386"/>
      <c r="P5332" s="1386"/>
      <c r="Q5332" s="1386"/>
      <c r="R5332" s="1386"/>
      <c r="S5332" s="1386"/>
      <c r="T5332" s="1386"/>
      <c r="U5332" s="1386"/>
      <c r="V5332" s="519">
        <f>J5339-J5338</f>
        <v>1.3888888888888951E-2</v>
      </c>
      <c r="W5332" s="519">
        <f>K5334-K5333</f>
        <v>1.3888888888888951E-2</v>
      </c>
      <c r="Y5332" s="1393"/>
      <c r="Z5332" s="673"/>
      <c r="AA5332" s="673" t="s">
        <v>2213</v>
      </c>
      <c r="AB5332" s="700"/>
      <c r="AC5332" s="700"/>
    </row>
    <row r="5333" spans="1:29" s="1425" customFormat="1" ht="24.95" customHeight="1" x14ac:dyDescent="0.15">
      <c r="A5333" s="631" t="s">
        <v>2215</v>
      </c>
      <c r="B5333" s="1355">
        <v>0.23958333333333334</v>
      </c>
      <c r="C5333" s="881">
        <v>0.29166666666666669</v>
      </c>
      <c r="D5333" s="924">
        <v>0.36736111111111108</v>
      </c>
      <c r="E5333" s="881">
        <v>0.42708333333333331</v>
      </c>
      <c r="F5333" s="924">
        <v>0.51805555555555705</v>
      </c>
      <c r="G5333" s="881">
        <v>0.57777777777777695</v>
      </c>
      <c r="H5333" s="924">
        <v>0.67916666666665004</v>
      </c>
      <c r="I5333" s="881">
        <v>0.74166666666668701</v>
      </c>
      <c r="J5333" s="924">
        <v>0.82986111111111005</v>
      </c>
      <c r="K5333" s="881">
        <v>0.89930555555555602</v>
      </c>
      <c r="L5333" s="924"/>
      <c r="M5333" s="781"/>
      <c r="N5333" s="1386"/>
      <c r="O5333" s="1386"/>
      <c r="P5333" s="1386"/>
      <c r="Q5333" s="1386"/>
      <c r="R5333" s="1386"/>
      <c r="S5333" s="1386"/>
      <c r="T5333" s="1386"/>
      <c r="U5333" s="1386"/>
      <c r="V5333" s="519">
        <f>L5327-J5339</f>
        <v>1.3888888888888062E-2</v>
      </c>
      <c r="W5333" s="519">
        <f>K5335-K5334</f>
        <v>1.3888888888889062E-2</v>
      </c>
      <c r="Z5333" s="673"/>
      <c r="AA5333" s="673" t="s">
        <v>2213</v>
      </c>
      <c r="AB5333" s="700"/>
      <c r="AC5333" s="700"/>
    </row>
    <row r="5334" spans="1:29" s="1425" customFormat="1" ht="24.95" customHeight="1" x14ac:dyDescent="0.15">
      <c r="A5334" s="631">
        <v>8</v>
      </c>
      <c r="B5334" s="531">
        <v>0.25</v>
      </c>
      <c r="C5334" s="881">
        <v>0.30208333333333298</v>
      </c>
      <c r="D5334" s="924">
        <v>0.37847222222222199</v>
      </c>
      <c r="E5334" s="881">
        <v>0.4381944444444445</v>
      </c>
      <c r="F5334" s="924">
        <v>0.529861111111112</v>
      </c>
      <c r="G5334" s="881">
        <v>0.58958333333333202</v>
      </c>
      <c r="H5334" s="923">
        <v>0.691666666666648</v>
      </c>
      <c r="I5334" s="881">
        <v>0.75416666666670695</v>
      </c>
      <c r="J5334" s="924">
        <v>0.843749999999999</v>
      </c>
      <c r="K5334" s="881">
        <v>0.91319444444444497</v>
      </c>
      <c r="L5334" s="881"/>
      <c r="M5334" s="781"/>
      <c r="N5334" s="1386"/>
      <c r="O5334" s="1386"/>
      <c r="P5334" s="1386"/>
      <c r="Q5334" s="1386"/>
      <c r="R5334" s="1386"/>
      <c r="S5334" s="1386"/>
      <c r="T5334" s="1386"/>
      <c r="U5334" s="1386"/>
      <c r="V5334" s="519">
        <f>L5328-L5327</f>
        <v>1.3888888888887951E-2</v>
      </c>
      <c r="W5334" s="519">
        <f>K5336-K5335</f>
        <v>1.3888888888888951E-2</v>
      </c>
      <c r="Z5334" s="673"/>
      <c r="AA5334" s="673" t="s">
        <v>2213</v>
      </c>
      <c r="AB5334" s="700"/>
      <c r="AC5334" s="700"/>
    </row>
    <row r="5335" spans="1:29" s="1425" customFormat="1" ht="24.95" customHeight="1" x14ac:dyDescent="0.15">
      <c r="A5335" s="631" t="s">
        <v>2216</v>
      </c>
      <c r="B5335" s="531">
        <v>0.26041666666666669</v>
      </c>
      <c r="C5335" s="881">
        <v>0.3125</v>
      </c>
      <c r="D5335" s="924">
        <v>0.389583333333333</v>
      </c>
      <c r="E5335" s="881">
        <v>0.44930555555555601</v>
      </c>
      <c r="F5335" s="924">
        <v>0.54166666666666796</v>
      </c>
      <c r="G5335" s="881">
        <v>0.60138888888888697</v>
      </c>
      <c r="H5335" s="923">
        <v>0.7006944444444444</v>
      </c>
      <c r="I5335" s="881">
        <v>0.76388888888888884</v>
      </c>
      <c r="J5335" s="924">
        <v>0.85763888888888695</v>
      </c>
      <c r="K5335" s="881">
        <v>0.92708333333333404</v>
      </c>
      <c r="L5335" s="881"/>
      <c r="M5335" s="781"/>
      <c r="N5335" s="1386"/>
      <c r="O5335" s="1386"/>
      <c r="P5335" s="1386"/>
      <c r="Q5335" s="1386"/>
      <c r="R5335" s="1386"/>
      <c r="S5335" s="1386"/>
      <c r="T5335" s="1386"/>
      <c r="U5335" s="1386"/>
      <c r="V5335" s="519"/>
      <c r="W5335" s="519"/>
      <c r="AA5335" s="673" t="s">
        <v>2213</v>
      </c>
      <c r="AB5335" s="700"/>
      <c r="AC5335" s="700"/>
    </row>
    <row r="5336" spans="1:29" s="1425" customFormat="1" ht="24.95" customHeight="1" x14ac:dyDescent="0.15">
      <c r="A5336" s="631">
        <v>10</v>
      </c>
      <c r="B5336" s="531">
        <v>0.27083333333333331</v>
      </c>
      <c r="C5336" s="881">
        <v>0.32291666666666702</v>
      </c>
      <c r="D5336" s="924">
        <v>0.40069444444444402</v>
      </c>
      <c r="E5336" s="881">
        <v>0.46041666666666697</v>
      </c>
      <c r="F5336" s="924">
        <v>0.5541666666666667</v>
      </c>
      <c r="G5336" s="881">
        <v>0.61388888888888882</v>
      </c>
      <c r="H5336" s="923">
        <v>0.70972222222224102</v>
      </c>
      <c r="I5336" s="881">
        <v>0.77361111111107095</v>
      </c>
      <c r="J5336" s="924">
        <v>0.87152777777777501</v>
      </c>
      <c r="K5336" s="881">
        <v>0.94097222222222299</v>
      </c>
      <c r="L5336" s="881"/>
      <c r="M5336" s="781"/>
      <c r="N5336" s="1386"/>
      <c r="O5336" s="1386"/>
      <c r="P5336" s="1386"/>
      <c r="Q5336" s="1386"/>
      <c r="R5336" s="1386"/>
      <c r="S5336" s="1386"/>
      <c r="T5336" s="1386"/>
      <c r="U5336" s="1386"/>
      <c r="V5336" s="519"/>
      <c r="W5336" s="519"/>
      <c r="AA5336" s="673" t="s">
        <v>2213</v>
      </c>
      <c r="AB5336" s="700"/>
      <c r="AC5336" s="700"/>
    </row>
    <row r="5337" spans="1:29" s="1425" customFormat="1" ht="24.95" customHeight="1" x14ac:dyDescent="0.15">
      <c r="A5337" s="631" t="s">
        <v>2217</v>
      </c>
      <c r="B5337" s="923">
        <v>0.28125</v>
      </c>
      <c r="C5337" s="881">
        <v>0.33402777777777781</v>
      </c>
      <c r="D5337" s="924">
        <v>0.41180555555555498</v>
      </c>
      <c r="E5337" s="881">
        <v>0.47152777777777799</v>
      </c>
      <c r="F5337" s="924">
        <v>0.56666666666666499</v>
      </c>
      <c r="G5337" s="881">
        <v>0.62638888888889099</v>
      </c>
      <c r="H5337" s="923">
        <v>0.71875000000003697</v>
      </c>
      <c r="I5337" s="881">
        <v>0.78333333333325295</v>
      </c>
      <c r="J5337" s="924">
        <v>0.88541666666666397</v>
      </c>
      <c r="K5337" s="881"/>
      <c r="L5337" s="881"/>
      <c r="M5337" s="781"/>
      <c r="N5337" s="1386"/>
      <c r="O5337" s="1386"/>
      <c r="P5337" s="1386"/>
      <c r="Q5337" s="1386"/>
      <c r="R5337" s="1386"/>
      <c r="S5337" s="1386"/>
      <c r="T5337" s="1386"/>
      <c r="U5337" s="1386"/>
      <c r="V5337" s="519"/>
      <c r="W5337" s="519"/>
      <c r="AA5337" s="673" t="s">
        <v>2211</v>
      </c>
      <c r="AB5337" s="700"/>
      <c r="AC5337" s="700"/>
    </row>
    <row r="5338" spans="1:29" s="1425" customFormat="1" ht="24.95" customHeight="1" x14ac:dyDescent="0.15">
      <c r="A5338" s="939">
        <v>12</v>
      </c>
      <c r="B5338" s="923">
        <v>0.2902777777777778</v>
      </c>
      <c r="C5338" s="881">
        <v>0.34513888888888899</v>
      </c>
      <c r="D5338" s="924">
        <v>0.422916666666666</v>
      </c>
      <c r="E5338" s="881">
        <v>0.48263888888888901</v>
      </c>
      <c r="F5338" s="924">
        <v>0.57916666666666405</v>
      </c>
      <c r="G5338" s="881">
        <v>0.63888888888889295</v>
      </c>
      <c r="H5338" s="923">
        <v>0.72777777777783403</v>
      </c>
      <c r="I5338" s="881">
        <v>0.79236111111111107</v>
      </c>
      <c r="J5338" s="924">
        <v>0.89930555555555203</v>
      </c>
      <c r="K5338" s="881"/>
      <c r="L5338" s="881"/>
      <c r="M5338" s="781"/>
      <c r="N5338" s="1386"/>
      <c r="O5338" s="1386"/>
      <c r="P5338" s="1386"/>
      <c r="Q5338" s="1386"/>
      <c r="R5338" s="1386"/>
      <c r="S5338" s="1386"/>
      <c r="T5338" s="1386"/>
      <c r="U5338" s="1386"/>
      <c r="V5338" s="519"/>
      <c r="W5338" s="519"/>
      <c r="AA5338" s="673" t="s">
        <v>2211</v>
      </c>
      <c r="AB5338" s="700"/>
      <c r="AC5338" s="700"/>
    </row>
    <row r="5339" spans="1:29" s="1425" customFormat="1" ht="24.95" customHeight="1" x14ac:dyDescent="0.15">
      <c r="A5339" s="939">
        <v>13</v>
      </c>
      <c r="B5339" s="923">
        <v>0.29930555555555599</v>
      </c>
      <c r="C5339" s="881">
        <v>0.35624999999999901</v>
      </c>
      <c r="D5339" s="924">
        <v>0.43402777777777801</v>
      </c>
      <c r="E5339" s="881">
        <v>0.49375000000000002</v>
      </c>
      <c r="F5339" s="924">
        <v>0.59166666666666301</v>
      </c>
      <c r="G5339" s="881">
        <v>0.65138888888889401</v>
      </c>
      <c r="H5339" s="923">
        <v>0.73680555555562999</v>
      </c>
      <c r="I5339" s="881">
        <v>0.80277777777761605</v>
      </c>
      <c r="J5339" s="924">
        <v>0.91319444444444098</v>
      </c>
      <c r="K5339" s="881"/>
      <c r="L5339" s="881"/>
      <c r="M5339" s="781"/>
      <c r="N5339" s="1386"/>
      <c r="O5339" s="1386"/>
      <c r="P5339" s="1386"/>
      <c r="Q5339" s="1386"/>
      <c r="R5339" s="1386"/>
      <c r="S5339" s="1386"/>
      <c r="T5339" s="1386"/>
      <c r="U5339" s="1386"/>
      <c r="V5339" s="1406"/>
      <c r="W5339" s="519"/>
      <c r="AA5339" s="673" t="s">
        <v>2211</v>
      </c>
      <c r="AB5339" s="700"/>
      <c r="AC5339" s="700"/>
    </row>
    <row r="5340" spans="1:29" s="1425" customFormat="1" ht="24.75" customHeight="1" x14ac:dyDescent="0.15">
      <c r="A5340" s="532">
        <v>14</v>
      </c>
      <c r="B5340" s="518"/>
      <c r="C5340" s="518"/>
      <c r="D5340" s="518"/>
      <c r="E5340" s="518"/>
      <c r="F5340" s="518"/>
      <c r="G5340" s="518"/>
      <c r="H5340" s="518"/>
      <c r="I5340" s="518"/>
      <c r="J5340" s="518"/>
      <c r="K5340" s="518"/>
      <c r="L5340" s="518"/>
      <c r="M5340" s="518"/>
      <c r="N5340" s="1386"/>
      <c r="O5340" s="1386"/>
      <c r="P5340" s="1386"/>
      <c r="Q5340" s="1386"/>
      <c r="R5340" s="68"/>
      <c r="S5340" s="69"/>
      <c r="T5340" s="1376"/>
      <c r="U5340" s="1380"/>
      <c r="V5340" s="1125"/>
      <c r="W5340" s="1366"/>
      <c r="X5340" s="1366"/>
      <c r="Y5340" s="1366"/>
      <c r="Z5340" s="1120"/>
    </row>
    <row r="5341" spans="1:29" s="1425" customFormat="1" ht="24.75" customHeight="1" x14ac:dyDescent="0.15">
      <c r="A5341" s="527">
        <v>15</v>
      </c>
      <c r="B5341" s="518"/>
      <c r="C5341" s="518"/>
      <c r="D5341" s="518"/>
      <c r="E5341" s="518"/>
      <c r="F5341" s="518"/>
      <c r="G5341" s="518"/>
      <c r="H5341" s="518"/>
      <c r="I5341" s="518"/>
      <c r="J5341" s="518"/>
      <c r="K5341" s="518"/>
      <c r="L5341" s="518"/>
      <c r="M5341" s="518"/>
      <c r="N5341" s="1386"/>
      <c r="O5341" s="1368"/>
      <c r="P5341" s="1368"/>
      <c r="Q5341" s="1368"/>
      <c r="R5341" s="68"/>
      <c r="S5341" s="69"/>
      <c r="T5341" s="1376"/>
      <c r="U5341" s="1380"/>
      <c r="V5341" s="1366"/>
      <c r="W5341" s="1366"/>
      <c r="X5341" s="1366"/>
      <c r="Y5341" s="1366"/>
      <c r="Z5341" s="1120"/>
    </row>
    <row r="5342" spans="1:29" s="1425" customFormat="1" ht="24.75" customHeight="1" x14ac:dyDescent="0.15">
      <c r="A5342" s="527">
        <v>16</v>
      </c>
      <c r="B5342" s="518"/>
      <c r="C5342" s="518"/>
      <c r="D5342" s="518"/>
      <c r="E5342" s="518"/>
      <c r="F5342" s="518"/>
      <c r="G5342" s="518"/>
      <c r="H5342" s="518"/>
      <c r="I5342" s="518"/>
      <c r="J5342" s="518"/>
      <c r="K5342" s="518"/>
      <c r="L5342" s="518"/>
      <c r="M5342" s="518"/>
      <c r="N5342" s="1386"/>
      <c r="O5342" s="1386"/>
      <c r="P5342" s="1386"/>
      <c r="Q5342" s="1386"/>
      <c r="R5342" s="68"/>
      <c r="S5342" s="69"/>
      <c r="T5342" s="1376"/>
      <c r="U5342" s="1380"/>
      <c r="V5342" s="1366"/>
      <c r="W5342" s="1366"/>
      <c r="X5342" s="1366"/>
      <c r="Y5342" s="1366"/>
      <c r="Z5342" s="1120"/>
    </row>
    <row r="5343" spans="1:29" s="1425" customFormat="1" ht="24.75" customHeight="1" x14ac:dyDescent="0.15">
      <c r="A5343" s="527">
        <v>17</v>
      </c>
      <c r="B5343" s="518"/>
      <c r="C5343" s="518"/>
      <c r="D5343" s="518"/>
      <c r="E5343" s="518"/>
      <c r="F5343" s="518"/>
      <c r="G5343" s="518"/>
      <c r="H5343" s="518"/>
      <c r="I5343" s="518"/>
      <c r="J5343" s="518"/>
      <c r="K5343" s="518"/>
      <c r="L5343" s="518"/>
      <c r="M5343" s="518"/>
      <c r="N5343" s="1386"/>
      <c r="O5343" s="1386"/>
      <c r="P5343" s="1386"/>
      <c r="Q5343" s="1386"/>
      <c r="R5343" s="68"/>
      <c r="S5343" s="69"/>
      <c r="T5343" s="1376"/>
      <c r="U5343" s="1380"/>
      <c r="V5343" s="1366"/>
      <c r="W5343" s="1366"/>
      <c r="X5343" s="1366"/>
      <c r="Y5343" s="1366"/>
      <c r="Z5343" s="1375"/>
    </row>
    <row r="5344" spans="1:29" s="1425" customFormat="1" ht="24.75" customHeight="1" x14ac:dyDescent="0.15">
      <c r="A5344" s="527">
        <v>18</v>
      </c>
      <c r="B5344" s="518"/>
      <c r="C5344" s="518"/>
      <c r="D5344" s="518"/>
      <c r="E5344" s="518"/>
      <c r="F5344" s="518"/>
      <c r="G5344" s="518"/>
      <c r="H5344" s="518"/>
      <c r="I5344" s="518"/>
      <c r="J5344" s="518"/>
      <c r="K5344" s="518"/>
      <c r="L5344" s="518"/>
      <c r="M5344" s="518"/>
      <c r="N5344" s="1386"/>
      <c r="O5344" s="1386"/>
      <c r="P5344" s="1386"/>
      <c r="Q5344" s="1386"/>
      <c r="R5344" s="68"/>
      <c r="S5344" s="69"/>
      <c r="T5344" s="1376"/>
      <c r="U5344" s="1380"/>
      <c r="V5344" s="1366"/>
      <c r="W5344" s="1366"/>
      <c r="X5344" s="1366"/>
      <c r="Y5344" s="1366"/>
      <c r="Z5344" s="1375"/>
    </row>
    <row r="5345" spans="1:26" s="1425" customFormat="1" ht="24.75" customHeight="1" x14ac:dyDescent="0.15">
      <c r="A5345" s="527">
        <v>19</v>
      </c>
      <c r="B5345" s="518"/>
      <c r="C5345" s="518"/>
      <c r="D5345" s="518"/>
      <c r="E5345" s="518"/>
      <c r="F5345" s="518"/>
      <c r="G5345" s="518"/>
      <c r="H5345" s="518"/>
      <c r="I5345" s="518"/>
      <c r="J5345" s="518"/>
      <c r="K5345" s="518"/>
      <c r="L5345" s="518"/>
      <c r="M5345" s="518"/>
      <c r="N5345" s="1386"/>
      <c r="O5345" s="1386"/>
      <c r="P5345" s="1386"/>
      <c r="Q5345" s="1386"/>
      <c r="R5345" s="1373"/>
      <c r="S5345" s="69"/>
      <c r="T5345" s="1376"/>
      <c r="U5345" s="1380"/>
      <c r="V5345" s="1366"/>
      <c r="W5345" s="1366"/>
      <c r="X5345" s="1366"/>
      <c r="Y5345" s="1366"/>
      <c r="Z5345" s="1375"/>
    </row>
    <row r="5346" spans="1:26" s="1425" customFormat="1" ht="24.75" customHeight="1" x14ac:dyDescent="0.15">
      <c r="A5346" s="527">
        <v>20</v>
      </c>
      <c r="B5346" s="518"/>
      <c r="C5346" s="518"/>
      <c r="D5346" s="518"/>
      <c r="E5346" s="518"/>
      <c r="F5346" s="518"/>
      <c r="G5346" s="518"/>
      <c r="H5346" s="518"/>
      <c r="I5346" s="518"/>
      <c r="J5346" s="518"/>
      <c r="K5346" s="518"/>
      <c r="L5346" s="518"/>
      <c r="M5346" s="518"/>
      <c r="N5346" s="1368"/>
      <c r="O5346" s="1368"/>
      <c r="P5346" s="1368"/>
      <c r="Q5346" s="1368"/>
      <c r="R5346" s="1372"/>
      <c r="S5346" s="1369"/>
      <c r="T5346" s="1376"/>
      <c r="U5346" s="1380"/>
      <c r="V5346" s="1366"/>
      <c r="W5346" s="1366"/>
      <c r="X5346" s="1366"/>
      <c r="Y5346" s="1366"/>
      <c r="Z5346" s="1375"/>
    </row>
    <row r="5347" spans="1:26" s="1425" customFormat="1" ht="24.75" customHeight="1" x14ac:dyDescent="0.15">
      <c r="A5347" s="527">
        <v>21</v>
      </c>
      <c r="B5347" s="518"/>
      <c r="C5347" s="518"/>
      <c r="D5347" s="518"/>
      <c r="E5347" s="518"/>
      <c r="F5347" s="518"/>
      <c r="G5347" s="518"/>
      <c r="H5347" s="518"/>
      <c r="I5347" s="518"/>
      <c r="J5347" s="518"/>
      <c r="K5347" s="518"/>
      <c r="L5347" s="518"/>
      <c r="M5347" s="518"/>
      <c r="N5347" s="1369"/>
      <c r="O5347" s="1369"/>
      <c r="P5347" s="1369"/>
      <c r="Q5347" s="1369"/>
      <c r="R5347" s="1369"/>
      <c r="S5347" s="1369"/>
      <c r="T5347" s="1376"/>
      <c r="U5347" s="1380"/>
      <c r="V5347" s="1366"/>
      <c r="W5347" s="1366"/>
      <c r="X5347" s="1366"/>
      <c r="Y5347" s="1366"/>
      <c r="Z5347" s="1375"/>
    </row>
    <row r="5348" spans="1:26" s="1425" customFormat="1" ht="24.75" customHeight="1" x14ac:dyDescent="0.15">
      <c r="A5348" s="527">
        <v>22</v>
      </c>
      <c r="B5348" s="518"/>
      <c r="C5348" s="518"/>
      <c r="D5348" s="518"/>
      <c r="E5348" s="518"/>
      <c r="F5348" s="518"/>
      <c r="G5348" s="518"/>
      <c r="H5348" s="518"/>
      <c r="I5348" s="518"/>
      <c r="J5348" s="518"/>
      <c r="K5348" s="518"/>
      <c r="L5348" s="518"/>
      <c r="M5348" s="518"/>
      <c r="N5348" s="1369"/>
      <c r="O5348" s="1369"/>
      <c r="P5348" s="1369"/>
      <c r="Q5348" s="1369"/>
      <c r="R5348" s="1369"/>
      <c r="S5348" s="1369"/>
      <c r="T5348" s="1376"/>
      <c r="U5348" s="1380"/>
      <c r="V5348" s="1366"/>
      <c r="W5348" s="1366"/>
      <c r="X5348" s="1366"/>
      <c r="Y5348" s="1366"/>
      <c r="Z5348" s="1375"/>
    </row>
    <row r="5349" spans="1:26" s="1425" customFormat="1" ht="24.75" customHeight="1" x14ac:dyDescent="0.15">
      <c r="A5349" s="527">
        <v>23</v>
      </c>
      <c r="B5349" s="518"/>
      <c r="C5349" s="518"/>
      <c r="D5349" s="518"/>
      <c r="E5349" s="518"/>
      <c r="F5349" s="518"/>
      <c r="G5349" s="518"/>
      <c r="H5349" s="518"/>
      <c r="I5349" s="518"/>
      <c r="J5349" s="518"/>
      <c r="K5349" s="518"/>
      <c r="L5349" s="518"/>
      <c r="M5349" s="518"/>
      <c r="N5349" s="1369"/>
      <c r="O5349" s="1369"/>
      <c r="P5349" s="1369"/>
      <c r="Q5349" s="1369"/>
      <c r="R5349" s="1369"/>
      <c r="S5349" s="1369"/>
      <c r="T5349" s="1376"/>
      <c r="U5349" s="1380"/>
      <c r="V5349" s="1366"/>
      <c r="W5349" s="1366"/>
      <c r="X5349" s="1366"/>
      <c r="Y5349" s="1366"/>
      <c r="Z5349" s="1375"/>
    </row>
    <row r="5350" spans="1:26" s="1425" customFormat="1" ht="24.75" customHeight="1" x14ac:dyDescent="0.15">
      <c r="A5350" s="527">
        <v>24</v>
      </c>
      <c r="B5350" s="518"/>
      <c r="C5350" s="518"/>
      <c r="D5350" s="518"/>
      <c r="E5350" s="518"/>
      <c r="F5350" s="518"/>
      <c r="G5350" s="518"/>
      <c r="H5350" s="518"/>
      <c r="I5350" s="518"/>
      <c r="J5350" s="518"/>
      <c r="K5350" s="518"/>
      <c r="L5350" s="518"/>
      <c r="M5350" s="518"/>
      <c r="N5350" s="1369"/>
      <c r="O5350" s="1369"/>
      <c r="P5350" s="1369"/>
      <c r="Q5350" s="1369"/>
      <c r="R5350" s="1369"/>
      <c r="S5350" s="1369"/>
      <c r="T5350" s="1376"/>
      <c r="U5350" s="1380"/>
      <c r="V5350" s="1366"/>
      <c r="W5350" s="1366"/>
      <c r="X5350" s="1366"/>
      <c r="Y5350" s="1366"/>
      <c r="Z5350" s="1375"/>
    </row>
    <row r="5351" spans="1:26" s="1425" customFormat="1" ht="24.75" customHeight="1" x14ac:dyDescent="0.15">
      <c r="A5351" s="527">
        <v>25</v>
      </c>
      <c r="B5351" s="518"/>
      <c r="C5351" s="518"/>
      <c r="D5351" s="518"/>
      <c r="E5351" s="518"/>
      <c r="F5351" s="518"/>
      <c r="G5351" s="518"/>
      <c r="H5351" s="518"/>
      <c r="I5351" s="518"/>
      <c r="J5351" s="518"/>
      <c r="K5351" s="518"/>
      <c r="L5351" s="518"/>
      <c r="M5351" s="518"/>
      <c r="N5351" s="1369"/>
      <c r="O5351" s="1369"/>
      <c r="P5351" s="1369"/>
      <c r="Q5351" s="1369"/>
      <c r="R5351" s="1369"/>
      <c r="S5351" s="1369"/>
      <c r="T5351" s="1376"/>
      <c r="U5351" s="1380"/>
      <c r="V5351" s="1366"/>
      <c r="W5351" s="1366"/>
      <c r="X5351" s="1366"/>
      <c r="Y5351" s="1366"/>
      <c r="Z5351" s="1375"/>
    </row>
    <row r="5352" spans="1:26" s="1425" customFormat="1" ht="24.75" customHeight="1" x14ac:dyDescent="0.15">
      <c r="A5352" s="527">
        <v>26</v>
      </c>
      <c r="B5352" s="518"/>
      <c r="C5352" s="29"/>
      <c r="D5352" s="29"/>
      <c r="E5352" s="29"/>
      <c r="F5352" s="29"/>
      <c r="G5352" s="29"/>
      <c r="H5352" s="29"/>
      <c r="I5352" s="29"/>
      <c r="J5352" s="29"/>
      <c r="K5352" s="29"/>
      <c r="L5352" s="29"/>
      <c r="M5352" s="29"/>
      <c r="N5352" s="1369"/>
      <c r="O5352" s="1369"/>
      <c r="P5352" s="1369"/>
      <c r="Q5352" s="1369"/>
      <c r="R5352" s="1369"/>
      <c r="S5352" s="1369"/>
      <c r="T5352" s="1376"/>
      <c r="U5352" s="1380"/>
      <c r="V5352" s="1366"/>
      <c r="W5352" s="1366"/>
      <c r="X5352" s="1366"/>
      <c r="Y5352" s="1366"/>
      <c r="Z5352" s="1375"/>
    </row>
    <row r="5353" spans="1:26" s="1425" customFormat="1" ht="24.75" customHeight="1" x14ac:dyDescent="0.15">
      <c r="A5353" s="527">
        <v>27</v>
      </c>
      <c r="B5353" s="518"/>
      <c r="C5353" s="29"/>
      <c r="D5353" s="29"/>
      <c r="E5353" s="29"/>
      <c r="F5353" s="29"/>
      <c r="G5353" s="29"/>
      <c r="H5353" s="29"/>
      <c r="I5353" s="29"/>
      <c r="J5353" s="29"/>
      <c r="K5353" s="29"/>
      <c r="L5353" s="29"/>
      <c r="M5353" s="29"/>
      <c r="N5353" s="1369"/>
      <c r="O5353" s="1369"/>
      <c r="P5353" s="1369"/>
      <c r="Q5353" s="1369"/>
      <c r="R5353" s="1369"/>
      <c r="S5353" s="1369"/>
      <c r="T5353" s="1376"/>
      <c r="U5353" s="1380"/>
      <c r="V5353" s="1366"/>
      <c r="W5353" s="1366"/>
      <c r="X5353" s="1366"/>
      <c r="Y5353" s="1366"/>
      <c r="Z5353" s="1375"/>
    </row>
    <row r="5354" spans="1:26" s="1425" customFormat="1" ht="24.75" customHeight="1" x14ac:dyDescent="0.15">
      <c r="A5354" s="527">
        <v>28</v>
      </c>
      <c r="B5354" s="518"/>
      <c r="C5354" s="29"/>
      <c r="D5354" s="29"/>
      <c r="E5354" s="29"/>
      <c r="F5354" s="29"/>
      <c r="G5354" s="29"/>
      <c r="H5354" s="29"/>
      <c r="I5354" s="29"/>
      <c r="J5354" s="29"/>
      <c r="K5354" s="29"/>
      <c r="L5354" s="29"/>
      <c r="M5354" s="29"/>
      <c r="N5354" s="1369"/>
      <c r="O5354" s="1369"/>
      <c r="P5354" s="1369"/>
      <c r="Q5354" s="1369"/>
      <c r="R5354" s="1369"/>
      <c r="S5354" s="1369"/>
      <c r="T5354" s="1376"/>
      <c r="U5354" s="1380"/>
      <c r="V5354" s="1366"/>
      <c r="W5354" s="1366"/>
      <c r="X5354" s="1366"/>
      <c r="Y5354" s="1366"/>
      <c r="Z5354" s="1375"/>
    </row>
    <row r="5355" spans="1:26" s="1425" customFormat="1" ht="24.75" customHeight="1" x14ac:dyDescent="0.15">
      <c r="A5355" s="527">
        <v>29</v>
      </c>
      <c r="B5355" s="518"/>
      <c r="C5355" s="1369"/>
      <c r="D5355" s="1369"/>
      <c r="E5355" s="1369"/>
      <c r="F5355" s="1369"/>
      <c r="G5355" s="1369"/>
      <c r="H5355" s="1369"/>
      <c r="I5355" s="1369"/>
      <c r="J5355" s="1369"/>
      <c r="K5355" s="1369"/>
      <c r="L5355" s="1369"/>
      <c r="M5355" s="1369"/>
      <c r="N5355" s="1369"/>
      <c r="O5355" s="1369"/>
      <c r="P5355" s="1369"/>
      <c r="Q5355" s="1369"/>
      <c r="R5355" s="1369"/>
      <c r="S5355" s="1369"/>
      <c r="T5355" s="1376"/>
      <c r="U5355" s="1380"/>
      <c r="V5355" s="1366"/>
      <c r="W5355" s="1366"/>
      <c r="X5355" s="1366"/>
      <c r="Y5355" s="1366"/>
      <c r="Z5355" s="1375"/>
    </row>
    <row r="5356" spans="1:26" s="1425" customFormat="1" ht="24.75" customHeight="1" x14ac:dyDescent="0.15">
      <c r="A5356" s="527">
        <v>30</v>
      </c>
      <c r="B5356" s="1387"/>
      <c r="C5356" s="1387"/>
      <c r="D5356" s="1387"/>
      <c r="E5356" s="1387"/>
      <c r="F5356" s="29"/>
      <c r="G5356" s="1387"/>
      <c r="H5356" s="1387"/>
      <c r="I5356" s="1387"/>
      <c r="J5356" s="1387"/>
      <c r="K5356" s="1387"/>
      <c r="L5356" s="1387"/>
      <c r="M5356" s="1387"/>
      <c r="N5356" s="1387"/>
      <c r="O5356" s="1387"/>
      <c r="P5356" s="1387"/>
      <c r="Q5356" s="1387"/>
      <c r="R5356" s="1387"/>
      <c r="S5356" s="1387"/>
      <c r="T5356" s="1388"/>
      <c r="U5356" s="1389"/>
      <c r="V5356" s="1366"/>
      <c r="W5356" s="1366"/>
      <c r="X5356" s="1366"/>
      <c r="Y5356" s="1366"/>
      <c r="Z5356" s="1375"/>
    </row>
    <row r="5357" spans="1:26" s="1425" customFormat="1" ht="24.75" customHeight="1" x14ac:dyDescent="0.15">
      <c r="A5357" s="527">
        <v>31</v>
      </c>
      <c r="B5357" s="1387"/>
      <c r="C5357" s="1387"/>
      <c r="D5357" s="1387"/>
      <c r="E5357" s="1387"/>
      <c r="F5357" s="1387"/>
      <c r="G5357" s="1387"/>
      <c r="H5357" s="1387"/>
      <c r="I5357" s="1387"/>
      <c r="J5357" s="1387"/>
      <c r="K5357" s="1387"/>
      <c r="L5357" s="1387"/>
      <c r="M5357" s="1387"/>
      <c r="N5357" s="1387"/>
      <c r="O5357" s="1387"/>
      <c r="P5357" s="1387"/>
      <c r="Q5357" s="1387"/>
      <c r="R5357" s="1387"/>
      <c r="S5357" s="1387"/>
      <c r="T5357" s="1388"/>
      <c r="U5357" s="1389"/>
      <c r="V5357" s="1366"/>
      <c r="W5357" s="1366"/>
      <c r="X5357" s="1366"/>
      <c r="Y5357" s="1366"/>
      <c r="Z5357" s="1375"/>
    </row>
    <row r="5358" spans="1:26" s="1425" customFormat="1" ht="24.75" customHeight="1" x14ac:dyDescent="0.15">
      <c r="A5358" s="527">
        <v>32</v>
      </c>
      <c r="B5358" s="1387"/>
      <c r="C5358" s="1387"/>
      <c r="D5358" s="1387"/>
      <c r="E5358" s="1387"/>
      <c r="F5358" s="1387"/>
      <c r="G5358" s="1387"/>
      <c r="H5358" s="1387"/>
      <c r="I5358" s="1387"/>
      <c r="J5358" s="1387"/>
      <c r="K5358" s="1387"/>
      <c r="L5358" s="1387"/>
      <c r="M5358" s="1387"/>
      <c r="N5358" s="1387"/>
      <c r="O5358" s="1387"/>
      <c r="P5358" s="1387"/>
      <c r="Q5358" s="1387"/>
      <c r="R5358" s="1387"/>
      <c r="S5358" s="1387"/>
      <c r="T5358" s="1388"/>
      <c r="U5358" s="1389"/>
      <c r="V5358" s="1366"/>
      <c r="W5358" s="1366"/>
      <c r="X5358" s="1366"/>
      <c r="Y5358" s="1366"/>
      <c r="Z5358" s="1375"/>
    </row>
    <row r="5359" spans="1:26" s="1425" customFormat="1" ht="24.75" customHeight="1" thickBot="1" x14ac:dyDescent="0.2">
      <c r="A5359" s="456">
        <v>33</v>
      </c>
      <c r="B5359" s="1374"/>
      <c r="C5359" s="1374"/>
      <c r="D5359" s="1374"/>
      <c r="E5359" s="1374"/>
      <c r="F5359" s="1374"/>
      <c r="G5359" s="1374"/>
      <c r="H5359" s="1374"/>
      <c r="I5359" s="1374"/>
      <c r="J5359" s="1374"/>
      <c r="K5359" s="1374"/>
      <c r="L5359" s="1374"/>
      <c r="M5359" s="1374"/>
      <c r="N5359" s="1374"/>
      <c r="O5359" s="1374"/>
      <c r="P5359" s="1374"/>
      <c r="Q5359" s="1374"/>
      <c r="R5359" s="1374"/>
      <c r="S5359" s="1374"/>
      <c r="T5359" s="1382"/>
      <c r="U5359" s="1383"/>
      <c r="V5359" s="1366"/>
      <c r="W5359" s="1366"/>
      <c r="X5359" s="1366"/>
      <c r="Y5359" s="1366"/>
      <c r="Z5359" s="1375"/>
    </row>
    <row r="5360" spans="1:26" s="1425" customFormat="1" ht="18" customHeight="1" thickBot="1" x14ac:dyDescent="0.2">
      <c r="A5360" s="1522" t="s">
        <v>1996</v>
      </c>
      <c r="B5360" s="1523"/>
      <c r="C5360" s="1564" t="s">
        <v>2021</v>
      </c>
      <c r="D5360" s="1564"/>
      <c r="E5360" s="1564"/>
      <c r="F5360" s="1565"/>
      <c r="G5360" s="1375"/>
      <c r="H5360" s="1375"/>
      <c r="I5360" s="1375"/>
      <c r="J5360" s="1375"/>
      <c r="K5360" s="1375"/>
      <c r="L5360" s="1375"/>
      <c r="M5360" s="1375"/>
      <c r="N5360" s="1375"/>
      <c r="O5360" s="1375"/>
      <c r="P5360" s="1375"/>
      <c r="Q5360" s="1375"/>
      <c r="R5360" s="1375"/>
      <c r="S5360" s="1375"/>
      <c r="T5360" s="1401"/>
      <c r="U5360" s="1401"/>
      <c r="V5360" s="1366"/>
      <c r="W5360" s="1366"/>
      <c r="X5360" s="1366"/>
      <c r="Y5360" s="1366"/>
      <c r="Z5360" s="1375"/>
    </row>
    <row r="5361" spans="1:29" s="700" customFormat="1" ht="30.75" customHeight="1" thickBot="1" x14ac:dyDescent="0.2">
      <c r="A5361" s="1476" t="s">
        <v>563</v>
      </c>
      <c r="B5361" s="1477"/>
      <c r="C5361" s="1477"/>
      <c r="D5361" s="1477"/>
      <c r="E5361" s="1478"/>
      <c r="F5361" s="602" t="s">
        <v>1766</v>
      </c>
      <c r="G5361" s="1"/>
      <c r="H5361" s="1479" t="s">
        <v>236</v>
      </c>
      <c r="I5361" s="1480"/>
      <c r="J5361" s="1480"/>
      <c r="K5361" s="5" t="s">
        <v>135</v>
      </c>
      <c r="L5361" s="1457" t="s">
        <v>318</v>
      </c>
      <c r="M5361" s="1457"/>
      <c r="N5361" s="1458"/>
      <c r="O5361" s="1"/>
      <c r="P5361" s="6"/>
      <c r="Q5361" s="6"/>
      <c r="R5361" s="6"/>
      <c r="S5361" s="1"/>
      <c r="T5361" s="1467" t="s">
        <v>95</v>
      </c>
      <c r="U5361" s="1468"/>
      <c r="V5361" s="379">
        <f>V5363/V5368</f>
        <v>1.3233752620545068E-2</v>
      </c>
      <c r="W5361" s="379">
        <f>W5363/W5368</f>
        <v>1.3421474358974412E-2</v>
      </c>
      <c r="X5361" s="678">
        <f>AVERAGE(V5361,W5361)</f>
        <v>1.332761348975974E-2</v>
      </c>
      <c r="Y5361" s="637" t="s">
        <v>136</v>
      </c>
      <c r="Z5361" s="679">
        <f>ROUND(X5361*1440,0)/1440</f>
        <v>1.3194444444444444E-2</v>
      </c>
      <c r="AA5361" s="751"/>
      <c r="AB5361" s="751"/>
      <c r="AC5361" s="1"/>
    </row>
    <row r="5362" spans="1:29" s="700" customFormat="1" ht="14.25" thickBot="1" x14ac:dyDescent="0.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534"/>
      <c r="U5362" s="534"/>
      <c r="V5362" s="379">
        <f>B5373</f>
        <v>0.23958333333333334</v>
      </c>
      <c r="W5362" s="379">
        <f>C5368</f>
        <v>0.24305555555555555</v>
      </c>
      <c r="X5362" s="1"/>
      <c r="Y5362" s="1"/>
      <c r="Z5362" s="13"/>
      <c r="AA5362" s="751"/>
      <c r="AB5362" s="751"/>
      <c r="AC5362" s="1"/>
    </row>
    <row r="5363" spans="1:29" s="700" customFormat="1" ht="23.25" customHeight="1" thickBot="1" x14ac:dyDescent="0.2">
      <c r="A5363" s="1495" t="s">
        <v>137</v>
      </c>
      <c r="B5363" s="1483"/>
      <c r="C5363" s="1483" t="s">
        <v>564</v>
      </c>
      <c r="D5363" s="1483"/>
      <c r="E5363" s="1484"/>
      <c r="F5363" s="1453"/>
      <c r="G5363" s="1454"/>
      <c r="H5363" s="1454"/>
      <c r="I5363" s="1454"/>
      <c r="J5363" s="1454"/>
      <c r="K5363" s="1"/>
      <c r="L5363" s="1"/>
      <c r="M5363" s="1"/>
      <c r="N5363" s="1463" t="s">
        <v>3</v>
      </c>
      <c r="O5363" s="1464"/>
      <c r="P5363" s="1503">
        <f>Z5361</f>
        <v>1.3194444444444444E-2</v>
      </c>
      <c r="Q5363" s="1504"/>
      <c r="R5363" s="1"/>
      <c r="S5363" s="7" t="s">
        <v>139</v>
      </c>
      <c r="T5363" s="1526">
        <v>5.8333333333333327E-2</v>
      </c>
      <c r="U5363" s="1527"/>
      <c r="V5363" s="379">
        <f>V5364-V5362</f>
        <v>0.70138888888888862</v>
      </c>
      <c r="W5363" s="379">
        <f>W5364-W5362</f>
        <v>0.69791666666666941</v>
      </c>
      <c r="X5363" s="1"/>
      <c r="Y5363" s="1"/>
      <c r="Z5363" s="13"/>
      <c r="AA5363" s="751"/>
      <c r="AB5363" s="751"/>
      <c r="AC5363" s="1"/>
    </row>
    <row r="5364" spans="1:29" s="700" customFormat="1" ht="14.25" thickBot="1" x14ac:dyDescent="0.2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534"/>
      <c r="U5364" s="534"/>
      <c r="V5364" s="379">
        <f>K5374</f>
        <v>0.94097222222222199</v>
      </c>
      <c r="W5364" s="379">
        <f>L5369</f>
        <v>0.94097222222222499</v>
      </c>
      <c r="X5364" s="1"/>
      <c r="Y5364" s="1"/>
      <c r="Z5364" s="13"/>
      <c r="AA5364" s="751"/>
      <c r="AB5364" s="751"/>
      <c r="AC5364" s="1"/>
    </row>
    <row r="5365" spans="1:29" s="700" customFormat="1" ht="18" customHeight="1" x14ac:dyDescent="0.15">
      <c r="A5365" s="1499" t="s">
        <v>140</v>
      </c>
      <c r="B5365" s="1494">
        <v>1</v>
      </c>
      <c r="C5365" s="1494"/>
      <c r="D5365" s="1494">
        <v>2</v>
      </c>
      <c r="E5365" s="1494"/>
      <c r="F5365" s="1494">
        <v>3</v>
      </c>
      <c r="G5365" s="1494"/>
      <c r="H5365" s="1494">
        <v>4</v>
      </c>
      <c r="I5365" s="1494"/>
      <c r="J5365" s="1494">
        <v>5</v>
      </c>
      <c r="K5365" s="1494"/>
      <c r="L5365" s="1494">
        <v>6</v>
      </c>
      <c r="M5365" s="1494"/>
      <c r="N5365" s="1494">
        <v>7</v>
      </c>
      <c r="O5365" s="1494"/>
      <c r="P5365" s="1494">
        <v>8</v>
      </c>
      <c r="Q5365" s="1494"/>
      <c r="R5365" s="1461">
        <v>9</v>
      </c>
      <c r="S5365" s="1540"/>
      <c r="T5365" s="1501">
        <v>10</v>
      </c>
      <c r="U5365" s="1502"/>
      <c r="V5365" s="534"/>
      <c r="W5365" s="534"/>
      <c r="X5365" s="751"/>
      <c r="Y5365" s="751"/>
      <c r="Z5365" s="104"/>
      <c r="AA5365" s="104"/>
      <c r="AC5365" s="1"/>
    </row>
    <row r="5366" spans="1:29" s="700" customFormat="1" ht="18" customHeight="1" x14ac:dyDescent="0.15">
      <c r="A5366" s="1500"/>
      <c r="B5366" s="9" t="s">
        <v>236</v>
      </c>
      <c r="C5366" s="9" t="s">
        <v>318</v>
      </c>
      <c r="D5366" s="9" t="s">
        <v>236</v>
      </c>
      <c r="E5366" s="9" t="s">
        <v>318</v>
      </c>
      <c r="F5366" s="9" t="s">
        <v>236</v>
      </c>
      <c r="G5366" s="9" t="s">
        <v>318</v>
      </c>
      <c r="H5366" s="9" t="s">
        <v>236</v>
      </c>
      <c r="I5366" s="9" t="s">
        <v>318</v>
      </c>
      <c r="J5366" s="9" t="s">
        <v>236</v>
      </c>
      <c r="K5366" s="9" t="s">
        <v>318</v>
      </c>
      <c r="L5366" s="9" t="s">
        <v>236</v>
      </c>
      <c r="M5366" s="9" t="s">
        <v>318</v>
      </c>
      <c r="N5366" s="9"/>
      <c r="O5366" s="9"/>
      <c r="P5366" s="9"/>
      <c r="Q5366" s="9"/>
      <c r="R5366" s="9"/>
      <c r="S5366" s="9"/>
      <c r="T5366" s="10"/>
      <c r="U5366" s="16"/>
      <c r="V5366" s="534"/>
      <c r="W5366" s="534"/>
      <c r="X5366" s="751"/>
      <c r="Y5366" s="751"/>
      <c r="Z5366" s="673"/>
      <c r="AA5366" s="673"/>
      <c r="AC5366" s="1"/>
    </row>
    <row r="5367" spans="1:29" s="700" customFormat="1" ht="24.75" customHeight="1" x14ac:dyDescent="0.15">
      <c r="A5367" s="631">
        <v>1</v>
      </c>
      <c r="B5367" s="937"/>
      <c r="C5367" s="938" t="s">
        <v>732</v>
      </c>
      <c r="D5367" s="924">
        <v>0.30416666666666664</v>
      </c>
      <c r="E5367" s="881">
        <v>0.36388888888888887</v>
      </c>
      <c r="F5367" s="924">
        <v>0.45763888888888898</v>
      </c>
      <c r="G5367" s="881">
        <v>0.51666666666666672</v>
      </c>
      <c r="H5367" s="924">
        <v>0.61041666666666805</v>
      </c>
      <c r="I5367" s="881">
        <v>0.6694444444444444</v>
      </c>
      <c r="J5367" s="924">
        <v>0.76250000000000007</v>
      </c>
      <c r="K5367" s="881">
        <v>0.8305555555555556</v>
      </c>
      <c r="L5367" s="924">
        <v>0.91319444444444597</v>
      </c>
      <c r="M5367" s="881"/>
      <c r="N5367" s="40"/>
      <c r="O5367" s="40"/>
      <c r="P5367" s="40"/>
      <c r="Q5367" s="40"/>
      <c r="R5367" s="40"/>
      <c r="S5367" s="40"/>
      <c r="T5367" s="40"/>
      <c r="U5367" s="40"/>
      <c r="V5367" s="662">
        <f>COUNTA(B5367:U5399)</f>
        <v>105</v>
      </c>
      <c r="W5367" s="634">
        <f>V5367/13.5/2</f>
        <v>3.8888888888888888</v>
      </c>
      <c r="X5367" s="751"/>
      <c r="Y5367" s="751"/>
      <c r="Z5367" s="673"/>
      <c r="AA5367" s="673" t="s">
        <v>566</v>
      </c>
      <c r="AC5367" s="1"/>
    </row>
    <row r="5368" spans="1:29" s="700" customFormat="1" ht="24.75" customHeight="1" x14ac:dyDescent="0.15">
      <c r="A5368" s="631">
        <v>2</v>
      </c>
      <c r="B5368" s="937"/>
      <c r="C5368" s="881">
        <v>0.24305555555555555</v>
      </c>
      <c r="D5368" s="924">
        <v>0.31875000000000003</v>
      </c>
      <c r="E5368" s="881">
        <v>0.37777777777777777</v>
      </c>
      <c r="F5368" s="924">
        <v>0.47152777777777799</v>
      </c>
      <c r="G5368" s="881">
        <v>0.53055555555555556</v>
      </c>
      <c r="H5368" s="924">
        <v>0.624305555555557</v>
      </c>
      <c r="I5368" s="881">
        <v>0.68402777777777779</v>
      </c>
      <c r="J5368" s="924">
        <v>0.77569444444444446</v>
      </c>
      <c r="K5368" s="881">
        <v>0.84583333333333333</v>
      </c>
      <c r="L5368" s="924">
        <v>0.92708333333333603</v>
      </c>
      <c r="M5368" s="881"/>
      <c r="N5368" s="40"/>
      <c r="O5368" s="40"/>
      <c r="P5368" s="40"/>
      <c r="Q5368" s="40"/>
      <c r="R5368" s="40"/>
      <c r="S5368" s="40"/>
      <c r="T5368" s="40"/>
      <c r="U5368" s="40"/>
      <c r="V5368" s="335">
        <f>COUNTA(B5367:B5399,D5367:D5399,F5367:F5399,H5367:H5399,J5367:J5399,L5367:L5399,N5367:N5399,P5367:P5399,R5367:R5399,T5367:T5399)</f>
        <v>53</v>
      </c>
      <c r="W5368" s="23">
        <f>COUNTA(C5367:C5399,E5367:E5399,G5367:G5399,I5367:I5399,K5367:K5399,M5367:M5399,O5367:O5399,Q5367:Q5399,S5367:S5399,U5367:U5399)</f>
        <v>52</v>
      </c>
      <c r="X5368" s="751"/>
      <c r="Y5368" s="751">
        <f>(V5368+W5368)/2</f>
        <v>52.5</v>
      </c>
      <c r="Z5368" s="673"/>
      <c r="AA5368" s="673" t="s">
        <v>566</v>
      </c>
      <c r="AC5368" s="1"/>
    </row>
    <row r="5369" spans="1:29" s="700" customFormat="1" ht="24.75" customHeight="1" x14ac:dyDescent="0.15">
      <c r="A5369" s="631" t="s">
        <v>1337</v>
      </c>
      <c r="B5369" s="937"/>
      <c r="C5369" s="881">
        <v>0.25486111111111109</v>
      </c>
      <c r="D5369" s="924">
        <v>0.33263888888888887</v>
      </c>
      <c r="E5369" s="881">
        <v>0.391666666666667</v>
      </c>
      <c r="F5369" s="924">
        <v>0.485416666666667</v>
      </c>
      <c r="G5369" s="881">
        <v>0.54444444444444395</v>
      </c>
      <c r="H5369" s="924">
        <v>0.63819444444444595</v>
      </c>
      <c r="I5369" s="881">
        <v>0.69861111111111096</v>
      </c>
      <c r="J5369" s="924">
        <v>0.78888888888888897</v>
      </c>
      <c r="K5369" s="881">
        <v>0.86111111111111105</v>
      </c>
      <c r="L5369" s="924">
        <v>0.94097222222222499</v>
      </c>
      <c r="M5369" s="881"/>
      <c r="N5369" s="40"/>
      <c r="O5369" s="40"/>
      <c r="P5369" s="40"/>
      <c r="Q5369" s="40"/>
      <c r="R5369" s="40"/>
      <c r="S5369" s="40"/>
      <c r="T5369" s="40"/>
      <c r="U5369" s="40"/>
      <c r="V5369" s="534"/>
      <c r="W5369" s="534"/>
      <c r="X5369" s="751"/>
      <c r="Y5369" s="104" t="s">
        <v>145</v>
      </c>
      <c r="Z5369" s="673"/>
      <c r="AA5369" s="673" t="s">
        <v>566</v>
      </c>
      <c r="AC5369" s="1"/>
    </row>
    <row r="5370" spans="1:29" s="700" customFormat="1" ht="24.75" customHeight="1" x14ac:dyDescent="0.15">
      <c r="A5370" s="631">
        <v>4</v>
      </c>
      <c r="B5370" s="937"/>
      <c r="C5370" s="881">
        <v>0.266666666666667</v>
      </c>
      <c r="D5370" s="924">
        <v>0.34652777777777799</v>
      </c>
      <c r="E5370" s="881">
        <v>0.405555555555556</v>
      </c>
      <c r="F5370" s="924">
        <v>0.499305555555556</v>
      </c>
      <c r="G5370" s="881">
        <v>0.55833333333333302</v>
      </c>
      <c r="H5370" s="924">
        <v>0.65208333333333501</v>
      </c>
      <c r="I5370" s="881">
        <v>0.71319444444444502</v>
      </c>
      <c r="J5370" s="924">
        <v>0.80208333333333304</v>
      </c>
      <c r="K5370" s="881">
        <v>0.87708333333333333</v>
      </c>
      <c r="L5370" s="924"/>
      <c r="M5370" s="881"/>
      <c r="N5370" s="40"/>
      <c r="O5370" s="40"/>
      <c r="P5370" s="40"/>
      <c r="Q5370" s="40"/>
      <c r="R5370" s="40"/>
      <c r="S5370" s="40"/>
      <c r="T5370" s="40"/>
      <c r="U5370" s="40"/>
      <c r="V5370" s="461" t="s">
        <v>27</v>
      </c>
      <c r="W5370" s="461" t="s">
        <v>28</v>
      </c>
      <c r="X5370" s="751"/>
      <c r="Y5370" s="104"/>
      <c r="Z5370" s="673"/>
      <c r="AA5370" s="673" t="s">
        <v>565</v>
      </c>
      <c r="AC5370" s="1"/>
    </row>
    <row r="5371" spans="1:29" s="700" customFormat="1" ht="24.75" customHeight="1" x14ac:dyDescent="0.15">
      <c r="A5371" s="631" t="s">
        <v>1335</v>
      </c>
      <c r="B5371" s="1008"/>
      <c r="C5371" s="881">
        <v>0.27847222222222201</v>
      </c>
      <c r="D5371" s="924">
        <v>0.360416666666667</v>
      </c>
      <c r="E5371" s="881">
        <v>0.41944444444444401</v>
      </c>
      <c r="F5371" s="924">
        <v>0.51319444444444495</v>
      </c>
      <c r="G5371" s="881">
        <v>0.57222222222222197</v>
      </c>
      <c r="H5371" s="924">
        <v>0.66597222222222396</v>
      </c>
      <c r="I5371" s="881">
        <v>0.72777777777777797</v>
      </c>
      <c r="J5371" s="924">
        <v>0.81597222222222221</v>
      </c>
      <c r="K5371" s="881">
        <v>0.89305555555555605</v>
      </c>
      <c r="L5371" s="924"/>
      <c r="M5371" s="781"/>
      <c r="N5371" s="40"/>
      <c r="O5371" s="40"/>
      <c r="P5371" s="40"/>
      <c r="Q5371" s="40"/>
      <c r="R5371" s="40"/>
      <c r="S5371" s="40"/>
      <c r="T5371" s="40"/>
      <c r="U5371" s="40"/>
      <c r="V5371" s="519">
        <f>K5371-K5370</f>
        <v>1.5972222222222721E-2</v>
      </c>
      <c r="W5371" s="519">
        <f>J5377-J5376</f>
        <v>1.3888888888889062E-2</v>
      </c>
      <c r="X5371" s="751"/>
      <c r="Y5371" s="104"/>
      <c r="Z5371" s="673"/>
      <c r="AA5371" s="673" t="s">
        <v>565</v>
      </c>
      <c r="AC5371" s="1"/>
    </row>
    <row r="5372" spans="1:29" s="700" customFormat="1" ht="24.75" customHeight="1" x14ac:dyDescent="0.15">
      <c r="A5372" s="631">
        <v>6</v>
      </c>
      <c r="B5372" s="1008" t="s">
        <v>953</v>
      </c>
      <c r="C5372" s="881">
        <v>0.29027777777777802</v>
      </c>
      <c r="D5372" s="924">
        <v>0.374305555555555</v>
      </c>
      <c r="E5372" s="881">
        <v>0.43333333333333302</v>
      </c>
      <c r="F5372" s="924">
        <v>0.52708333333333401</v>
      </c>
      <c r="G5372" s="881">
        <v>0.58611111111111103</v>
      </c>
      <c r="H5372" s="924">
        <v>0.67986111111111303</v>
      </c>
      <c r="I5372" s="881">
        <v>0.74236111111111103</v>
      </c>
      <c r="J5372" s="924">
        <v>0.82986111111111105</v>
      </c>
      <c r="K5372" s="881">
        <v>0.90902777777777799</v>
      </c>
      <c r="L5372" s="924"/>
      <c r="M5372" s="781"/>
      <c r="N5372" s="40"/>
      <c r="O5372" s="40"/>
      <c r="P5372" s="40"/>
      <c r="Q5372" s="40"/>
      <c r="R5372" s="40"/>
      <c r="S5372" s="40"/>
      <c r="T5372" s="40"/>
      <c r="U5372" s="40"/>
      <c r="V5372" s="519">
        <f>K5372-K5371</f>
        <v>1.5972222222221943E-2</v>
      </c>
      <c r="W5372" s="519">
        <f>L5367-J5377</f>
        <v>1.3888888888888951E-2</v>
      </c>
      <c r="X5372" s="751"/>
      <c r="Y5372" s="104"/>
      <c r="Z5372" s="673"/>
      <c r="AA5372" s="673" t="s">
        <v>565</v>
      </c>
      <c r="AC5372" s="1"/>
    </row>
    <row r="5373" spans="1:29" s="700" customFormat="1" ht="24.75" customHeight="1" x14ac:dyDescent="0.15">
      <c r="A5373" s="631" t="s">
        <v>998</v>
      </c>
      <c r="B5373" s="924">
        <v>0.23958333333333334</v>
      </c>
      <c r="C5373" s="881">
        <v>0.30208333333333298</v>
      </c>
      <c r="D5373" s="924">
        <v>0.38819444444444401</v>
      </c>
      <c r="E5373" s="881">
        <v>0.44722222222222202</v>
      </c>
      <c r="F5373" s="924">
        <v>0.54097222222222296</v>
      </c>
      <c r="G5373" s="881">
        <v>0.6</v>
      </c>
      <c r="H5373" s="924">
        <v>0.69375000000000198</v>
      </c>
      <c r="I5373" s="881">
        <v>0.75694444444444497</v>
      </c>
      <c r="J5373" s="924">
        <v>0.843750000000001</v>
      </c>
      <c r="K5373" s="881">
        <v>0.92500000000000004</v>
      </c>
      <c r="L5373" s="924"/>
      <c r="M5373" s="781"/>
      <c r="N5373" s="40"/>
      <c r="O5373" s="40"/>
      <c r="P5373" s="40"/>
      <c r="Q5373" s="40"/>
      <c r="R5373" s="40"/>
      <c r="S5373" s="40"/>
      <c r="T5373" s="40"/>
      <c r="U5373" s="40"/>
      <c r="V5373" s="519">
        <f>K5373-K5372</f>
        <v>1.5972222222222054E-2</v>
      </c>
      <c r="W5373" s="519">
        <f>L5368-L5367</f>
        <v>1.3888888888890061E-2</v>
      </c>
      <c r="X5373" s="751"/>
      <c r="Y5373" s="751"/>
      <c r="Z5373" s="673"/>
      <c r="AA5373" s="673" t="s">
        <v>565</v>
      </c>
      <c r="AC5373" s="1"/>
    </row>
    <row r="5374" spans="1:29" s="700" customFormat="1" ht="24.75" customHeight="1" x14ac:dyDescent="0.15">
      <c r="A5374" s="631">
        <v>8</v>
      </c>
      <c r="B5374" s="924">
        <v>0.24791666666666667</v>
      </c>
      <c r="C5374" s="881">
        <v>0.31388888888888899</v>
      </c>
      <c r="D5374" s="924">
        <v>0.40208333333333302</v>
      </c>
      <c r="E5374" s="881">
        <v>0.46111111111111103</v>
      </c>
      <c r="F5374" s="924">
        <v>0.55486111111111203</v>
      </c>
      <c r="G5374" s="881">
        <v>0.61388888888888904</v>
      </c>
      <c r="H5374" s="924">
        <v>0.70763888888889104</v>
      </c>
      <c r="I5374" s="881">
        <v>0.77152777777777803</v>
      </c>
      <c r="J5374" s="924">
        <v>0.85763888888888995</v>
      </c>
      <c r="K5374" s="881">
        <v>0.94097222222222199</v>
      </c>
      <c r="L5374" s="881"/>
      <c r="M5374" s="781"/>
      <c r="N5374" s="40"/>
      <c r="O5374" s="40"/>
      <c r="P5374" s="40"/>
      <c r="Q5374" s="40"/>
      <c r="R5374" s="40"/>
      <c r="S5374" s="40"/>
      <c r="T5374" s="40"/>
      <c r="U5374" s="40"/>
      <c r="V5374" s="519">
        <f>K5374-K5373</f>
        <v>1.5972222222221943E-2</v>
      </c>
      <c r="W5374" s="519">
        <f>L5369-L5368</f>
        <v>1.3888888888888951E-2</v>
      </c>
      <c r="X5374" s="751"/>
      <c r="Y5374" s="751"/>
      <c r="Z5374" s="673"/>
      <c r="AA5374" s="673" t="s">
        <v>565</v>
      </c>
      <c r="AC5374" s="1"/>
    </row>
    <row r="5375" spans="1:29" s="700" customFormat="1" ht="24.75" customHeight="1" x14ac:dyDescent="0.15">
      <c r="A5375" s="631" t="s">
        <v>1336</v>
      </c>
      <c r="B5375" s="924">
        <v>0.26180555555555557</v>
      </c>
      <c r="C5375" s="881">
        <v>0.32569444444444401</v>
      </c>
      <c r="D5375" s="924">
        <v>0.41597222222222202</v>
      </c>
      <c r="E5375" s="881">
        <v>0.47499999999999998</v>
      </c>
      <c r="F5375" s="924">
        <v>0.56875000000000098</v>
      </c>
      <c r="G5375" s="881">
        <v>0.62777777777777799</v>
      </c>
      <c r="H5375" s="924">
        <v>0.72152777777777999</v>
      </c>
      <c r="I5375" s="881">
        <v>0.78611111111111098</v>
      </c>
      <c r="J5375" s="924">
        <v>0.87152777777777901</v>
      </c>
      <c r="K5375" s="881"/>
      <c r="L5375" s="881"/>
      <c r="M5375" s="781"/>
      <c r="N5375" s="40"/>
      <c r="O5375" s="40"/>
      <c r="P5375" s="40"/>
      <c r="Q5375" s="40"/>
      <c r="R5375" s="40"/>
      <c r="S5375" s="40"/>
      <c r="T5375" s="40"/>
      <c r="U5375" s="40"/>
      <c r="V5375" s="519"/>
      <c r="W5375" s="519"/>
      <c r="X5375" s="751"/>
      <c r="Y5375" s="751"/>
      <c r="Z5375" s="751"/>
      <c r="AA5375" s="673" t="s">
        <v>566</v>
      </c>
      <c r="AC5375" s="1"/>
    </row>
    <row r="5376" spans="1:29" s="700" customFormat="1" ht="24.75" customHeight="1" x14ac:dyDescent="0.15">
      <c r="A5376" s="939">
        <v>10</v>
      </c>
      <c r="B5376" s="924">
        <v>0.27638888888888885</v>
      </c>
      <c r="C5376" s="881">
        <v>0.33750000000000002</v>
      </c>
      <c r="D5376" s="924">
        <v>0.42986111111111103</v>
      </c>
      <c r="E5376" s="881">
        <v>0.48888888888888898</v>
      </c>
      <c r="F5376" s="924">
        <v>0.58263888888889004</v>
      </c>
      <c r="G5376" s="881">
        <v>0.64166666666666705</v>
      </c>
      <c r="H5376" s="924">
        <v>0.73541666666666905</v>
      </c>
      <c r="I5376" s="881">
        <v>0.80069444444444504</v>
      </c>
      <c r="J5376" s="924">
        <v>0.88541666666666796</v>
      </c>
      <c r="K5376" s="881"/>
      <c r="L5376" s="881"/>
      <c r="M5376" s="781"/>
      <c r="N5376" s="40"/>
      <c r="O5376" s="40"/>
      <c r="P5376" s="40"/>
      <c r="Q5376" s="40"/>
      <c r="R5376" s="40"/>
      <c r="S5376" s="40"/>
      <c r="T5376" s="40"/>
      <c r="U5376" s="40"/>
      <c r="V5376" s="519"/>
      <c r="W5376" s="519"/>
      <c r="X5376" s="751"/>
      <c r="Y5376" s="751"/>
      <c r="Z5376" s="751"/>
      <c r="AA5376" s="673" t="s">
        <v>566</v>
      </c>
      <c r="AC5376" s="1"/>
    </row>
    <row r="5377" spans="1:29" s="700" customFormat="1" ht="24.75" customHeight="1" x14ac:dyDescent="0.15">
      <c r="A5377" s="939">
        <v>11</v>
      </c>
      <c r="B5377" s="924">
        <v>0.2902777777777778</v>
      </c>
      <c r="C5377" s="881">
        <v>0.35069444444444442</v>
      </c>
      <c r="D5377" s="924">
        <v>0.44374999999999998</v>
      </c>
      <c r="E5377" s="881">
        <v>0.50277777777777777</v>
      </c>
      <c r="F5377" s="924">
        <v>0.59652777777777899</v>
      </c>
      <c r="G5377" s="881">
        <v>0.655555555555555</v>
      </c>
      <c r="H5377" s="924">
        <v>0.749305555555558</v>
      </c>
      <c r="I5377" s="881">
        <v>0.81527777777777799</v>
      </c>
      <c r="J5377" s="924">
        <v>0.89930555555555702</v>
      </c>
      <c r="K5377" s="881"/>
      <c r="L5377" s="881"/>
      <c r="M5377" s="781"/>
      <c r="N5377" s="40"/>
      <c r="O5377" s="40"/>
      <c r="P5377" s="40"/>
      <c r="Q5377" s="40"/>
      <c r="R5377" s="40"/>
      <c r="S5377" s="40"/>
      <c r="T5377" s="40"/>
      <c r="U5377" s="40"/>
      <c r="V5377" s="519"/>
      <c r="W5377" s="519"/>
      <c r="X5377" s="751"/>
      <c r="Y5377" s="751"/>
      <c r="Z5377" s="751"/>
      <c r="AA5377" s="673" t="s">
        <v>566</v>
      </c>
      <c r="AC5377" s="1"/>
    </row>
    <row r="5378" spans="1:29" s="700" customFormat="1" ht="24.75" customHeight="1" x14ac:dyDescent="0.15">
      <c r="A5378" s="939">
        <v>12</v>
      </c>
      <c r="B5378" s="1009"/>
      <c r="C5378" s="1009"/>
      <c r="D5378" s="1009"/>
      <c r="E5378" s="1009"/>
      <c r="F5378" s="1009"/>
      <c r="G5378" s="1009"/>
      <c r="H5378" s="1009"/>
      <c r="I5378" s="1009"/>
      <c r="J5378" s="924"/>
      <c r="K5378" s="881"/>
      <c r="L5378" s="881"/>
      <c r="M5378" s="781"/>
      <c r="N5378" s="40"/>
      <c r="O5378" s="40"/>
      <c r="P5378" s="40"/>
      <c r="Q5378" s="40"/>
      <c r="R5378" s="40"/>
      <c r="S5378" s="40"/>
      <c r="T5378" s="40"/>
      <c r="U5378" s="40"/>
      <c r="V5378" s="519"/>
      <c r="W5378" s="519"/>
      <c r="X5378" s="751"/>
      <c r="Y5378" s="751"/>
      <c r="Z5378" s="751"/>
      <c r="AA5378" s="1"/>
      <c r="AC5378" s="1"/>
    </row>
    <row r="5379" spans="1:29" s="700" customFormat="1" ht="24.75" customHeight="1" x14ac:dyDescent="0.15">
      <c r="A5379" s="939">
        <v>13</v>
      </c>
      <c r="B5379" s="1009"/>
      <c r="C5379" s="1009"/>
      <c r="D5379" s="1009"/>
      <c r="E5379" s="1009"/>
      <c r="F5379" s="1009"/>
      <c r="G5379" s="1009"/>
      <c r="H5379" s="1009"/>
      <c r="I5379" s="1009"/>
      <c r="J5379" s="924"/>
      <c r="K5379" s="881"/>
      <c r="L5379" s="881"/>
      <c r="M5379" s="781"/>
      <c r="N5379" s="40"/>
      <c r="O5379" s="40"/>
      <c r="P5379" s="40"/>
      <c r="Q5379" s="40"/>
      <c r="R5379" s="40"/>
      <c r="S5379" s="40"/>
      <c r="T5379" s="40"/>
      <c r="U5379" s="40"/>
      <c r="V5379" s="534"/>
      <c r="W5379" s="519"/>
      <c r="X5379" s="751"/>
      <c r="Y5379" s="751"/>
      <c r="Z5379" s="751"/>
      <c r="AA5379" s="1"/>
      <c r="AC5379" s="1"/>
    </row>
    <row r="5380" spans="1:29" s="700" customFormat="1" ht="24.75" customHeight="1" x14ac:dyDescent="0.15">
      <c r="A5380" s="532">
        <v>14</v>
      </c>
      <c r="B5380" s="518"/>
      <c r="C5380" s="518"/>
      <c r="D5380" s="518"/>
      <c r="E5380" s="518"/>
      <c r="F5380" s="518"/>
      <c r="G5380" s="518"/>
      <c r="H5380" s="518"/>
      <c r="I5380" s="518"/>
      <c r="J5380" s="518"/>
      <c r="K5380" s="518"/>
      <c r="L5380" s="518"/>
      <c r="M5380" s="518"/>
      <c r="N5380" s="40"/>
      <c r="O5380" s="40"/>
      <c r="P5380" s="40"/>
      <c r="Q5380" s="40"/>
      <c r="R5380" s="68"/>
      <c r="S5380" s="69"/>
      <c r="T5380" s="14"/>
      <c r="U5380" s="20"/>
      <c r="V5380" s="390"/>
      <c r="W5380" s="1"/>
      <c r="X5380" s="1"/>
      <c r="Y5380" s="1"/>
      <c r="Z5380" s="385"/>
      <c r="AA5380" s="751"/>
      <c r="AB5380" s="751"/>
      <c r="AC5380" s="1"/>
    </row>
    <row r="5381" spans="1:29" s="700" customFormat="1" ht="24.75" customHeight="1" x14ac:dyDescent="0.15">
      <c r="A5381" s="527">
        <v>15</v>
      </c>
      <c r="B5381" s="518"/>
      <c r="C5381" s="518"/>
      <c r="D5381" s="518"/>
      <c r="E5381" s="518"/>
      <c r="F5381" s="518"/>
      <c r="G5381" s="518"/>
      <c r="H5381" s="518"/>
      <c r="I5381" s="518"/>
      <c r="J5381" s="518"/>
      <c r="K5381" s="518"/>
      <c r="L5381" s="518"/>
      <c r="M5381" s="518"/>
      <c r="N5381" s="40"/>
      <c r="O5381" s="3"/>
      <c r="P5381" s="3"/>
      <c r="Q5381" s="3"/>
      <c r="R5381" s="68"/>
      <c r="S5381" s="69"/>
      <c r="T5381" s="14"/>
      <c r="U5381" s="20"/>
      <c r="V5381" s="1"/>
      <c r="W5381" s="1"/>
      <c r="X5381" s="1"/>
      <c r="Y5381" s="1"/>
      <c r="Z5381" s="385"/>
      <c r="AA5381" s="751"/>
      <c r="AB5381" s="751"/>
      <c r="AC5381" s="1"/>
    </row>
    <row r="5382" spans="1:29" s="700" customFormat="1" ht="24.75" customHeight="1" x14ac:dyDescent="0.15">
      <c r="A5382" s="527">
        <v>16</v>
      </c>
      <c r="B5382" s="518"/>
      <c r="C5382" s="518"/>
      <c r="D5382" s="518"/>
      <c r="E5382" s="518"/>
      <c r="F5382" s="518"/>
      <c r="G5382" s="518"/>
      <c r="H5382" s="518"/>
      <c r="I5382" s="518"/>
      <c r="J5382" s="518"/>
      <c r="K5382" s="518"/>
      <c r="L5382" s="518"/>
      <c r="M5382" s="518"/>
      <c r="N5382" s="40"/>
      <c r="O5382" s="40"/>
      <c r="P5382" s="40"/>
      <c r="Q5382" s="40"/>
      <c r="R5382" s="68"/>
      <c r="S5382" s="69"/>
      <c r="T5382" s="14"/>
      <c r="U5382" s="20"/>
      <c r="V5382" s="1"/>
      <c r="W5382" s="1"/>
      <c r="X5382" s="1"/>
      <c r="Y5382" s="1"/>
      <c r="Z5382" s="385"/>
      <c r="AA5382" s="751"/>
      <c r="AB5382" s="751"/>
      <c r="AC5382" s="1"/>
    </row>
    <row r="5383" spans="1:29" s="700" customFormat="1" ht="24.75" customHeight="1" x14ac:dyDescent="0.15">
      <c r="A5383" s="527">
        <v>17</v>
      </c>
      <c r="B5383" s="518"/>
      <c r="C5383" s="518"/>
      <c r="D5383" s="518"/>
      <c r="E5383" s="518"/>
      <c r="F5383" s="518"/>
      <c r="G5383" s="518"/>
      <c r="H5383" s="518"/>
      <c r="I5383" s="518"/>
      <c r="J5383" s="518"/>
      <c r="K5383" s="518"/>
      <c r="L5383" s="518"/>
      <c r="M5383" s="518"/>
      <c r="N5383" s="40"/>
      <c r="O5383" s="40"/>
      <c r="P5383" s="40"/>
      <c r="Q5383" s="40"/>
      <c r="R5383" s="68"/>
      <c r="S5383" s="69"/>
      <c r="T5383" s="14"/>
      <c r="U5383" s="20"/>
      <c r="V5383" s="1"/>
      <c r="W5383" s="1"/>
      <c r="X5383" s="1"/>
      <c r="Y5383" s="1"/>
      <c r="Z5383" s="13"/>
      <c r="AA5383" s="751"/>
      <c r="AB5383" s="751"/>
      <c r="AC5383" s="1"/>
    </row>
    <row r="5384" spans="1:29" s="700" customFormat="1" ht="24.75" customHeight="1" x14ac:dyDescent="0.15">
      <c r="A5384" s="527">
        <v>18</v>
      </c>
      <c r="B5384" s="518"/>
      <c r="C5384" s="518"/>
      <c r="D5384" s="518"/>
      <c r="E5384" s="518"/>
      <c r="F5384" s="518"/>
      <c r="G5384" s="518"/>
      <c r="H5384" s="518"/>
      <c r="I5384" s="518"/>
      <c r="J5384" s="518"/>
      <c r="K5384" s="518"/>
      <c r="L5384" s="518"/>
      <c r="M5384" s="518"/>
      <c r="N5384" s="40"/>
      <c r="O5384" s="40"/>
      <c r="P5384" s="40"/>
      <c r="Q5384" s="40"/>
      <c r="R5384" s="68"/>
      <c r="S5384" s="69"/>
      <c r="T5384" s="14"/>
      <c r="U5384" s="20"/>
      <c r="V5384" s="1"/>
      <c r="W5384" s="1"/>
      <c r="X5384" s="1"/>
      <c r="Y5384" s="1"/>
      <c r="Z5384" s="13"/>
      <c r="AA5384" s="751"/>
      <c r="AB5384" s="751"/>
      <c r="AC5384" s="1"/>
    </row>
    <row r="5385" spans="1:29" s="700" customFormat="1" ht="24.75" customHeight="1" x14ac:dyDescent="0.15">
      <c r="A5385" s="527">
        <v>19</v>
      </c>
      <c r="B5385" s="518"/>
      <c r="C5385" s="518"/>
      <c r="D5385" s="518"/>
      <c r="E5385" s="518"/>
      <c r="F5385" s="518"/>
      <c r="G5385" s="518"/>
      <c r="H5385" s="518"/>
      <c r="I5385" s="518"/>
      <c r="J5385" s="518"/>
      <c r="K5385" s="518"/>
      <c r="L5385" s="518"/>
      <c r="M5385" s="518"/>
      <c r="N5385" s="40"/>
      <c r="O5385" s="40"/>
      <c r="P5385" s="40"/>
      <c r="Q5385" s="40"/>
      <c r="R5385" s="10"/>
      <c r="S5385" s="69"/>
      <c r="T5385" s="14"/>
      <c r="U5385" s="20"/>
      <c r="V5385" s="1"/>
      <c r="W5385" s="1"/>
      <c r="X5385" s="1"/>
      <c r="Y5385" s="1"/>
      <c r="Z5385" s="13"/>
      <c r="AA5385" s="751"/>
      <c r="AB5385" s="751"/>
      <c r="AC5385" s="1"/>
    </row>
    <row r="5386" spans="1:29" s="700" customFormat="1" ht="24.75" customHeight="1" x14ac:dyDescent="0.15">
      <c r="A5386" s="527">
        <v>20</v>
      </c>
      <c r="B5386" s="518"/>
      <c r="C5386" s="518"/>
      <c r="D5386" s="518"/>
      <c r="E5386" s="518"/>
      <c r="F5386" s="518"/>
      <c r="G5386" s="518"/>
      <c r="H5386" s="518"/>
      <c r="I5386" s="518"/>
      <c r="J5386" s="518"/>
      <c r="K5386" s="518"/>
      <c r="L5386" s="518"/>
      <c r="M5386" s="518"/>
      <c r="N5386" s="3"/>
      <c r="O5386" s="3"/>
      <c r="P5386" s="3"/>
      <c r="Q5386" s="3"/>
      <c r="R5386" s="9"/>
      <c r="S5386" s="4"/>
      <c r="T5386" s="14"/>
      <c r="U5386" s="20"/>
      <c r="V5386" s="1"/>
      <c r="W5386" s="1"/>
      <c r="X5386" s="1"/>
      <c r="Y5386" s="1"/>
      <c r="Z5386" s="13"/>
      <c r="AA5386" s="751"/>
      <c r="AB5386" s="751"/>
      <c r="AC5386" s="1"/>
    </row>
    <row r="5387" spans="1:29" s="700" customFormat="1" ht="24.75" customHeight="1" x14ac:dyDescent="0.15">
      <c r="A5387" s="527">
        <v>21</v>
      </c>
      <c r="B5387" s="518"/>
      <c r="C5387" s="518"/>
      <c r="D5387" s="518"/>
      <c r="E5387" s="518"/>
      <c r="F5387" s="518"/>
      <c r="G5387" s="518"/>
      <c r="H5387" s="518"/>
      <c r="I5387" s="518"/>
      <c r="J5387" s="518"/>
      <c r="K5387" s="518"/>
      <c r="L5387" s="518"/>
      <c r="M5387" s="518"/>
      <c r="N5387" s="4"/>
      <c r="O5387" s="4"/>
      <c r="P5387" s="4"/>
      <c r="Q5387" s="4"/>
      <c r="R5387" s="4"/>
      <c r="S5387" s="4"/>
      <c r="T5387" s="14"/>
      <c r="U5387" s="20"/>
      <c r="V5387" s="1"/>
      <c r="W5387" s="1"/>
      <c r="X5387" s="1"/>
      <c r="Y5387" s="1"/>
      <c r="Z5387" s="13"/>
      <c r="AA5387" s="751"/>
      <c r="AB5387" s="751"/>
      <c r="AC5387" s="1"/>
    </row>
    <row r="5388" spans="1:29" s="700" customFormat="1" ht="24.75" customHeight="1" x14ac:dyDescent="0.15">
      <c r="A5388" s="527">
        <v>22</v>
      </c>
      <c r="B5388" s="518"/>
      <c r="C5388" s="518"/>
      <c r="D5388" s="518"/>
      <c r="E5388" s="518"/>
      <c r="F5388" s="518"/>
      <c r="G5388" s="518"/>
      <c r="H5388" s="518"/>
      <c r="I5388" s="518"/>
      <c r="J5388" s="518"/>
      <c r="K5388" s="518"/>
      <c r="L5388" s="518"/>
      <c r="M5388" s="518"/>
      <c r="N5388" s="4"/>
      <c r="O5388" s="4"/>
      <c r="P5388" s="4"/>
      <c r="Q5388" s="4"/>
      <c r="R5388" s="4"/>
      <c r="S5388" s="4"/>
      <c r="T5388" s="14"/>
      <c r="U5388" s="20"/>
      <c r="V5388" s="1"/>
      <c r="W5388" s="1"/>
      <c r="X5388" s="1"/>
      <c r="Y5388" s="1"/>
      <c r="Z5388" s="13"/>
      <c r="AA5388" s="751"/>
      <c r="AB5388" s="751"/>
      <c r="AC5388" s="1"/>
    </row>
    <row r="5389" spans="1:29" s="700" customFormat="1" ht="24.75" customHeight="1" x14ac:dyDescent="0.15">
      <c r="A5389" s="527">
        <v>23</v>
      </c>
      <c r="B5389" s="518"/>
      <c r="C5389" s="518"/>
      <c r="D5389" s="518"/>
      <c r="E5389" s="518"/>
      <c r="F5389" s="518"/>
      <c r="G5389" s="518"/>
      <c r="H5389" s="518"/>
      <c r="I5389" s="518"/>
      <c r="J5389" s="518"/>
      <c r="K5389" s="518"/>
      <c r="L5389" s="518"/>
      <c r="M5389" s="518"/>
      <c r="N5389" s="4"/>
      <c r="O5389" s="4"/>
      <c r="P5389" s="4"/>
      <c r="Q5389" s="4"/>
      <c r="R5389" s="4"/>
      <c r="S5389" s="4"/>
      <c r="T5389" s="14"/>
      <c r="U5389" s="20"/>
      <c r="V5389" s="1"/>
      <c r="W5389" s="1"/>
      <c r="X5389" s="1"/>
      <c r="Y5389" s="1"/>
      <c r="Z5389" s="13"/>
      <c r="AA5389" s="751"/>
      <c r="AB5389" s="751"/>
      <c r="AC5389" s="1"/>
    </row>
    <row r="5390" spans="1:29" s="700" customFormat="1" ht="24.75" customHeight="1" x14ac:dyDescent="0.15">
      <c r="A5390" s="527">
        <v>24</v>
      </c>
      <c r="B5390" s="518"/>
      <c r="C5390" s="518"/>
      <c r="D5390" s="518"/>
      <c r="E5390" s="518"/>
      <c r="F5390" s="518"/>
      <c r="G5390" s="518"/>
      <c r="H5390" s="518"/>
      <c r="I5390" s="518"/>
      <c r="J5390" s="518"/>
      <c r="K5390" s="518"/>
      <c r="L5390" s="518"/>
      <c r="M5390" s="518"/>
      <c r="N5390" s="4"/>
      <c r="O5390" s="4"/>
      <c r="P5390" s="4"/>
      <c r="Q5390" s="4"/>
      <c r="R5390" s="4"/>
      <c r="S5390" s="4"/>
      <c r="T5390" s="14"/>
      <c r="U5390" s="20"/>
      <c r="V5390" s="1"/>
      <c r="W5390" s="1"/>
      <c r="X5390" s="1"/>
      <c r="Y5390" s="1"/>
      <c r="Z5390" s="13"/>
      <c r="AA5390" s="751"/>
      <c r="AB5390" s="751"/>
      <c r="AC5390" s="1"/>
    </row>
    <row r="5391" spans="1:29" s="700" customFormat="1" ht="24.75" customHeight="1" x14ac:dyDescent="0.15">
      <c r="A5391" s="527">
        <v>25</v>
      </c>
      <c r="B5391" s="518"/>
      <c r="C5391" s="518"/>
      <c r="D5391" s="518"/>
      <c r="E5391" s="518"/>
      <c r="F5391" s="518"/>
      <c r="G5391" s="518"/>
      <c r="H5391" s="518"/>
      <c r="I5391" s="518"/>
      <c r="J5391" s="518"/>
      <c r="K5391" s="518"/>
      <c r="L5391" s="518"/>
      <c r="M5391" s="518"/>
      <c r="N5391" s="4"/>
      <c r="O5391" s="4"/>
      <c r="P5391" s="4"/>
      <c r="Q5391" s="4"/>
      <c r="R5391" s="4"/>
      <c r="S5391" s="4"/>
      <c r="T5391" s="14"/>
      <c r="U5391" s="20"/>
      <c r="V5391" s="1"/>
      <c r="W5391" s="1"/>
      <c r="X5391" s="1"/>
      <c r="Y5391" s="1"/>
      <c r="Z5391" s="13"/>
      <c r="AA5391" s="751"/>
      <c r="AB5391" s="751"/>
      <c r="AC5391" s="1"/>
    </row>
    <row r="5392" spans="1:29" s="700" customFormat="1" ht="24.75" customHeight="1" x14ac:dyDescent="0.15">
      <c r="A5392" s="527">
        <v>26</v>
      </c>
      <c r="B5392" s="518"/>
      <c r="C5392" s="29"/>
      <c r="D5392" s="29"/>
      <c r="E5392" s="29"/>
      <c r="F5392" s="29"/>
      <c r="G5392" s="29"/>
      <c r="H5392" s="29"/>
      <c r="I5392" s="29"/>
      <c r="J5392" s="29"/>
      <c r="K5392" s="29"/>
      <c r="L5392" s="29"/>
      <c r="M5392" s="29"/>
      <c r="N5392" s="4"/>
      <c r="O5392" s="4"/>
      <c r="P5392" s="4"/>
      <c r="Q5392" s="4"/>
      <c r="R5392" s="4"/>
      <c r="S5392" s="4"/>
      <c r="T5392" s="14"/>
      <c r="U5392" s="20"/>
      <c r="V5392" s="1"/>
      <c r="W5392" s="1"/>
      <c r="X5392" s="1"/>
      <c r="Y5392" s="1"/>
      <c r="Z5392" s="13"/>
      <c r="AA5392" s="751"/>
      <c r="AB5392" s="751"/>
      <c r="AC5392" s="1"/>
    </row>
    <row r="5393" spans="1:29" s="700" customFormat="1" ht="24.75" customHeight="1" x14ac:dyDescent="0.15">
      <c r="A5393" s="527">
        <v>27</v>
      </c>
      <c r="B5393" s="518"/>
      <c r="C5393" s="29"/>
      <c r="D5393" s="29"/>
      <c r="E5393" s="29"/>
      <c r="F5393" s="29"/>
      <c r="G5393" s="29"/>
      <c r="H5393" s="29"/>
      <c r="I5393" s="29"/>
      <c r="J5393" s="29"/>
      <c r="K5393" s="29"/>
      <c r="L5393" s="29"/>
      <c r="M5393" s="29"/>
      <c r="N5393" s="4"/>
      <c r="O5393" s="4"/>
      <c r="P5393" s="4"/>
      <c r="Q5393" s="4"/>
      <c r="R5393" s="4"/>
      <c r="S5393" s="4"/>
      <c r="T5393" s="14"/>
      <c r="U5393" s="20"/>
      <c r="V5393" s="1"/>
      <c r="W5393" s="1"/>
      <c r="X5393" s="1"/>
      <c r="Y5393" s="1"/>
      <c r="Z5393" s="13"/>
      <c r="AA5393" s="751"/>
      <c r="AB5393" s="751"/>
      <c r="AC5393" s="1"/>
    </row>
    <row r="5394" spans="1:29" s="700" customFormat="1" ht="24.75" customHeight="1" x14ac:dyDescent="0.15">
      <c r="A5394" s="527">
        <v>28</v>
      </c>
      <c r="B5394" s="518"/>
      <c r="C5394" s="29"/>
      <c r="D5394" s="29"/>
      <c r="E5394" s="29"/>
      <c r="F5394" s="29"/>
      <c r="G5394" s="29"/>
      <c r="H5394" s="29"/>
      <c r="I5394" s="29"/>
      <c r="J5394" s="29"/>
      <c r="K5394" s="29"/>
      <c r="L5394" s="29"/>
      <c r="M5394" s="29"/>
      <c r="N5394" s="4"/>
      <c r="O5394" s="4"/>
      <c r="P5394" s="4"/>
      <c r="Q5394" s="4"/>
      <c r="R5394" s="4"/>
      <c r="S5394" s="4"/>
      <c r="T5394" s="14"/>
      <c r="U5394" s="20"/>
      <c r="V5394" s="1"/>
      <c r="W5394" s="1"/>
      <c r="X5394" s="1"/>
      <c r="Y5394" s="1"/>
      <c r="Z5394" s="13"/>
      <c r="AA5394" s="751"/>
      <c r="AB5394" s="751"/>
      <c r="AC5394" s="1"/>
    </row>
    <row r="5395" spans="1:29" s="700" customFormat="1" ht="24.75" customHeight="1" x14ac:dyDescent="0.15">
      <c r="A5395" s="527">
        <v>29</v>
      </c>
      <c r="B5395" s="518"/>
      <c r="C5395" s="4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14"/>
      <c r="U5395" s="20"/>
      <c r="V5395" s="1"/>
      <c r="W5395" s="1"/>
      <c r="X5395" s="1"/>
      <c r="Y5395" s="1"/>
      <c r="Z5395" s="13"/>
      <c r="AA5395" s="751"/>
      <c r="AB5395" s="751"/>
      <c r="AC5395" s="1"/>
    </row>
    <row r="5396" spans="1:29" s="700" customFormat="1" ht="24.75" customHeight="1" x14ac:dyDescent="0.15">
      <c r="A5396" s="527">
        <v>30</v>
      </c>
      <c r="B5396" s="45"/>
      <c r="C5396" s="45"/>
      <c r="D5396" s="45"/>
      <c r="E5396" s="45"/>
      <c r="F5396" s="29"/>
      <c r="G5396" s="45"/>
      <c r="H5396" s="45"/>
      <c r="I5396" s="45"/>
      <c r="J5396" s="45"/>
      <c r="K5396" s="45"/>
      <c r="L5396" s="45"/>
      <c r="M5396" s="45"/>
      <c r="N5396" s="45"/>
      <c r="O5396" s="45"/>
      <c r="P5396" s="45"/>
      <c r="Q5396" s="45"/>
      <c r="R5396" s="45"/>
      <c r="S5396" s="45"/>
      <c r="T5396" s="46"/>
      <c r="U5396" s="47"/>
      <c r="V5396" s="1"/>
      <c r="W5396" s="1"/>
      <c r="X5396" s="1"/>
      <c r="Y5396" s="1"/>
      <c r="Z5396" s="13"/>
      <c r="AA5396" s="751"/>
      <c r="AB5396" s="751"/>
      <c r="AC5396" s="1"/>
    </row>
    <row r="5397" spans="1:29" s="700" customFormat="1" ht="24.75" customHeight="1" x14ac:dyDescent="0.15">
      <c r="A5397" s="527">
        <v>31</v>
      </c>
      <c r="B5397" s="45"/>
      <c r="C5397" s="45"/>
      <c r="D5397" s="45"/>
      <c r="E5397" s="45"/>
      <c r="F5397" s="45"/>
      <c r="G5397" s="45"/>
      <c r="H5397" s="45"/>
      <c r="I5397" s="45"/>
      <c r="J5397" s="45"/>
      <c r="K5397" s="45"/>
      <c r="L5397" s="45"/>
      <c r="M5397" s="45"/>
      <c r="N5397" s="45"/>
      <c r="O5397" s="45"/>
      <c r="P5397" s="45"/>
      <c r="Q5397" s="45"/>
      <c r="R5397" s="45"/>
      <c r="S5397" s="45"/>
      <c r="T5397" s="46"/>
      <c r="U5397" s="47"/>
      <c r="V5397" s="1"/>
      <c r="W5397" s="1"/>
      <c r="X5397" s="1"/>
      <c r="Y5397" s="1"/>
      <c r="Z5397" s="13"/>
      <c r="AA5397" s="751"/>
      <c r="AB5397" s="751"/>
      <c r="AC5397" s="1"/>
    </row>
    <row r="5398" spans="1:29" s="700" customFormat="1" ht="24.75" customHeight="1" x14ac:dyDescent="0.15">
      <c r="A5398" s="527">
        <v>32</v>
      </c>
      <c r="B5398" s="45"/>
      <c r="C5398" s="45"/>
      <c r="D5398" s="45"/>
      <c r="E5398" s="45"/>
      <c r="F5398" s="45"/>
      <c r="G5398" s="45"/>
      <c r="H5398" s="45"/>
      <c r="I5398" s="45"/>
      <c r="J5398" s="45"/>
      <c r="K5398" s="45"/>
      <c r="L5398" s="45"/>
      <c r="M5398" s="45"/>
      <c r="N5398" s="45"/>
      <c r="O5398" s="45"/>
      <c r="P5398" s="45"/>
      <c r="Q5398" s="45"/>
      <c r="R5398" s="45"/>
      <c r="S5398" s="45"/>
      <c r="T5398" s="46"/>
      <c r="U5398" s="47"/>
      <c r="V5398" s="1"/>
      <c r="W5398" s="1"/>
      <c r="X5398" s="1"/>
      <c r="Y5398" s="1"/>
      <c r="Z5398" s="13"/>
      <c r="AA5398" s="751"/>
      <c r="AB5398" s="751"/>
      <c r="AC5398" s="1"/>
    </row>
    <row r="5399" spans="1:29" s="700" customFormat="1" ht="24.75" customHeight="1" thickBot="1" x14ac:dyDescent="0.2">
      <c r="A5399" s="456">
        <v>33</v>
      </c>
      <c r="B5399" s="12"/>
      <c r="C5399" s="12"/>
      <c r="D5399" s="12"/>
      <c r="E5399" s="12"/>
      <c r="F5399" s="12"/>
      <c r="G5399" s="12"/>
      <c r="H5399" s="12"/>
      <c r="I5399" s="12"/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31"/>
      <c r="U5399" s="32"/>
      <c r="V5399" s="1"/>
      <c r="W5399" s="1"/>
      <c r="X5399" s="1"/>
      <c r="Y5399" s="1"/>
      <c r="Z5399" s="13"/>
      <c r="AA5399" s="751"/>
      <c r="AB5399" s="751"/>
      <c r="AC5399" s="1"/>
    </row>
    <row r="5400" spans="1:29" s="700" customFormat="1" ht="21.75" customHeight="1" thickBot="1" x14ac:dyDescent="0.2">
      <c r="A5400" s="1522" t="s">
        <v>4</v>
      </c>
      <c r="B5400" s="1523"/>
      <c r="C5400" s="1574" t="s">
        <v>1018</v>
      </c>
      <c r="D5400" s="1574"/>
      <c r="E5400" s="1574"/>
      <c r="F5400" s="1575"/>
      <c r="G5400" s="13"/>
      <c r="H5400" s="13"/>
      <c r="I5400" s="13"/>
      <c r="J5400" s="13"/>
      <c r="K5400" s="13"/>
      <c r="L5400" s="13"/>
      <c r="M5400" s="13"/>
      <c r="N5400" s="13"/>
      <c r="O5400" s="13"/>
      <c r="P5400" s="13"/>
      <c r="Q5400" s="13"/>
      <c r="R5400" s="13"/>
      <c r="S5400" s="13"/>
      <c r="T5400" s="467"/>
      <c r="U5400" s="467"/>
      <c r="V5400" s="1"/>
      <c r="W5400" s="1"/>
      <c r="X5400" s="1"/>
      <c r="Y5400" s="1"/>
      <c r="Z5400" s="13"/>
      <c r="AA5400" s="751"/>
      <c r="AB5400" s="751"/>
      <c r="AC5400" s="1"/>
    </row>
    <row r="5401" spans="1:29" s="751" customFormat="1" ht="33.75" customHeight="1" thickBot="1" x14ac:dyDescent="0.2">
      <c r="A5401" s="1476" t="s">
        <v>563</v>
      </c>
      <c r="B5401" s="1477"/>
      <c r="C5401" s="1477"/>
      <c r="D5401" s="1477"/>
      <c r="E5401" s="1478"/>
      <c r="F5401" s="602" t="s">
        <v>1766</v>
      </c>
      <c r="G5401" s="1"/>
      <c r="H5401" s="1479" t="s">
        <v>236</v>
      </c>
      <c r="I5401" s="1480"/>
      <c r="J5401" s="1480"/>
      <c r="K5401" s="5" t="s">
        <v>135</v>
      </c>
      <c r="L5401" s="1457" t="s">
        <v>318</v>
      </c>
      <c r="M5401" s="1457"/>
      <c r="N5401" s="1458"/>
      <c r="O5401" s="1"/>
      <c r="P5401" s="6"/>
      <c r="Q5401" s="6"/>
      <c r="R5401" s="6"/>
      <c r="S5401" s="1"/>
      <c r="T5401" s="1467" t="s">
        <v>23</v>
      </c>
      <c r="U5401" s="1468"/>
      <c r="V5401" s="379">
        <f>V5403/V5408</f>
        <v>1.1913314176245207E-2</v>
      </c>
      <c r="W5401" s="379">
        <f>W5403/W5408</f>
        <v>1.2244152046783622E-2</v>
      </c>
      <c r="X5401" s="678">
        <f>AVERAGE(V5401,W5401)</f>
        <v>1.2078733111514414E-2</v>
      </c>
      <c r="Y5401" s="637" t="s">
        <v>136</v>
      </c>
      <c r="Z5401" s="679">
        <f>ROUND(X5401*1440,0)/1440</f>
        <v>1.1805555555555555E-2</v>
      </c>
      <c r="AC5401" s="1"/>
    </row>
    <row r="5402" spans="1:29" s="751" customFormat="1" ht="9" customHeight="1" thickBot="1" x14ac:dyDescent="0.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534"/>
      <c r="U5402" s="534"/>
      <c r="V5402" s="379">
        <f>B5413</f>
        <v>0.25</v>
      </c>
      <c r="W5402" s="379">
        <f>C5408</f>
        <v>0.24305555555555555</v>
      </c>
      <c r="X5402" s="1"/>
      <c r="Y5402" s="1"/>
      <c r="Z5402" s="13"/>
      <c r="AC5402" s="1"/>
    </row>
    <row r="5403" spans="1:29" s="751" customFormat="1" ht="20.100000000000001" customHeight="1" thickBot="1" x14ac:dyDescent="0.2">
      <c r="A5403" s="1495" t="s">
        <v>137</v>
      </c>
      <c r="B5403" s="1483"/>
      <c r="C5403" s="1483" t="s">
        <v>564</v>
      </c>
      <c r="D5403" s="1483"/>
      <c r="E5403" s="1484"/>
      <c r="F5403" s="1453"/>
      <c r="G5403" s="1454"/>
      <c r="H5403" s="1454"/>
      <c r="I5403" s="1454"/>
      <c r="J5403" s="1454"/>
      <c r="K5403" s="1"/>
      <c r="L5403" s="1"/>
      <c r="M5403" s="1"/>
      <c r="N5403" s="1463" t="s">
        <v>3</v>
      </c>
      <c r="O5403" s="1464"/>
      <c r="P5403" s="1503">
        <f>Z5401</f>
        <v>1.1805555555555555E-2</v>
      </c>
      <c r="Q5403" s="1504"/>
      <c r="R5403" s="1"/>
      <c r="S5403" s="7" t="s">
        <v>139</v>
      </c>
      <c r="T5403" s="1526">
        <v>5.8333333333333327E-2</v>
      </c>
      <c r="U5403" s="1527"/>
      <c r="V5403" s="379">
        <f>V5404-V5402</f>
        <v>0.69097222222222199</v>
      </c>
      <c r="W5403" s="379">
        <f>W5404-W5402</f>
        <v>0.69791666666666641</v>
      </c>
      <c r="X5403" s="1"/>
      <c r="Y5403" s="1"/>
      <c r="Z5403" s="13"/>
      <c r="AC5403" s="1"/>
    </row>
    <row r="5404" spans="1:29" s="751" customFormat="1" ht="9" customHeight="1" thickBot="1" x14ac:dyDescent="0.2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534"/>
      <c r="U5404" s="534"/>
      <c r="V5404" s="379">
        <f>K5415</f>
        <v>0.94097222222222199</v>
      </c>
      <c r="W5404" s="379">
        <f>L5408</f>
        <v>0.94097222222222199</v>
      </c>
      <c r="X5404" s="1"/>
      <c r="Y5404" s="1"/>
      <c r="Z5404" s="13"/>
      <c r="AC5404" s="1"/>
    </row>
    <row r="5405" spans="1:29" s="751" customFormat="1" ht="20.100000000000001" customHeight="1" x14ac:dyDescent="0.15">
      <c r="A5405" s="1499" t="s">
        <v>140</v>
      </c>
      <c r="B5405" s="1494">
        <v>1</v>
      </c>
      <c r="C5405" s="1494"/>
      <c r="D5405" s="1494">
        <v>2</v>
      </c>
      <c r="E5405" s="1494"/>
      <c r="F5405" s="1494">
        <v>3</v>
      </c>
      <c r="G5405" s="1494"/>
      <c r="H5405" s="1494">
        <v>4</v>
      </c>
      <c r="I5405" s="1494"/>
      <c r="J5405" s="1494">
        <v>5</v>
      </c>
      <c r="K5405" s="1494"/>
      <c r="L5405" s="1494">
        <v>6</v>
      </c>
      <c r="M5405" s="1494"/>
      <c r="N5405" s="1494">
        <v>7</v>
      </c>
      <c r="O5405" s="1494"/>
      <c r="P5405" s="1494">
        <v>8</v>
      </c>
      <c r="Q5405" s="1494"/>
      <c r="R5405" s="1461">
        <v>9</v>
      </c>
      <c r="S5405" s="1540"/>
      <c r="T5405" s="1501">
        <v>10</v>
      </c>
      <c r="U5405" s="1502"/>
      <c r="V5405" s="534"/>
      <c r="W5405" s="534"/>
      <c r="Z5405" s="104"/>
      <c r="AA5405" s="104"/>
      <c r="AB5405" s="700"/>
      <c r="AC5405" s="1"/>
    </row>
    <row r="5406" spans="1:29" s="751" customFormat="1" ht="20.100000000000001" customHeight="1" x14ac:dyDescent="0.15">
      <c r="A5406" s="1500"/>
      <c r="B5406" s="9" t="s">
        <v>236</v>
      </c>
      <c r="C5406" s="9" t="s">
        <v>318</v>
      </c>
      <c r="D5406" s="9" t="s">
        <v>236</v>
      </c>
      <c r="E5406" s="9" t="s">
        <v>318</v>
      </c>
      <c r="F5406" s="9" t="s">
        <v>236</v>
      </c>
      <c r="G5406" s="9" t="s">
        <v>318</v>
      </c>
      <c r="H5406" s="9" t="s">
        <v>236</v>
      </c>
      <c r="I5406" s="9" t="s">
        <v>318</v>
      </c>
      <c r="J5406" s="9" t="s">
        <v>236</v>
      </c>
      <c r="K5406" s="9" t="s">
        <v>318</v>
      </c>
      <c r="L5406" s="9" t="s">
        <v>236</v>
      </c>
      <c r="M5406" s="9" t="s">
        <v>318</v>
      </c>
      <c r="N5406" s="9"/>
      <c r="O5406" s="9"/>
      <c r="P5406" s="9"/>
      <c r="Q5406" s="9"/>
      <c r="R5406" s="9"/>
      <c r="S5406" s="9"/>
      <c r="T5406" s="10"/>
      <c r="U5406" s="16"/>
      <c r="V5406" s="534"/>
      <c r="W5406" s="534"/>
      <c r="Z5406" s="673"/>
      <c r="AA5406" s="673"/>
      <c r="AB5406" s="700"/>
      <c r="AC5406" s="1"/>
    </row>
    <row r="5407" spans="1:29" s="751" customFormat="1" ht="24.75" customHeight="1" x14ac:dyDescent="0.15">
      <c r="A5407" s="631">
        <v>1</v>
      </c>
      <c r="B5407" s="937"/>
      <c r="C5407" s="938" t="s">
        <v>732</v>
      </c>
      <c r="D5407" s="924">
        <v>0.3125</v>
      </c>
      <c r="E5407" s="881">
        <v>0.374305555555559</v>
      </c>
      <c r="F5407" s="924">
        <v>0.46250000000000002</v>
      </c>
      <c r="G5407" s="881">
        <v>0.52291666666660896</v>
      </c>
      <c r="H5407" s="924">
        <v>0.61249999999999905</v>
      </c>
      <c r="I5407" s="881">
        <v>0.67291666666653804</v>
      </c>
      <c r="J5407" s="924">
        <v>0.77013888888889803</v>
      </c>
      <c r="K5407" s="881">
        <v>0.82430555555555562</v>
      </c>
      <c r="L5407" s="924">
        <v>0.92777777777777704</v>
      </c>
      <c r="M5407" s="881"/>
      <c r="N5407" s="40"/>
      <c r="O5407" s="40"/>
      <c r="P5407" s="40"/>
      <c r="Q5407" s="40"/>
      <c r="R5407" s="40"/>
      <c r="S5407" s="40"/>
      <c r="T5407" s="40"/>
      <c r="U5407" s="40"/>
      <c r="V5407" s="662">
        <f>COUNTA(B5407:U5439)</f>
        <v>115</v>
      </c>
      <c r="W5407" s="634">
        <f>V5407/13.5/2</f>
        <v>4.2592592592592595</v>
      </c>
      <c r="Z5407" s="673"/>
      <c r="AA5407" s="673" t="s">
        <v>566</v>
      </c>
      <c r="AB5407" s="700"/>
      <c r="AC5407" s="1"/>
    </row>
    <row r="5408" spans="1:29" s="751" customFormat="1" ht="24.75" customHeight="1" x14ac:dyDescent="0.15">
      <c r="A5408" s="631" t="s">
        <v>1334</v>
      </c>
      <c r="B5408" s="937"/>
      <c r="C5408" s="881">
        <v>0.24305555555555555</v>
      </c>
      <c r="D5408" s="924">
        <v>0.32500000000000001</v>
      </c>
      <c r="E5408" s="881">
        <v>0.38611111111111601</v>
      </c>
      <c r="F5408" s="924">
        <v>0.47499999999999998</v>
      </c>
      <c r="G5408" s="881">
        <v>0.53541666666660304</v>
      </c>
      <c r="H5408" s="924">
        <v>0.624999999999999</v>
      </c>
      <c r="I5408" s="881">
        <v>0.685416666666532</v>
      </c>
      <c r="J5408" s="924">
        <v>0.78333333333334398</v>
      </c>
      <c r="K5408" s="881">
        <v>0.83888888888888891</v>
      </c>
      <c r="L5408" s="924">
        <v>0.94097222222222199</v>
      </c>
      <c r="M5408" s="881"/>
      <c r="N5408" s="40"/>
      <c r="O5408" s="40"/>
      <c r="P5408" s="40"/>
      <c r="Q5408" s="40"/>
      <c r="R5408" s="40"/>
      <c r="S5408" s="40"/>
      <c r="T5408" s="40"/>
      <c r="U5408" s="40"/>
      <c r="V5408" s="335">
        <f>COUNTA(B5407:B5439,D5407:D5439,F5407:F5439,H5407:H5439,J5407:J5439,L5407:L5439,N5407:N5439,P5407:P5439,R5407:R5439,T5407:T5439)</f>
        <v>58</v>
      </c>
      <c r="W5408" s="23">
        <f>COUNTA(C5407:C5439,E5407:E5439,G5407:G5439,I5407:I5439,K5407:K5439,M5407:M5439,O5407:O5439,Q5407:Q5439,S5407:S5439,U5407:U5439)</f>
        <v>57</v>
      </c>
      <c r="Y5408" s="751">
        <f>(V5408+W5408)/2</f>
        <v>57.5</v>
      </c>
      <c r="Z5408" s="673"/>
      <c r="AA5408" s="673" t="s">
        <v>566</v>
      </c>
      <c r="AB5408" s="700"/>
      <c r="AC5408" s="1"/>
    </row>
    <row r="5409" spans="1:29" s="751" customFormat="1" ht="24.75" customHeight="1" x14ac:dyDescent="0.15">
      <c r="A5409" s="631">
        <v>3</v>
      </c>
      <c r="B5409" s="937"/>
      <c r="C5409" s="881">
        <v>0.25486111111111109</v>
      </c>
      <c r="D5409" s="924">
        <v>0.33750000000000002</v>
      </c>
      <c r="E5409" s="881">
        <v>0.39791666666667302</v>
      </c>
      <c r="F5409" s="924">
        <v>0.48749999999999999</v>
      </c>
      <c r="G5409" s="881">
        <v>0.547916666666597</v>
      </c>
      <c r="H5409" s="924">
        <v>0.6381944444444444</v>
      </c>
      <c r="I5409" s="881">
        <v>0.69791666666652596</v>
      </c>
      <c r="J5409" s="924">
        <v>0.79652777777779005</v>
      </c>
      <c r="K5409" s="881">
        <v>0.85347222222222197</v>
      </c>
      <c r="L5409" s="924"/>
      <c r="M5409" s="881"/>
      <c r="N5409" s="40"/>
      <c r="O5409" s="40"/>
      <c r="P5409" s="40"/>
      <c r="Q5409" s="40"/>
      <c r="R5409" s="40"/>
      <c r="S5409" s="40"/>
      <c r="T5409" s="40"/>
      <c r="U5409" s="40"/>
      <c r="V5409" s="534"/>
      <c r="W5409" s="534"/>
      <c r="Y5409" s="104" t="s">
        <v>145</v>
      </c>
      <c r="Z5409" s="673"/>
      <c r="AA5409" s="673" t="s">
        <v>565</v>
      </c>
      <c r="AB5409" s="700"/>
      <c r="AC5409" s="1"/>
    </row>
    <row r="5410" spans="1:29" s="751" customFormat="1" ht="24.75" customHeight="1" x14ac:dyDescent="0.15">
      <c r="A5410" s="631" t="s">
        <v>997</v>
      </c>
      <c r="B5410" s="937"/>
      <c r="C5410" s="881">
        <v>0.266666666666667</v>
      </c>
      <c r="D5410" s="924">
        <v>0.35</v>
      </c>
      <c r="E5410" s="881">
        <v>0.41041666666666665</v>
      </c>
      <c r="F5410" s="924">
        <v>0.5</v>
      </c>
      <c r="G5410" s="881">
        <v>0.56041666666659096</v>
      </c>
      <c r="H5410" s="924">
        <v>0.65138888888889002</v>
      </c>
      <c r="I5410" s="881">
        <v>0.71041666666652004</v>
      </c>
      <c r="J5410" s="924">
        <v>0.809722222222236</v>
      </c>
      <c r="K5410" s="881">
        <v>0.86805555555555503</v>
      </c>
      <c r="L5410" s="924"/>
      <c r="M5410" s="881"/>
      <c r="N5410" s="40"/>
      <c r="O5410" s="40"/>
      <c r="P5410" s="40"/>
      <c r="Q5410" s="40"/>
      <c r="R5410" s="40"/>
      <c r="S5410" s="40"/>
      <c r="T5410" s="40"/>
      <c r="U5410" s="40"/>
      <c r="V5410" s="461" t="s">
        <v>27</v>
      </c>
      <c r="W5410" s="461" t="s">
        <v>28</v>
      </c>
      <c r="Y5410" s="104"/>
      <c r="Z5410" s="673"/>
      <c r="AA5410" s="673" t="s">
        <v>565</v>
      </c>
      <c r="AB5410" s="700"/>
      <c r="AC5410" s="1"/>
    </row>
    <row r="5411" spans="1:29" s="751" customFormat="1" ht="24.75" customHeight="1" x14ac:dyDescent="0.15">
      <c r="A5411" s="631">
        <v>5</v>
      </c>
      <c r="B5411" s="1008" t="s">
        <v>953</v>
      </c>
      <c r="C5411" s="881">
        <v>0.27847222222222301</v>
      </c>
      <c r="D5411" s="924">
        <v>0.36249999999999999</v>
      </c>
      <c r="E5411" s="881">
        <v>0.42291666666666</v>
      </c>
      <c r="F5411" s="924">
        <v>0.51249999999999996</v>
      </c>
      <c r="G5411" s="881">
        <v>0.57291666666658503</v>
      </c>
      <c r="H5411" s="924">
        <v>0.66458333333333497</v>
      </c>
      <c r="I5411" s="881">
        <v>0.722916666666514</v>
      </c>
      <c r="J5411" s="924">
        <v>0.82291666666668195</v>
      </c>
      <c r="K5411" s="881">
        <v>0.88263888888888897</v>
      </c>
      <c r="L5411" s="924"/>
      <c r="M5411" s="781"/>
      <c r="N5411" s="40"/>
      <c r="O5411" s="40"/>
      <c r="P5411" s="40"/>
      <c r="Q5411" s="40"/>
      <c r="R5411" s="40"/>
      <c r="S5411" s="40"/>
      <c r="T5411" s="40"/>
      <c r="U5411" s="40"/>
      <c r="V5411" s="519">
        <f>K5411-K5410</f>
        <v>1.4583333333333948E-2</v>
      </c>
      <c r="W5411" s="519">
        <f>J5416-J5415</f>
        <v>1.3194444444443953E-2</v>
      </c>
      <c r="Y5411" s="104"/>
      <c r="Z5411" s="673"/>
      <c r="AA5411" s="673" t="s">
        <v>565</v>
      </c>
      <c r="AB5411" s="700"/>
      <c r="AC5411" s="1"/>
    </row>
    <row r="5412" spans="1:29" s="751" customFormat="1" ht="24.75" customHeight="1" x14ac:dyDescent="0.15">
      <c r="A5412" s="631">
        <v>6</v>
      </c>
      <c r="B5412" s="1008">
        <v>0.23958333333333334</v>
      </c>
      <c r="C5412" s="881">
        <v>0.29027777777777902</v>
      </c>
      <c r="D5412" s="924">
        <v>0.375</v>
      </c>
      <c r="E5412" s="881">
        <v>0.43541666666665402</v>
      </c>
      <c r="F5412" s="924">
        <v>0.52500000000000002</v>
      </c>
      <c r="G5412" s="881">
        <v>0.58541666666657899</v>
      </c>
      <c r="H5412" s="924">
        <v>0.67777777777778103</v>
      </c>
      <c r="I5412" s="881">
        <v>0.73541666666650796</v>
      </c>
      <c r="J5412" s="924">
        <v>0.8354166666666667</v>
      </c>
      <c r="K5412" s="881">
        <v>0.89722222222222203</v>
      </c>
      <c r="L5412" s="924"/>
      <c r="M5412" s="781"/>
      <c r="N5412" s="40"/>
      <c r="O5412" s="40"/>
      <c r="P5412" s="40"/>
      <c r="Q5412" s="40"/>
      <c r="R5412" s="40"/>
      <c r="S5412" s="40"/>
      <c r="T5412" s="40"/>
      <c r="U5412" s="40"/>
      <c r="V5412" s="519">
        <f>K5412-K5411</f>
        <v>1.4583333333333059E-2</v>
      </c>
      <c r="W5412" s="519">
        <f>J5417-J5416</f>
        <v>1.3194444444445064E-2</v>
      </c>
      <c r="Y5412" s="104"/>
      <c r="Z5412" s="673"/>
      <c r="AA5412" s="673" t="s">
        <v>565</v>
      </c>
      <c r="AB5412" s="700"/>
      <c r="AC5412" s="1"/>
    </row>
    <row r="5413" spans="1:29" s="751" customFormat="1" ht="24.75" customHeight="1" x14ac:dyDescent="0.15">
      <c r="A5413" s="631" t="s">
        <v>998</v>
      </c>
      <c r="B5413" s="924">
        <v>0.25</v>
      </c>
      <c r="C5413" s="881">
        <v>0.30208333333333498</v>
      </c>
      <c r="D5413" s="924">
        <v>0.38750000000000001</v>
      </c>
      <c r="E5413" s="881">
        <v>0.44791666666664798</v>
      </c>
      <c r="F5413" s="924">
        <v>0.53749999999999998</v>
      </c>
      <c r="G5413" s="881">
        <v>0.59791666666657295</v>
      </c>
      <c r="H5413" s="924">
        <v>0.69097222222222598</v>
      </c>
      <c r="I5413" s="881">
        <v>0.74791666666650203</v>
      </c>
      <c r="J5413" s="924">
        <v>0.84861111111111109</v>
      </c>
      <c r="K5413" s="881">
        <v>0.91180555555555498</v>
      </c>
      <c r="L5413" s="924"/>
      <c r="M5413" s="781"/>
      <c r="N5413" s="40"/>
      <c r="O5413" s="40"/>
      <c r="P5413" s="40"/>
      <c r="Q5413" s="40"/>
      <c r="R5413" s="40"/>
      <c r="S5413" s="40"/>
      <c r="T5413" s="40"/>
      <c r="U5413" s="40"/>
      <c r="V5413" s="519">
        <f>K5413-K5412</f>
        <v>1.4583333333332948E-2</v>
      </c>
      <c r="W5413" s="519">
        <f>J5418-J5417</f>
        <v>1.3194444444443953E-2</v>
      </c>
      <c r="Z5413" s="673"/>
      <c r="AA5413" s="673" t="s">
        <v>565</v>
      </c>
      <c r="AB5413" s="700"/>
      <c r="AC5413" s="1"/>
    </row>
    <row r="5414" spans="1:29" s="751" customFormat="1" ht="24.75" customHeight="1" x14ac:dyDescent="0.15">
      <c r="A5414" s="631">
        <v>8</v>
      </c>
      <c r="B5414" s="924">
        <v>0.26041666666666669</v>
      </c>
      <c r="C5414" s="881">
        <v>0.31458333333333333</v>
      </c>
      <c r="D5414" s="924">
        <v>0.4</v>
      </c>
      <c r="E5414" s="881">
        <v>0.46041666666664099</v>
      </c>
      <c r="F5414" s="924">
        <v>0.55000000000000004</v>
      </c>
      <c r="G5414" s="881">
        <v>0.61041666666656702</v>
      </c>
      <c r="H5414" s="924">
        <v>0.70416666666667105</v>
      </c>
      <c r="I5414" s="881">
        <v>0.76041666666649599</v>
      </c>
      <c r="J5414" s="924">
        <v>0.86180555555555505</v>
      </c>
      <c r="K5414" s="881">
        <v>0.92638888888888904</v>
      </c>
      <c r="L5414" s="881"/>
      <c r="M5414" s="781"/>
      <c r="N5414" s="40"/>
      <c r="O5414" s="40"/>
      <c r="P5414" s="40"/>
      <c r="Q5414" s="40"/>
      <c r="R5414" s="40"/>
      <c r="S5414" s="40"/>
      <c r="T5414" s="40"/>
      <c r="U5414" s="40"/>
      <c r="V5414" s="519">
        <f>K5414-K5413</f>
        <v>1.4583333333334059E-2</v>
      </c>
      <c r="W5414" s="519">
        <f>L5407-J5418</f>
        <v>1.3194444444444065E-2</v>
      </c>
      <c r="Z5414" s="673"/>
      <c r="AA5414" s="673" t="s">
        <v>565</v>
      </c>
      <c r="AB5414" s="700"/>
      <c r="AC5414" s="1"/>
    </row>
    <row r="5415" spans="1:29" s="751" customFormat="1" ht="24.75" customHeight="1" x14ac:dyDescent="0.15">
      <c r="A5415" s="631">
        <v>9</v>
      </c>
      <c r="B5415" s="924">
        <v>0.27083333333333331</v>
      </c>
      <c r="C5415" s="881">
        <v>0.327083333333332</v>
      </c>
      <c r="D5415" s="924">
        <v>0.41249999999999998</v>
      </c>
      <c r="E5415" s="881">
        <v>0.47291666666663501</v>
      </c>
      <c r="F5415" s="924">
        <v>0.5625</v>
      </c>
      <c r="G5415" s="881">
        <v>0.62291666666656198</v>
      </c>
      <c r="H5415" s="924">
        <v>0.717361111111117</v>
      </c>
      <c r="I5415" s="881">
        <v>0.77291666666648995</v>
      </c>
      <c r="J5415" s="924">
        <v>0.875</v>
      </c>
      <c r="K5415" s="881">
        <v>0.94097222222222199</v>
      </c>
      <c r="L5415" s="881"/>
      <c r="M5415" s="781"/>
      <c r="N5415" s="40"/>
      <c r="O5415" s="40"/>
      <c r="P5415" s="40"/>
      <c r="Q5415" s="40"/>
      <c r="R5415" s="40"/>
      <c r="S5415" s="40"/>
      <c r="T5415" s="40"/>
      <c r="U5415" s="40"/>
      <c r="V5415" s="519"/>
      <c r="W5415" s="519"/>
      <c r="AA5415" s="673" t="s">
        <v>565</v>
      </c>
      <c r="AB5415" s="700"/>
      <c r="AC5415" s="1"/>
    </row>
    <row r="5416" spans="1:29" s="751" customFormat="1" ht="24.75" customHeight="1" x14ac:dyDescent="0.15">
      <c r="A5416" s="631" t="s">
        <v>999</v>
      </c>
      <c r="B5416" s="924">
        <v>0.28125</v>
      </c>
      <c r="C5416" s="881">
        <v>0.33888888888888885</v>
      </c>
      <c r="D5416" s="924">
        <v>0.42499999999999999</v>
      </c>
      <c r="E5416" s="881">
        <v>0.48541666666662803</v>
      </c>
      <c r="F5416" s="924">
        <v>0.57499999999999996</v>
      </c>
      <c r="G5416" s="881">
        <v>0.63541666666655605</v>
      </c>
      <c r="H5416" s="924">
        <v>0.73055555555556195</v>
      </c>
      <c r="I5416" s="881">
        <v>0.78541666666648402</v>
      </c>
      <c r="J5416" s="924">
        <v>0.88819444444444395</v>
      </c>
      <c r="K5416" s="881"/>
      <c r="L5416" s="881"/>
      <c r="M5416" s="781"/>
      <c r="N5416" s="40"/>
      <c r="O5416" s="40"/>
      <c r="P5416" s="40"/>
      <c r="Q5416" s="40"/>
      <c r="R5416" s="40"/>
      <c r="S5416" s="40"/>
      <c r="T5416" s="40"/>
      <c r="U5416" s="40"/>
      <c r="V5416" s="519"/>
      <c r="W5416" s="519"/>
      <c r="AA5416" s="673" t="s">
        <v>566</v>
      </c>
      <c r="AB5416" s="700"/>
      <c r="AC5416" s="1"/>
    </row>
    <row r="5417" spans="1:29" s="751" customFormat="1" ht="24.75" customHeight="1" x14ac:dyDescent="0.15">
      <c r="A5417" s="631">
        <v>11</v>
      </c>
      <c r="B5417" s="924">
        <v>0.29166666666666702</v>
      </c>
      <c r="C5417" s="881">
        <v>0.35069444444444597</v>
      </c>
      <c r="D5417" s="924">
        <v>0.4375</v>
      </c>
      <c r="E5417" s="881">
        <v>0.49791666666662199</v>
      </c>
      <c r="F5417" s="924">
        <v>0.58750000000000002</v>
      </c>
      <c r="G5417" s="881">
        <v>0.64791666666655001</v>
      </c>
      <c r="H5417" s="924">
        <v>0.74375000000000802</v>
      </c>
      <c r="I5417" s="881">
        <v>0.79791666666647798</v>
      </c>
      <c r="J5417" s="924">
        <v>0.90138888888888902</v>
      </c>
      <c r="K5417" s="881"/>
      <c r="L5417" s="881"/>
      <c r="M5417" s="781"/>
      <c r="N5417" s="40"/>
      <c r="O5417" s="40"/>
      <c r="P5417" s="40"/>
      <c r="Q5417" s="40"/>
      <c r="R5417" s="40"/>
      <c r="S5417" s="40"/>
      <c r="T5417" s="40"/>
      <c r="U5417" s="40"/>
      <c r="V5417" s="519"/>
      <c r="W5417" s="519"/>
      <c r="AA5417" s="673" t="s">
        <v>566</v>
      </c>
      <c r="AB5417" s="700"/>
      <c r="AC5417" s="1"/>
    </row>
    <row r="5418" spans="1:29" s="751" customFormat="1" ht="24.75" customHeight="1" x14ac:dyDescent="0.15">
      <c r="A5418" s="631">
        <v>12</v>
      </c>
      <c r="B5418" s="924">
        <v>0.30208333333333298</v>
      </c>
      <c r="C5418" s="881">
        <v>0.36250000000000199</v>
      </c>
      <c r="D5418" s="924">
        <v>0.45</v>
      </c>
      <c r="E5418" s="881">
        <v>0.510416666666616</v>
      </c>
      <c r="F5418" s="924">
        <v>0.6</v>
      </c>
      <c r="G5418" s="881">
        <v>0.66041666666654397</v>
      </c>
      <c r="H5418" s="924">
        <v>0.75694444444445297</v>
      </c>
      <c r="I5418" s="881">
        <v>0.81041666666647205</v>
      </c>
      <c r="J5418" s="924">
        <v>0.91458333333333297</v>
      </c>
      <c r="K5418" s="881"/>
      <c r="L5418" s="881"/>
      <c r="M5418" s="781"/>
      <c r="N5418" s="40"/>
      <c r="O5418" s="40"/>
      <c r="P5418" s="40"/>
      <c r="Q5418" s="40"/>
      <c r="R5418" s="40"/>
      <c r="S5418" s="40"/>
      <c r="T5418" s="40"/>
      <c r="U5418" s="40"/>
      <c r="V5418" s="519"/>
      <c r="W5418" s="519"/>
      <c r="AA5418" s="673" t="s">
        <v>566</v>
      </c>
      <c r="AB5418" s="700"/>
      <c r="AC5418" s="1"/>
    </row>
    <row r="5419" spans="1:29" s="751" customFormat="1" ht="24.75" customHeight="1" x14ac:dyDescent="0.15">
      <c r="A5419" s="939">
        <v>13</v>
      </c>
      <c r="B5419" s="1009"/>
      <c r="C5419" s="1009"/>
      <c r="D5419" s="1009"/>
      <c r="E5419" s="1009"/>
      <c r="F5419" s="1009"/>
      <c r="G5419" s="1009"/>
      <c r="H5419" s="1009"/>
      <c r="I5419" s="1009"/>
      <c r="J5419" s="924"/>
      <c r="K5419" s="881"/>
      <c r="L5419" s="881"/>
      <c r="M5419" s="781"/>
      <c r="N5419" s="40"/>
      <c r="O5419" s="40"/>
      <c r="P5419" s="40"/>
      <c r="Q5419" s="40"/>
      <c r="R5419" s="40"/>
      <c r="S5419" s="40"/>
      <c r="T5419" s="40"/>
      <c r="U5419" s="40"/>
      <c r="V5419" s="534"/>
      <c r="W5419" s="519"/>
      <c r="AA5419" s="1"/>
      <c r="AB5419" s="700"/>
      <c r="AC5419" s="1"/>
    </row>
    <row r="5420" spans="1:29" s="751" customFormat="1" ht="24.75" customHeight="1" x14ac:dyDescent="0.15">
      <c r="A5420" s="532">
        <v>14</v>
      </c>
      <c r="B5420" s="518"/>
      <c r="C5420" s="518"/>
      <c r="D5420" s="518"/>
      <c r="E5420" s="518"/>
      <c r="F5420" s="518"/>
      <c r="G5420" s="518"/>
      <c r="H5420" s="518"/>
      <c r="I5420" s="518"/>
      <c r="J5420" s="518"/>
      <c r="K5420" s="518"/>
      <c r="L5420" s="518"/>
      <c r="M5420" s="518"/>
      <c r="N5420" s="40"/>
      <c r="O5420" s="40"/>
      <c r="P5420" s="40"/>
      <c r="Q5420" s="40"/>
      <c r="R5420" s="68"/>
      <c r="S5420" s="69"/>
      <c r="T5420" s="14"/>
      <c r="U5420" s="20"/>
      <c r="V5420" s="390"/>
      <c r="W5420" s="1"/>
      <c r="X5420" s="1"/>
      <c r="Y5420" s="1"/>
      <c r="Z5420" s="385"/>
      <c r="AC5420" s="1"/>
    </row>
    <row r="5421" spans="1:29" s="751" customFormat="1" ht="24.75" customHeight="1" x14ac:dyDescent="0.15">
      <c r="A5421" s="527">
        <v>15</v>
      </c>
      <c r="B5421" s="518"/>
      <c r="C5421" s="518"/>
      <c r="D5421" s="518"/>
      <c r="E5421" s="518"/>
      <c r="F5421" s="518"/>
      <c r="G5421" s="518"/>
      <c r="H5421" s="518"/>
      <c r="I5421" s="518"/>
      <c r="J5421" s="518"/>
      <c r="K5421" s="518"/>
      <c r="L5421" s="518"/>
      <c r="M5421" s="518"/>
      <c r="N5421" s="40"/>
      <c r="O5421" s="3"/>
      <c r="P5421" s="3"/>
      <c r="Q5421" s="3"/>
      <c r="R5421" s="68"/>
      <c r="S5421" s="69"/>
      <c r="T5421" s="14"/>
      <c r="U5421" s="20"/>
      <c r="V5421" s="1"/>
      <c r="W5421" s="1"/>
      <c r="X5421" s="1"/>
      <c r="Y5421" s="1"/>
      <c r="Z5421" s="385"/>
      <c r="AC5421" s="1"/>
    </row>
    <row r="5422" spans="1:29" s="751" customFormat="1" ht="24.75" customHeight="1" x14ac:dyDescent="0.15">
      <c r="A5422" s="527">
        <v>16</v>
      </c>
      <c r="B5422" s="518"/>
      <c r="C5422" s="518"/>
      <c r="D5422" s="518"/>
      <c r="E5422" s="518"/>
      <c r="F5422" s="518"/>
      <c r="G5422" s="518"/>
      <c r="H5422" s="518"/>
      <c r="I5422" s="518"/>
      <c r="J5422" s="518"/>
      <c r="K5422" s="518"/>
      <c r="L5422" s="518"/>
      <c r="M5422" s="518"/>
      <c r="N5422" s="40"/>
      <c r="O5422" s="40"/>
      <c r="P5422" s="40"/>
      <c r="Q5422" s="40"/>
      <c r="R5422" s="68"/>
      <c r="S5422" s="69"/>
      <c r="T5422" s="14"/>
      <c r="U5422" s="20"/>
      <c r="V5422" s="1"/>
      <c r="W5422" s="1"/>
      <c r="X5422" s="1"/>
      <c r="Y5422" s="1"/>
      <c r="Z5422" s="385"/>
      <c r="AC5422" s="1"/>
    </row>
    <row r="5423" spans="1:29" s="751" customFormat="1" ht="24.75" customHeight="1" x14ac:dyDescent="0.15">
      <c r="A5423" s="527">
        <v>17</v>
      </c>
      <c r="B5423" s="518"/>
      <c r="C5423" s="518"/>
      <c r="D5423" s="518"/>
      <c r="E5423" s="518"/>
      <c r="F5423" s="518"/>
      <c r="G5423" s="518"/>
      <c r="H5423" s="518"/>
      <c r="I5423" s="518"/>
      <c r="J5423" s="518"/>
      <c r="K5423" s="518"/>
      <c r="L5423" s="518"/>
      <c r="M5423" s="518"/>
      <c r="N5423" s="40"/>
      <c r="O5423" s="40"/>
      <c r="P5423" s="40"/>
      <c r="Q5423" s="40"/>
      <c r="R5423" s="68"/>
      <c r="S5423" s="69"/>
      <c r="T5423" s="14"/>
      <c r="U5423" s="20"/>
      <c r="V5423" s="1"/>
      <c r="W5423" s="1"/>
      <c r="X5423" s="1"/>
      <c r="Y5423" s="1"/>
      <c r="Z5423" s="13"/>
      <c r="AC5423" s="1"/>
    </row>
    <row r="5424" spans="1:29" s="751" customFormat="1" ht="24.75" customHeight="1" x14ac:dyDescent="0.15">
      <c r="A5424" s="527">
        <v>18</v>
      </c>
      <c r="B5424" s="518"/>
      <c r="C5424" s="518"/>
      <c r="D5424" s="518"/>
      <c r="E5424" s="518"/>
      <c r="F5424" s="518"/>
      <c r="G5424" s="518"/>
      <c r="H5424" s="518"/>
      <c r="I5424" s="518"/>
      <c r="J5424" s="518"/>
      <c r="K5424" s="518"/>
      <c r="L5424" s="518"/>
      <c r="M5424" s="518"/>
      <c r="N5424" s="40"/>
      <c r="O5424" s="40"/>
      <c r="P5424" s="40"/>
      <c r="Q5424" s="40"/>
      <c r="R5424" s="68"/>
      <c r="S5424" s="69"/>
      <c r="T5424" s="14"/>
      <c r="U5424" s="20"/>
      <c r="V5424" s="1"/>
      <c r="W5424" s="1"/>
      <c r="X5424" s="1"/>
      <c r="Y5424" s="1"/>
      <c r="Z5424" s="13"/>
      <c r="AC5424" s="1"/>
    </row>
    <row r="5425" spans="1:29" s="751" customFormat="1" ht="24.75" customHeight="1" x14ac:dyDescent="0.15">
      <c r="A5425" s="527">
        <v>19</v>
      </c>
      <c r="B5425" s="518"/>
      <c r="C5425" s="518"/>
      <c r="D5425" s="518"/>
      <c r="E5425" s="518"/>
      <c r="F5425" s="518"/>
      <c r="G5425" s="518"/>
      <c r="H5425" s="518"/>
      <c r="I5425" s="518"/>
      <c r="J5425" s="518"/>
      <c r="K5425" s="518"/>
      <c r="L5425" s="518"/>
      <c r="M5425" s="518"/>
      <c r="N5425" s="40"/>
      <c r="O5425" s="40"/>
      <c r="P5425" s="40"/>
      <c r="Q5425" s="40"/>
      <c r="R5425" s="10"/>
      <c r="S5425" s="69"/>
      <c r="T5425" s="14"/>
      <c r="U5425" s="20"/>
      <c r="V5425" s="1"/>
      <c r="W5425" s="1"/>
      <c r="X5425" s="1"/>
      <c r="Y5425" s="1"/>
      <c r="Z5425" s="13"/>
      <c r="AC5425" s="1"/>
    </row>
    <row r="5426" spans="1:29" s="751" customFormat="1" ht="24.75" customHeight="1" x14ac:dyDescent="0.15">
      <c r="A5426" s="527">
        <v>20</v>
      </c>
      <c r="B5426" s="518"/>
      <c r="C5426" s="518"/>
      <c r="D5426" s="518"/>
      <c r="E5426" s="518"/>
      <c r="F5426" s="518"/>
      <c r="G5426" s="518"/>
      <c r="H5426" s="518"/>
      <c r="I5426" s="518"/>
      <c r="J5426" s="518"/>
      <c r="K5426" s="518"/>
      <c r="L5426" s="518"/>
      <c r="M5426" s="518"/>
      <c r="N5426" s="3"/>
      <c r="O5426" s="3"/>
      <c r="P5426" s="3"/>
      <c r="Q5426" s="3"/>
      <c r="R5426" s="9"/>
      <c r="S5426" s="4"/>
      <c r="T5426" s="14"/>
      <c r="U5426" s="20"/>
      <c r="V5426" s="1"/>
      <c r="W5426" s="1"/>
      <c r="X5426" s="1"/>
      <c r="Y5426" s="1"/>
      <c r="Z5426" s="13"/>
      <c r="AC5426" s="1"/>
    </row>
    <row r="5427" spans="1:29" s="751" customFormat="1" ht="24.75" customHeight="1" x14ac:dyDescent="0.15">
      <c r="A5427" s="527">
        <v>21</v>
      </c>
      <c r="B5427" s="518"/>
      <c r="C5427" s="518"/>
      <c r="D5427" s="518"/>
      <c r="E5427" s="518"/>
      <c r="F5427" s="518"/>
      <c r="G5427" s="518"/>
      <c r="H5427" s="518"/>
      <c r="I5427" s="518"/>
      <c r="J5427" s="518"/>
      <c r="K5427" s="518"/>
      <c r="L5427" s="518"/>
      <c r="M5427" s="518"/>
      <c r="N5427" s="4"/>
      <c r="O5427" s="4"/>
      <c r="P5427" s="4"/>
      <c r="Q5427" s="4"/>
      <c r="R5427" s="4"/>
      <c r="S5427" s="4"/>
      <c r="T5427" s="14"/>
      <c r="U5427" s="20"/>
      <c r="V5427" s="1"/>
      <c r="W5427" s="1"/>
      <c r="X5427" s="1"/>
      <c r="Y5427" s="1"/>
      <c r="Z5427" s="13"/>
      <c r="AC5427" s="1"/>
    </row>
    <row r="5428" spans="1:29" s="751" customFormat="1" ht="24.75" customHeight="1" x14ac:dyDescent="0.15">
      <c r="A5428" s="527">
        <v>22</v>
      </c>
      <c r="B5428" s="518"/>
      <c r="C5428" s="518"/>
      <c r="D5428" s="518"/>
      <c r="E5428" s="518"/>
      <c r="F5428" s="518"/>
      <c r="G5428" s="518"/>
      <c r="H5428" s="518"/>
      <c r="I5428" s="518"/>
      <c r="J5428" s="518"/>
      <c r="K5428" s="518"/>
      <c r="L5428" s="518"/>
      <c r="M5428" s="518"/>
      <c r="N5428" s="4"/>
      <c r="O5428" s="4"/>
      <c r="P5428" s="4"/>
      <c r="Q5428" s="4"/>
      <c r="R5428" s="4"/>
      <c r="S5428" s="4"/>
      <c r="T5428" s="14"/>
      <c r="U5428" s="20"/>
      <c r="V5428" s="1"/>
      <c r="W5428" s="1"/>
      <c r="X5428" s="1"/>
      <c r="Y5428" s="1"/>
      <c r="Z5428" s="13"/>
      <c r="AC5428" s="1"/>
    </row>
    <row r="5429" spans="1:29" s="751" customFormat="1" ht="24.75" customHeight="1" x14ac:dyDescent="0.15">
      <c r="A5429" s="527">
        <v>23</v>
      </c>
      <c r="B5429" s="518"/>
      <c r="C5429" s="518"/>
      <c r="D5429" s="518"/>
      <c r="E5429" s="518"/>
      <c r="F5429" s="518"/>
      <c r="G5429" s="518"/>
      <c r="H5429" s="518"/>
      <c r="I5429" s="518"/>
      <c r="J5429" s="518"/>
      <c r="K5429" s="518"/>
      <c r="L5429" s="518"/>
      <c r="M5429" s="518"/>
      <c r="N5429" s="4"/>
      <c r="O5429" s="4"/>
      <c r="P5429" s="4"/>
      <c r="Q5429" s="4"/>
      <c r="R5429" s="4"/>
      <c r="S5429" s="4"/>
      <c r="T5429" s="14"/>
      <c r="U5429" s="20"/>
      <c r="V5429" s="1"/>
      <c r="W5429" s="1"/>
      <c r="X5429" s="1"/>
      <c r="Y5429" s="1"/>
      <c r="Z5429" s="13"/>
      <c r="AC5429" s="1"/>
    </row>
    <row r="5430" spans="1:29" s="751" customFormat="1" ht="24.75" customHeight="1" x14ac:dyDescent="0.15">
      <c r="A5430" s="527">
        <v>24</v>
      </c>
      <c r="B5430" s="518"/>
      <c r="C5430" s="518"/>
      <c r="D5430" s="518"/>
      <c r="E5430" s="518"/>
      <c r="F5430" s="518"/>
      <c r="G5430" s="518"/>
      <c r="H5430" s="518"/>
      <c r="I5430" s="518"/>
      <c r="J5430" s="518"/>
      <c r="K5430" s="518"/>
      <c r="L5430" s="518"/>
      <c r="M5430" s="518"/>
      <c r="N5430" s="4"/>
      <c r="O5430" s="4"/>
      <c r="P5430" s="4"/>
      <c r="Q5430" s="4"/>
      <c r="R5430" s="4"/>
      <c r="S5430" s="4"/>
      <c r="T5430" s="14"/>
      <c r="U5430" s="20"/>
      <c r="V5430" s="1"/>
      <c r="W5430" s="1"/>
      <c r="X5430" s="1"/>
      <c r="Y5430" s="1"/>
      <c r="Z5430" s="13"/>
      <c r="AC5430" s="1"/>
    </row>
    <row r="5431" spans="1:29" s="751" customFormat="1" ht="24.75" customHeight="1" x14ac:dyDescent="0.15">
      <c r="A5431" s="527">
        <v>25</v>
      </c>
      <c r="B5431" s="518"/>
      <c r="C5431" s="518"/>
      <c r="D5431" s="518"/>
      <c r="E5431" s="518"/>
      <c r="F5431" s="518"/>
      <c r="G5431" s="518"/>
      <c r="H5431" s="518"/>
      <c r="I5431" s="518"/>
      <c r="J5431" s="518"/>
      <c r="K5431" s="518"/>
      <c r="L5431" s="518"/>
      <c r="M5431" s="518"/>
      <c r="N5431" s="4"/>
      <c r="O5431" s="4"/>
      <c r="P5431" s="4"/>
      <c r="Q5431" s="4"/>
      <c r="R5431" s="4"/>
      <c r="S5431" s="4"/>
      <c r="T5431" s="14"/>
      <c r="U5431" s="20"/>
      <c r="V5431" s="1"/>
      <c r="W5431" s="1"/>
      <c r="X5431" s="1"/>
      <c r="Y5431" s="1"/>
      <c r="Z5431" s="13"/>
      <c r="AC5431" s="1"/>
    </row>
    <row r="5432" spans="1:29" s="751" customFormat="1" ht="24.75" customHeight="1" x14ac:dyDescent="0.15">
      <c r="A5432" s="527">
        <v>26</v>
      </c>
      <c r="B5432" s="518"/>
      <c r="C5432" s="29"/>
      <c r="D5432" s="29"/>
      <c r="E5432" s="29"/>
      <c r="F5432" s="29"/>
      <c r="G5432" s="29"/>
      <c r="H5432" s="29"/>
      <c r="I5432" s="29"/>
      <c r="J5432" s="29"/>
      <c r="K5432" s="29"/>
      <c r="L5432" s="29"/>
      <c r="M5432" s="29"/>
      <c r="N5432" s="4"/>
      <c r="O5432" s="4"/>
      <c r="P5432" s="4"/>
      <c r="Q5432" s="4"/>
      <c r="R5432" s="4"/>
      <c r="S5432" s="4"/>
      <c r="T5432" s="14"/>
      <c r="U5432" s="20"/>
      <c r="V5432" s="1"/>
      <c r="W5432" s="1"/>
      <c r="X5432" s="1"/>
      <c r="Y5432" s="1"/>
      <c r="Z5432" s="13"/>
      <c r="AC5432" s="1"/>
    </row>
    <row r="5433" spans="1:29" s="751" customFormat="1" ht="24.75" customHeight="1" x14ac:dyDescent="0.15">
      <c r="A5433" s="527">
        <v>27</v>
      </c>
      <c r="B5433" s="518"/>
      <c r="C5433" s="29"/>
      <c r="D5433" s="29"/>
      <c r="E5433" s="29"/>
      <c r="F5433" s="29"/>
      <c r="G5433" s="29"/>
      <c r="H5433" s="29"/>
      <c r="I5433" s="29"/>
      <c r="J5433" s="29"/>
      <c r="K5433" s="29"/>
      <c r="L5433" s="29"/>
      <c r="M5433" s="29"/>
      <c r="N5433" s="4"/>
      <c r="O5433" s="4"/>
      <c r="P5433" s="4"/>
      <c r="Q5433" s="4"/>
      <c r="R5433" s="4"/>
      <c r="S5433" s="4"/>
      <c r="T5433" s="14"/>
      <c r="U5433" s="20"/>
      <c r="V5433" s="1"/>
      <c r="W5433" s="1"/>
      <c r="X5433" s="1"/>
      <c r="Y5433" s="1"/>
      <c r="Z5433" s="13"/>
      <c r="AC5433" s="1"/>
    </row>
    <row r="5434" spans="1:29" s="751" customFormat="1" ht="24.75" customHeight="1" x14ac:dyDescent="0.15">
      <c r="A5434" s="527">
        <v>28</v>
      </c>
      <c r="B5434" s="518"/>
      <c r="C5434" s="29"/>
      <c r="D5434" s="29"/>
      <c r="E5434" s="29"/>
      <c r="F5434" s="29"/>
      <c r="G5434" s="29"/>
      <c r="H5434" s="29"/>
      <c r="I5434" s="29"/>
      <c r="J5434" s="29"/>
      <c r="K5434" s="29"/>
      <c r="L5434" s="29"/>
      <c r="M5434" s="29"/>
      <c r="N5434" s="4"/>
      <c r="O5434" s="4"/>
      <c r="P5434" s="4"/>
      <c r="Q5434" s="4"/>
      <c r="R5434" s="4"/>
      <c r="S5434" s="4"/>
      <c r="T5434" s="14"/>
      <c r="U5434" s="20"/>
      <c r="V5434" s="1"/>
      <c r="W5434" s="1"/>
      <c r="X5434" s="1"/>
      <c r="Y5434" s="1"/>
      <c r="Z5434" s="13"/>
      <c r="AC5434" s="1"/>
    </row>
    <row r="5435" spans="1:29" s="751" customFormat="1" ht="24.75" customHeight="1" x14ac:dyDescent="0.15">
      <c r="A5435" s="527">
        <v>29</v>
      </c>
      <c r="B5435" s="518"/>
      <c r="C5435" s="4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14"/>
      <c r="U5435" s="20"/>
      <c r="V5435" s="1"/>
      <c r="W5435" s="1"/>
      <c r="X5435" s="1"/>
      <c r="Y5435" s="1"/>
      <c r="Z5435" s="13"/>
      <c r="AC5435" s="1"/>
    </row>
    <row r="5436" spans="1:29" s="751" customFormat="1" ht="24.75" customHeight="1" x14ac:dyDescent="0.15">
      <c r="A5436" s="527">
        <v>30</v>
      </c>
      <c r="B5436" s="45"/>
      <c r="C5436" s="45"/>
      <c r="D5436" s="45"/>
      <c r="E5436" s="45"/>
      <c r="F5436" s="29"/>
      <c r="G5436" s="45"/>
      <c r="H5436" s="45"/>
      <c r="I5436" s="45"/>
      <c r="J5436" s="45"/>
      <c r="K5436" s="45"/>
      <c r="L5436" s="45"/>
      <c r="M5436" s="45"/>
      <c r="N5436" s="45"/>
      <c r="O5436" s="45"/>
      <c r="P5436" s="45"/>
      <c r="Q5436" s="45"/>
      <c r="R5436" s="45"/>
      <c r="S5436" s="45"/>
      <c r="T5436" s="46"/>
      <c r="U5436" s="47"/>
      <c r="V5436" s="1"/>
      <c r="W5436" s="1"/>
      <c r="X5436" s="1"/>
      <c r="Y5436" s="1"/>
      <c r="Z5436" s="13"/>
      <c r="AC5436" s="1"/>
    </row>
    <row r="5437" spans="1:29" s="751" customFormat="1" ht="24.75" customHeight="1" x14ac:dyDescent="0.15">
      <c r="A5437" s="527">
        <v>31</v>
      </c>
      <c r="B5437" s="45"/>
      <c r="C5437" s="45"/>
      <c r="D5437" s="45"/>
      <c r="E5437" s="45"/>
      <c r="F5437" s="45"/>
      <c r="G5437" s="45"/>
      <c r="H5437" s="45"/>
      <c r="I5437" s="45"/>
      <c r="J5437" s="45"/>
      <c r="K5437" s="45"/>
      <c r="L5437" s="45"/>
      <c r="M5437" s="45"/>
      <c r="N5437" s="45"/>
      <c r="O5437" s="45"/>
      <c r="P5437" s="45"/>
      <c r="Q5437" s="45"/>
      <c r="R5437" s="45"/>
      <c r="S5437" s="45"/>
      <c r="T5437" s="46"/>
      <c r="U5437" s="47"/>
      <c r="V5437" s="1"/>
      <c r="W5437" s="1"/>
      <c r="X5437" s="1"/>
      <c r="Y5437" s="1"/>
      <c r="Z5437" s="13"/>
      <c r="AC5437" s="1"/>
    </row>
    <row r="5438" spans="1:29" s="751" customFormat="1" ht="24.75" customHeight="1" x14ac:dyDescent="0.15">
      <c r="A5438" s="527">
        <v>32</v>
      </c>
      <c r="B5438" s="45"/>
      <c r="C5438" s="45"/>
      <c r="D5438" s="45"/>
      <c r="E5438" s="45"/>
      <c r="F5438" s="45"/>
      <c r="G5438" s="45"/>
      <c r="H5438" s="45"/>
      <c r="I5438" s="45"/>
      <c r="J5438" s="45"/>
      <c r="K5438" s="45"/>
      <c r="L5438" s="45"/>
      <c r="M5438" s="45"/>
      <c r="N5438" s="45"/>
      <c r="O5438" s="45"/>
      <c r="P5438" s="45"/>
      <c r="Q5438" s="45"/>
      <c r="R5438" s="45"/>
      <c r="S5438" s="45"/>
      <c r="T5438" s="46"/>
      <c r="U5438" s="47"/>
      <c r="V5438" s="1"/>
      <c r="W5438" s="1"/>
      <c r="X5438" s="1"/>
      <c r="Y5438" s="1"/>
      <c r="Z5438" s="13"/>
      <c r="AC5438" s="1"/>
    </row>
    <row r="5439" spans="1:29" s="751" customFormat="1" ht="24.75" customHeight="1" thickBot="1" x14ac:dyDescent="0.2">
      <c r="A5439" s="456">
        <v>33</v>
      </c>
      <c r="B5439" s="12"/>
      <c r="C5439" s="12"/>
      <c r="D5439" s="12"/>
      <c r="E5439" s="12"/>
      <c r="F5439" s="12"/>
      <c r="G5439" s="12"/>
      <c r="H5439" s="12"/>
      <c r="I5439" s="12"/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31"/>
      <c r="U5439" s="32"/>
      <c r="V5439" s="1"/>
      <c r="W5439" s="1"/>
      <c r="X5439" s="1"/>
      <c r="Y5439" s="1"/>
      <c r="Z5439" s="13"/>
      <c r="AC5439" s="1"/>
    </row>
    <row r="5440" spans="1:29" s="751" customFormat="1" ht="20.100000000000001" customHeight="1" thickBot="1" x14ac:dyDescent="0.2">
      <c r="A5440" s="1522" t="s">
        <v>4</v>
      </c>
      <c r="B5440" s="1523"/>
      <c r="C5440" s="1574" t="s">
        <v>1018</v>
      </c>
      <c r="D5440" s="1574"/>
      <c r="E5440" s="1574"/>
      <c r="F5440" s="1575"/>
      <c r="G5440" s="13"/>
      <c r="H5440" s="13"/>
      <c r="I5440" s="13"/>
      <c r="J5440" s="13"/>
      <c r="K5440" s="13"/>
      <c r="L5440" s="13"/>
      <c r="M5440" s="13"/>
      <c r="N5440" s="13"/>
      <c r="O5440" s="13"/>
      <c r="P5440" s="13"/>
      <c r="Q5440" s="13"/>
      <c r="R5440" s="13"/>
      <c r="S5440" s="13"/>
      <c r="T5440" s="467"/>
      <c r="U5440" s="467"/>
      <c r="V5440" s="1"/>
      <c r="W5440" s="1"/>
      <c r="X5440" s="1"/>
      <c r="Y5440" s="1"/>
      <c r="Z5440" s="13"/>
      <c r="AC5440" s="1"/>
    </row>
    <row r="5441" spans="1:27" ht="31.5" customHeight="1" thickBot="1" x14ac:dyDescent="0.2">
      <c r="A5441" s="1476" t="s">
        <v>599</v>
      </c>
      <c r="B5441" s="1477"/>
      <c r="C5441" s="1477"/>
      <c r="D5441" s="1477"/>
      <c r="E5441" s="1478"/>
      <c r="F5441" s="602" t="s">
        <v>1766</v>
      </c>
      <c r="H5441" s="1479" t="s">
        <v>600</v>
      </c>
      <c r="I5441" s="1480"/>
      <c r="J5441" s="1480"/>
      <c r="K5441" s="5" t="s">
        <v>591</v>
      </c>
      <c r="L5441" s="1457" t="s">
        <v>601</v>
      </c>
      <c r="M5441" s="1457"/>
      <c r="N5441" s="1458"/>
      <c r="P5441" s="6"/>
      <c r="Q5441" s="6"/>
      <c r="R5441" s="6"/>
      <c r="T5441" s="1524" t="s">
        <v>592</v>
      </c>
      <c r="U5441" s="1525"/>
      <c r="V5441" s="34">
        <f>V5443/V5448</f>
        <v>1.3958333333333333E-2</v>
      </c>
      <c r="W5441" s="34">
        <f>W5443/W5448</f>
        <v>1.3958333333333333E-2</v>
      </c>
      <c r="X5441" s="35">
        <f>AVERAGE(V5441,W5441)</f>
        <v>1.3958333333333333E-2</v>
      </c>
      <c r="Y5441" s="380" t="s">
        <v>589</v>
      </c>
      <c r="Z5441" s="381">
        <f>ROUND(X5441*1440,0)/1440</f>
        <v>1.3888888888888888E-2</v>
      </c>
      <c r="AA5441" s="2"/>
    </row>
    <row r="5442" spans="1:27" ht="9" customHeight="1" thickBot="1" x14ac:dyDescent="0.2">
      <c r="V5442" s="34">
        <v>0.23958333333333334</v>
      </c>
      <c r="W5442" s="34">
        <v>0.23958333333333334</v>
      </c>
      <c r="X5442" s="2"/>
      <c r="Y5442" s="471"/>
      <c r="AA5442" s="2"/>
    </row>
    <row r="5443" spans="1:27" ht="19.5" customHeight="1" thickBot="1" x14ac:dyDescent="0.2">
      <c r="A5443" s="1481" t="s">
        <v>593</v>
      </c>
      <c r="B5443" s="1452"/>
      <c r="C5443" s="1481" t="s">
        <v>596</v>
      </c>
      <c r="D5443" s="1451"/>
      <c r="E5443" s="1452"/>
      <c r="F5443" s="190"/>
      <c r="G5443" s="190"/>
      <c r="H5443" s="190"/>
      <c r="I5443" s="190"/>
      <c r="J5443" s="66"/>
      <c r="K5443" s="382"/>
      <c r="N5443" s="1463" t="s">
        <v>590</v>
      </c>
      <c r="O5443" s="1464"/>
      <c r="P5443" s="1465">
        <v>20</v>
      </c>
      <c r="Q5443" s="1466"/>
      <c r="S5443" s="7" t="s">
        <v>594</v>
      </c>
      <c r="T5443" s="1555">
        <v>3.8194444444444441E-2</v>
      </c>
      <c r="U5443" s="1556"/>
      <c r="V5443" s="34">
        <f>V5444-V5442</f>
        <v>0.69791666666666663</v>
      </c>
      <c r="W5443" s="34">
        <f>W5444-W5442</f>
        <v>0.69791666666666663</v>
      </c>
      <c r="X5443" s="2"/>
      <c r="Y5443" s="471"/>
      <c r="AA5443" s="2"/>
    </row>
    <row r="5444" spans="1:27" ht="9" customHeight="1" thickBot="1" x14ac:dyDescent="0.2">
      <c r="V5444" s="34">
        <v>0.9375</v>
      </c>
      <c r="W5444" s="34">
        <v>0.9375</v>
      </c>
      <c r="X5444" s="2"/>
      <c r="Y5444" s="471"/>
      <c r="AA5444" s="2"/>
    </row>
    <row r="5445" spans="1:27" ht="19.5" customHeight="1" x14ac:dyDescent="0.15">
      <c r="A5445" s="1572" t="s">
        <v>597</v>
      </c>
      <c r="B5445" s="1461">
        <v>1</v>
      </c>
      <c r="C5445" s="1540"/>
      <c r="D5445" s="1461">
        <v>2</v>
      </c>
      <c r="E5445" s="1540"/>
      <c r="F5445" s="1461">
        <v>3</v>
      </c>
      <c r="G5445" s="1540"/>
      <c r="H5445" s="1461">
        <v>4</v>
      </c>
      <c r="I5445" s="1540"/>
      <c r="J5445" s="1461">
        <v>5</v>
      </c>
      <c r="K5445" s="1540"/>
      <c r="L5445" s="1461">
        <v>6</v>
      </c>
      <c r="M5445" s="1540"/>
      <c r="N5445" s="1461">
        <v>7</v>
      </c>
      <c r="O5445" s="1540"/>
      <c r="P5445" s="1461">
        <v>8</v>
      </c>
      <c r="Q5445" s="1540"/>
      <c r="R5445" s="1461">
        <v>9</v>
      </c>
      <c r="S5445" s="1540"/>
      <c r="T5445" s="1461">
        <v>10</v>
      </c>
      <c r="U5445" s="1462"/>
      <c r="V5445" s="34"/>
      <c r="W5445" s="34"/>
      <c r="X5445" s="2"/>
      <c r="Y5445" s="471"/>
      <c r="AA5445" s="2"/>
    </row>
    <row r="5446" spans="1:27" ht="19.5" customHeight="1" x14ac:dyDescent="0.15">
      <c r="A5446" s="1573"/>
      <c r="B5446" s="9" t="s">
        <v>602</v>
      </c>
      <c r="C5446" s="9" t="s">
        <v>603</v>
      </c>
      <c r="D5446" s="9" t="s">
        <v>588</v>
      </c>
      <c r="E5446" s="9" t="s">
        <v>71</v>
      </c>
      <c r="F5446" s="9" t="s">
        <v>588</v>
      </c>
      <c r="G5446" s="9" t="s">
        <v>71</v>
      </c>
      <c r="H5446" s="9" t="s">
        <v>588</v>
      </c>
      <c r="I5446" s="9" t="s">
        <v>71</v>
      </c>
      <c r="J5446" s="9" t="s">
        <v>588</v>
      </c>
      <c r="K5446" s="9" t="s">
        <v>71</v>
      </c>
      <c r="L5446" s="9" t="s">
        <v>588</v>
      </c>
      <c r="M5446" s="9" t="s">
        <v>71</v>
      </c>
      <c r="N5446" s="9" t="s">
        <v>588</v>
      </c>
      <c r="O5446" s="9" t="s">
        <v>71</v>
      </c>
      <c r="P5446" s="9" t="s">
        <v>588</v>
      </c>
      <c r="Q5446" s="9" t="s">
        <v>71</v>
      </c>
      <c r="R5446" s="9"/>
      <c r="S5446" s="9"/>
      <c r="T5446" s="9"/>
      <c r="U5446" s="116"/>
      <c r="V5446" s="472"/>
      <c r="W5446" s="472"/>
      <c r="X5446" s="2"/>
      <c r="Y5446" s="471"/>
      <c r="AA5446" s="2"/>
    </row>
    <row r="5447" spans="1:27" ht="24.75" customHeight="1" x14ac:dyDescent="0.15">
      <c r="A5447" s="57">
        <v>1</v>
      </c>
      <c r="B5447" s="475"/>
      <c r="C5447" s="474">
        <v>0.23958333333333334</v>
      </c>
      <c r="D5447" s="475">
        <v>0.29166666666666669</v>
      </c>
      <c r="E5447" s="475">
        <v>0.32986111111111116</v>
      </c>
      <c r="F5447" s="475">
        <v>0.38541666666666674</v>
      </c>
      <c r="G5447" s="475">
        <v>0.42638888888888898</v>
      </c>
      <c r="H5447" s="475">
        <v>0.49722222222222229</v>
      </c>
      <c r="I5447" s="475">
        <v>0.53611111111111132</v>
      </c>
      <c r="J5447" s="475">
        <v>0.60486111111111107</v>
      </c>
      <c r="K5447" s="40">
        <v>0.64375000000000004</v>
      </c>
      <c r="L5447" s="109">
        <v>0.71249999999999991</v>
      </c>
      <c r="M5447" s="109">
        <v>0.75694444444444464</v>
      </c>
      <c r="N5447" s="110">
        <v>0.81597222222222199</v>
      </c>
      <c r="O5447" s="110">
        <v>0.85208333333333341</v>
      </c>
      <c r="P5447" s="110">
        <v>0.89583333333333282</v>
      </c>
      <c r="Q5447" s="110">
        <v>0.93749999999999978</v>
      </c>
      <c r="R5447" s="820"/>
      <c r="S5447" s="315"/>
      <c r="T5447" s="26"/>
      <c r="U5447" s="316"/>
      <c r="V5447" s="111">
        <f>COUNTA(B5447:U5453)</f>
        <v>100</v>
      </c>
      <c r="W5447" s="22">
        <f>V5447/7/2</f>
        <v>7.1428571428571432</v>
      </c>
      <c r="X5447" s="2"/>
      <c r="Y5447" s="104"/>
      <c r="Z5447" s="467"/>
      <c r="AA5447" s="2" t="s">
        <v>152</v>
      </c>
    </row>
    <row r="5448" spans="1:27" ht="24.75" customHeight="1" x14ac:dyDescent="0.15">
      <c r="A5448" s="349">
        <v>2</v>
      </c>
      <c r="B5448" s="475"/>
      <c r="C5448" s="475">
        <v>0.25</v>
      </c>
      <c r="D5448" s="819">
        <v>0.30902777777777779</v>
      </c>
      <c r="E5448" s="475">
        <v>0.34722222222222227</v>
      </c>
      <c r="F5448" s="475">
        <v>0.40277777777777785</v>
      </c>
      <c r="G5448" s="475">
        <v>0.44166666666666676</v>
      </c>
      <c r="H5448" s="475">
        <v>0.51111111111111118</v>
      </c>
      <c r="I5448" s="475">
        <v>0.5506944444444446</v>
      </c>
      <c r="J5448" s="475">
        <v>0.62152777777777779</v>
      </c>
      <c r="K5448" s="40">
        <v>0.66041666666666676</v>
      </c>
      <c r="L5448" s="109">
        <v>0.72638888888888875</v>
      </c>
      <c r="M5448" s="109">
        <v>0.77361111111111136</v>
      </c>
      <c r="N5448" s="110">
        <v>0.8277777777777775</v>
      </c>
      <c r="O5448" s="110">
        <v>0.86388888888888893</v>
      </c>
      <c r="P5448" s="110">
        <v>0.90972222222222165</v>
      </c>
      <c r="Q5448" s="110"/>
      <c r="R5448" s="820"/>
      <c r="S5448" s="315"/>
      <c r="T5448" s="26"/>
      <c r="U5448" s="316"/>
      <c r="V5448" s="23">
        <f>COUNTA(B5447:B5453,D5447:D5453,F5447:F5453,H5447:H5453,J5447:J5453,L5447:L5453,N5447:N5453,P5447:P5453,R5447:R5453,T5447:T5453)</f>
        <v>50</v>
      </c>
      <c r="W5448" s="23">
        <f>COUNTA(C5447:C5453,E5447:E5453,G5447:G5453,I5447:I5453,K5447:K5453,M5447:M5453,O5447:O5453,Q5447:Q5453,S5447:S5453,U5447:U5453)</f>
        <v>50</v>
      </c>
      <c r="X5448" s="2"/>
      <c r="Y5448" s="1">
        <f>(V5448+W5448)/2</f>
        <v>50</v>
      </c>
      <c r="Z5448" s="467"/>
      <c r="AA5448" s="751" t="s">
        <v>604</v>
      </c>
    </row>
    <row r="5449" spans="1:27" ht="24.75" customHeight="1" x14ac:dyDescent="0.15">
      <c r="A5449" s="349">
        <v>3</v>
      </c>
      <c r="B5449" s="475"/>
      <c r="C5449" s="475">
        <v>0.26041666666666669</v>
      </c>
      <c r="D5449" s="819">
        <v>0.31944444444444448</v>
      </c>
      <c r="E5449" s="475">
        <v>0.36250000000000004</v>
      </c>
      <c r="F5449" s="475">
        <v>0.41944444444444451</v>
      </c>
      <c r="G5449" s="475">
        <v>0.45694444444444454</v>
      </c>
      <c r="H5449" s="475">
        <v>0.52500000000000002</v>
      </c>
      <c r="I5449" s="475">
        <v>0.56458333333333344</v>
      </c>
      <c r="J5449" s="475">
        <v>0.63680555555555551</v>
      </c>
      <c r="K5449" s="40">
        <v>0.67638888888888904</v>
      </c>
      <c r="L5449" s="109">
        <v>0.74166666666666647</v>
      </c>
      <c r="M5449" s="109">
        <v>0.79027777777777808</v>
      </c>
      <c r="N5449" s="110">
        <v>0.83958333333333302</v>
      </c>
      <c r="O5449" s="110">
        <v>0.875</v>
      </c>
      <c r="P5449" s="110">
        <v>0.92361111111111049</v>
      </c>
      <c r="Q5449" s="110"/>
      <c r="R5449" s="820"/>
      <c r="S5449" s="315"/>
      <c r="T5449" s="26"/>
      <c r="U5449" s="316"/>
      <c r="V5449" s="534"/>
      <c r="W5449" s="534"/>
      <c r="X5449" s="2"/>
      <c r="Y5449" s="1" t="s">
        <v>605</v>
      </c>
      <c r="Z5449" s="467"/>
      <c r="AA5449" s="751" t="s">
        <v>604</v>
      </c>
    </row>
    <row r="5450" spans="1:27" ht="24.75" customHeight="1" x14ac:dyDescent="0.15">
      <c r="A5450" s="349">
        <v>4</v>
      </c>
      <c r="B5450" s="474" t="s">
        <v>606</v>
      </c>
      <c r="C5450" s="475">
        <v>0.27361111111111114</v>
      </c>
      <c r="D5450" s="819">
        <v>0.32986111111111116</v>
      </c>
      <c r="E5450" s="475">
        <v>0.37430555555555561</v>
      </c>
      <c r="F5450" s="475">
        <v>0.4333333333333334</v>
      </c>
      <c r="G5450" s="475">
        <v>0.47152777777777788</v>
      </c>
      <c r="H5450" s="475">
        <v>0.54027777777777775</v>
      </c>
      <c r="I5450" s="475">
        <v>0.57986111111111116</v>
      </c>
      <c r="J5450" s="475">
        <v>0.65069444444444435</v>
      </c>
      <c r="K5450" s="40">
        <v>0.69097222222222232</v>
      </c>
      <c r="L5450" s="109">
        <v>0.7569444444444442</v>
      </c>
      <c r="M5450" s="109">
        <v>0.80277777777777803</v>
      </c>
      <c r="N5450" s="110">
        <v>0.85208333333333297</v>
      </c>
      <c r="O5450" s="110">
        <v>0.88541666666666663</v>
      </c>
      <c r="P5450" s="110">
        <v>0.93749999999999933</v>
      </c>
      <c r="Q5450" s="110"/>
      <c r="R5450" s="820"/>
      <c r="S5450" s="315"/>
      <c r="T5450" s="26"/>
      <c r="U5450" s="316"/>
      <c r="V5450" s="115">
        <f t="shared" ref="V5450:V5458" si="70">I5450-I5449</f>
        <v>1.5277777777777724E-2</v>
      </c>
      <c r="W5450" s="115" t="e">
        <f>J5447-#REF!</f>
        <v>#REF!</v>
      </c>
      <c r="X5450" s="2"/>
      <c r="Y5450" s="104"/>
      <c r="Z5450" s="467"/>
      <c r="AA5450" s="751" t="s">
        <v>607</v>
      </c>
    </row>
    <row r="5451" spans="1:27" ht="24.75" customHeight="1" x14ac:dyDescent="0.15">
      <c r="A5451" s="57">
        <v>5</v>
      </c>
      <c r="B5451" s="474">
        <v>0.23958333333333334</v>
      </c>
      <c r="C5451" s="475">
        <v>0.28472222222222227</v>
      </c>
      <c r="D5451" s="819">
        <v>0.34027777777777785</v>
      </c>
      <c r="E5451" s="475">
        <v>0.38680555555555562</v>
      </c>
      <c r="F5451" s="475">
        <v>0.44791666666666674</v>
      </c>
      <c r="G5451" s="475">
        <v>0.48680555555555566</v>
      </c>
      <c r="H5451" s="475">
        <v>0.55555555555555547</v>
      </c>
      <c r="I5451" s="475">
        <v>0.59513888888888888</v>
      </c>
      <c r="J5451" s="475">
        <v>0.66597222222222208</v>
      </c>
      <c r="K5451" s="40">
        <v>0.7055555555555556</v>
      </c>
      <c r="L5451" s="109">
        <v>0.77222222222222192</v>
      </c>
      <c r="M5451" s="109">
        <v>0.81527777777777799</v>
      </c>
      <c r="N5451" s="110">
        <v>0.86319444444444404</v>
      </c>
      <c r="O5451" s="110">
        <v>0.89583333333333326</v>
      </c>
      <c r="P5451" s="110"/>
      <c r="Q5451" s="110"/>
      <c r="R5451" s="820"/>
      <c r="S5451" s="315"/>
      <c r="T5451" s="26"/>
      <c r="U5451" s="316"/>
      <c r="V5451" s="115">
        <f t="shared" si="70"/>
        <v>1.5277777777777724E-2</v>
      </c>
      <c r="W5451" s="115">
        <f>J5448-J5447</f>
        <v>1.6666666666666718E-2</v>
      </c>
      <c r="X5451" s="2"/>
      <c r="Y5451" s="104"/>
      <c r="Z5451" s="467"/>
      <c r="AA5451" s="2" t="s">
        <v>152</v>
      </c>
    </row>
    <row r="5452" spans="1:27" ht="24.75" customHeight="1" x14ac:dyDescent="0.15">
      <c r="A5452" s="349">
        <v>6</v>
      </c>
      <c r="B5452" s="475">
        <v>0.25694444444444448</v>
      </c>
      <c r="C5452" s="475">
        <v>0.29861111111111116</v>
      </c>
      <c r="D5452" s="819">
        <v>0.35069444444444453</v>
      </c>
      <c r="E5452" s="475">
        <v>0.39930555555555564</v>
      </c>
      <c r="F5452" s="475">
        <v>0.46388888888888896</v>
      </c>
      <c r="G5452" s="475">
        <v>0.50277777777777788</v>
      </c>
      <c r="H5452" s="475">
        <v>0.57083333333333319</v>
      </c>
      <c r="I5452" s="475">
        <v>0.61041666666666661</v>
      </c>
      <c r="J5452" s="475">
        <v>0.68194444444444435</v>
      </c>
      <c r="K5452" s="40">
        <v>0.72222222222222232</v>
      </c>
      <c r="L5452" s="109">
        <v>0.7881944444444442</v>
      </c>
      <c r="M5452" s="109">
        <v>0.82916666666666683</v>
      </c>
      <c r="N5452" s="110">
        <v>0.87430555555555511</v>
      </c>
      <c r="O5452" s="110">
        <v>0.9097222222222221</v>
      </c>
      <c r="P5452" s="110"/>
      <c r="Q5452" s="110"/>
      <c r="R5452" s="820"/>
      <c r="S5452" s="315"/>
      <c r="T5452" s="26"/>
      <c r="U5452" s="316"/>
      <c r="V5452" s="115">
        <f t="shared" si="70"/>
        <v>1.5277777777777724E-2</v>
      </c>
      <c r="W5452" s="115"/>
      <c r="X5452" s="2"/>
      <c r="Y5452" s="467"/>
      <c r="Z5452" s="467"/>
      <c r="AA5452" s="2" t="s">
        <v>152</v>
      </c>
    </row>
    <row r="5453" spans="1:27" ht="24.75" customHeight="1" x14ac:dyDescent="0.15">
      <c r="A5453" s="57">
        <v>7</v>
      </c>
      <c r="B5453" s="475">
        <v>0.27430555555555558</v>
      </c>
      <c r="C5453" s="475">
        <v>0.31388888888888894</v>
      </c>
      <c r="D5453" s="475">
        <v>0.36805555555555564</v>
      </c>
      <c r="E5453" s="475">
        <v>0.41180555555555565</v>
      </c>
      <c r="F5453" s="475">
        <v>0.48055555555555562</v>
      </c>
      <c r="G5453" s="475">
        <v>0.5194444444444446</v>
      </c>
      <c r="H5453" s="475">
        <v>0.58749999999999991</v>
      </c>
      <c r="I5453" s="475">
        <v>0.62708333333333333</v>
      </c>
      <c r="J5453" s="475">
        <v>0.69861111111111107</v>
      </c>
      <c r="K5453" s="40">
        <v>0.73958333333333348</v>
      </c>
      <c r="L5453" s="109">
        <v>0.80416666666666647</v>
      </c>
      <c r="M5453" s="109">
        <v>0.84166666666666679</v>
      </c>
      <c r="N5453" s="110">
        <v>0.88541666666666619</v>
      </c>
      <c r="O5453" s="110">
        <v>0.92361111111111094</v>
      </c>
      <c r="P5453" s="110"/>
      <c r="Q5453" s="110"/>
      <c r="R5453" s="820"/>
      <c r="S5453" s="315"/>
      <c r="T5453" s="26"/>
      <c r="U5453" s="316"/>
      <c r="V5453" s="115">
        <f t="shared" si="70"/>
        <v>1.6666666666666718E-2</v>
      </c>
      <c r="W5453" s="115"/>
      <c r="X5453" s="2"/>
      <c r="Y5453" s="467"/>
      <c r="Z5453" s="467"/>
      <c r="AA5453" s="2" t="s">
        <v>152</v>
      </c>
    </row>
    <row r="5454" spans="1:27" ht="24.75" customHeight="1" x14ac:dyDescent="0.15">
      <c r="A5454" s="57">
        <v>8</v>
      </c>
      <c r="B5454" s="474"/>
      <c r="C5454" s="475"/>
      <c r="D5454" s="475"/>
      <c r="E5454" s="475"/>
      <c r="F5454" s="475"/>
      <c r="G5454" s="475"/>
      <c r="H5454" s="475"/>
      <c r="I5454" s="475"/>
      <c r="J5454" s="475"/>
      <c r="K5454" s="40"/>
      <c r="L5454" s="818"/>
      <c r="M5454" s="818"/>
      <c r="N5454" s="110"/>
      <c r="O5454" s="110"/>
      <c r="P5454" s="110"/>
      <c r="Q5454" s="110"/>
      <c r="R5454" s="820"/>
      <c r="S5454" s="315"/>
      <c r="T5454" s="26"/>
      <c r="U5454" s="316"/>
      <c r="V5454" s="115">
        <f t="shared" si="70"/>
        <v>-0.62708333333333333</v>
      </c>
      <c r="W5454" s="115"/>
      <c r="X5454" s="2"/>
      <c r="Y5454" s="467"/>
      <c r="Z5454" s="467"/>
      <c r="AA5454" s="2"/>
    </row>
    <row r="5455" spans="1:27" ht="24.75" customHeight="1" x14ac:dyDescent="0.15">
      <c r="A5455" s="57">
        <v>9</v>
      </c>
      <c r="B5455" s="474"/>
      <c r="C5455" s="475"/>
      <c r="D5455" s="475"/>
      <c r="E5455" s="475"/>
      <c r="F5455" s="475"/>
      <c r="G5455" s="475"/>
      <c r="H5455" s="475"/>
      <c r="I5455" s="475"/>
      <c r="J5455" s="475"/>
      <c r="K5455" s="40"/>
      <c r="L5455" s="818"/>
      <c r="M5455" s="818"/>
      <c r="N5455" s="110"/>
      <c r="O5455" s="110"/>
      <c r="P5455" s="110"/>
      <c r="Q5455" s="110"/>
      <c r="R5455" s="820"/>
      <c r="S5455" s="315"/>
      <c r="T5455" s="26"/>
      <c r="U5455" s="316"/>
      <c r="V5455" s="115">
        <f t="shared" si="70"/>
        <v>0</v>
      </c>
      <c r="W5455" s="115"/>
      <c r="X5455" s="2"/>
      <c r="Y5455" s="467"/>
      <c r="Z5455" s="467"/>
      <c r="AA5455" s="2"/>
    </row>
    <row r="5456" spans="1:27" ht="24.75" customHeight="1" x14ac:dyDescent="0.15">
      <c r="A5456" s="57">
        <v>10</v>
      </c>
      <c r="B5456" s="475"/>
      <c r="C5456" s="475"/>
      <c r="D5456" s="475"/>
      <c r="E5456" s="475"/>
      <c r="F5456" s="475"/>
      <c r="G5456" s="475"/>
      <c r="H5456" s="475"/>
      <c r="I5456" s="475"/>
      <c r="J5456" s="475"/>
      <c r="K5456" s="40"/>
      <c r="L5456" s="818"/>
      <c r="M5456" s="818"/>
      <c r="N5456" s="110"/>
      <c r="O5456" s="110"/>
      <c r="P5456" s="110"/>
      <c r="Q5456" s="110"/>
      <c r="R5456" s="820"/>
      <c r="S5456" s="315"/>
      <c r="T5456" s="26"/>
      <c r="U5456" s="316"/>
      <c r="V5456" s="115">
        <f t="shared" si="70"/>
        <v>0</v>
      </c>
      <c r="W5456" s="115"/>
      <c r="X5456" s="2"/>
      <c r="Y5456" s="477"/>
      <c r="Z5456" s="467"/>
      <c r="AA5456" s="2"/>
    </row>
    <row r="5457" spans="1:27" ht="24.75" customHeight="1" x14ac:dyDescent="0.15">
      <c r="A5457" s="57">
        <v>11</v>
      </c>
      <c r="B5457" s="474"/>
      <c r="C5457" s="476"/>
      <c r="D5457" s="475"/>
      <c r="E5457" s="475"/>
      <c r="F5457" s="475"/>
      <c r="G5457" s="475"/>
      <c r="H5457" s="475"/>
      <c r="I5457" s="475"/>
      <c r="J5457" s="475"/>
      <c r="K5457" s="40"/>
      <c r="L5457" s="312"/>
      <c r="M5457" s="312"/>
      <c r="N5457" s="110"/>
      <c r="O5457" s="110"/>
      <c r="P5457" s="110"/>
      <c r="Q5457" s="110"/>
      <c r="R5457" s="319"/>
      <c r="S5457" s="315"/>
      <c r="T5457" s="26"/>
      <c r="U5457" s="316"/>
      <c r="V5457" s="115">
        <f t="shared" si="70"/>
        <v>0</v>
      </c>
      <c r="W5457" s="115"/>
      <c r="X5457" s="2"/>
      <c r="Y5457" s="467"/>
      <c r="Z5457" s="467"/>
      <c r="AA5457" s="2"/>
    </row>
    <row r="5458" spans="1:27" ht="24.75" customHeight="1" x14ac:dyDescent="0.15">
      <c r="A5458" s="57">
        <v>12</v>
      </c>
      <c r="B5458" s="475"/>
      <c r="C5458" s="476"/>
      <c r="D5458" s="475"/>
      <c r="E5458" s="475"/>
      <c r="F5458" s="475"/>
      <c r="G5458" s="475"/>
      <c r="H5458" s="475"/>
      <c r="I5458" s="475"/>
      <c r="J5458" s="475"/>
      <c r="K5458" s="40"/>
      <c r="L5458" s="312"/>
      <c r="M5458" s="312"/>
      <c r="N5458" s="110"/>
      <c r="O5458" s="110"/>
      <c r="P5458" s="110"/>
      <c r="Q5458" s="110"/>
      <c r="R5458" s="319"/>
      <c r="S5458" s="315"/>
      <c r="T5458" s="26"/>
      <c r="U5458" s="316"/>
      <c r="V5458" s="115">
        <f t="shared" si="70"/>
        <v>0</v>
      </c>
      <c r="W5458" s="115"/>
      <c r="X5458" s="2"/>
      <c r="Y5458" s="467"/>
      <c r="Z5458" s="467"/>
      <c r="AA5458" s="2"/>
    </row>
    <row r="5459" spans="1:27" ht="24.75" customHeight="1" x14ac:dyDescent="0.15">
      <c r="A5459" s="57">
        <v>13</v>
      </c>
      <c r="B5459" s="475"/>
      <c r="C5459" s="476"/>
      <c r="D5459" s="475"/>
      <c r="E5459" s="475"/>
      <c r="F5459" s="475"/>
      <c r="G5459" s="475"/>
      <c r="H5459" s="475"/>
      <c r="I5459" s="475"/>
      <c r="J5459" s="475"/>
      <c r="K5459" s="40"/>
      <c r="L5459" s="312"/>
      <c r="M5459" s="312"/>
      <c r="N5459" s="110"/>
      <c r="O5459" s="110"/>
      <c r="P5459" s="110"/>
      <c r="Q5459" s="110"/>
      <c r="R5459" s="319"/>
      <c r="S5459" s="315"/>
      <c r="T5459" s="26"/>
      <c r="U5459" s="316"/>
      <c r="V5459" s="115"/>
      <c r="W5459" s="115">
        <f>H5459-H5458</f>
        <v>0</v>
      </c>
      <c r="X5459" s="2"/>
      <c r="Y5459" s="467"/>
      <c r="Z5459" s="467"/>
      <c r="AA5459" s="2"/>
    </row>
    <row r="5460" spans="1:27" ht="24.75" customHeight="1" x14ac:dyDescent="0.15">
      <c r="A5460" s="57">
        <v>14</v>
      </c>
      <c r="B5460" s="475"/>
      <c r="C5460" s="476"/>
      <c r="D5460" s="475"/>
      <c r="E5460" s="475"/>
      <c r="F5460" s="475"/>
      <c r="G5460" s="475"/>
      <c r="H5460" s="475"/>
      <c r="I5460" s="475"/>
      <c r="J5460" s="475"/>
      <c r="K5460" s="40"/>
      <c r="L5460" s="110"/>
      <c r="M5460" s="110"/>
      <c r="N5460" s="110"/>
      <c r="O5460" s="110"/>
      <c r="P5460" s="110"/>
      <c r="Q5460" s="110"/>
      <c r="R5460" s="319"/>
      <c r="S5460" s="315"/>
      <c r="T5460" s="26"/>
      <c r="U5460" s="316"/>
      <c r="V5460" s="115"/>
      <c r="W5460" s="115">
        <f>H5460-H5459</f>
        <v>0</v>
      </c>
      <c r="X5460" s="2"/>
      <c r="Y5460" s="467"/>
      <c r="Z5460" s="467"/>
      <c r="AA5460" s="2"/>
    </row>
    <row r="5461" spans="1:27" ht="24.75" customHeight="1" x14ac:dyDescent="0.15">
      <c r="A5461" s="57">
        <v>15</v>
      </c>
      <c r="B5461" s="475"/>
      <c r="C5461" s="475"/>
      <c r="D5461" s="475"/>
      <c r="E5461" s="475"/>
      <c r="F5461" s="475"/>
      <c r="G5461" s="475"/>
      <c r="H5461" s="475"/>
      <c r="I5461" s="475"/>
      <c r="J5461" s="475"/>
      <c r="K5461" s="40"/>
      <c r="L5461" s="110"/>
      <c r="M5461" s="110"/>
      <c r="N5461" s="110"/>
      <c r="O5461" s="110"/>
      <c r="P5461" s="110"/>
      <c r="Q5461" s="110"/>
      <c r="R5461" s="319"/>
      <c r="S5461" s="315"/>
      <c r="T5461" s="26"/>
      <c r="U5461" s="316"/>
      <c r="V5461" s="115"/>
      <c r="W5461" s="115">
        <f>H5461-H5460</f>
        <v>0</v>
      </c>
      <c r="X5461" s="2"/>
      <c r="Y5461" s="467">
        <f>9*15</f>
        <v>135</v>
      </c>
      <c r="Z5461" s="467"/>
      <c r="AA5461" s="2"/>
    </row>
    <row r="5462" spans="1:27" s="751" customFormat="1" ht="24.75" customHeight="1" x14ac:dyDescent="0.15">
      <c r="A5462" s="57">
        <v>16</v>
      </c>
      <c r="B5462" s="518"/>
      <c r="C5462" s="518"/>
      <c r="D5462" s="518"/>
      <c r="E5462" s="518"/>
      <c r="F5462" s="518"/>
      <c r="G5462" s="518"/>
      <c r="H5462" s="518"/>
      <c r="I5462" s="518"/>
      <c r="J5462" s="518"/>
      <c r="K5462" s="518"/>
      <c r="L5462" s="518"/>
      <c r="M5462" s="518"/>
      <c r="N5462" s="40"/>
      <c r="O5462" s="40"/>
      <c r="P5462" s="40"/>
      <c r="Q5462" s="40"/>
      <c r="R5462" s="18"/>
      <c r="S5462" s="19"/>
      <c r="T5462" s="14"/>
      <c r="U5462" s="20"/>
      <c r="V5462" s="1"/>
      <c r="W5462" s="1"/>
      <c r="X5462" s="1"/>
      <c r="Y5462" s="1"/>
      <c r="Z5462" s="385"/>
    </row>
    <row r="5463" spans="1:27" s="751" customFormat="1" ht="24.75" customHeight="1" x14ac:dyDescent="0.15">
      <c r="A5463" s="57">
        <v>17</v>
      </c>
      <c r="B5463" s="518"/>
      <c r="C5463" s="518"/>
      <c r="D5463" s="518"/>
      <c r="E5463" s="518"/>
      <c r="F5463" s="518"/>
      <c r="G5463" s="518"/>
      <c r="H5463" s="518"/>
      <c r="I5463" s="518"/>
      <c r="J5463" s="518"/>
      <c r="K5463" s="518"/>
      <c r="L5463" s="518"/>
      <c r="M5463" s="518"/>
      <c r="N5463" s="40"/>
      <c r="O5463" s="40"/>
      <c r="P5463" s="40"/>
      <c r="Q5463" s="40"/>
      <c r="R5463" s="18"/>
      <c r="S5463" s="19"/>
      <c r="T5463" s="14"/>
      <c r="U5463" s="20"/>
      <c r="V5463" s="1"/>
      <c r="W5463" s="1"/>
      <c r="X5463" s="1"/>
      <c r="Y5463" s="1"/>
      <c r="Z5463" s="13"/>
    </row>
    <row r="5464" spans="1:27" s="751" customFormat="1" ht="24.75" customHeight="1" x14ac:dyDescent="0.15">
      <c r="A5464" s="57">
        <v>18</v>
      </c>
      <c r="B5464" s="518"/>
      <c r="C5464" s="518"/>
      <c r="D5464" s="518"/>
      <c r="E5464" s="518"/>
      <c r="F5464" s="518"/>
      <c r="G5464" s="518"/>
      <c r="H5464" s="518"/>
      <c r="I5464" s="518"/>
      <c r="J5464" s="518"/>
      <c r="K5464" s="518"/>
      <c r="L5464" s="518"/>
      <c r="M5464" s="518"/>
      <c r="N5464" s="40"/>
      <c r="O5464" s="40"/>
      <c r="P5464" s="40"/>
      <c r="Q5464" s="40"/>
      <c r="R5464" s="18"/>
      <c r="S5464" s="19"/>
      <c r="T5464" s="14"/>
      <c r="U5464" s="20"/>
      <c r="V5464" s="1"/>
      <c r="W5464" s="1"/>
      <c r="X5464" s="1"/>
      <c r="Y5464" s="1"/>
      <c r="Z5464" s="13"/>
    </row>
    <row r="5465" spans="1:27" s="751" customFormat="1" ht="24.75" customHeight="1" x14ac:dyDescent="0.15">
      <c r="A5465" s="57">
        <v>19</v>
      </c>
      <c r="B5465" s="518"/>
      <c r="C5465" s="518"/>
      <c r="D5465" s="518"/>
      <c r="E5465" s="518"/>
      <c r="F5465" s="518"/>
      <c r="G5465" s="518"/>
      <c r="H5465" s="518"/>
      <c r="I5465" s="518"/>
      <c r="J5465" s="518"/>
      <c r="K5465" s="518"/>
      <c r="L5465" s="518"/>
      <c r="M5465" s="518"/>
      <c r="N5465" s="40"/>
      <c r="O5465" s="40"/>
      <c r="P5465" s="40"/>
      <c r="Q5465" s="40"/>
      <c r="R5465" s="10"/>
      <c r="S5465" s="19"/>
      <c r="T5465" s="14"/>
      <c r="U5465" s="20"/>
      <c r="V5465" s="1"/>
      <c r="W5465" s="1"/>
      <c r="X5465" s="1"/>
      <c r="Y5465" s="1"/>
      <c r="Z5465" s="13"/>
    </row>
    <row r="5466" spans="1:27" s="751" customFormat="1" ht="24.75" customHeight="1" x14ac:dyDescent="0.15">
      <c r="A5466" s="57">
        <v>20</v>
      </c>
      <c r="B5466" s="518"/>
      <c r="C5466" s="518"/>
      <c r="D5466" s="518"/>
      <c r="E5466" s="518"/>
      <c r="F5466" s="518"/>
      <c r="G5466" s="518"/>
      <c r="H5466" s="518"/>
      <c r="I5466" s="518"/>
      <c r="J5466" s="518"/>
      <c r="K5466" s="518"/>
      <c r="L5466" s="518"/>
      <c r="M5466" s="518"/>
      <c r="N5466" s="3"/>
      <c r="O5466" s="3"/>
      <c r="P5466" s="3"/>
      <c r="Q5466" s="3"/>
      <c r="R5466" s="9"/>
      <c r="S5466" s="4"/>
      <c r="T5466" s="14"/>
      <c r="U5466" s="20"/>
      <c r="V5466" s="1"/>
      <c r="W5466" s="1"/>
      <c r="X5466" s="1"/>
      <c r="Y5466" s="1"/>
      <c r="Z5466" s="13"/>
    </row>
    <row r="5467" spans="1:27" s="751" customFormat="1" ht="24.75" customHeight="1" x14ac:dyDescent="0.15">
      <c r="A5467" s="527">
        <v>21</v>
      </c>
      <c r="B5467" s="518"/>
      <c r="C5467" s="518"/>
      <c r="D5467" s="518"/>
      <c r="E5467" s="518"/>
      <c r="F5467" s="518"/>
      <c r="G5467" s="518"/>
      <c r="H5467" s="518"/>
      <c r="I5467" s="518"/>
      <c r="J5467" s="518"/>
      <c r="K5467" s="518"/>
      <c r="L5467" s="518"/>
      <c r="M5467" s="518"/>
      <c r="N5467" s="4"/>
      <c r="O5467" s="4"/>
      <c r="P5467" s="4"/>
      <c r="Q5467" s="4"/>
      <c r="R5467" s="4"/>
      <c r="S5467" s="4"/>
      <c r="T5467" s="14"/>
      <c r="U5467" s="20"/>
      <c r="V5467" s="1"/>
      <c r="W5467" s="1"/>
      <c r="X5467" s="1"/>
      <c r="Y5467" s="1"/>
      <c r="Z5467" s="13"/>
    </row>
    <row r="5468" spans="1:27" s="751" customFormat="1" ht="24.75" customHeight="1" x14ac:dyDescent="0.15">
      <c r="A5468" s="527">
        <v>22</v>
      </c>
      <c r="B5468" s="518"/>
      <c r="C5468" s="518"/>
      <c r="D5468" s="518"/>
      <c r="E5468" s="518"/>
      <c r="F5468" s="518"/>
      <c r="G5468" s="518"/>
      <c r="H5468" s="518"/>
      <c r="I5468" s="518"/>
      <c r="J5468" s="518"/>
      <c r="K5468" s="518"/>
      <c r="L5468" s="518"/>
      <c r="M5468" s="518"/>
      <c r="N5468" s="4"/>
      <c r="O5468" s="4"/>
      <c r="P5468" s="4"/>
      <c r="Q5468" s="4"/>
      <c r="R5468" s="4"/>
      <c r="S5468" s="4"/>
      <c r="T5468" s="14"/>
      <c r="U5468" s="20"/>
      <c r="V5468" s="1"/>
      <c r="W5468" s="1"/>
      <c r="X5468" s="1"/>
      <c r="Y5468" s="1"/>
      <c r="Z5468" s="13"/>
    </row>
    <row r="5469" spans="1:27" s="751" customFormat="1" ht="24.75" customHeight="1" x14ac:dyDescent="0.15">
      <c r="A5469" s="527">
        <v>23</v>
      </c>
      <c r="B5469" s="518"/>
      <c r="C5469" s="518"/>
      <c r="D5469" s="518"/>
      <c r="E5469" s="518"/>
      <c r="F5469" s="518"/>
      <c r="G5469" s="518"/>
      <c r="H5469" s="518"/>
      <c r="I5469" s="518"/>
      <c r="J5469" s="518"/>
      <c r="K5469" s="518"/>
      <c r="L5469" s="518"/>
      <c r="M5469" s="518"/>
      <c r="N5469" s="4"/>
      <c r="O5469" s="4"/>
      <c r="P5469" s="4"/>
      <c r="Q5469" s="4"/>
      <c r="R5469" s="4"/>
      <c r="S5469" s="4"/>
      <c r="T5469" s="14"/>
      <c r="U5469" s="20"/>
      <c r="V5469" s="1"/>
      <c r="W5469" s="1"/>
      <c r="X5469" s="1"/>
      <c r="Y5469" s="1"/>
      <c r="Z5469" s="13"/>
    </row>
    <row r="5470" spans="1:27" s="751" customFormat="1" ht="24.75" customHeight="1" x14ac:dyDescent="0.15">
      <c r="A5470" s="527">
        <v>24</v>
      </c>
      <c r="B5470" s="518"/>
      <c r="C5470" s="518"/>
      <c r="D5470" s="518"/>
      <c r="E5470" s="518"/>
      <c r="F5470" s="518"/>
      <c r="G5470" s="518"/>
      <c r="H5470" s="518"/>
      <c r="I5470" s="518"/>
      <c r="J5470" s="518"/>
      <c r="K5470" s="518"/>
      <c r="L5470" s="518"/>
      <c r="M5470" s="518"/>
      <c r="N5470" s="4"/>
      <c r="O5470" s="4"/>
      <c r="P5470" s="4"/>
      <c r="Q5470" s="4"/>
      <c r="R5470" s="4"/>
      <c r="S5470" s="4"/>
      <c r="T5470" s="14"/>
      <c r="U5470" s="20"/>
      <c r="V5470" s="1"/>
      <c r="W5470" s="1"/>
      <c r="X5470" s="1"/>
      <c r="Y5470" s="1"/>
      <c r="Z5470" s="13"/>
    </row>
    <row r="5471" spans="1:27" s="751" customFormat="1" ht="24.75" customHeight="1" x14ac:dyDescent="0.15">
      <c r="A5471" s="527">
        <v>25</v>
      </c>
      <c r="B5471" s="518"/>
      <c r="C5471" s="518"/>
      <c r="D5471" s="518"/>
      <c r="E5471" s="518"/>
      <c r="F5471" s="518"/>
      <c r="G5471" s="518"/>
      <c r="H5471" s="518"/>
      <c r="I5471" s="518"/>
      <c r="J5471" s="518"/>
      <c r="K5471" s="518"/>
      <c r="L5471" s="518"/>
      <c r="M5471" s="518"/>
      <c r="N5471" s="4"/>
      <c r="O5471" s="4"/>
      <c r="P5471" s="4"/>
      <c r="Q5471" s="4"/>
      <c r="R5471" s="4"/>
      <c r="S5471" s="4"/>
      <c r="T5471" s="14"/>
      <c r="U5471" s="20"/>
      <c r="V5471" s="1"/>
      <c r="W5471" s="1"/>
      <c r="X5471" s="1"/>
      <c r="Y5471" s="1"/>
      <c r="Z5471" s="13"/>
    </row>
    <row r="5472" spans="1:27" s="751" customFormat="1" ht="24.75" customHeight="1" x14ac:dyDescent="0.15">
      <c r="A5472" s="527">
        <v>26</v>
      </c>
      <c r="B5472" s="518"/>
      <c r="C5472" s="29"/>
      <c r="D5472" s="29"/>
      <c r="E5472" s="29"/>
      <c r="F5472" s="29"/>
      <c r="G5472" s="29"/>
      <c r="H5472" s="29"/>
      <c r="I5472" s="29"/>
      <c r="J5472" s="29"/>
      <c r="K5472" s="29"/>
      <c r="L5472" s="29"/>
      <c r="M5472" s="29"/>
      <c r="N5472" s="4"/>
      <c r="O5472" s="4"/>
      <c r="P5472" s="4"/>
      <c r="Q5472" s="4"/>
      <c r="R5472" s="4"/>
      <c r="S5472" s="4"/>
      <c r="T5472" s="14"/>
      <c r="U5472" s="20"/>
      <c r="V5472" s="1"/>
      <c r="W5472" s="1"/>
      <c r="X5472" s="1"/>
      <c r="Y5472" s="1"/>
      <c r="Z5472" s="13"/>
    </row>
    <row r="5473" spans="1:27" s="751" customFormat="1" ht="24.75" customHeight="1" x14ac:dyDescent="0.15">
      <c r="A5473" s="527">
        <v>27</v>
      </c>
      <c r="B5473" s="518"/>
      <c r="C5473" s="29"/>
      <c r="D5473" s="29"/>
      <c r="E5473" s="29"/>
      <c r="F5473" s="29"/>
      <c r="G5473" s="29"/>
      <c r="H5473" s="29"/>
      <c r="I5473" s="29"/>
      <c r="J5473" s="29"/>
      <c r="K5473" s="29"/>
      <c r="L5473" s="29"/>
      <c r="M5473" s="29"/>
      <c r="N5473" s="4"/>
      <c r="O5473" s="4"/>
      <c r="P5473" s="4"/>
      <c r="Q5473" s="4"/>
      <c r="R5473" s="4"/>
      <c r="S5473" s="4"/>
      <c r="T5473" s="14"/>
      <c r="U5473" s="20"/>
      <c r="V5473" s="1"/>
      <c r="W5473" s="1"/>
      <c r="X5473" s="1"/>
      <c r="Y5473" s="1"/>
      <c r="Z5473" s="13"/>
    </row>
    <row r="5474" spans="1:27" s="751" customFormat="1" ht="24.75" customHeight="1" x14ac:dyDescent="0.15">
      <c r="A5474" s="527">
        <v>28</v>
      </c>
      <c r="B5474" s="518"/>
      <c r="C5474" s="29"/>
      <c r="D5474" s="29"/>
      <c r="E5474" s="29"/>
      <c r="F5474" s="29"/>
      <c r="G5474" s="29"/>
      <c r="H5474" s="29"/>
      <c r="I5474" s="29"/>
      <c r="J5474" s="29"/>
      <c r="K5474" s="29"/>
      <c r="L5474" s="29"/>
      <c r="M5474" s="29"/>
      <c r="N5474" s="4"/>
      <c r="O5474" s="4"/>
      <c r="P5474" s="4"/>
      <c r="Q5474" s="4"/>
      <c r="R5474" s="4"/>
      <c r="S5474" s="4"/>
      <c r="T5474" s="14"/>
      <c r="U5474" s="20"/>
      <c r="V5474" s="1"/>
      <c r="W5474" s="1"/>
      <c r="X5474" s="1"/>
      <c r="Y5474" s="1"/>
      <c r="Z5474" s="13"/>
    </row>
    <row r="5475" spans="1:27" s="751" customFormat="1" ht="24.75" customHeight="1" x14ac:dyDescent="0.15">
      <c r="A5475" s="527">
        <v>29</v>
      </c>
      <c r="B5475" s="518"/>
      <c r="C5475" s="4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14"/>
      <c r="U5475" s="20"/>
      <c r="V5475" s="1"/>
      <c r="W5475" s="1"/>
      <c r="X5475" s="1"/>
      <c r="Y5475" s="1"/>
      <c r="Z5475" s="13"/>
    </row>
    <row r="5476" spans="1:27" s="751" customFormat="1" ht="24.75" customHeight="1" x14ac:dyDescent="0.15">
      <c r="A5476" s="527">
        <v>30</v>
      </c>
      <c r="B5476" s="45"/>
      <c r="C5476" s="45"/>
      <c r="D5476" s="45"/>
      <c r="E5476" s="45"/>
      <c r="F5476" s="29"/>
      <c r="G5476" s="45"/>
      <c r="H5476" s="45"/>
      <c r="I5476" s="45"/>
      <c r="J5476" s="45"/>
      <c r="K5476" s="45"/>
      <c r="L5476" s="45"/>
      <c r="M5476" s="45"/>
      <c r="N5476" s="45"/>
      <c r="O5476" s="45"/>
      <c r="P5476" s="45"/>
      <c r="Q5476" s="45"/>
      <c r="R5476" s="45"/>
      <c r="S5476" s="45"/>
      <c r="T5476" s="46"/>
      <c r="U5476" s="47"/>
      <c r="V5476" s="1"/>
      <c r="W5476" s="1"/>
      <c r="X5476" s="1"/>
      <c r="Y5476" s="1"/>
      <c r="Z5476" s="13"/>
    </row>
    <row r="5477" spans="1:27" s="751" customFormat="1" ht="24.75" customHeight="1" x14ac:dyDescent="0.15">
      <c r="A5477" s="527">
        <v>31</v>
      </c>
      <c r="B5477" s="45"/>
      <c r="C5477" s="45"/>
      <c r="D5477" s="45"/>
      <c r="E5477" s="45"/>
      <c r="F5477" s="45"/>
      <c r="G5477" s="45"/>
      <c r="H5477" s="45"/>
      <c r="I5477" s="45"/>
      <c r="J5477" s="45"/>
      <c r="K5477" s="45"/>
      <c r="L5477" s="45"/>
      <c r="M5477" s="45"/>
      <c r="N5477" s="45"/>
      <c r="O5477" s="45"/>
      <c r="P5477" s="45"/>
      <c r="Q5477" s="45"/>
      <c r="R5477" s="45"/>
      <c r="S5477" s="45"/>
      <c r="T5477" s="46"/>
      <c r="U5477" s="47"/>
      <c r="V5477" s="1"/>
      <c r="W5477" s="1"/>
      <c r="X5477" s="1"/>
      <c r="Y5477" s="1"/>
      <c r="Z5477" s="13"/>
    </row>
    <row r="5478" spans="1:27" s="751" customFormat="1" ht="24.75" customHeight="1" x14ac:dyDescent="0.15">
      <c r="A5478" s="527">
        <v>32</v>
      </c>
      <c r="B5478" s="45"/>
      <c r="C5478" s="45"/>
      <c r="D5478" s="45"/>
      <c r="E5478" s="45"/>
      <c r="F5478" s="45"/>
      <c r="G5478" s="45"/>
      <c r="H5478" s="45"/>
      <c r="I5478" s="45"/>
      <c r="J5478" s="45"/>
      <c r="K5478" s="45"/>
      <c r="L5478" s="45"/>
      <c r="M5478" s="45"/>
      <c r="N5478" s="45"/>
      <c r="O5478" s="45"/>
      <c r="P5478" s="45"/>
      <c r="Q5478" s="45"/>
      <c r="R5478" s="45"/>
      <c r="S5478" s="45"/>
      <c r="T5478" s="46"/>
      <c r="U5478" s="47"/>
      <c r="V5478" s="1"/>
      <c r="W5478" s="1"/>
      <c r="X5478" s="1"/>
      <c r="Y5478" s="1"/>
      <c r="Z5478" s="13"/>
    </row>
    <row r="5479" spans="1:27" s="751" customFormat="1" ht="24.75" customHeight="1" thickBot="1" x14ac:dyDescent="0.2">
      <c r="A5479" s="456">
        <v>33</v>
      </c>
      <c r="B5479" s="12"/>
      <c r="C5479" s="12"/>
      <c r="D5479" s="12"/>
      <c r="E5479" s="12"/>
      <c r="F5479" s="12"/>
      <c r="G5479" s="12"/>
      <c r="H5479" s="12"/>
      <c r="I5479" s="12"/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31"/>
      <c r="U5479" s="32"/>
      <c r="V5479" s="1"/>
      <c r="W5479" s="1"/>
      <c r="X5479" s="1"/>
      <c r="Y5479" s="1"/>
      <c r="Z5479" s="13"/>
    </row>
    <row r="5480" spans="1:27" s="751" customFormat="1" ht="18" customHeight="1" thickBot="1" x14ac:dyDescent="0.2">
      <c r="A5480" s="1522" t="s">
        <v>608</v>
      </c>
      <c r="B5480" s="1523"/>
      <c r="C5480" s="1564" t="s">
        <v>609</v>
      </c>
      <c r="D5480" s="1564"/>
      <c r="E5480" s="1564"/>
      <c r="F5480" s="1565"/>
      <c r="G5480" s="13"/>
      <c r="H5480" s="13"/>
      <c r="I5480" s="13"/>
      <c r="J5480" s="13"/>
      <c r="K5480" s="13"/>
      <c r="L5480" s="13"/>
      <c r="M5480" s="13"/>
      <c r="N5480" s="13"/>
      <c r="O5480" s="13"/>
      <c r="P5480" s="13"/>
      <c r="Q5480" s="13"/>
      <c r="R5480" s="13"/>
      <c r="S5480" s="13"/>
      <c r="T5480" s="467"/>
      <c r="U5480" s="467"/>
      <c r="V5480" s="1"/>
      <c r="W5480" s="1"/>
      <c r="X5480" s="1"/>
      <c r="Y5480" s="1"/>
      <c r="Z5480" s="13"/>
    </row>
    <row r="5481" spans="1:27" ht="31.5" customHeight="1" thickBot="1" x14ac:dyDescent="0.2">
      <c r="A5481" s="1476" t="s">
        <v>599</v>
      </c>
      <c r="B5481" s="1477"/>
      <c r="C5481" s="1477"/>
      <c r="D5481" s="1477"/>
      <c r="E5481" s="1478"/>
      <c r="F5481" s="602" t="s">
        <v>1766</v>
      </c>
      <c r="H5481" s="1479" t="s">
        <v>151</v>
      </c>
      <c r="I5481" s="1480"/>
      <c r="J5481" s="1480"/>
      <c r="K5481" s="5" t="s">
        <v>135</v>
      </c>
      <c r="L5481" s="1457" t="s">
        <v>1609</v>
      </c>
      <c r="M5481" s="1457"/>
      <c r="N5481" s="1458"/>
      <c r="P5481" s="6"/>
      <c r="Q5481" s="6"/>
      <c r="R5481" s="6"/>
      <c r="T5481" s="1524" t="s">
        <v>1610</v>
      </c>
      <c r="U5481" s="1525"/>
      <c r="V5481" s="34">
        <f>V5483/V5488</f>
        <v>1.6230620155038757E-2</v>
      </c>
      <c r="W5481" s="34">
        <f>W5483/W5488</f>
        <v>1.6617063492063492E-2</v>
      </c>
      <c r="X5481" s="678">
        <f>AVERAGE(V5481,W5481)</f>
        <v>1.6423841823551125E-2</v>
      </c>
      <c r="Y5481" s="380" t="s">
        <v>1604</v>
      </c>
      <c r="Z5481" s="381">
        <f>ROUND(X5481*1440,0)/1440</f>
        <v>1.6666666666666666E-2</v>
      </c>
      <c r="AA5481" s="2"/>
    </row>
    <row r="5482" spans="1:27" ht="9" customHeight="1" thickBot="1" x14ac:dyDescent="0.2">
      <c r="V5482" s="34">
        <v>0.23958333333333334</v>
      </c>
      <c r="W5482" s="34">
        <v>0.23958333333333334</v>
      </c>
      <c r="X5482" s="2"/>
      <c r="Y5482" s="471"/>
      <c r="AA5482" s="2"/>
    </row>
    <row r="5483" spans="1:27" ht="19.5" customHeight="1" thickBot="1" x14ac:dyDescent="0.2">
      <c r="A5483" s="1481" t="s">
        <v>1611</v>
      </c>
      <c r="B5483" s="1452"/>
      <c r="C5483" s="1481" t="s">
        <v>1612</v>
      </c>
      <c r="D5483" s="1451"/>
      <c r="E5483" s="1452"/>
      <c r="F5483" s="190"/>
      <c r="G5483" s="190"/>
      <c r="H5483" s="190"/>
      <c r="I5483" s="190"/>
      <c r="J5483" s="66"/>
      <c r="K5483" s="382"/>
      <c r="N5483" s="1463" t="s">
        <v>1586</v>
      </c>
      <c r="O5483" s="1464"/>
      <c r="P5483" s="1465">
        <v>24</v>
      </c>
      <c r="Q5483" s="1466"/>
      <c r="S5483" s="7" t="s">
        <v>1613</v>
      </c>
      <c r="T5483" s="1555">
        <v>3.8194444444444441E-2</v>
      </c>
      <c r="U5483" s="1556"/>
      <c r="V5483" s="34">
        <f>V5484-V5482</f>
        <v>0.69791666666666663</v>
      </c>
      <c r="W5483" s="34">
        <f>W5484-W5482</f>
        <v>0.69791666666666663</v>
      </c>
      <c r="X5483" s="2"/>
      <c r="Y5483" s="471"/>
      <c r="AA5483" s="2"/>
    </row>
    <row r="5484" spans="1:27" ht="9" customHeight="1" thickBot="1" x14ac:dyDescent="0.2">
      <c r="V5484" s="34">
        <v>0.9375</v>
      </c>
      <c r="W5484" s="34">
        <v>0.9375</v>
      </c>
      <c r="X5484" s="2"/>
      <c r="Y5484" s="471"/>
      <c r="AA5484" s="2"/>
    </row>
    <row r="5485" spans="1:27" ht="19.5" customHeight="1" x14ac:dyDescent="0.15">
      <c r="A5485" s="1572" t="s">
        <v>1614</v>
      </c>
      <c r="B5485" s="1461">
        <v>1</v>
      </c>
      <c r="C5485" s="1540"/>
      <c r="D5485" s="1461">
        <v>2</v>
      </c>
      <c r="E5485" s="1540"/>
      <c r="F5485" s="1461">
        <v>3</v>
      </c>
      <c r="G5485" s="1540"/>
      <c r="H5485" s="1461">
        <v>4</v>
      </c>
      <c r="I5485" s="1540"/>
      <c r="J5485" s="1461">
        <v>5</v>
      </c>
      <c r="K5485" s="1540"/>
      <c r="L5485" s="1461">
        <v>6</v>
      </c>
      <c r="M5485" s="1540"/>
      <c r="N5485" s="1461">
        <v>7</v>
      </c>
      <c r="O5485" s="1540"/>
      <c r="P5485" s="1461">
        <v>8</v>
      </c>
      <c r="Q5485" s="1540"/>
      <c r="R5485" s="1461">
        <v>9</v>
      </c>
      <c r="S5485" s="1540"/>
      <c r="T5485" s="1461">
        <v>10</v>
      </c>
      <c r="U5485" s="1462"/>
      <c r="V5485" s="34"/>
      <c r="W5485" s="34"/>
      <c r="X5485" s="2"/>
      <c r="Y5485" s="471"/>
      <c r="AA5485" s="2"/>
    </row>
    <row r="5486" spans="1:27" ht="19.5" customHeight="1" x14ac:dyDescent="0.15">
      <c r="A5486" s="1573"/>
      <c r="B5486" s="9" t="s">
        <v>151</v>
      </c>
      <c r="C5486" s="9" t="s">
        <v>1615</v>
      </c>
      <c r="D5486" s="9" t="s">
        <v>588</v>
      </c>
      <c r="E5486" s="9" t="s">
        <v>71</v>
      </c>
      <c r="F5486" s="9" t="s">
        <v>588</v>
      </c>
      <c r="G5486" s="9" t="s">
        <v>71</v>
      </c>
      <c r="H5486" s="9" t="s">
        <v>588</v>
      </c>
      <c r="I5486" s="9" t="s">
        <v>71</v>
      </c>
      <c r="J5486" s="9" t="s">
        <v>588</v>
      </c>
      <c r="K5486" s="9" t="s">
        <v>71</v>
      </c>
      <c r="L5486" s="9" t="s">
        <v>588</v>
      </c>
      <c r="M5486" s="9" t="s">
        <v>71</v>
      </c>
      <c r="N5486" s="9" t="s">
        <v>588</v>
      </c>
      <c r="O5486" s="9" t="s">
        <v>71</v>
      </c>
      <c r="P5486" s="9" t="s">
        <v>588</v>
      </c>
      <c r="Q5486" s="9" t="s">
        <v>71</v>
      </c>
      <c r="R5486" s="9"/>
      <c r="S5486" s="9"/>
      <c r="T5486" s="9"/>
      <c r="U5486" s="116"/>
      <c r="V5486" s="472"/>
      <c r="W5486" s="472"/>
      <c r="X5486" s="2"/>
      <c r="Y5486" s="471"/>
      <c r="AA5486" s="2"/>
    </row>
    <row r="5487" spans="1:27" ht="24.75" customHeight="1" x14ac:dyDescent="0.15">
      <c r="A5487" s="57">
        <v>1</v>
      </c>
      <c r="B5487" s="475"/>
      <c r="C5487" s="474">
        <v>0.23958333333333334</v>
      </c>
      <c r="D5487" s="475">
        <v>0.28888888888888886</v>
      </c>
      <c r="E5487" s="475">
        <v>0.33124999999999999</v>
      </c>
      <c r="F5487" s="475">
        <v>0.39097222222222217</v>
      </c>
      <c r="G5487" s="475">
        <v>0.43402777777777773</v>
      </c>
      <c r="H5487" s="475">
        <v>0.49791666666666656</v>
      </c>
      <c r="I5487" s="475">
        <v>0.53888888888888897</v>
      </c>
      <c r="J5487" s="475">
        <v>0.60902777777777795</v>
      </c>
      <c r="K5487" s="40">
        <v>0.65138888888888924</v>
      </c>
      <c r="L5487" s="109">
        <v>0.71319444444444491</v>
      </c>
      <c r="M5487" s="109">
        <v>0.75833333333333397</v>
      </c>
      <c r="N5487" s="110">
        <v>0.81388888888888966</v>
      </c>
      <c r="O5487" s="110">
        <v>0.85694444444444517</v>
      </c>
      <c r="P5487" s="110">
        <v>0.90416666666666712</v>
      </c>
      <c r="Q5487" s="110"/>
      <c r="R5487" s="820"/>
      <c r="S5487" s="315"/>
      <c r="T5487" s="26"/>
      <c r="U5487" s="316"/>
      <c r="V5487" s="111">
        <f>COUNTA(B5487:U5493)</f>
        <v>85</v>
      </c>
      <c r="W5487" s="22">
        <f>V5487/7/2</f>
        <v>6.0714285714285712</v>
      </c>
      <c r="X5487" s="2"/>
      <c r="Y5487" s="104"/>
      <c r="Z5487" s="467"/>
      <c r="AA5487" s="2" t="s">
        <v>152</v>
      </c>
    </row>
    <row r="5488" spans="1:27" ht="24.75" customHeight="1" x14ac:dyDescent="0.15">
      <c r="A5488" s="349">
        <v>2</v>
      </c>
      <c r="B5488" s="475"/>
      <c r="C5488" s="475">
        <v>0.25347222222222221</v>
      </c>
      <c r="D5488" s="475">
        <v>0.30972222222222218</v>
      </c>
      <c r="E5488" s="475">
        <v>0.35138888888888886</v>
      </c>
      <c r="F5488" s="475">
        <v>0.40902777777777771</v>
      </c>
      <c r="G5488" s="475">
        <v>0.45138888888888884</v>
      </c>
      <c r="H5488" s="475">
        <v>0.51666666666666661</v>
      </c>
      <c r="I5488" s="475">
        <v>0.55763888888888902</v>
      </c>
      <c r="J5488" s="475">
        <v>0.62708333333333355</v>
      </c>
      <c r="K5488" s="40">
        <v>0.67013888888888928</v>
      </c>
      <c r="L5488" s="109">
        <v>0.72986111111111163</v>
      </c>
      <c r="M5488" s="109">
        <v>0.77569444444444513</v>
      </c>
      <c r="N5488" s="110">
        <v>0.82916666666666738</v>
      </c>
      <c r="O5488" s="110">
        <v>0.8722222222222229</v>
      </c>
      <c r="P5488" s="110">
        <v>0.92083333333333384</v>
      </c>
      <c r="Q5488" s="110"/>
      <c r="R5488" s="820"/>
      <c r="S5488" s="315"/>
      <c r="T5488" s="26"/>
      <c r="U5488" s="316"/>
      <c r="V5488" s="23">
        <f>COUNTA(B5487:B5493,D5487:D5493,F5487:F5493,H5487:H5493,J5487:J5493,L5487:L5493,N5487:N5493,P5487:P5493,R5487:R5493,T5487:T5493)</f>
        <v>43</v>
      </c>
      <c r="W5488" s="23">
        <f>COUNTA(C5487:C5493,E5487:E5493,G5487:G5493,I5487:I5493,K5487:K5493,M5487:M5493,O5487:O5493,Q5487:Q5493,S5487:S5493,U5487:U5493)</f>
        <v>42</v>
      </c>
      <c r="X5488" s="2"/>
      <c r="Y5488" s="1">
        <f>(V5488+W5488)/2</f>
        <v>42.5</v>
      </c>
      <c r="Z5488" s="467"/>
      <c r="AA5488" s="2" t="s">
        <v>152</v>
      </c>
    </row>
    <row r="5489" spans="1:27" ht="24.75" customHeight="1" x14ac:dyDescent="0.15">
      <c r="A5489" s="349">
        <v>3</v>
      </c>
      <c r="B5489" s="474" t="s">
        <v>1616</v>
      </c>
      <c r="C5489" s="475">
        <v>0.2673611111111111</v>
      </c>
      <c r="D5489" s="475">
        <v>0.32708333333333328</v>
      </c>
      <c r="E5489" s="475">
        <v>0.36874999999999997</v>
      </c>
      <c r="F5489" s="475">
        <v>0.42708333333333326</v>
      </c>
      <c r="G5489" s="475">
        <v>0.46874999999999994</v>
      </c>
      <c r="H5489" s="475">
        <v>0.53541666666666665</v>
      </c>
      <c r="I5489" s="475">
        <v>0.57638888888888906</v>
      </c>
      <c r="J5489" s="475">
        <v>0.64444444444444471</v>
      </c>
      <c r="K5489" s="40">
        <v>0.68750000000000044</v>
      </c>
      <c r="L5489" s="109">
        <v>0.74652777777777835</v>
      </c>
      <c r="M5489" s="109">
        <v>0.79305555555555629</v>
      </c>
      <c r="N5489" s="110">
        <v>0.84444444444444511</v>
      </c>
      <c r="O5489" s="110">
        <v>0.88750000000000062</v>
      </c>
      <c r="P5489" s="110">
        <v>0.93750000000000056</v>
      </c>
      <c r="Q5489" s="110"/>
      <c r="R5489" s="820"/>
      <c r="S5489" s="315"/>
      <c r="T5489" s="26"/>
      <c r="U5489" s="316"/>
      <c r="V5489" s="534"/>
      <c r="W5489" s="534"/>
      <c r="X5489" s="2"/>
      <c r="Y5489" s="1" t="s">
        <v>1617</v>
      </c>
      <c r="Z5489" s="467"/>
      <c r="AA5489" s="2" t="s">
        <v>152</v>
      </c>
    </row>
    <row r="5490" spans="1:27" ht="24.75" customHeight="1" x14ac:dyDescent="0.15">
      <c r="A5490" s="349">
        <v>4</v>
      </c>
      <c r="B5490" s="474">
        <v>0.23958333333333334</v>
      </c>
      <c r="C5490" s="475">
        <v>0.28263888888888888</v>
      </c>
      <c r="D5490" s="475">
        <v>0.34166666666666662</v>
      </c>
      <c r="E5490" s="475">
        <v>0.38472222222222219</v>
      </c>
      <c r="F5490" s="475">
        <v>0.44444444444444436</v>
      </c>
      <c r="G5490" s="475">
        <v>0.48611111111111105</v>
      </c>
      <c r="H5490" s="475">
        <v>0.5541666666666667</v>
      </c>
      <c r="I5490" s="475">
        <v>0.59513888888888911</v>
      </c>
      <c r="J5490" s="475">
        <v>0.66180555555555587</v>
      </c>
      <c r="K5490" s="40">
        <v>0.70555555555555605</v>
      </c>
      <c r="L5490" s="109">
        <v>0.76319444444444506</v>
      </c>
      <c r="M5490" s="109">
        <v>0.80972222222222301</v>
      </c>
      <c r="N5490" s="110">
        <v>0.85972222222222283</v>
      </c>
      <c r="O5490" s="110">
        <v>0.90416666666666734</v>
      </c>
      <c r="P5490" s="110"/>
      <c r="Q5490" s="110"/>
      <c r="R5490" s="820"/>
      <c r="S5490" s="315"/>
      <c r="T5490" s="26"/>
      <c r="U5490" s="316"/>
      <c r="V5490" s="115">
        <f t="shared" ref="V5490:V5498" si="71">I5490-I5489</f>
        <v>1.8750000000000044E-2</v>
      </c>
      <c r="W5490" s="115" t="e">
        <f>J5487-#REF!</f>
        <v>#REF!</v>
      </c>
      <c r="X5490" s="2"/>
      <c r="Y5490" s="104"/>
      <c r="Z5490" s="467"/>
      <c r="AA5490" s="2" t="s">
        <v>152</v>
      </c>
    </row>
    <row r="5491" spans="1:27" ht="24.75" customHeight="1" x14ac:dyDescent="0.15">
      <c r="A5491" s="57">
        <v>5</v>
      </c>
      <c r="B5491" s="475">
        <v>0.25416666666666665</v>
      </c>
      <c r="C5491" s="475">
        <v>0.29791666666666666</v>
      </c>
      <c r="D5491" s="475">
        <v>0.3569444444444444</v>
      </c>
      <c r="E5491" s="475">
        <v>0.40069444444444441</v>
      </c>
      <c r="F5491" s="475">
        <v>0.46180555555555547</v>
      </c>
      <c r="G5491" s="475">
        <v>0.50347222222222221</v>
      </c>
      <c r="H5491" s="475">
        <v>0.57291666666666674</v>
      </c>
      <c r="I5491" s="475">
        <v>0.61388888888888915</v>
      </c>
      <c r="J5491" s="475">
        <v>0.67916666666666703</v>
      </c>
      <c r="K5491" s="40">
        <v>0.72291666666666721</v>
      </c>
      <c r="L5491" s="109">
        <v>0.78055555555555622</v>
      </c>
      <c r="M5491" s="109">
        <v>0.82638888888888973</v>
      </c>
      <c r="N5491" s="110">
        <v>0.87500000000000056</v>
      </c>
      <c r="O5491" s="110">
        <v>0.92083333333333406</v>
      </c>
      <c r="P5491" s="110"/>
      <c r="Q5491" s="110"/>
      <c r="R5491" s="820"/>
      <c r="S5491" s="315"/>
      <c r="T5491" s="26"/>
      <c r="U5491" s="316"/>
      <c r="V5491" s="115">
        <f t="shared" si="71"/>
        <v>1.8750000000000044E-2</v>
      </c>
      <c r="W5491" s="115">
        <f>J5488-J5487</f>
        <v>1.8055555555555602E-2</v>
      </c>
      <c r="X5491" s="2"/>
      <c r="Y5491" s="104"/>
      <c r="Z5491" s="467"/>
      <c r="AA5491" s="2" t="s">
        <v>152</v>
      </c>
    </row>
    <row r="5492" spans="1:27" ht="24.75" customHeight="1" x14ac:dyDescent="0.15">
      <c r="A5492" s="349">
        <v>6</v>
      </c>
      <c r="B5492" s="475">
        <v>0.26805555555555555</v>
      </c>
      <c r="C5492" s="475">
        <v>0.31319444444444444</v>
      </c>
      <c r="D5492" s="475">
        <v>0.37291666666666662</v>
      </c>
      <c r="E5492" s="475">
        <v>0.41666666666666663</v>
      </c>
      <c r="F5492" s="475">
        <v>0.47916666666666657</v>
      </c>
      <c r="G5492" s="475">
        <v>0.52083333333333337</v>
      </c>
      <c r="H5492" s="475">
        <v>0.59097222222222234</v>
      </c>
      <c r="I5492" s="475">
        <v>0.63194444444444475</v>
      </c>
      <c r="J5492" s="475">
        <v>0.69652777777777819</v>
      </c>
      <c r="K5492" s="40">
        <v>0.74097222222222281</v>
      </c>
      <c r="L5492" s="109">
        <v>0.79722222222222294</v>
      </c>
      <c r="M5492" s="109">
        <v>0.84166666666666745</v>
      </c>
      <c r="N5492" s="110">
        <v>0.89027777777777828</v>
      </c>
      <c r="O5492" s="110">
        <v>0.93750000000000078</v>
      </c>
      <c r="P5492" s="110"/>
      <c r="Q5492" s="110"/>
      <c r="R5492" s="820"/>
      <c r="S5492" s="315"/>
      <c r="T5492" s="26"/>
      <c r="U5492" s="316"/>
      <c r="V5492" s="115">
        <f t="shared" si="71"/>
        <v>1.8055555555555602E-2</v>
      </c>
      <c r="W5492" s="115"/>
      <c r="X5492" s="2"/>
      <c r="Y5492" s="467"/>
      <c r="Z5492" s="467"/>
      <c r="AA5492" s="2"/>
    </row>
    <row r="5493" spans="1:27" ht="24.75" customHeight="1" x14ac:dyDescent="0.15">
      <c r="A5493" s="57">
        <v>7</v>
      </c>
      <c r="B5493" s="475"/>
      <c r="C5493" s="475"/>
      <c r="D5493" s="475"/>
      <c r="E5493" s="475"/>
      <c r="F5493" s="475"/>
      <c r="G5493" s="475"/>
      <c r="H5493" s="475"/>
      <c r="I5493" s="475"/>
      <c r="J5493" s="475"/>
      <c r="K5493" s="40"/>
      <c r="L5493" s="109"/>
      <c r="M5493" s="109"/>
      <c r="N5493" s="110"/>
      <c r="O5493" s="110"/>
      <c r="P5493" s="110"/>
      <c r="Q5493" s="110"/>
      <c r="R5493" s="820"/>
      <c r="S5493" s="315"/>
      <c r="T5493" s="26"/>
      <c r="U5493" s="316"/>
      <c r="V5493" s="115">
        <f t="shared" si="71"/>
        <v>-0.63194444444444475</v>
      </c>
      <c r="W5493" s="115"/>
      <c r="X5493" s="2"/>
      <c r="Y5493" s="467"/>
      <c r="Z5493" s="467"/>
      <c r="AA5493" s="2"/>
    </row>
    <row r="5494" spans="1:27" ht="24.75" customHeight="1" x14ac:dyDescent="0.15">
      <c r="A5494" s="57">
        <v>8</v>
      </c>
      <c r="B5494" s="474"/>
      <c r="C5494" s="475"/>
      <c r="D5494" s="475"/>
      <c r="E5494" s="475"/>
      <c r="F5494" s="475"/>
      <c r="G5494" s="475"/>
      <c r="H5494" s="475"/>
      <c r="I5494" s="475"/>
      <c r="J5494" s="475"/>
      <c r="K5494" s="40"/>
      <c r="L5494" s="818"/>
      <c r="M5494" s="818"/>
      <c r="N5494" s="110"/>
      <c r="O5494" s="110"/>
      <c r="P5494" s="110"/>
      <c r="Q5494" s="110"/>
      <c r="R5494" s="820"/>
      <c r="S5494" s="315"/>
      <c r="T5494" s="26"/>
      <c r="U5494" s="316"/>
      <c r="V5494" s="115">
        <f t="shared" si="71"/>
        <v>0</v>
      </c>
      <c r="W5494" s="115"/>
      <c r="X5494" s="2"/>
      <c r="Y5494" s="467"/>
      <c r="Z5494" s="467"/>
      <c r="AA5494" s="2"/>
    </row>
    <row r="5495" spans="1:27" ht="24.75" customHeight="1" x14ac:dyDescent="0.15">
      <c r="A5495" s="57">
        <v>9</v>
      </c>
      <c r="B5495" s="474"/>
      <c r="C5495" s="475"/>
      <c r="D5495" s="475"/>
      <c r="E5495" s="475"/>
      <c r="F5495" s="475"/>
      <c r="G5495" s="475"/>
      <c r="H5495" s="475"/>
      <c r="I5495" s="475"/>
      <c r="J5495" s="475"/>
      <c r="K5495" s="40"/>
      <c r="L5495" s="818"/>
      <c r="M5495" s="818"/>
      <c r="N5495" s="110"/>
      <c r="O5495" s="110"/>
      <c r="P5495" s="110"/>
      <c r="Q5495" s="110"/>
      <c r="R5495" s="820"/>
      <c r="S5495" s="315"/>
      <c r="T5495" s="26"/>
      <c r="U5495" s="316"/>
      <c r="V5495" s="115">
        <f t="shared" si="71"/>
        <v>0</v>
      </c>
      <c r="W5495" s="115"/>
      <c r="X5495" s="2"/>
      <c r="Y5495" s="467"/>
      <c r="Z5495" s="467"/>
      <c r="AA5495" s="2"/>
    </row>
    <row r="5496" spans="1:27" ht="24.75" customHeight="1" x14ac:dyDescent="0.15">
      <c r="A5496" s="57">
        <v>10</v>
      </c>
      <c r="B5496" s="475"/>
      <c r="C5496" s="475"/>
      <c r="D5496" s="475"/>
      <c r="E5496" s="475"/>
      <c r="F5496" s="475"/>
      <c r="G5496" s="475"/>
      <c r="H5496" s="475"/>
      <c r="I5496" s="475"/>
      <c r="J5496" s="475"/>
      <c r="K5496" s="40"/>
      <c r="L5496" s="818"/>
      <c r="M5496" s="818"/>
      <c r="N5496" s="110"/>
      <c r="O5496" s="110"/>
      <c r="P5496" s="110"/>
      <c r="Q5496" s="110"/>
      <c r="R5496" s="820"/>
      <c r="S5496" s="315"/>
      <c r="T5496" s="26"/>
      <c r="U5496" s="316"/>
      <c r="V5496" s="115">
        <f t="shared" si="71"/>
        <v>0</v>
      </c>
      <c r="W5496" s="115"/>
      <c r="X5496" s="2"/>
      <c r="Y5496" s="477"/>
      <c r="Z5496" s="467"/>
      <c r="AA5496" s="2"/>
    </row>
    <row r="5497" spans="1:27" ht="24.75" customHeight="1" x14ac:dyDescent="0.15">
      <c r="A5497" s="57">
        <v>11</v>
      </c>
      <c r="B5497" s="474"/>
      <c r="C5497" s="475"/>
      <c r="D5497" s="475"/>
      <c r="E5497" s="475"/>
      <c r="F5497" s="475"/>
      <c r="G5497" s="475"/>
      <c r="H5497" s="475"/>
      <c r="I5497" s="475"/>
      <c r="J5497" s="475"/>
      <c r="K5497" s="40"/>
      <c r="L5497" s="818"/>
      <c r="M5497" s="818"/>
      <c r="N5497" s="110"/>
      <c r="O5497" s="110"/>
      <c r="P5497" s="110"/>
      <c r="Q5497" s="110"/>
      <c r="R5497" s="820"/>
      <c r="S5497" s="315"/>
      <c r="T5497" s="26"/>
      <c r="U5497" s="316"/>
      <c r="V5497" s="115">
        <f t="shared" si="71"/>
        <v>0</v>
      </c>
      <c r="W5497" s="115"/>
      <c r="X5497" s="2"/>
      <c r="Y5497" s="467"/>
      <c r="Z5497" s="467"/>
      <c r="AA5497" s="2"/>
    </row>
    <row r="5498" spans="1:27" ht="24.75" customHeight="1" x14ac:dyDescent="0.15">
      <c r="A5498" s="57">
        <v>12</v>
      </c>
      <c r="B5498" s="475"/>
      <c r="C5498" s="475"/>
      <c r="D5498" s="475"/>
      <c r="E5498" s="475"/>
      <c r="F5498" s="475"/>
      <c r="G5498" s="475"/>
      <c r="H5498" s="475"/>
      <c r="I5498" s="475"/>
      <c r="J5498" s="475"/>
      <c r="K5498" s="40"/>
      <c r="L5498" s="818"/>
      <c r="M5498" s="818"/>
      <c r="N5498" s="110"/>
      <c r="O5498" s="110"/>
      <c r="P5498" s="110"/>
      <c r="Q5498" s="110"/>
      <c r="R5498" s="820"/>
      <c r="S5498" s="315"/>
      <c r="T5498" s="26"/>
      <c r="U5498" s="316"/>
      <c r="V5498" s="115">
        <f t="shared" si="71"/>
        <v>0</v>
      </c>
      <c r="W5498" s="115"/>
      <c r="X5498" s="2"/>
      <c r="Y5498" s="467"/>
      <c r="Z5498" s="467"/>
      <c r="AA5498" s="2"/>
    </row>
    <row r="5499" spans="1:27" ht="24.75" customHeight="1" x14ac:dyDescent="0.15">
      <c r="A5499" s="57">
        <v>13</v>
      </c>
      <c r="B5499" s="475"/>
      <c r="C5499" s="476"/>
      <c r="D5499" s="475"/>
      <c r="E5499" s="475"/>
      <c r="F5499" s="475"/>
      <c r="G5499" s="475"/>
      <c r="H5499" s="475"/>
      <c r="I5499" s="475"/>
      <c r="J5499" s="475"/>
      <c r="K5499" s="40"/>
      <c r="L5499" s="312"/>
      <c r="M5499" s="312"/>
      <c r="N5499" s="110"/>
      <c r="O5499" s="110"/>
      <c r="P5499" s="110"/>
      <c r="Q5499" s="110"/>
      <c r="R5499" s="820"/>
      <c r="S5499" s="315"/>
      <c r="T5499" s="26"/>
      <c r="U5499" s="316"/>
      <c r="V5499" s="115"/>
      <c r="W5499" s="115">
        <f>H5499-H5498</f>
        <v>0</v>
      </c>
      <c r="X5499" s="2"/>
      <c r="Y5499" s="467"/>
      <c r="Z5499" s="467"/>
      <c r="AA5499" s="2"/>
    </row>
    <row r="5500" spans="1:27" ht="24.75" customHeight="1" x14ac:dyDescent="0.15">
      <c r="A5500" s="57">
        <v>14</v>
      </c>
      <c r="B5500" s="475"/>
      <c r="C5500" s="476"/>
      <c r="D5500" s="475"/>
      <c r="E5500" s="475"/>
      <c r="F5500" s="475"/>
      <c r="G5500" s="475"/>
      <c r="H5500" s="475"/>
      <c r="I5500" s="475"/>
      <c r="J5500" s="475"/>
      <c r="K5500" s="40"/>
      <c r="L5500" s="110"/>
      <c r="M5500" s="110"/>
      <c r="N5500" s="110"/>
      <c r="O5500" s="110"/>
      <c r="P5500" s="110"/>
      <c r="Q5500" s="110"/>
      <c r="R5500" s="820"/>
      <c r="S5500" s="315"/>
      <c r="T5500" s="26"/>
      <c r="U5500" s="316"/>
      <c r="V5500" s="115"/>
      <c r="W5500" s="115">
        <f>H5500-H5499</f>
        <v>0</v>
      </c>
      <c r="X5500" s="2"/>
      <c r="Y5500" s="467"/>
      <c r="Z5500" s="467"/>
      <c r="AA5500" s="2"/>
    </row>
    <row r="5501" spans="1:27" ht="24.75" customHeight="1" x14ac:dyDescent="0.15">
      <c r="A5501" s="57">
        <v>15</v>
      </c>
      <c r="B5501" s="475"/>
      <c r="C5501" s="475"/>
      <c r="D5501" s="475"/>
      <c r="E5501" s="475"/>
      <c r="F5501" s="475"/>
      <c r="G5501" s="475"/>
      <c r="H5501" s="475"/>
      <c r="I5501" s="475"/>
      <c r="J5501" s="475"/>
      <c r="K5501" s="40"/>
      <c r="L5501" s="110"/>
      <c r="M5501" s="110"/>
      <c r="N5501" s="110"/>
      <c r="O5501" s="110"/>
      <c r="P5501" s="110"/>
      <c r="Q5501" s="110"/>
      <c r="R5501" s="820"/>
      <c r="S5501" s="315"/>
      <c r="T5501" s="26"/>
      <c r="U5501" s="316"/>
      <c r="V5501" s="115"/>
      <c r="W5501" s="115">
        <f>H5501-H5500</f>
        <v>0</v>
      </c>
      <c r="X5501" s="2"/>
      <c r="Y5501" s="467">
        <f>9*15</f>
        <v>135</v>
      </c>
      <c r="Z5501" s="467"/>
      <c r="AA5501" s="2"/>
    </row>
    <row r="5502" spans="1:27" s="751" customFormat="1" ht="24.75" customHeight="1" x14ac:dyDescent="0.15">
      <c r="A5502" s="57">
        <v>16</v>
      </c>
      <c r="B5502" s="518"/>
      <c r="C5502" s="518"/>
      <c r="D5502" s="518"/>
      <c r="E5502" s="518"/>
      <c r="F5502" s="518"/>
      <c r="G5502" s="518"/>
      <c r="H5502" s="518"/>
      <c r="I5502" s="518"/>
      <c r="J5502" s="518"/>
      <c r="K5502" s="518"/>
      <c r="L5502" s="518"/>
      <c r="M5502" s="518"/>
      <c r="N5502" s="40"/>
      <c r="O5502" s="40"/>
      <c r="P5502" s="40"/>
      <c r="Q5502" s="40"/>
      <c r="R5502" s="18"/>
      <c r="S5502" s="19"/>
      <c r="T5502" s="14"/>
      <c r="U5502" s="20"/>
      <c r="V5502" s="1"/>
      <c r="W5502" s="1"/>
      <c r="X5502" s="1"/>
      <c r="Y5502" s="1"/>
      <c r="Z5502" s="385"/>
    </row>
    <row r="5503" spans="1:27" s="751" customFormat="1" ht="24.75" customHeight="1" x14ac:dyDescent="0.15">
      <c r="A5503" s="57">
        <v>17</v>
      </c>
      <c r="B5503" s="518"/>
      <c r="C5503" s="518"/>
      <c r="D5503" s="518"/>
      <c r="E5503" s="518"/>
      <c r="F5503" s="518"/>
      <c r="G5503" s="518"/>
      <c r="H5503" s="518"/>
      <c r="I5503" s="518"/>
      <c r="J5503" s="518"/>
      <c r="K5503" s="518"/>
      <c r="L5503" s="518"/>
      <c r="M5503" s="518"/>
      <c r="N5503" s="40"/>
      <c r="O5503" s="40"/>
      <c r="P5503" s="40"/>
      <c r="Q5503" s="40"/>
      <c r="R5503" s="18"/>
      <c r="S5503" s="19"/>
      <c r="T5503" s="14"/>
      <c r="U5503" s="20"/>
      <c r="V5503" s="1"/>
      <c r="W5503" s="1"/>
      <c r="X5503" s="1"/>
      <c r="Y5503" s="1"/>
      <c r="Z5503" s="13"/>
    </row>
    <row r="5504" spans="1:27" s="751" customFormat="1" ht="24.75" customHeight="1" x14ac:dyDescent="0.15">
      <c r="A5504" s="57">
        <v>18</v>
      </c>
      <c r="B5504" s="518"/>
      <c r="C5504" s="518"/>
      <c r="D5504" s="518"/>
      <c r="E5504" s="518"/>
      <c r="F5504" s="518"/>
      <c r="G5504" s="518"/>
      <c r="H5504" s="518"/>
      <c r="I5504" s="518"/>
      <c r="J5504" s="518"/>
      <c r="K5504" s="518"/>
      <c r="L5504" s="518"/>
      <c r="M5504" s="518"/>
      <c r="N5504" s="40"/>
      <c r="O5504" s="40"/>
      <c r="P5504" s="40"/>
      <c r="Q5504" s="40"/>
      <c r="R5504" s="18"/>
      <c r="S5504" s="19"/>
      <c r="T5504" s="14"/>
      <c r="U5504" s="20"/>
      <c r="V5504" s="1"/>
      <c r="W5504" s="1"/>
      <c r="X5504" s="1"/>
      <c r="Y5504" s="1"/>
      <c r="Z5504" s="13"/>
    </row>
    <row r="5505" spans="1:26" s="751" customFormat="1" ht="24.75" customHeight="1" x14ac:dyDescent="0.15">
      <c r="A5505" s="57">
        <v>19</v>
      </c>
      <c r="B5505" s="518"/>
      <c r="C5505" s="518"/>
      <c r="D5505" s="518"/>
      <c r="E5505" s="518"/>
      <c r="F5505" s="518"/>
      <c r="G5505" s="518"/>
      <c r="H5505" s="518"/>
      <c r="I5505" s="518"/>
      <c r="J5505" s="518"/>
      <c r="K5505" s="518"/>
      <c r="L5505" s="518"/>
      <c r="M5505" s="518"/>
      <c r="N5505" s="40"/>
      <c r="O5505" s="40"/>
      <c r="P5505" s="40"/>
      <c r="Q5505" s="40"/>
      <c r="R5505" s="10"/>
      <c r="S5505" s="19"/>
      <c r="T5505" s="14"/>
      <c r="U5505" s="20"/>
      <c r="V5505" s="1"/>
      <c r="W5505" s="1"/>
      <c r="X5505" s="1"/>
      <c r="Y5505" s="1"/>
      <c r="Z5505" s="13"/>
    </row>
    <row r="5506" spans="1:26" s="751" customFormat="1" ht="24.75" customHeight="1" x14ac:dyDescent="0.15">
      <c r="A5506" s="57">
        <v>20</v>
      </c>
      <c r="B5506" s="518"/>
      <c r="C5506" s="518"/>
      <c r="D5506" s="518"/>
      <c r="E5506" s="518"/>
      <c r="F5506" s="518"/>
      <c r="G5506" s="518"/>
      <c r="H5506" s="518"/>
      <c r="I5506" s="518"/>
      <c r="J5506" s="518"/>
      <c r="K5506" s="518"/>
      <c r="L5506" s="518"/>
      <c r="M5506" s="518"/>
      <c r="N5506" s="3"/>
      <c r="O5506" s="3"/>
      <c r="P5506" s="3"/>
      <c r="Q5506" s="3"/>
      <c r="R5506" s="9"/>
      <c r="S5506" s="4"/>
      <c r="T5506" s="14"/>
      <c r="U5506" s="20"/>
      <c r="V5506" s="1"/>
      <c r="W5506" s="1"/>
      <c r="X5506" s="1"/>
      <c r="Y5506" s="1"/>
      <c r="Z5506" s="13"/>
    </row>
    <row r="5507" spans="1:26" s="751" customFormat="1" ht="24.75" customHeight="1" x14ac:dyDescent="0.15">
      <c r="A5507" s="527">
        <v>21</v>
      </c>
      <c r="B5507" s="518"/>
      <c r="C5507" s="518"/>
      <c r="D5507" s="518"/>
      <c r="E5507" s="518"/>
      <c r="F5507" s="518"/>
      <c r="G5507" s="518"/>
      <c r="H5507" s="518"/>
      <c r="I5507" s="518"/>
      <c r="J5507" s="518"/>
      <c r="K5507" s="518"/>
      <c r="L5507" s="518"/>
      <c r="M5507" s="518"/>
      <c r="N5507" s="4"/>
      <c r="O5507" s="4"/>
      <c r="P5507" s="4"/>
      <c r="Q5507" s="4"/>
      <c r="R5507" s="4"/>
      <c r="S5507" s="4"/>
      <c r="T5507" s="14"/>
      <c r="U5507" s="20"/>
      <c r="V5507" s="1"/>
      <c r="W5507" s="1"/>
      <c r="X5507" s="1"/>
      <c r="Y5507" s="1"/>
      <c r="Z5507" s="13"/>
    </row>
    <row r="5508" spans="1:26" s="751" customFormat="1" ht="24.75" customHeight="1" x14ac:dyDescent="0.15">
      <c r="A5508" s="527">
        <v>22</v>
      </c>
      <c r="B5508" s="518"/>
      <c r="C5508" s="518"/>
      <c r="D5508" s="518"/>
      <c r="E5508" s="518"/>
      <c r="F5508" s="518"/>
      <c r="G5508" s="518"/>
      <c r="H5508" s="518"/>
      <c r="I5508" s="518"/>
      <c r="J5508" s="518"/>
      <c r="K5508" s="518"/>
      <c r="L5508" s="518"/>
      <c r="M5508" s="518"/>
      <c r="N5508" s="4"/>
      <c r="O5508" s="4"/>
      <c r="P5508" s="4"/>
      <c r="Q5508" s="4"/>
      <c r="R5508" s="4"/>
      <c r="S5508" s="4"/>
      <c r="T5508" s="14"/>
      <c r="U5508" s="20"/>
      <c r="V5508" s="1"/>
      <c r="W5508" s="1"/>
      <c r="X5508" s="1"/>
      <c r="Y5508" s="1"/>
      <c r="Z5508" s="13"/>
    </row>
    <row r="5509" spans="1:26" s="751" customFormat="1" ht="24.75" customHeight="1" x14ac:dyDescent="0.15">
      <c r="A5509" s="527">
        <v>23</v>
      </c>
      <c r="B5509" s="518"/>
      <c r="C5509" s="518"/>
      <c r="D5509" s="518"/>
      <c r="E5509" s="518"/>
      <c r="F5509" s="518"/>
      <c r="G5509" s="518"/>
      <c r="H5509" s="518"/>
      <c r="I5509" s="518"/>
      <c r="J5509" s="518"/>
      <c r="K5509" s="518"/>
      <c r="L5509" s="518"/>
      <c r="M5509" s="518"/>
      <c r="N5509" s="4"/>
      <c r="O5509" s="4"/>
      <c r="P5509" s="4"/>
      <c r="Q5509" s="4"/>
      <c r="R5509" s="4"/>
      <c r="S5509" s="4"/>
      <c r="T5509" s="14"/>
      <c r="U5509" s="20"/>
      <c r="V5509" s="1"/>
      <c r="W5509" s="1"/>
      <c r="X5509" s="1"/>
      <c r="Y5509" s="1"/>
      <c r="Z5509" s="13"/>
    </row>
    <row r="5510" spans="1:26" s="751" customFormat="1" ht="24.75" customHeight="1" x14ac:dyDescent="0.15">
      <c r="A5510" s="527">
        <v>24</v>
      </c>
      <c r="B5510" s="518"/>
      <c r="C5510" s="518"/>
      <c r="D5510" s="518"/>
      <c r="E5510" s="518"/>
      <c r="F5510" s="518"/>
      <c r="G5510" s="518"/>
      <c r="H5510" s="518"/>
      <c r="I5510" s="518"/>
      <c r="J5510" s="518"/>
      <c r="K5510" s="518"/>
      <c r="L5510" s="518"/>
      <c r="M5510" s="518"/>
      <c r="N5510" s="4"/>
      <c r="O5510" s="4"/>
      <c r="P5510" s="4"/>
      <c r="Q5510" s="4"/>
      <c r="R5510" s="4"/>
      <c r="S5510" s="4"/>
      <c r="T5510" s="14"/>
      <c r="U5510" s="20"/>
      <c r="V5510" s="1"/>
      <c r="W5510" s="1"/>
      <c r="X5510" s="1"/>
      <c r="Y5510" s="1"/>
      <c r="Z5510" s="13"/>
    </row>
    <row r="5511" spans="1:26" s="751" customFormat="1" ht="24.75" customHeight="1" x14ac:dyDescent="0.15">
      <c r="A5511" s="527">
        <v>25</v>
      </c>
      <c r="B5511" s="518"/>
      <c r="C5511" s="518"/>
      <c r="D5511" s="518"/>
      <c r="E5511" s="518"/>
      <c r="F5511" s="518"/>
      <c r="G5511" s="518"/>
      <c r="H5511" s="518"/>
      <c r="I5511" s="518"/>
      <c r="J5511" s="518"/>
      <c r="K5511" s="518"/>
      <c r="L5511" s="518"/>
      <c r="M5511" s="518"/>
      <c r="N5511" s="4"/>
      <c r="O5511" s="4"/>
      <c r="P5511" s="4"/>
      <c r="Q5511" s="4"/>
      <c r="R5511" s="4"/>
      <c r="S5511" s="4"/>
      <c r="T5511" s="14"/>
      <c r="U5511" s="20"/>
      <c r="V5511" s="1"/>
      <c r="W5511" s="1"/>
      <c r="X5511" s="1"/>
      <c r="Y5511" s="1"/>
      <c r="Z5511" s="13"/>
    </row>
    <row r="5512" spans="1:26" s="751" customFormat="1" ht="24.75" customHeight="1" x14ac:dyDescent="0.15">
      <c r="A5512" s="527">
        <v>26</v>
      </c>
      <c r="B5512" s="518"/>
      <c r="C5512" s="29"/>
      <c r="D5512" s="29"/>
      <c r="E5512" s="29"/>
      <c r="F5512" s="29"/>
      <c r="G5512" s="29"/>
      <c r="H5512" s="29"/>
      <c r="I5512" s="29"/>
      <c r="J5512" s="29"/>
      <c r="K5512" s="29"/>
      <c r="L5512" s="29"/>
      <c r="M5512" s="29"/>
      <c r="N5512" s="4"/>
      <c r="O5512" s="4"/>
      <c r="P5512" s="4"/>
      <c r="Q5512" s="4"/>
      <c r="R5512" s="4"/>
      <c r="S5512" s="4"/>
      <c r="T5512" s="14"/>
      <c r="U5512" s="20"/>
      <c r="V5512" s="1"/>
      <c r="W5512" s="1"/>
      <c r="X5512" s="1"/>
      <c r="Y5512" s="1"/>
      <c r="Z5512" s="13"/>
    </row>
    <row r="5513" spans="1:26" s="751" customFormat="1" ht="24.75" customHeight="1" x14ac:dyDescent="0.15">
      <c r="A5513" s="527">
        <v>27</v>
      </c>
      <c r="B5513" s="518"/>
      <c r="C5513" s="29"/>
      <c r="D5513" s="29"/>
      <c r="E5513" s="29"/>
      <c r="F5513" s="29"/>
      <c r="G5513" s="29"/>
      <c r="H5513" s="29"/>
      <c r="I5513" s="29"/>
      <c r="J5513" s="29"/>
      <c r="K5513" s="29"/>
      <c r="L5513" s="29"/>
      <c r="M5513" s="29"/>
      <c r="N5513" s="4"/>
      <c r="O5513" s="4"/>
      <c r="P5513" s="4"/>
      <c r="Q5513" s="4"/>
      <c r="R5513" s="4"/>
      <c r="S5513" s="4"/>
      <c r="T5513" s="14"/>
      <c r="U5513" s="20"/>
      <c r="V5513" s="1"/>
      <c r="W5513" s="1"/>
      <c r="X5513" s="1"/>
      <c r="Y5513" s="1"/>
      <c r="Z5513" s="13"/>
    </row>
    <row r="5514" spans="1:26" s="751" customFormat="1" ht="24.75" customHeight="1" x14ac:dyDescent="0.15">
      <c r="A5514" s="527">
        <v>28</v>
      </c>
      <c r="B5514" s="518"/>
      <c r="C5514" s="29"/>
      <c r="D5514" s="29"/>
      <c r="E5514" s="29"/>
      <c r="F5514" s="29"/>
      <c r="G5514" s="29"/>
      <c r="H5514" s="29"/>
      <c r="I5514" s="29"/>
      <c r="J5514" s="29"/>
      <c r="K5514" s="29"/>
      <c r="L5514" s="29"/>
      <c r="M5514" s="29"/>
      <c r="N5514" s="4"/>
      <c r="O5514" s="4"/>
      <c r="P5514" s="4"/>
      <c r="Q5514" s="4"/>
      <c r="R5514" s="4"/>
      <c r="S5514" s="4"/>
      <c r="T5514" s="14"/>
      <c r="U5514" s="20"/>
      <c r="V5514" s="1"/>
      <c r="W5514" s="1"/>
      <c r="X5514" s="1"/>
      <c r="Y5514" s="1"/>
      <c r="Z5514" s="13"/>
    </row>
    <row r="5515" spans="1:26" s="751" customFormat="1" ht="24.75" customHeight="1" x14ac:dyDescent="0.15">
      <c r="A5515" s="527">
        <v>29</v>
      </c>
      <c r="B5515" s="518"/>
      <c r="C5515" s="4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14"/>
      <c r="U5515" s="20"/>
      <c r="V5515" s="1"/>
      <c r="W5515" s="1"/>
      <c r="X5515" s="1"/>
      <c r="Y5515" s="1"/>
      <c r="Z5515" s="13"/>
    </row>
    <row r="5516" spans="1:26" s="751" customFormat="1" ht="24.75" customHeight="1" x14ac:dyDescent="0.15">
      <c r="A5516" s="527">
        <v>30</v>
      </c>
      <c r="B5516" s="45"/>
      <c r="C5516" s="45"/>
      <c r="D5516" s="45"/>
      <c r="E5516" s="45"/>
      <c r="F5516" s="29"/>
      <c r="G5516" s="45"/>
      <c r="H5516" s="45"/>
      <c r="I5516" s="45"/>
      <c r="J5516" s="45"/>
      <c r="K5516" s="45"/>
      <c r="L5516" s="45"/>
      <c r="M5516" s="45"/>
      <c r="N5516" s="45"/>
      <c r="O5516" s="45"/>
      <c r="P5516" s="45"/>
      <c r="Q5516" s="45"/>
      <c r="R5516" s="45"/>
      <c r="S5516" s="45"/>
      <c r="T5516" s="46"/>
      <c r="U5516" s="47"/>
      <c r="V5516" s="1"/>
      <c r="W5516" s="1"/>
      <c r="X5516" s="1"/>
      <c r="Y5516" s="1"/>
      <c r="Z5516" s="13"/>
    </row>
    <row r="5517" spans="1:26" s="751" customFormat="1" ht="24.75" customHeight="1" x14ac:dyDescent="0.15">
      <c r="A5517" s="527">
        <v>31</v>
      </c>
      <c r="B5517" s="45"/>
      <c r="C5517" s="45"/>
      <c r="D5517" s="45"/>
      <c r="E5517" s="45"/>
      <c r="F5517" s="45"/>
      <c r="G5517" s="45"/>
      <c r="H5517" s="45"/>
      <c r="I5517" s="45"/>
      <c r="J5517" s="45"/>
      <c r="K5517" s="45"/>
      <c r="L5517" s="45"/>
      <c r="M5517" s="45"/>
      <c r="N5517" s="45"/>
      <c r="O5517" s="45"/>
      <c r="P5517" s="45"/>
      <c r="Q5517" s="45"/>
      <c r="R5517" s="45"/>
      <c r="S5517" s="45"/>
      <c r="T5517" s="46"/>
      <c r="U5517" s="47"/>
      <c r="V5517" s="1"/>
      <c r="W5517" s="1"/>
      <c r="X5517" s="1"/>
      <c r="Y5517" s="1"/>
      <c r="Z5517" s="13"/>
    </row>
    <row r="5518" spans="1:26" s="751" customFormat="1" ht="24.75" customHeight="1" x14ac:dyDescent="0.15">
      <c r="A5518" s="527">
        <v>32</v>
      </c>
      <c r="B5518" s="45"/>
      <c r="C5518" s="45"/>
      <c r="D5518" s="45"/>
      <c r="E5518" s="45"/>
      <c r="F5518" s="45"/>
      <c r="G5518" s="45"/>
      <c r="H5518" s="45"/>
      <c r="I5518" s="45"/>
      <c r="J5518" s="45"/>
      <c r="K5518" s="45"/>
      <c r="L5518" s="45"/>
      <c r="M5518" s="45"/>
      <c r="N5518" s="45"/>
      <c r="O5518" s="45"/>
      <c r="P5518" s="45"/>
      <c r="Q5518" s="45"/>
      <c r="R5518" s="45"/>
      <c r="S5518" s="45"/>
      <c r="T5518" s="46"/>
      <c r="U5518" s="47"/>
      <c r="V5518" s="1"/>
      <c r="W5518" s="1"/>
      <c r="X5518" s="1"/>
      <c r="Y5518" s="1"/>
      <c r="Z5518" s="13"/>
    </row>
    <row r="5519" spans="1:26" s="751" customFormat="1" ht="24.75" customHeight="1" thickBot="1" x14ac:dyDescent="0.2">
      <c r="A5519" s="456">
        <v>33</v>
      </c>
      <c r="B5519" s="12"/>
      <c r="C5519" s="12"/>
      <c r="D5519" s="12"/>
      <c r="E5519" s="12"/>
      <c r="F5519" s="12"/>
      <c r="G5519" s="12"/>
      <c r="H5519" s="12"/>
      <c r="I5519" s="12"/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31"/>
      <c r="U5519" s="32"/>
      <c r="V5519" s="1"/>
      <c r="W5519" s="1"/>
      <c r="X5519" s="1"/>
      <c r="Y5519" s="1"/>
      <c r="Z5519" s="13"/>
    </row>
    <row r="5520" spans="1:26" s="751" customFormat="1" ht="18" customHeight="1" thickBot="1" x14ac:dyDescent="0.2">
      <c r="A5520" s="1522" t="s">
        <v>1618</v>
      </c>
      <c r="B5520" s="1523"/>
      <c r="C5520" s="1564" t="s">
        <v>1603</v>
      </c>
      <c r="D5520" s="1564"/>
      <c r="E5520" s="1564"/>
      <c r="F5520" s="1565"/>
      <c r="G5520" s="13"/>
      <c r="H5520" s="13"/>
      <c r="I5520" s="13"/>
      <c r="J5520" s="13"/>
      <c r="K5520" s="13"/>
      <c r="L5520" s="13"/>
      <c r="M5520" s="13"/>
      <c r="N5520" s="13"/>
      <c r="O5520" s="13"/>
      <c r="P5520" s="13"/>
      <c r="Q5520" s="13"/>
      <c r="R5520" s="13"/>
      <c r="S5520" s="13"/>
      <c r="T5520" s="467"/>
      <c r="U5520" s="467"/>
      <c r="V5520" s="1"/>
      <c r="W5520" s="1"/>
      <c r="X5520" s="1"/>
      <c r="Y5520" s="1"/>
      <c r="Z5520" s="13"/>
    </row>
    <row r="5521" spans="1:26" s="2" customFormat="1" ht="31.5" customHeight="1" thickBot="1" x14ac:dyDescent="0.2">
      <c r="A5521" s="1541" t="s">
        <v>1715</v>
      </c>
      <c r="B5521" s="1542"/>
      <c r="C5521" s="1542"/>
      <c r="D5521" s="1542"/>
      <c r="E5521" s="1543"/>
      <c r="F5521" s="602" t="s">
        <v>1766</v>
      </c>
      <c r="G5521" s="203"/>
      <c r="H5521" s="1544" t="s">
        <v>1669</v>
      </c>
      <c r="I5521" s="1545"/>
      <c r="J5521" s="1545"/>
      <c r="K5521" s="204" t="s">
        <v>9</v>
      </c>
      <c r="L5521" s="1457" t="s">
        <v>437</v>
      </c>
      <c r="M5521" s="1457"/>
      <c r="N5521" s="1458"/>
      <c r="O5521" s="203"/>
      <c r="P5521" s="205"/>
      <c r="Q5521" s="205"/>
      <c r="R5521" s="205"/>
      <c r="S5521" s="203"/>
      <c r="T5521" s="1532" t="s">
        <v>1</v>
      </c>
      <c r="U5521" s="1533"/>
      <c r="V5521" s="379">
        <f>V5523/V5528</f>
        <v>1.3364779874213807E-2</v>
      </c>
      <c r="W5521" s="379">
        <f>W5523/W5528</f>
        <v>1.3364779874213823E-2</v>
      </c>
      <c r="X5521" s="379">
        <f>AVERAGE(V5521,W5521)</f>
        <v>1.3364779874213816E-2</v>
      </c>
      <c r="Y5521" s="380" t="s">
        <v>136</v>
      </c>
      <c r="Z5521" s="381">
        <f>ROUND(X5521*1440,0)/1440</f>
        <v>1.3194444444444444E-2</v>
      </c>
    </row>
    <row r="5522" spans="1:26" s="2" customFormat="1" ht="9" customHeight="1" thickBot="1" x14ac:dyDescent="0.2">
      <c r="A5522" s="203"/>
      <c r="B5522" s="203"/>
      <c r="C5522" s="203"/>
      <c r="D5522" s="203"/>
      <c r="E5522" s="203"/>
      <c r="F5522" s="203"/>
      <c r="G5522" s="203"/>
      <c r="H5522" s="203"/>
      <c r="I5522" s="203"/>
      <c r="J5522" s="203"/>
      <c r="K5522" s="203"/>
      <c r="L5522" s="203"/>
      <c r="M5522" s="203"/>
      <c r="N5522" s="203"/>
      <c r="O5522" s="203"/>
      <c r="P5522" s="203"/>
      <c r="Q5522" s="203"/>
      <c r="R5522" s="203"/>
      <c r="S5522" s="203"/>
      <c r="T5522" s="206"/>
      <c r="U5522" s="206"/>
      <c r="V5522" s="379">
        <f>B5532</f>
        <v>0.23611111111111113</v>
      </c>
      <c r="W5522" s="379">
        <f>C5528</f>
        <v>0.23611111111111113</v>
      </c>
      <c r="X5522" s="1"/>
      <c r="Y5522" s="1"/>
      <c r="Z5522" s="13"/>
    </row>
    <row r="5523" spans="1:26" s="2" customFormat="1" ht="20.100000000000001" customHeight="1" thickBot="1" x14ac:dyDescent="0.2">
      <c r="A5523" s="1546" t="s">
        <v>12</v>
      </c>
      <c r="B5523" s="1547"/>
      <c r="C5523" s="1548" t="s">
        <v>951</v>
      </c>
      <c r="D5523" s="1549"/>
      <c r="E5523" s="1549"/>
      <c r="F5523" s="1549"/>
      <c r="G5523" s="1549"/>
      <c r="H5523" s="1549"/>
      <c r="I5523" s="1550"/>
      <c r="J5523" s="1069"/>
      <c r="K5523" s="203"/>
      <c r="L5523" s="203"/>
      <c r="M5523" s="203"/>
      <c r="N5523" s="1463" t="s">
        <v>3</v>
      </c>
      <c r="O5523" s="1464"/>
      <c r="P5523" s="1536">
        <f>MINUTE(Z5521)</f>
        <v>19</v>
      </c>
      <c r="Q5523" s="1537"/>
      <c r="R5523" s="203"/>
      <c r="S5523" s="207" t="s">
        <v>14</v>
      </c>
      <c r="T5523" s="1528">
        <v>5.9027777777777776E-2</v>
      </c>
      <c r="U5523" s="1529"/>
      <c r="V5523" s="379">
        <f>V5524-V5522</f>
        <v>0.70833333333333182</v>
      </c>
      <c r="W5523" s="379">
        <f>W5524-W5522</f>
        <v>0.70833333333333259</v>
      </c>
      <c r="X5523" s="1"/>
      <c r="Y5523" s="1"/>
      <c r="Z5523" s="13"/>
    </row>
    <row r="5524" spans="1:26" s="2" customFormat="1" ht="9" customHeight="1" thickBot="1" x14ac:dyDescent="0.2">
      <c r="A5524" s="203"/>
      <c r="B5524" s="203"/>
      <c r="C5524" s="203"/>
      <c r="D5524" s="203"/>
      <c r="E5524" s="203"/>
      <c r="F5524" s="203"/>
      <c r="G5524" s="203"/>
      <c r="H5524" s="203"/>
      <c r="I5524" s="203"/>
      <c r="J5524" s="203"/>
      <c r="K5524" s="203"/>
      <c r="L5524" s="203"/>
      <c r="M5524" s="203"/>
      <c r="N5524" s="203"/>
      <c r="O5524" s="203"/>
      <c r="P5524" s="203"/>
      <c r="Q5524" s="203"/>
      <c r="R5524" s="203"/>
      <c r="S5524" s="203"/>
      <c r="T5524" s="206"/>
      <c r="U5524" s="206"/>
      <c r="V5524" s="379">
        <f>L5531</f>
        <v>0.94444444444444298</v>
      </c>
      <c r="W5524" s="379">
        <f>K5536</f>
        <v>0.94444444444444375</v>
      </c>
      <c r="X5524" s="1"/>
      <c r="Y5524" s="1"/>
      <c r="Z5524" s="13"/>
    </row>
    <row r="5525" spans="1:26" s="2" customFormat="1" ht="20.100000000000001" customHeight="1" x14ac:dyDescent="0.15">
      <c r="A5525" s="1530" t="s">
        <v>15</v>
      </c>
      <c r="B5525" s="1515">
        <v>1</v>
      </c>
      <c r="C5525" s="1515"/>
      <c r="D5525" s="1515">
        <v>2</v>
      </c>
      <c r="E5525" s="1515"/>
      <c r="F5525" s="1515">
        <v>3</v>
      </c>
      <c r="G5525" s="1515"/>
      <c r="H5525" s="1515">
        <v>4</v>
      </c>
      <c r="I5525" s="1515"/>
      <c r="J5525" s="1515">
        <v>5</v>
      </c>
      <c r="K5525" s="1515"/>
      <c r="L5525" s="1515">
        <v>6</v>
      </c>
      <c r="M5525" s="1515"/>
      <c r="N5525" s="1515">
        <v>7</v>
      </c>
      <c r="O5525" s="1515"/>
      <c r="P5525" s="1515">
        <v>8</v>
      </c>
      <c r="Q5525" s="1515"/>
      <c r="R5525" s="1515">
        <v>9</v>
      </c>
      <c r="S5525" s="1515"/>
      <c r="T5525" s="1516">
        <v>10</v>
      </c>
      <c r="U5525" s="1517"/>
      <c r="V5525" s="379"/>
      <c r="W5525" s="379"/>
      <c r="X5525" s="1"/>
      <c r="Y5525" s="1"/>
      <c r="Z5525" s="13"/>
    </row>
    <row r="5526" spans="1:26" s="2" customFormat="1" ht="20.100000000000001" customHeight="1" x14ac:dyDescent="0.15">
      <c r="A5526" s="1531"/>
      <c r="B5526" s="209" t="s">
        <v>1716</v>
      </c>
      <c r="C5526" s="209" t="s">
        <v>35</v>
      </c>
      <c r="D5526" s="209" t="s">
        <v>1716</v>
      </c>
      <c r="E5526" s="209" t="s">
        <v>35</v>
      </c>
      <c r="F5526" s="209" t="s">
        <v>1716</v>
      </c>
      <c r="G5526" s="209" t="s">
        <v>35</v>
      </c>
      <c r="H5526" s="209" t="s">
        <v>1716</v>
      </c>
      <c r="I5526" s="209" t="s">
        <v>35</v>
      </c>
      <c r="J5526" s="209" t="s">
        <v>1716</v>
      </c>
      <c r="K5526" s="209" t="s">
        <v>35</v>
      </c>
      <c r="L5526" s="209" t="s">
        <v>1716</v>
      </c>
      <c r="M5526" s="209" t="s">
        <v>35</v>
      </c>
      <c r="N5526" s="209"/>
      <c r="O5526" s="209"/>
      <c r="P5526" s="209"/>
      <c r="Q5526" s="209"/>
      <c r="R5526" s="209"/>
      <c r="S5526" s="209"/>
      <c r="T5526" s="210"/>
      <c r="U5526" s="211"/>
      <c r="V5526" s="1"/>
      <c r="W5526" s="1"/>
      <c r="X5526" s="1"/>
      <c r="Y5526" s="1"/>
      <c r="Z5526" s="13"/>
    </row>
    <row r="5527" spans="1:26" s="2" customFormat="1" ht="24.75" customHeight="1" x14ac:dyDescent="0.15">
      <c r="A5527" s="814" t="s">
        <v>641</v>
      </c>
      <c r="B5527" s="1101"/>
      <c r="C5527" s="1053" t="s">
        <v>1717</v>
      </c>
      <c r="D5527" s="877">
        <v>0.30625000000000008</v>
      </c>
      <c r="E5527" s="1101">
        <v>0.37152777777777785</v>
      </c>
      <c r="F5527" s="1101">
        <v>0.45486111111111127</v>
      </c>
      <c r="G5527" s="1101">
        <v>0.51250000000000018</v>
      </c>
      <c r="H5527" s="1101">
        <v>0.61527777777777748</v>
      </c>
      <c r="I5527" s="787">
        <v>0.67361111111111094</v>
      </c>
      <c r="J5527" s="215">
        <v>0.75555555555555476</v>
      </c>
      <c r="K5527" s="215">
        <v>0.82222222222222174</v>
      </c>
      <c r="L5527" s="215"/>
      <c r="M5527" s="215"/>
      <c r="N5527" s="215"/>
      <c r="O5527" s="215"/>
      <c r="P5527" s="215"/>
      <c r="Q5527" s="215"/>
      <c r="R5527" s="215"/>
      <c r="S5527" s="215"/>
      <c r="T5527" s="215"/>
      <c r="U5527" s="216"/>
      <c r="V5527" s="383">
        <f>COUNTA(B5527:U5559)</f>
        <v>106</v>
      </c>
      <c r="W5527" s="384">
        <f>V5527/11/2</f>
        <v>4.8181818181818183</v>
      </c>
      <c r="X5527" s="1"/>
      <c r="Y5527" s="1"/>
      <c r="Z5527" s="13" t="s">
        <v>1719</v>
      </c>
    </row>
    <row r="5528" spans="1:26" s="2" customFormat="1" ht="24.75" customHeight="1" x14ac:dyDescent="0.15">
      <c r="A5528" s="814" t="s">
        <v>1724</v>
      </c>
      <c r="B5528" s="926"/>
      <c r="C5528" s="926">
        <v>0.23611111111111113</v>
      </c>
      <c r="D5528" s="877">
        <v>0.31666666666666676</v>
      </c>
      <c r="E5528" s="1101">
        <v>0.38402777777777786</v>
      </c>
      <c r="F5528" s="1101">
        <v>0.47013888888888905</v>
      </c>
      <c r="G5528" s="1101">
        <v>0.5277777777777779</v>
      </c>
      <c r="H5528" s="1101">
        <v>0.62916666666666632</v>
      </c>
      <c r="I5528" s="787">
        <v>0.68819444444444422</v>
      </c>
      <c r="J5528" s="215">
        <v>0.77083333333333248</v>
      </c>
      <c r="K5528" s="215">
        <v>0.83611111111111058</v>
      </c>
      <c r="L5528" s="215"/>
      <c r="M5528" s="215"/>
      <c r="N5528" s="215"/>
      <c r="O5528" s="215"/>
      <c r="P5528" s="215"/>
      <c r="Q5528" s="215"/>
      <c r="R5528" s="215"/>
      <c r="S5528" s="215"/>
      <c r="T5528" s="215"/>
      <c r="U5528" s="216"/>
      <c r="V5528" s="386">
        <f>COUNTA(B5527:B5559,D5527:D5559,F5527:F5559,H5527:H5559,J5527:J5559,L5527:L5559,N5527:N5559,P5527:P5559,R5527:R5559,T5527:T5559)</f>
        <v>53</v>
      </c>
      <c r="W5528" s="386">
        <f>COUNTA(C5527:C5559,E5527:E5559,G5527:G5559,I5527:I5559,K5527:K5559,M5527:M5559,O5527:O5559,Q5527:Q5559,S5527:S5559,U5527:U5559)</f>
        <v>53</v>
      </c>
      <c r="X5528" s="1"/>
      <c r="Y5528" s="1">
        <f>(V5528+W5528)/2</f>
        <v>53</v>
      </c>
      <c r="Z5528" s="13" t="s">
        <v>1719</v>
      </c>
    </row>
    <row r="5529" spans="1:26" s="2" customFormat="1" ht="24.75" customHeight="1" x14ac:dyDescent="0.15">
      <c r="A5529" s="814" t="s">
        <v>1720</v>
      </c>
      <c r="B5529" s="1101"/>
      <c r="C5529" s="1101">
        <v>0.25</v>
      </c>
      <c r="D5529" s="877">
        <v>0.32708333333333345</v>
      </c>
      <c r="E5529" s="1101">
        <v>0.39444444444444454</v>
      </c>
      <c r="F5529" s="1101">
        <v>0.48541666666666683</v>
      </c>
      <c r="G5529" s="1101">
        <v>0.54305555555555562</v>
      </c>
      <c r="H5529" s="1101">
        <v>0.64236111111111072</v>
      </c>
      <c r="I5529" s="787">
        <v>0.7027777777777775</v>
      </c>
      <c r="J5529" s="215">
        <v>0.78611111111111021</v>
      </c>
      <c r="K5529" s="215">
        <v>0.85069444444444386</v>
      </c>
      <c r="L5529" s="215">
        <v>0.9166666666666653</v>
      </c>
      <c r="M5529" s="215"/>
      <c r="N5529" s="215"/>
      <c r="O5529" s="215"/>
      <c r="P5529" s="215"/>
      <c r="Q5529" s="215"/>
      <c r="R5529" s="215"/>
      <c r="S5529" s="215"/>
      <c r="T5529" s="215"/>
      <c r="U5529" s="216"/>
      <c r="V5529" s="1"/>
      <c r="W5529" s="1"/>
      <c r="X5529" s="1"/>
      <c r="Y5529" s="1" t="s">
        <v>145</v>
      </c>
      <c r="Z5529" s="13" t="s">
        <v>1718</v>
      </c>
    </row>
    <row r="5530" spans="1:26" s="2" customFormat="1" ht="24.75" customHeight="1" x14ac:dyDescent="0.15">
      <c r="A5530" s="814" t="s">
        <v>536</v>
      </c>
      <c r="B5530" s="1101"/>
      <c r="C5530" s="1101">
        <v>0.2638888888888889</v>
      </c>
      <c r="D5530" s="1101">
        <v>0.33958333333333346</v>
      </c>
      <c r="E5530" s="1101">
        <v>0.40486111111111123</v>
      </c>
      <c r="F5530" s="1101">
        <v>0.50069444444444455</v>
      </c>
      <c r="G5530" s="1101">
        <v>0.55833333333333335</v>
      </c>
      <c r="H5530" s="1101">
        <v>0.65555555555555511</v>
      </c>
      <c r="I5530" s="787">
        <v>0.71736111111111078</v>
      </c>
      <c r="J5530" s="787">
        <v>0.80069444444444349</v>
      </c>
      <c r="K5530" s="215">
        <v>0.86527777777777715</v>
      </c>
      <c r="L5530" s="215">
        <v>0.93055555555555414</v>
      </c>
      <c r="M5530" s="215"/>
      <c r="N5530" s="215"/>
      <c r="O5530" s="215"/>
      <c r="P5530" s="215"/>
      <c r="Q5530" s="215"/>
      <c r="R5530" s="215"/>
      <c r="S5530" s="215"/>
      <c r="T5530" s="215"/>
      <c r="U5530" s="216"/>
      <c r="V5530" s="390">
        <f>B5533-B5532</f>
        <v>1.2500000000000011E-2</v>
      </c>
      <c r="W5530" s="390">
        <f t="shared" ref="W5530:W5535" si="72">I5531-I5530</f>
        <v>1.3888888888888951E-2</v>
      </c>
      <c r="X5530" s="1"/>
      <c r="Y5530" s="1"/>
      <c r="Z5530" s="13" t="s">
        <v>1718</v>
      </c>
    </row>
    <row r="5531" spans="1:26" s="2" customFormat="1" ht="24.75" customHeight="1" x14ac:dyDescent="0.15">
      <c r="A5531" s="814" t="s">
        <v>1721</v>
      </c>
      <c r="B5531" s="1101"/>
      <c r="C5531" s="1101">
        <v>0.27638888888888891</v>
      </c>
      <c r="D5531" s="1101">
        <v>0.35347222222222235</v>
      </c>
      <c r="E5531" s="1101">
        <v>0.41736111111111124</v>
      </c>
      <c r="F5531" s="1101">
        <v>0.51597222222222228</v>
      </c>
      <c r="G5531" s="1101">
        <v>0.57361111111111107</v>
      </c>
      <c r="H5531" s="877">
        <v>0.66736111111111063</v>
      </c>
      <c r="I5531" s="787">
        <v>0.73124999999999973</v>
      </c>
      <c r="J5531" s="787">
        <v>0.81527777777777677</v>
      </c>
      <c r="K5531" s="215">
        <v>0.88055555555555487</v>
      </c>
      <c r="L5531" s="215">
        <v>0.94444444444444298</v>
      </c>
      <c r="M5531" s="215"/>
      <c r="N5531" s="215"/>
      <c r="O5531" s="215"/>
      <c r="P5531" s="215"/>
      <c r="Q5531" s="215"/>
      <c r="R5531" s="215"/>
      <c r="S5531" s="215"/>
      <c r="T5531" s="215"/>
      <c r="U5531" s="216"/>
      <c r="V5531" s="390">
        <f>B5534-B5533</f>
        <v>1.2499999999999983E-2</v>
      </c>
      <c r="W5531" s="390">
        <f t="shared" si="72"/>
        <v>1.3888888888888951E-2</v>
      </c>
      <c r="X5531" s="1"/>
      <c r="Y5531" s="1"/>
      <c r="Z5531" s="13" t="s">
        <v>1718</v>
      </c>
    </row>
    <row r="5532" spans="1:26" s="2" customFormat="1" ht="24.75" customHeight="1" x14ac:dyDescent="0.15">
      <c r="A5532" s="814" t="s">
        <v>1722</v>
      </c>
      <c r="B5532" s="1101">
        <v>0.23611111111111113</v>
      </c>
      <c r="C5532" s="1101">
        <v>0.28888888888888892</v>
      </c>
      <c r="D5532" s="1101">
        <v>0.36736111111111125</v>
      </c>
      <c r="E5532" s="1101">
        <v>0.42986111111111125</v>
      </c>
      <c r="F5532" s="1101">
        <v>0.53125</v>
      </c>
      <c r="G5532" s="1101">
        <v>0.5888888888888888</v>
      </c>
      <c r="H5532" s="877">
        <v>0.67916666666666614</v>
      </c>
      <c r="I5532" s="215">
        <v>0.74513888888888868</v>
      </c>
      <c r="J5532" s="787">
        <v>0.82986111111111005</v>
      </c>
      <c r="K5532" s="215">
        <v>0.89583333333333259</v>
      </c>
      <c r="L5532" s="215"/>
      <c r="M5532" s="215"/>
      <c r="N5532" s="215"/>
      <c r="O5532" s="215"/>
      <c r="P5532" s="215"/>
      <c r="Q5532" s="215"/>
      <c r="R5532" s="215"/>
      <c r="S5532" s="215"/>
      <c r="T5532" s="215"/>
      <c r="U5532" s="216"/>
      <c r="V5532" s="390">
        <f>B5535-B5534</f>
        <v>1.2500000000000011E-2</v>
      </c>
      <c r="W5532" s="390">
        <f t="shared" si="72"/>
        <v>1.3194444444444398E-2</v>
      </c>
      <c r="X5532" s="1"/>
      <c r="Y5532" s="1"/>
      <c r="Z5532" s="13" t="s">
        <v>1719</v>
      </c>
    </row>
    <row r="5533" spans="1:26" s="2" customFormat="1" ht="24.75" customHeight="1" x14ac:dyDescent="0.15">
      <c r="A5533" s="212" t="s">
        <v>1756</v>
      </c>
      <c r="B5533" s="1101">
        <v>0.24861111111111114</v>
      </c>
      <c r="C5533" s="1101">
        <v>0.30208333333333337</v>
      </c>
      <c r="D5533" s="1101">
        <v>0.38125000000000014</v>
      </c>
      <c r="E5533" s="1101">
        <v>0.44236111111111126</v>
      </c>
      <c r="F5533" s="1101">
        <v>0.54583333333333328</v>
      </c>
      <c r="G5533" s="1101">
        <v>0.60347222222222208</v>
      </c>
      <c r="H5533" s="877">
        <v>0.69027777777777721</v>
      </c>
      <c r="I5533" s="215">
        <v>0.75833333333333308</v>
      </c>
      <c r="J5533" s="787">
        <v>0.84444444444444333</v>
      </c>
      <c r="K5533" s="215"/>
      <c r="L5533" s="215"/>
      <c r="M5533" s="215"/>
      <c r="N5533" s="215"/>
      <c r="O5533" s="215"/>
      <c r="P5533" s="215"/>
      <c r="Q5533" s="215"/>
      <c r="R5533" s="215"/>
      <c r="S5533" s="215"/>
      <c r="T5533" s="215"/>
      <c r="U5533" s="216"/>
      <c r="V5533" s="390">
        <f>B5536-B5535</f>
        <v>1.1805555555555569E-2</v>
      </c>
      <c r="W5533" s="390">
        <f t="shared" si="72"/>
        <v>1.2499999999999956E-2</v>
      </c>
      <c r="X5533" s="1"/>
      <c r="Y5533" s="1"/>
      <c r="Z5533" s="13" t="s">
        <v>1718</v>
      </c>
    </row>
    <row r="5534" spans="1:26" s="2" customFormat="1" ht="24.75" customHeight="1" x14ac:dyDescent="0.15">
      <c r="A5534" s="212" t="s">
        <v>1209</v>
      </c>
      <c r="B5534" s="1101">
        <v>0.26111111111111113</v>
      </c>
      <c r="C5534" s="1101">
        <v>0.31597222222222227</v>
      </c>
      <c r="D5534" s="1101">
        <v>0.39583333333333348</v>
      </c>
      <c r="E5534" s="1101">
        <v>0.45625000000000016</v>
      </c>
      <c r="F5534" s="1101">
        <v>0.55972222222222212</v>
      </c>
      <c r="G5534" s="1101">
        <v>0.61736111111111092</v>
      </c>
      <c r="H5534" s="877">
        <v>0.70138888888888828</v>
      </c>
      <c r="I5534" s="215">
        <v>0.77083333333333304</v>
      </c>
      <c r="J5534" s="787">
        <v>0.85902777777777661</v>
      </c>
      <c r="K5534" s="215">
        <v>0.91249999999999931</v>
      </c>
      <c r="L5534" s="215"/>
      <c r="M5534" s="215"/>
      <c r="N5534" s="215"/>
      <c r="O5534" s="215"/>
      <c r="P5534" s="215"/>
      <c r="Q5534" s="215"/>
      <c r="R5534" s="215"/>
      <c r="S5534" s="215"/>
      <c r="T5534" s="215"/>
      <c r="U5534" s="216"/>
      <c r="V5534" s="390">
        <f>D5527-B5536</f>
        <v>2.083333333333337E-2</v>
      </c>
      <c r="W5534" s="390">
        <f t="shared" si="72"/>
        <v>1.2499999999999956E-2</v>
      </c>
      <c r="X5534" s="1"/>
      <c r="Y5534" s="1"/>
      <c r="Z5534" s="13" t="s">
        <v>1719</v>
      </c>
    </row>
    <row r="5535" spans="1:26" s="2" customFormat="1" ht="24.75" customHeight="1" x14ac:dyDescent="0.15">
      <c r="A5535" s="212" t="s">
        <v>1210</v>
      </c>
      <c r="B5535" s="1101">
        <v>0.27361111111111114</v>
      </c>
      <c r="C5535" s="1101">
        <v>0.32986111111111116</v>
      </c>
      <c r="D5535" s="1101">
        <v>0.41041666666666682</v>
      </c>
      <c r="E5535" s="1101">
        <v>0.47013888888888905</v>
      </c>
      <c r="F5535" s="1101">
        <v>0.57361111111111096</v>
      </c>
      <c r="G5535" s="1101">
        <v>0.63124999999999976</v>
      </c>
      <c r="H5535" s="877">
        <v>0.7131944444444438</v>
      </c>
      <c r="I5535" s="215">
        <v>0.78333333333333299</v>
      </c>
      <c r="J5535" s="787">
        <v>0.87361111111110989</v>
      </c>
      <c r="K5535" s="215">
        <v>0.92847222222222148</v>
      </c>
      <c r="L5535" s="215"/>
      <c r="M5535" s="215"/>
      <c r="N5535" s="215"/>
      <c r="O5535" s="215"/>
      <c r="P5535" s="215"/>
      <c r="Q5535" s="215"/>
      <c r="R5535" s="215"/>
      <c r="S5535" s="215"/>
      <c r="T5535" s="215"/>
      <c r="U5535" s="216"/>
      <c r="V5535" s="390">
        <f>D5528-D5527</f>
        <v>1.0416666666666685E-2</v>
      </c>
      <c r="W5535" s="390">
        <f t="shared" si="72"/>
        <v>1.2499999999999956E-2</v>
      </c>
      <c r="X5535" s="1"/>
      <c r="Y5535" s="1"/>
      <c r="Z5535" s="13" t="s">
        <v>1719</v>
      </c>
    </row>
    <row r="5536" spans="1:26" s="2" customFormat="1" ht="32.25" customHeight="1" x14ac:dyDescent="0.15">
      <c r="A5536" s="212" t="s">
        <v>1723</v>
      </c>
      <c r="B5536" s="1354">
        <v>0.28541666666666671</v>
      </c>
      <c r="C5536" s="1101">
        <v>0.34375000000000006</v>
      </c>
      <c r="D5536" s="1101">
        <v>0.42500000000000016</v>
      </c>
      <c r="E5536" s="1101">
        <v>0.48402777777777795</v>
      </c>
      <c r="F5536" s="1101">
        <v>0.5874999999999998</v>
      </c>
      <c r="G5536" s="1101">
        <v>0.64513888888888871</v>
      </c>
      <c r="H5536" s="1101">
        <v>0.72708333333333264</v>
      </c>
      <c r="I5536" s="215">
        <v>0.79583333333333295</v>
      </c>
      <c r="J5536" s="787">
        <v>0.88819444444444318</v>
      </c>
      <c r="K5536" s="215">
        <v>0.94444444444444375</v>
      </c>
      <c r="L5536" s="215"/>
      <c r="M5536" s="215"/>
      <c r="N5536" s="215"/>
      <c r="O5536" s="215"/>
      <c r="P5536" s="215"/>
      <c r="Q5536" s="215"/>
      <c r="R5536" s="215"/>
      <c r="S5536" s="215"/>
      <c r="T5536" s="215"/>
      <c r="U5536" s="216"/>
      <c r="V5536" s="390">
        <f>D5529-D5528</f>
        <v>1.0416666666666685E-2</v>
      </c>
      <c r="W5536" s="390">
        <f>K5527-I5536</f>
        <v>2.6388888888888795E-2</v>
      </c>
      <c r="X5536" s="1"/>
      <c r="Y5536" s="1"/>
      <c r="Z5536" s="13" t="s">
        <v>1719</v>
      </c>
    </row>
    <row r="5537" spans="1:26" s="2" customFormat="1" ht="30.75" customHeight="1" x14ac:dyDescent="0.15">
      <c r="A5537" s="212" t="s">
        <v>1757</v>
      </c>
      <c r="B5537" s="877">
        <v>0.29583333333333339</v>
      </c>
      <c r="C5537" s="1099">
        <v>0.35763888888888895</v>
      </c>
      <c r="D5537" s="1099">
        <v>0.43958333333333349</v>
      </c>
      <c r="E5537" s="1099">
        <v>0.49791666666666684</v>
      </c>
      <c r="F5537" s="1099">
        <v>0.60138888888888864</v>
      </c>
      <c r="G5537" s="1099">
        <v>0.65902777777777766</v>
      </c>
      <c r="H5537" s="1099">
        <v>0.74097222222222148</v>
      </c>
      <c r="I5537" s="213">
        <v>0.8083333333333329</v>
      </c>
      <c r="J5537" s="215">
        <v>0.90277777777777646</v>
      </c>
      <c r="K5537" s="213"/>
      <c r="L5537" s="215"/>
      <c r="M5537" s="215"/>
      <c r="N5537" s="215"/>
      <c r="O5537" s="215"/>
      <c r="P5537" s="215"/>
      <c r="Q5537" s="215"/>
      <c r="R5537" s="215"/>
      <c r="S5537" s="215"/>
      <c r="T5537" s="215"/>
      <c r="U5537" s="216"/>
      <c r="V5537" s="390">
        <f>D5530-D5529</f>
        <v>1.2500000000000011E-2</v>
      </c>
      <c r="W5537" s="390">
        <f>K5528-I5537</f>
        <v>2.7777777777777679E-2</v>
      </c>
      <c r="X5537" s="1"/>
      <c r="Y5537" s="1"/>
      <c r="Z5537" s="13" t="s">
        <v>1718</v>
      </c>
    </row>
    <row r="5538" spans="1:26" s="2" customFormat="1" ht="24.75" customHeight="1" x14ac:dyDescent="0.15">
      <c r="A5538" s="217">
        <v>12</v>
      </c>
      <c r="B5538" s="213"/>
      <c r="C5538" s="213"/>
      <c r="D5538" s="213"/>
      <c r="E5538" s="213"/>
      <c r="F5538" s="213"/>
      <c r="G5538" s="213"/>
      <c r="H5538" s="213"/>
      <c r="I5538" s="213"/>
      <c r="J5538" s="213"/>
      <c r="K5538" s="213"/>
      <c r="L5538" s="215"/>
      <c r="M5538" s="215"/>
      <c r="N5538" s="215"/>
      <c r="O5538" s="215"/>
      <c r="P5538" s="215"/>
      <c r="Q5538" s="215"/>
      <c r="R5538" s="215"/>
      <c r="S5538" s="215"/>
      <c r="T5538" s="215"/>
      <c r="U5538" s="216"/>
      <c r="V5538" s="1070"/>
      <c r="W5538" s="390"/>
      <c r="X5538" s="1"/>
      <c r="Y5538" s="1"/>
      <c r="Z5538" s="13"/>
    </row>
    <row r="5539" spans="1:26" s="2" customFormat="1" ht="24.75" customHeight="1" x14ac:dyDescent="0.15">
      <c r="A5539" s="212">
        <v>13</v>
      </c>
      <c r="B5539" s="213"/>
      <c r="C5539" s="213"/>
      <c r="D5539" s="213"/>
      <c r="E5539" s="213"/>
      <c r="F5539" s="213"/>
      <c r="G5539" s="213"/>
      <c r="H5539" s="213"/>
      <c r="I5539" s="213"/>
      <c r="J5539" s="213"/>
      <c r="K5539" s="213"/>
      <c r="L5539" s="215"/>
      <c r="M5539" s="215"/>
      <c r="N5539" s="215"/>
      <c r="O5539" s="215"/>
      <c r="P5539" s="215"/>
      <c r="Q5539" s="215"/>
      <c r="R5539" s="215"/>
      <c r="S5539" s="215"/>
      <c r="T5539" s="215"/>
      <c r="U5539" s="216"/>
      <c r="V5539" s="1"/>
      <c r="W5539" s="390"/>
      <c r="X5539" s="1"/>
      <c r="Y5539" s="1"/>
      <c r="Z5539" s="13"/>
    </row>
    <row r="5540" spans="1:26" s="2" customFormat="1" ht="24.75" customHeight="1" x14ac:dyDescent="0.15">
      <c r="A5540" s="217">
        <v>14</v>
      </c>
      <c r="B5540" s="213"/>
      <c r="C5540" s="213"/>
      <c r="D5540" s="213"/>
      <c r="E5540" s="213"/>
      <c r="F5540" s="213"/>
      <c r="G5540" s="213"/>
      <c r="H5540" s="213"/>
      <c r="I5540" s="213"/>
      <c r="J5540" s="213"/>
      <c r="K5540" s="213"/>
      <c r="L5540" s="215"/>
      <c r="M5540" s="215"/>
      <c r="N5540" s="215"/>
      <c r="O5540" s="215"/>
      <c r="P5540" s="215"/>
      <c r="Q5540" s="215"/>
      <c r="R5540" s="215"/>
      <c r="S5540" s="215"/>
      <c r="T5540" s="215"/>
      <c r="U5540" s="216"/>
      <c r="V5540" s="1"/>
      <c r="W5540" s="390"/>
      <c r="X5540" s="1"/>
      <c r="Y5540" s="1"/>
      <c r="Z5540" s="13"/>
    </row>
    <row r="5541" spans="1:26" s="2" customFormat="1" ht="24.75" customHeight="1" x14ac:dyDescent="0.15">
      <c r="A5541" s="212">
        <v>15</v>
      </c>
      <c r="B5541" s="213"/>
      <c r="C5541" s="213"/>
      <c r="D5541" s="213"/>
      <c r="E5541" s="213"/>
      <c r="F5541" s="213"/>
      <c r="G5541" s="213"/>
      <c r="H5541" s="213"/>
      <c r="I5541" s="213"/>
      <c r="J5541" s="213"/>
      <c r="K5541" s="213"/>
      <c r="L5541" s="215"/>
      <c r="M5541" s="215"/>
      <c r="N5541" s="215"/>
      <c r="O5541" s="215"/>
      <c r="P5541" s="215"/>
      <c r="Q5541" s="215"/>
      <c r="R5541" s="215"/>
      <c r="S5541" s="215"/>
      <c r="T5541" s="215"/>
      <c r="U5541" s="216"/>
      <c r="V5541" s="1"/>
      <c r="W5541" s="1"/>
      <c r="X5541" s="1"/>
      <c r="Y5541" s="1"/>
      <c r="Z5541" s="13"/>
    </row>
    <row r="5542" spans="1:26" s="2" customFormat="1" ht="24.75" customHeight="1" x14ac:dyDescent="0.15">
      <c r="A5542" s="217">
        <v>16</v>
      </c>
      <c r="B5542" s="213"/>
      <c r="C5542" s="213"/>
      <c r="D5542" s="213"/>
      <c r="E5542" s="213"/>
      <c r="F5542" s="213"/>
      <c r="G5542" s="213"/>
      <c r="H5542" s="213"/>
      <c r="I5542" s="213"/>
      <c r="J5542" s="213"/>
      <c r="K5542" s="213"/>
      <c r="L5542" s="215"/>
      <c r="M5542" s="215"/>
      <c r="N5542" s="215"/>
      <c r="O5542" s="215"/>
      <c r="P5542" s="215"/>
      <c r="Q5542" s="215"/>
      <c r="R5542" s="215"/>
      <c r="S5542" s="215"/>
      <c r="T5542" s="215"/>
      <c r="U5542" s="216"/>
      <c r="V5542" s="1"/>
      <c r="W5542" s="1"/>
      <c r="X5542" s="1"/>
      <c r="Y5542" s="1"/>
      <c r="Z5542" s="13"/>
    </row>
    <row r="5543" spans="1:26" s="2" customFormat="1" ht="24.75" customHeight="1" x14ac:dyDescent="0.15">
      <c r="A5543" s="212">
        <v>17</v>
      </c>
      <c r="B5543" s="1071"/>
      <c r="C5543" s="213"/>
      <c r="D5543" s="213"/>
      <c r="E5543" s="213"/>
      <c r="F5543" s="213"/>
      <c r="G5543" s="213"/>
      <c r="H5543" s="213"/>
      <c r="I5543" s="213"/>
      <c r="J5543" s="213"/>
      <c r="K5543" s="213"/>
      <c r="L5543" s="215"/>
      <c r="M5543" s="215"/>
      <c r="N5543" s="215"/>
      <c r="O5543" s="215"/>
      <c r="P5543" s="215"/>
      <c r="Q5543" s="215"/>
      <c r="R5543" s="215"/>
      <c r="S5543" s="215"/>
      <c r="T5543" s="215"/>
      <c r="U5543" s="216"/>
      <c r="V5543" s="1"/>
      <c r="W5543" s="1"/>
      <c r="X5543" s="1"/>
      <c r="Y5543" s="1"/>
      <c r="Z5543" s="1"/>
    </row>
    <row r="5544" spans="1:26" s="2" customFormat="1" ht="24.75" customHeight="1" x14ac:dyDescent="0.15">
      <c r="A5544" s="217">
        <v>18</v>
      </c>
      <c r="B5544" s="1071"/>
      <c r="C5544" s="213"/>
      <c r="D5544" s="213"/>
      <c r="E5544" s="213"/>
      <c r="F5544" s="213"/>
      <c r="G5544" s="213"/>
      <c r="H5544" s="213"/>
      <c r="I5544" s="213"/>
      <c r="J5544" s="213"/>
      <c r="K5544" s="213"/>
      <c r="L5544" s="215"/>
      <c r="M5544" s="215"/>
      <c r="N5544" s="215"/>
      <c r="O5544" s="215"/>
      <c r="P5544" s="215"/>
      <c r="Q5544" s="215"/>
      <c r="R5544" s="215"/>
      <c r="S5544" s="215"/>
      <c r="T5544" s="215"/>
      <c r="U5544" s="216"/>
      <c r="V5544" s="1"/>
      <c r="W5544" s="1"/>
      <c r="X5544" s="1"/>
      <c r="Y5544" s="1"/>
      <c r="Z5544" s="13"/>
    </row>
    <row r="5545" spans="1:26" s="2" customFormat="1" ht="24.75" customHeight="1" x14ac:dyDescent="0.15">
      <c r="A5545" s="1072">
        <v>19</v>
      </c>
      <c r="B5545" s="213"/>
      <c r="C5545" s="214"/>
      <c r="D5545" s="213"/>
      <c r="E5545" s="214"/>
      <c r="F5545" s="213"/>
      <c r="G5545" s="214"/>
      <c r="H5545" s="213"/>
      <c r="I5545" s="214"/>
      <c r="J5545" s="213"/>
      <c r="K5545" s="213"/>
      <c r="L5545" s="215"/>
      <c r="M5545" s="215"/>
      <c r="N5545" s="215"/>
      <c r="O5545" s="215"/>
      <c r="P5545" s="215"/>
      <c r="Q5545" s="215"/>
      <c r="R5545" s="215"/>
      <c r="S5545" s="215"/>
      <c r="T5545" s="215"/>
      <c r="U5545" s="216"/>
      <c r="V5545" s="1"/>
      <c r="W5545" s="1"/>
      <c r="X5545" s="1"/>
      <c r="Y5545" s="1"/>
      <c r="Z5545" s="13"/>
    </row>
    <row r="5546" spans="1:26" s="2" customFormat="1" ht="24.75" customHeight="1" x14ac:dyDescent="0.15">
      <c r="A5546" s="1072">
        <v>20</v>
      </c>
      <c r="B5546" s="215"/>
      <c r="C5546" s="214"/>
      <c r="D5546" s="213"/>
      <c r="E5546" s="214"/>
      <c r="F5546" s="215"/>
      <c r="G5546" s="214"/>
      <c r="H5546" s="215"/>
      <c r="I5546" s="214"/>
      <c r="J5546" s="213"/>
      <c r="K5546" s="213"/>
      <c r="L5546" s="215"/>
      <c r="M5546" s="215"/>
      <c r="N5546" s="215"/>
      <c r="O5546" s="215"/>
      <c r="P5546" s="215"/>
      <c r="Q5546" s="215"/>
      <c r="R5546" s="215"/>
      <c r="S5546" s="215"/>
      <c r="T5546" s="215"/>
      <c r="U5546" s="216"/>
      <c r="V5546" s="1"/>
      <c r="W5546" s="1"/>
      <c r="X5546" s="1"/>
      <c r="Y5546" s="1"/>
      <c r="Z5546" s="13"/>
    </row>
    <row r="5547" spans="1:26" s="2" customFormat="1" ht="24.75" customHeight="1" x14ac:dyDescent="0.15">
      <c r="A5547" s="1072">
        <v>21</v>
      </c>
      <c r="B5547" s="215"/>
      <c r="C5547" s="214"/>
      <c r="D5547" s="213"/>
      <c r="E5547" s="214"/>
      <c r="F5547" s="215"/>
      <c r="G5547" s="214"/>
      <c r="H5547" s="215"/>
      <c r="I5547" s="214"/>
      <c r="J5547" s="213"/>
      <c r="K5547" s="213"/>
      <c r="L5547" s="215"/>
      <c r="M5547" s="215"/>
      <c r="N5547" s="215"/>
      <c r="O5547" s="215"/>
      <c r="P5547" s="215"/>
      <c r="Q5547" s="215"/>
      <c r="R5547" s="215"/>
      <c r="S5547" s="215"/>
      <c r="T5547" s="215"/>
      <c r="U5547" s="216"/>
      <c r="V5547" s="1"/>
      <c r="W5547" s="1"/>
      <c r="X5547" s="1"/>
      <c r="Y5547" s="1"/>
      <c r="Z5547" s="13"/>
    </row>
    <row r="5548" spans="1:26" s="2" customFormat="1" ht="24.75" customHeight="1" x14ac:dyDescent="0.15">
      <c r="A5548" s="1072">
        <v>22</v>
      </c>
      <c r="B5548" s="215"/>
      <c r="C5548" s="214"/>
      <c r="D5548" s="213"/>
      <c r="E5548" s="214"/>
      <c r="F5548" s="215"/>
      <c r="G5548" s="214"/>
      <c r="H5548" s="215"/>
      <c r="I5548" s="214"/>
      <c r="J5548" s="213"/>
      <c r="K5548" s="213"/>
      <c r="L5548" s="215"/>
      <c r="M5548" s="215"/>
      <c r="N5548" s="215"/>
      <c r="O5548" s="215"/>
      <c r="P5548" s="215"/>
      <c r="Q5548" s="215"/>
      <c r="R5548" s="215"/>
      <c r="S5548" s="215"/>
      <c r="T5548" s="215"/>
      <c r="U5548" s="216"/>
      <c r="V5548" s="1"/>
      <c r="W5548" s="1"/>
      <c r="X5548" s="1"/>
      <c r="Y5548" s="1"/>
      <c r="Z5548" s="13"/>
    </row>
    <row r="5549" spans="1:26" s="2" customFormat="1" ht="24.75" customHeight="1" x14ac:dyDescent="0.15">
      <c r="A5549" s="1072">
        <v>23</v>
      </c>
      <c r="B5549" s="215"/>
      <c r="C5549" s="214"/>
      <c r="D5549" s="213"/>
      <c r="E5549" s="214"/>
      <c r="F5549" s="215"/>
      <c r="G5549" s="214"/>
      <c r="H5549" s="215"/>
      <c r="I5549" s="214"/>
      <c r="J5549" s="213"/>
      <c r="K5549" s="213"/>
      <c r="L5549" s="215"/>
      <c r="M5549" s="215"/>
      <c r="N5549" s="215"/>
      <c r="O5549" s="215"/>
      <c r="P5549" s="215"/>
      <c r="Q5549" s="215"/>
      <c r="R5549" s="215"/>
      <c r="S5549" s="215"/>
      <c r="T5549" s="215"/>
      <c r="U5549" s="216"/>
      <c r="V5549" s="1"/>
      <c r="W5549" s="1"/>
      <c r="X5549" s="1"/>
      <c r="Y5549" s="1"/>
      <c r="Z5549" s="13"/>
    </row>
    <row r="5550" spans="1:26" s="2" customFormat="1" ht="24.75" customHeight="1" x14ac:dyDescent="0.15">
      <c r="A5550" s="1072">
        <v>24</v>
      </c>
      <c r="B5550" s="103"/>
      <c r="C5550" s="214"/>
      <c r="D5550" s="215"/>
      <c r="E5550" s="214"/>
      <c r="F5550" s="213"/>
      <c r="G5550" s="214"/>
      <c r="H5550" s="215"/>
      <c r="I5550" s="214"/>
      <c r="J5550" s="103"/>
      <c r="K5550" s="103"/>
      <c r="L5550" s="103"/>
      <c r="M5550" s="103"/>
      <c r="N5550" s="103"/>
      <c r="O5550" s="103"/>
      <c r="P5550" s="103"/>
      <c r="Q5550" s="103"/>
      <c r="R5550" s="103"/>
      <c r="S5550" s="103"/>
      <c r="T5550" s="221"/>
      <c r="U5550" s="222"/>
      <c r="V5550" s="1"/>
      <c r="W5550" s="1"/>
      <c r="X5550" s="1"/>
      <c r="Y5550" s="1"/>
      <c r="Z5550" s="13"/>
    </row>
    <row r="5551" spans="1:26" s="2" customFormat="1" ht="24.75" customHeight="1" x14ac:dyDescent="0.15">
      <c r="A5551" s="1072">
        <v>25</v>
      </c>
      <c r="B5551" s="103"/>
      <c r="C5551" s="214"/>
      <c r="D5551" s="213"/>
      <c r="E5551" s="214"/>
      <c r="F5551" s="215"/>
      <c r="G5551" s="214"/>
      <c r="H5551" s="215"/>
      <c r="I5551" s="214"/>
      <c r="J5551" s="103"/>
      <c r="K5551" s="103"/>
      <c r="L5551" s="103"/>
      <c r="M5551" s="103"/>
      <c r="N5551" s="103"/>
      <c r="O5551" s="103"/>
      <c r="P5551" s="103"/>
      <c r="Q5551" s="103"/>
      <c r="R5551" s="103"/>
      <c r="S5551" s="103"/>
      <c r="T5551" s="221"/>
      <c r="U5551" s="222"/>
      <c r="V5551" s="1"/>
      <c r="W5551" s="1"/>
      <c r="X5551" s="1"/>
      <c r="Y5551" s="1"/>
      <c r="Z5551" s="13"/>
    </row>
    <row r="5552" spans="1:26" s="2" customFormat="1" ht="24.75" customHeight="1" x14ac:dyDescent="0.15">
      <c r="A5552" s="1072">
        <v>26</v>
      </c>
      <c r="B5552" s="103"/>
      <c r="C5552" s="214"/>
      <c r="D5552" s="213"/>
      <c r="E5552" s="214"/>
      <c r="F5552" s="215"/>
      <c r="G5552" s="214"/>
      <c r="H5552" s="215"/>
      <c r="I5552" s="214"/>
      <c r="J5552" s="103"/>
      <c r="K5552" s="103"/>
      <c r="L5552" s="103"/>
      <c r="M5552" s="103"/>
      <c r="N5552" s="103"/>
      <c r="O5552" s="103"/>
      <c r="P5552" s="103"/>
      <c r="Q5552" s="103"/>
      <c r="R5552" s="103"/>
      <c r="S5552" s="103"/>
      <c r="T5552" s="221"/>
      <c r="U5552" s="222"/>
      <c r="V5552" s="1"/>
      <c r="W5552" s="1"/>
      <c r="X5552" s="1"/>
      <c r="Y5552" s="1"/>
      <c r="Z5552" s="13"/>
    </row>
    <row r="5553" spans="1:26" s="2" customFormat="1" ht="24.75" customHeight="1" x14ac:dyDescent="0.15">
      <c r="A5553" s="208">
        <v>27</v>
      </c>
      <c r="B5553" s="103"/>
      <c r="C5553" s="103"/>
      <c r="D5553" s="103"/>
      <c r="E5553" s="103"/>
      <c r="F5553" s="103"/>
      <c r="G5553" s="103"/>
      <c r="H5553" s="103"/>
      <c r="I5553" s="214"/>
      <c r="J5553" s="103"/>
      <c r="K5553" s="103"/>
      <c r="L5553" s="103"/>
      <c r="M5553" s="103"/>
      <c r="N5553" s="103"/>
      <c r="O5553" s="103"/>
      <c r="P5553" s="103"/>
      <c r="Q5553" s="103"/>
      <c r="R5553" s="103"/>
      <c r="S5553" s="103"/>
      <c r="T5553" s="221"/>
      <c r="U5553" s="222"/>
      <c r="V5553" s="1"/>
      <c r="W5553" s="1"/>
      <c r="X5553" s="1"/>
      <c r="Y5553" s="1"/>
      <c r="Z5553" s="13"/>
    </row>
    <row r="5554" spans="1:26" s="2" customFormat="1" ht="24.75" customHeight="1" x14ac:dyDescent="0.15">
      <c r="A5554" s="208">
        <v>28</v>
      </c>
      <c r="B5554" s="103"/>
      <c r="C5554" s="103"/>
      <c r="D5554" s="103"/>
      <c r="E5554" s="103"/>
      <c r="F5554" s="103"/>
      <c r="G5554" s="103"/>
      <c r="H5554" s="103"/>
      <c r="I5554" s="103"/>
      <c r="J5554" s="103"/>
      <c r="K5554" s="103"/>
      <c r="L5554" s="103"/>
      <c r="M5554" s="103"/>
      <c r="N5554" s="103"/>
      <c r="O5554" s="103"/>
      <c r="P5554" s="103"/>
      <c r="Q5554" s="103"/>
      <c r="R5554" s="103"/>
      <c r="S5554" s="103"/>
      <c r="T5554" s="221"/>
      <c r="U5554" s="222"/>
      <c r="V5554" s="1"/>
      <c r="W5554" s="1"/>
      <c r="X5554" s="1"/>
      <c r="Y5554" s="1"/>
      <c r="Z5554" s="13"/>
    </row>
    <row r="5555" spans="1:26" s="2" customFormat="1" ht="24.75" customHeight="1" x14ac:dyDescent="0.15">
      <c r="A5555" s="208">
        <v>29</v>
      </c>
      <c r="B5555" s="103"/>
      <c r="C5555" s="103"/>
      <c r="D5555" s="103"/>
      <c r="E5555" s="103"/>
      <c r="F5555" s="103"/>
      <c r="G5555" s="103"/>
      <c r="H5555" s="103"/>
      <c r="I5555" s="103"/>
      <c r="J5555" s="103"/>
      <c r="K5555" s="103"/>
      <c r="L5555" s="103"/>
      <c r="M5555" s="103"/>
      <c r="N5555" s="103"/>
      <c r="O5555" s="103"/>
      <c r="P5555" s="103"/>
      <c r="Q5555" s="103"/>
      <c r="R5555" s="103"/>
      <c r="S5555" s="103"/>
      <c r="T5555" s="221"/>
      <c r="U5555" s="222"/>
      <c r="V5555" s="1"/>
      <c r="W5555" s="1"/>
      <c r="X5555" s="1"/>
      <c r="Y5555" s="1"/>
      <c r="Z5555" s="13"/>
    </row>
    <row r="5556" spans="1:26" s="2" customFormat="1" ht="24.75" customHeight="1" x14ac:dyDescent="0.15">
      <c r="A5556" s="208">
        <v>30</v>
      </c>
      <c r="B5556" s="103"/>
      <c r="C5556" s="103"/>
      <c r="D5556" s="103"/>
      <c r="E5556" s="103"/>
      <c r="F5556" s="103"/>
      <c r="G5556" s="103"/>
      <c r="H5556" s="103"/>
      <c r="I5556" s="103"/>
      <c r="J5556" s="103"/>
      <c r="K5556" s="103"/>
      <c r="L5556" s="103"/>
      <c r="M5556" s="103"/>
      <c r="N5556" s="103"/>
      <c r="O5556" s="103"/>
      <c r="P5556" s="103"/>
      <c r="Q5556" s="103"/>
      <c r="R5556" s="103"/>
      <c r="S5556" s="103"/>
      <c r="T5556" s="221"/>
      <c r="U5556" s="222"/>
      <c r="V5556" s="1"/>
      <c r="W5556" s="1"/>
      <c r="X5556" s="1"/>
      <c r="Y5556" s="1"/>
      <c r="Z5556" s="13"/>
    </row>
    <row r="5557" spans="1:26" s="2" customFormat="1" ht="24.75" customHeight="1" x14ac:dyDescent="0.15">
      <c r="A5557" s="208">
        <v>31</v>
      </c>
      <c r="B5557" s="223"/>
      <c r="C5557" s="223"/>
      <c r="D5557" s="223"/>
      <c r="E5557" s="223"/>
      <c r="F5557" s="223"/>
      <c r="G5557" s="223"/>
      <c r="H5557" s="223"/>
      <c r="I5557" s="223"/>
      <c r="J5557" s="223"/>
      <c r="K5557" s="223"/>
      <c r="L5557" s="223"/>
      <c r="M5557" s="223"/>
      <c r="N5557" s="223"/>
      <c r="O5557" s="223"/>
      <c r="P5557" s="223"/>
      <c r="Q5557" s="223"/>
      <c r="R5557" s="223"/>
      <c r="S5557" s="223"/>
      <c r="T5557" s="224"/>
      <c r="U5557" s="225"/>
      <c r="V5557" s="1"/>
      <c r="W5557" s="1"/>
      <c r="X5557" s="1"/>
      <c r="Y5557" s="1"/>
      <c r="Z5557" s="13"/>
    </row>
    <row r="5558" spans="1:26" s="2" customFormat="1" ht="24.75" customHeight="1" x14ac:dyDescent="0.15">
      <c r="A5558" s="208">
        <v>32</v>
      </c>
      <c r="B5558" s="223"/>
      <c r="C5558" s="223"/>
      <c r="D5558" s="223"/>
      <c r="E5558" s="223"/>
      <c r="F5558" s="223"/>
      <c r="G5558" s="223"/>
      <c r="H5558" s="223"/>
      <c r="I5558" s="223"/>
      <c r="J5558" s="223"/>
      <c r="K5558" s="223"/>
      <c r="L5558" s="223"/>
      <c r="M5558" s="223"/>
      <c r="N5558" s="223"/>
      <c r="O5558" s="223"/>
      <c r="P5558" s="223"/>
      <c r="Q5558" s="223"/>
      <c r="R5558" s="223"/>
      <c r="S5558" s="223"/>
      <c r="T5558" s="224"/>
      <c r="U5558" s="225"/>
      <c r="V5558" s="1"/>
      <c r="W5558" s="1"/>
      <c r="X5558" s="1"/>
      <c r="Y5558" s="1"/>
      <c r="Z5558" s="13"/>
    </row>
    <row r="5559" spans="1:26" s="2" customFormat="1" ht="24.75" customHeight="1" thickBot="1" x14ac:dyDescent="0.2">
      <c r="A5559" s="48">
        <v>33</v>
      </c>
      <c r="B5559" s="74"/>
      <c r="C5559" s="74"/>
      <c r="D5559" s="74"/>
      <c r="E5559" s="74"/>
      <c r="F5559" s="74"/>
      <c r="G5559" s="74"/>
      <c r="H5559" s="74"/>
      <c r="I5559" s="74"/>
      <c r="J5559" s="74"/>
      <c r="K5559" s="74"/>
      <c r="L5559" s="74"/>
      <c r="M5559" s="74"/>
      <c r="N5559" s="74"/>
      <c r="O5559" s="74"/>
      <c r="P5559" s="74"/>
      <c r="Q5559" s="74"/>
      <c r="R5559" s="74"/>
      <c r="S5559" s="74"/>
      <c r="T5559" s="75"/>
      <c r="U5559" s="76"/>
      <c r="V5559" s="1"/>
      <c r="W5559" s="1"/>
      <c r="X5559" s="1"/>
      <c r="Y5559" s="1"/>
      <c r="Z5559" s="13"/>
    </row>
    <row r="5560" spans="1:26" s="2" customFormat="1" ht="20.100000000000001" customHeight="1" thickBot="1" x14ac:dyDescent="0.2">
      <c r="A5560" s="1559" t="s">
        <v>20</v>
      </c>
      <c r="B5560" s="1560"/>
      <c r="C5560" s="1561" t="s">
        <v>1749</v>
      </c>
      <c r="D5560" s="1562"/>
      <c r="E5560" s="1562"/>
      <c r="F5560" s="1563"/>
      <c r="G5560" s="226"/>
      <c r="H5560" s="226"/>
      <c r="I5560" s="226"/>
      <c r="J5560" s="226"/>
      <c r="K5560" s="226"/>
      <c r="L5560" s="226"/>
      <c r="M5560" s="226"/>
      <c r="N5560" s="226"/>
      <c r="O5560" s="226"/>
      <c r="P5560" s="226"/>
      <c r="Q5560" s="226"/>
      <c r="R5560" s="226"/>
      <c r="S5560" s="226"/>
      <c r="T5560" s="227"/>
      <c r="U5560" s="227"/>
      <c r="V5560" s="1"/>
      <c r="W5560" s="1"/>
      <c r="X5560" s="1"/>
      <c r="Y5560" s="1"/>
      <c r="Z5560" s="13"/>
    </row>
    <row r="5561" spans="1:26" s="2" customFormat="1" ht="31.5" customHeight="1" thickBot="1" x14ac:dyDescent="0.2">
      <c r="A5561" s="1541" t="s">
        <v>1715</v>
      </c>
      <c r="B5561" s="1542"/>
      <c r="C5561" s="1542"/>
      <c r="D5561" s="1542"/>
      <c r="E5561" s="1543"/>
      <c r="F5561" s="602" t="s">
        <v>1766</v>
      </c>
      <c r="G5561" s="203"/>
      <c r="H5561" s="1544" t="s">
        <v>1669</v>
      </c>
      <c r="I5561" s="1545"/>
      <c r="J5561" s="1545"/>
      <c r="K5561" s="204" t="s">
        <v>9</v>
      </c>
      <c r="L5561" s="1457" t="s">
        <v>437</v>
      </c>
      <c r="M5561" s="1457"/>
      <c r="N5561" s="1458"/>
      <c r="O5561" s="203"/>
      <c r="P5561" s="205"/>
      <c r="Q5561" s="205"/>
      <c r="R5561" s="205"/>
      <c r="S5561" s="203"/>
      <c r="T5561" s="1532" t="s">
        <v>95</v>
      </c>
      <c r="U5561" s="1533"/>
      <c r="V5561" s="379">
        <f>V5563/V5568</f>
        <v>1.8162393162393185E-2</v>
      </c>
      <c r="W5561" s="379">
        <f>W5563/W5568</f>
        <v>1.8640350877193002E-2</v>
      </c>
      <c r="X5561" s="379">
        <f>AVERAGE(V5561,W5561)</f>
        <v>1.8401372019793093E-2</v>
      </c>
      <c r="Y5561" s="380" t="s">
        <v>136</v>
      </c>
      <c r="Z5561" s="381">
        <f>ROUND(X5561*1440,0)/1440</f>
        <v>1.8055555555555554E-2</v>
      </c>
    </row>
    <row r="5562" spans="1:26" s="2" customFormat="1" ht="9" customHeight="1" thickBot="1" x14ac:dyDescent="0.2">
      <c r="A5562" s="203"/>
      <c r="B5562" s="203"/>
      <c r="C5562" s="203"/>
      <c r="D5562" s="203"/>
      <c r="E5562" s="203"/>
      <c r="F5562" s="203"/>
      <c r="G5562" s="203"/>
      <c r="H5562" s="203"/>
      <c r="I5562" s="203"/>
      <c r="J5562" s="203"/>
      <c r="K5562" s="203"/>
      <c r="L5562" s="203"/>
      <c r="M5562" s="203"/>
      <c r="N5562" s="203"/>
      <c r="O5562" s="203"/>
      <c r="P5562" s="203"/>
      <c r="Q5562" s="203"/>
      <c r="R5562" s="203"/>
      <c r="S5562" s="203"/>
      <c r="T5562" s="206"/>
      <c r="U5562" s="206"/>
      <c r="V5562" s="379">
        <f>B5570</f>
        <v>0.23611111111111113</v>
      </c>
      <c r="W5562" s="379">
        <f>C5567</f>
        <v>0.23611111111111113</v>
      </c>
      <c r="X5562" s="1"/>
      <c r="Y5562" s="1"/>
      <c r="Z5562" s="13"/>
    </row>
    <row r="5563" spans="1:26" s="2" customFormat="1" ht="20.100000000000001" customHeight="1" thickBot="1" x14ac:dyDescent="0.2">
      <c r="A5563" s="1546" t="s">
        <v>12</v>
      </c>
      <c r="B5563" s="1547"/>
      <c r="C5563" s="1548" t="s">
        <v>951</v>
      </c>
      <c r="D5563" s="1549"/>
      <c r="E5563" s="1549"/>
      <c r="F5563" s="1549"/>
      <c r="G5563" s="1549"/>
      <c r="H5563" s="1549"/>
      <c r="I5563" s="1550"/>
      <c r="J5563" s="1069"/>
      <c r="K5563" s="203"/>
      <c r="L5563" s="203"/>
      <c r="M5563" s="203"/>
      <c r="N5563" s="1463" t="s">
        <v>3</v>
      </c>
      <c r="O5563" s="1464"/>
      <c r="P5563" s="1536">
        <f>MINUTE(Z5561)</f>
        <v>26</v>
      </c>
      <c r="Q5563" s="1537"/>
      <c r="R5563" s="203"/>
      <c r="S5563" s="207" t="s">
        <v>14</v>
      </c>
      <c r="T5563" s="1528">
        <v>5.9027777777777776E-2</v>
      </c>
      <c r="U5563" s="1529"/>
      <c r="V5563" s="379">
        <f>V5564-V5562</f>
        <v>0.70833333333333426</v>
      </c>
      <c r="W5563" s="379">
        <f>W5564-W5562</f>
        <v>0.70833333333333415</v>
      </c>
      <c r="X5563" s="1"/>
      <c r="Y5563" s="1"/>
      <c r="Z5563" s="13"/>
    </row>
    <row r="5564" spans="1:26" s="2" customFormat="1" ht="9" customHeight="1" thickBot="1" x14ac:dyDescent="0.2">
      <c r="A5564" s="203"/>
      <c r="B5564" s="203"/>
      <c r="C5564" s="203"/>
      <c r="D5564" s="203"/>
      <c r="E5564" s="203"/>
      <c r="F5564" s="203"/>
      <c r="G5564" s="203"/>
      <c r="H5564" s="203"/>
      <c r="I5564" s="203"/>
      <c r="J5564" s="203"/>
      <c r="K5564" s="203"/>
      <c r="L5564" s="203"/>
      <c r="M5564" s="203"/>
      <c r="N5564" s="203"/>
      <c r="O5564" s="203"/>
      <c r="P5564" s="203"/>
      <c r="Q5564" s="203"/>
      <c r="R5564" s="203"/>
      <c r="S5564" s="203"/>
      <c r="T5564" s="206"/>
      <c r="U5564" s="206"/>
      <c r="V5564" s="379">
        <f>L5569</f>
        <v>0.94444444444444542</v>
      </c>
      <c r="W5564" s="379">
        <f>K5573</f>
        <v>0.94444444444444531</v>
      </c>
      <c r="X5564" s="1"/>
      <c r="Y5564" s="1"/>
      <c r="Z5564" s="13"/>
    </row>
    <row r="5565" spans="1:26" s="2" customFormat="1" ht="20.100000000000001" customHeight="1" x14ac:dyDescent="0.15">
      <c r="A5565" s="1530" t="s">
        <v>15</v>
      </c>
      <c r="B5565" s="1515">
        <v>1</v>
      </c>
      <c r="C5565" s="1515"/>
      <c r="D5565" s="1515">
        <v>2</v>
      </c>
      <c r="E5565" s="1515"/>
      <c r="F5565" s="1515">
        <v>3</v>
      </c>
      <c r="G5565" s="1515"/>
      <c r="H5565" s="1515">
        <v>4</v>
      </c>
      <c r="I5565" s="1515"/>
      <c r="J5565" s="1515">
        <v>5</v>
      </c>
      <c r="K5565" s="1515"/>
      <c r="L5565" s="1515">
        <v>6</v>
      </c>
      <c r="M5565" s="1515"/>
      <c r="N5565" s="1515">
        <v>7</v>
      </c>
      <c r="O5565" s="1515"/>
      <c r="P5565" s="1515">
        <v>8</v>
      </c>
      <c r="Q5565" s="1515"/>
      <c r="R5565" s="1515">
        <v>9</v>
      </c>
      <c r="S5565" s="1515"/>
      <c r="T5565" s="1516">
        <v>10</v>
      </c>
      <c r="U5565" s="1517"/>
      <c r="V5565" s="379"/>
      <c r="W5565" s="379"/>
      <c r="X5565" s="1"/>
      <c r="Y5565" s="1"/>
      <c r="Z5565" s="13"/>
    </row>
    <row r="5566" spans="1:26" s="2" customFormat="1" ht="20.100000000000001" customHeight="1" x14ac:dyDescent="0.15">
      <c r="A5566" s="1531"/>
      <c r="B5566" s="209" t="s">
        <v>1716</v>
      </c>
      <c r="C5566" s="209" t="s">
        <v>35</v>
      </c>
      <c r="D5566" s="209" t="s">
        <v>1716</v>
      </c>
      <c r="E5566" s="209" t="s">
        <v>35</v>
      </c>
      <c r="F5566" s="209" t="s">
        <v>1716</v>
      </c>
      <c r="G5566" s="209" t="s">
        <v>35</v>
      </c>
      <c r="H5566" s="209" t="s">
        <v>1716</v>
      </c>
      <c r="I5566" s="209" t="s">
        <v>35</v>
      </c>
      <c r="J5566" s="209" t="s">
        <v>1716</v>
      </c>
      <c r="K5566" s="209" t="s">
        <v>35</v>
      </c>
      <c r="L5566" s="209" t="s">
        <v>1716</v>
      </c>
      <c r="M5566" s="209" t="s">
        <v>35</v>
      </c>
      <c r="N5566" s="209"/>
      <c r="O5566" s="209"/>
      <c r="P5566" s="209"/>
      <c r="Q5566" s="209"/>
      <c r="R5566" s="209"/>
      <c r="S5566" s="209"/>
      <c r="T5566" s="210"/>
      <c r="U5566" s="211"/>
      <c r="V5566" s="1"/>
      <c r="W5566" s="1"/>
      <c r="X5566" s="1"/>
      <c r="Y5566" s="1"/>
      <c r="Z5566" s="13"/>
    </row>
    <row r="5567" spans="1:26" s="2" customFormat="1" ht="24.75" customHeight="1" x14ac:dyDescent="0.15">
      <c r="A5567" s="814" t="s">
        <v>641</v>
      </c>
      <c r="B5567" s="196"/>
      <c r="C5567" s="926">
        <v>0.23611111111111113</v>
      </c>
      <c r="D5567" s="787">
        <v>0.32916666666666666</v>
      </c>
      <c r="E5567" s="215">
        <v>0.38611111111111107</v>
      </c>
      <c r="F5567" s="215">
        <v>0.47847222222222213</v>
      </c>
      <c r="G5567" s="215">
        <v>0.53541666666666665</v>
      </c>
      <c r="H5567" s="215">
        <v>0.62708333333333355</v>
      </c>
      <c r="I5567" s="787">
        <v>0.68472222222222257</v>
      </c>
      <c r="J5567" s="215">
        <v>0.7770833333333339</v>
      </c>
      <c r="K5567" s="215">
        <v>0.84027777777777846</v>
      </c>
      <c r="L5567" s="215"/>
      <c r="M5567" s="215"/>
      <c r="N5567" s="215"/>
      <c r="O5567" s="215"/>
      <c r="P5567" s="215"/>
      <c r="Q5567" s="215"/>
      <c r="R5567" s="215"/>
      <c r="S5567" s="215"/>
      <c r="T5567" s="215"/>
      <c r="U5567" s="216"/>
      <c r="V5567" s="383">
        <f>COUNTA(B5567:U5599)</f>
        <v>77</v>
      </c>
      <c r="W5567" s="384">
        <f>V5567/8/2</f>
        <v>4.8125</v>
      </c>
      <c r="X5567" s="1"/>
      <c r="Y5567" s="1"/>
      <c r="Z5567" s="13" t="s">
        <v>1719</v>
      </c>
    </row>
    <row r="5568" spans="1:26" s="2" customFormat="1" ht="24.75" customHeight="1" x14ac:dyDescent="0.15">
      <c r="A5568" s="814" t="s">
        <v>1724</v>
      </c>
      <c r="B5568" s="40"/>
      <c r="C5568" s="926">
        <v>0.25486111111111115</v>
      </c>
      <c r="D5568" s="787">
        <v>0.34791666666666665</v>
      </c>
      <c r="E5568" s="215">
        <v>0.40486111111111106</v>
      </c>
      <c r="F5568" s="215">
        <v>0.49652777777777768</v>
      </c>
      <c r="G5568" s="215">
        <v>0.55347222222222225</v>
      </c>
      <c r="H5568" s="215">
        <v>0.64583333333333359</v>
      </c>
      <c r="I5568" s="787">
        <v>0.70347222222222261</v>
      </c>
      <c r="J5568" s="215">
        <v>0.79583333333333395</v>
      </c>
      <c r="K5568" s="215">
        <v>0.86111111111111183</v>
      </c>
      <c r="L5568" s="215">
        <v>0.92638888888888982</v>
      </c>
      <c r="M5568" s="215"/>
      <c r="N5568" s="215"/>
      <c r="O5568" s="215"/>
      <c r="P5568" s="215"/>
      <c r="Q5568" s="215"/>
      <c r="R5568" s="215"/>
      <c r="S5568" s="215"/>
      <c r="T5568" s="215"/>
      <c r="U5568" s="216"/>
      <c r="V5568" s="386">
        <f>COUNTA(B5567:B5599,D5567:D5599,F5567:F5599,H5567:H5599,J5567:J5599,L5567:L5599,N5567:N5599,P5567:P5599,R5567:R5599,T5567:T5599)</f>
        <v>39</v>
      </c>
      <c r="W5568" s="386">
        <f>COUNTA(C5567:C5599,E5567:E5599,G5567:G5599,I5567:I5599,K5567:K5599,M5567:M5599,O5567:O5599,Q5567:Q5599,S5567:S5599,U5567:U5599)</f>
        <v>38</v>
      </c>
      <c r="X5568" s="1"/>
      <c r="Y5568" s="1">
        <f>(V5568+W5568)/2</f>
        <v>38.5</v>
      </c>
      <c r="Z5568" s="13" t="s">
        <v>1718</v>
      </c>
    </row>
    <row r="5569" spans="1:26" s="2" customFormat="1" ht="24.75" customHeight="1" x14ac:dyDescent="0.15">
      <c r="A5569" s="814" t="s">
        <v>1720</v>
      </c>
      <c r="B5569" s="52"/>
      <c r="C5569" s="215">
        <v>0.27361111111111114</v>
      </c>
      <c r="D5569" s="787">
        <v>0.36666666666666664</v>
      </c>
      <c r="E5569" s="215">
        <v>0.42361111111111105</v>
      </c>
      <c r="F5569" s="215">
        <v>0.51458333333333328</v>
      </c>
      <c r="G5569" s="215">
        <v>0.5722222222222223</v>
      </c>
      <c r="H5569" s="215">
        <v>0.66458333333333364</v>
      </c>
      <c r="I5569" s="787">
        <v>0.72222222222222265</v>
      </c>
      <c r="J5569" s="215">
        <v>0.81458333333333399</v>
      </c>
      <c r="K5569" s="215">
        <v>0.8819444444444452</v>
      </c>
      <c r="L5569" s="215">
        <v>0.94444444444444542</v>
      </c>
      <c r="M5569" s="215"/>
      <c r="N5569" s="215"/>
      <c r="O5569" s="215"/>
      <c r="P5569" s="215"/>
      <c r="Q5569" s="215"/>
      <c r="R5569" s="215"/>
      <c r="S5569" s="215"/>
      <c r="T5569" s="215"/>
      <c r="U5569" s="216"/>
      <c r="V5569" s="1"/>
      <c r="W5569" s="1"/>
      <c r="X5569" s="1"/>
      <c r="Y5569" s="1" t="s">
        <v>145</v>
      </c>
      <c r="Z5569" s="13" t="s">
        <v>1718</v>
      </c>
    </row>
    <row r="5570" spans="1:26" s="2" customFormat="1" ht="24.75" customHeight="1" x14ac:dyDescent="0.15">
      <c r="A5570" s="814" t="s">
        <v>536</v>
      </c>
      <c r="B5570" s="1054">
        <v>0.23611111111111113</v>
      </c>
      <c r="C5570" s="215">
        <v>0.29236111111111113</v>
      </c>
      <c r="D5570" s="787">
        <v>0.38541666666666663</v>
      </c>
      <c r="E5570" s="215">
        <v>0.44236111111111104</v>
      </c>
      <c r="F5570" s="215">
        <v>0.53333333333333333</v>
      </c>
      <c r="G5570" s="215">
        <v>0.59097222222222234</v>
      </c>
      <c r="H5570" s="215">
        <v>0.68333333333333368</v>
      </c>
      <c r="I5570" s="787">
        <v>0.7409722222222227</v>
      </c>
      <c r="J5570" s="787">
        <v>0.83333333333333404</v>
      </c>
      <c r="K5570" s="215"/>
      <c r="L5570" s="215"/>
      <c r="M5570" s="215"/>
      <c r="N5570" s="215"/>
      <c r="O5570" s="215"/>
      <c r="P5570" s="215"/>
      <c r="Q5570" s="215"/>
      <c r="R5570" s="215"/>
      <c r="S5570" s="215"/>
      <c r="T5570" s="215"/>
      <c r="U5570" s="216"/>
      <c r="V5570" s="390">
        <f>B5573-B5572</f>
        <v>1.8749999999999989E-2</v>
      </c>
      <c r="W5570" s="390">
        <f>I5571-I5570</f>
        <v>1.8750000000000044E-2</v>
      </c>
      <c r="X5570" s="1"/>
      <c r="Y5570" s="1"/>
      <c r="Z5570" s="13" t="s">
        <v>1718</v>
      </c>
    </row>
    <row r="5571" spans="1:26" s="2" customFormat="1" ht="24.75" customHeight="1" x14ac:dyDescent="0.15">
      <c r="A5571" s="1073" t="s">
        <v>1758</v>
      </c>
      <c r="B5571" s="1054">
        <v>0.25486111111111115</v>
      </c>
      <c r="C5571" s="215">
        <v>0.31111111111111112</v>
      </c>
      <c r="D5571" s="787">
        <v>0.40416666666666662</v>
      </c>
      <c r="E5571" s="215">
        <v>0.46111111111111103</v>
      </c>
      <c r="F5571" s="215">
        <v>0.55208333333333337</v>
      </c>
      <c r="G5571" s="215">
        <v>0.60972222222222239</v>
      </c>
      <c r="H5571" s="215">
        <v>0.70208333333333373</v>
      </c>
      <c r="I5571" s="787">
        <v>0.75972222222222274</v>
      </c>
      <c r="J5571" s="787">
        <v>0.85208333333333408</v>
      </c>
      <c r="K5571" s="215">
        <v>0.90277777777777857</v>
      </c>
      <c r="L5571" s="215"/>
      <c r="M5571" s="215"/>
      <c r="N5571" s="215"/>
      <c r="O5571" s="215"/>
      <c r="P5571" s="215"/>
      <c r="Q5571" s="215"/>
      <c r="R5571" s="215"/>
      <c r="S5571" s="215"/>
      <c r="T5571" s="215"/>
      <c r="U5571" s="216"/>
      <c r="V5571" s="390">
        <f>B5574-B5573</f>
        <v>1.8749999999999989E-2</v>
      </c>
      <c r="W5571" s="390">
        <f>I5572-I5571</f>
        <v>1.8750000000000044E-2</v>
      </c>
      <c r="X5571" s="1"/>
      <c r="Y5571" s="1"/>
      <c r="Z5571" s="13" t="s">
        <v>1719</v>
      </c>
    </row>
    <row r="5572" spans="1:26" s="2" customFormat="1" ht="24.75" customHeight="1" x14ac:dyDescent="0.15">
      <c r="A5572" s="1073" t="s">
        <v>1207</v>
      </c>
      <c r="B5572" s="800">
        <v>0.27361111111111114</v>
      </c>
      <c r="C5572" s="215">
        <v>0.3298611111111111</v>
      </c>
      <c r="D5572" s="787">
        <v>0.42291666666666661</v>
      </c>
      <c r="E5572" s="215">
        <v>0.47986111111111102</v>
      </c>
      <c r="F5572" s="215">
        <v>0.57083333333333341</v>
      </c>
      <c r="G5572" s="215">
        <v>0.62847222222222243</v>
      </c>
      <c r="H5572" s="215">
        <v>0.72083333333333377</v>
      </c>
      <c r="I5572" s="215">
        <v>0.77847222222222279</v>
      </c>
      <c r="J5572" s="787">
        <v>0.87083333333333413</v>
      </c>
      <c r="K5572" s="215">
        <v>0.92361111111111194</v>
      </c>
      <c r="L5572" s="215"/>
      <c r="M5572" s="215"/>
      <c r="N5572" s="215"/>
      <c r="O5572" s="215"/>
      <c r="P5572" s="215"/>
      <c r="Q5572" s="215"/>
      <c r="R5572" s="215"/>
      <c r="S5572" s="215"/>
      <c r="T5572" s="215"/>
      <c r="U5572" s="216"/>
      <c r="V5572" s="390">
        <f>B5575-B5574</f>
        <v>-0.31111111111111112</v>
      </c>
      <c r="W5572" s="390">
        <f>I5573-I5572</f>
        <v>2.0138888888888928E-2</v>
      </c>
      <c r="X5572" s="1"/>
      <c r="Y5572" s="1"/>
      <c r="Z5572" s="13" t="s">
        <v>1719</v>
      </c>
    </row>
    <row r="5573" spans="1:26" s="2" customFormat="1" ht="24.75" customHeight="1" x14ac:dyDescent="0.15">
      <c r="A5573" s="1073" t="s">
        <v>1208</v>
      </c>
      <c r="B5573" s="800">
        <v>0.29236111111111113</v>
      </c>
      <c r="C5573" s="215">
        <v>0.34861111111111109</v>
      </c>
      <c r="D5573" s="787">
        <v>0.4416666666666666</v>
      </c>
      <c r="E5573" s="215">
        <v>0.49861111111111101</v>
      </c>
      <c r="F5573" s="215">
        <v>0.58958333333333346</v>
      </c>
      <c r="G5573" s="215">
        <v>0.64722222222222248</v>
      </c>
      <c r="H5573" s="215">
        <v>0.73958333333333381</v>
      </c>
      <c r="I5573" s="215">
        <v>0.79861111111111172</v>
      </c>
      <c r="J5573" s="787">
        <v>0.88958333333333417</v>
      </c>
      <c r="K5573" s="215">
        <v>0.94444444444444531</v>
      </c>
      <c r="L5573" s="215"/>
      <c r="M5573" s="215"/>
      <c r="N5573" s="215"/>
      <c r="O5573" s="215"/>
      <c r="P5573" s="215"/>
      <c r="Q5573" s="215"/>
      <c r="R5573" s="215"/>
      <c r="S5573" s="215"/>
      <c r="T5573" s="215"/>
      <c r="U5573" s="216"/>
      <c r="V5573" s="390">
        <f>B5576-B5575</f>
        <v>0</v>
      </c>
      <c r="W5573" s="390">
        <f>I5574-I5573</f>
        <v>2.083333333333337E-2</v>
      </c>
      <c r="X5573" s="1"/>
      <c r="Y5573" s="1"/>
      <c r="Z5573" s="13" t="s">
        <v>1719</v>
      </c>
    </row>
    <row r="5574" spans="1:26" s="2" customFormat="1" ht="24.75" customHeight="1" x14ac:dyDescent="0.15">
      <c r="A5574" s="1073" t="s">
        <v>1209</v>
      </c>
      <c r="B5574" s="215">
        <v>0.31111111111111112</v>
      </c>
      <c r="C5574" s="215">
        <v>0.36736111111111108</v>
      </c>
      <c r="D5574" s="215">
        <v>0.46041666666666659</v>
      </c>
      <c r="E5574" s="215">
        <v>0.51736111111111105</v>
      </c>
      <c r="F5574" s="215">
        <v>0.6083333333333335</v>
      </c>
      <c r="G5574" s="215">
        <v>0.66597222222222252</v>
      </c>
      <c r="H5574" s="215">
        <v>0.75833333333333386</v>
      </c>
      <c r="I5574" s="215">
        <v>0.81944444444444509</v>
      </c>
      <c r="J5574" s="787">
        <v>0.90833333333333421</v>
      </c>
      <c r="K5574" s="215"/>
      <c r="L5574" s="215"/>
      <c r="M5574" s="215"/>
      <c r="N5574" s="215"/>
      <c r="O5574" s="215"/>
      <c r="P5574" s="215"/>
      <c r="Q5574" s="215"/>
      <c r="R5574" s="215"/>
      <c r="S5574" s="215"/>
      <c r="T5574" s="215"/>
      <c r="U5574" s="216"/>
      <c r="V5574" s="390" t="s">
        <v>370</v>
      </c>
      <c r="W5574" s="390" t="s">
        <v>370</v>
      </c>
      <c r="X5574" s="1"/>
      <c r="Y5574" s="1"/>
      <c r="Z5574" s="13" t="s">
        <v>1718</v>
      </c>
    </row>
    <row r="5575" spans="1:26" s="2" customFormat="1" ht="24.75" customHeight="1" x14ac:dyDescent="0.15">
      <c r="A5575" s="212">
        <v>9</v>
      </c>
      <c r="B5575" s="215"/>
      <c r="C5575" s="215"/>
      <c r="D5575" s="215"/>
      <c r="E5575" s="215"/>
      <c r="F5575" s="215"/>
      <c r="G5575" s="215"/>
      <c r="H5575" s="215"/>
      <c r="I5575" s="215"/>
      <c r="J5575" s="787"/>
      <c r="K5575" s="215"/>
      <c r="L5575" s="215"/>
      <c r="M5575" s="215"/>
      <c r="N5575" s="215"/>
      <c r="O5575" s="215"/>
      <c r="P5575" s="215"/>
      <c r="Q5575" s="215"/>
      <c r="R5575" s="215"/>
      <c r="S5575" s="215"/>
      <c r="T5575" s="215"/>
      <c r="U5575" s="216"/>
      <c r="V5575" s="390" t="s">
        <v>370</v>
      </c>
      <c r="W5575" s="390" t="s">
        <v>370</v>
      </c>
      <c r="X5575" s="1"/>
      <c r="Y5575" s="1"/>
      <c r="Z5575" s="13"/>
    </row>
    <row r="5576" spans="1:26" s="2" customFormat="1" ht="32.25" customHeight="1" x14ac:dyDescent="0.15">
      <c r="A5576" s="217">
        <v>10</v>
      </c>
      <c r="B5576" s="215"/>
      <c r="C5576" s="213"/>
      <c r="D5576" s="215"/>
      <c r="E5576" s="213"/>
      <c r="F5576" s="213"/>
      <c r="G5576" s="213"/>
      <c r="H5576" s="215"/>
      <c r="I5576" s="215"/>
      <c r="J5576" s="787"/>
      <c r="K5576" s="213"/>
      <c r="L5576" s="215"/>
      <c r="M5576" s="215"/>
      <c r="N5576" s="215"/>
      <c r="O5576" s="215"/>
      <c r="P5576" s="215"/>
      <c r="Q5576" s="215"/>
      <c r="R5576" s="215"/>
      <c r="S5576" s="215"/>
      <c r="T5576" s="215"/>
      <c r="U5576" s="216"/>
      <c r="V5576" s="390"/>
      <c r="W5576" s="390" t="s">
        <v>370</v>
      </c>
      <c r="X5576" s="1"/>
      <c r="Y5576" s="1"/>
      <c r="Z5576" s="13" t="s">
        <v>370</v>
      </c>
    </row>
    <row r="5577" spans="1:26" s="2" customFormat="1" ht="30.75" customHeight="1" x14ac:dyDescent="0.15">
      <c r="A5577" s="212">
        <v>11</v>
      </c>
      <c r="B5577" s="213"/>
      <c r="C5577" s="213"/>
      <c r="D5577" s="213"/>
      <c r="E5577" s="213"/>
      <c r="F5577" s="213"/>
      <c r="G5577" s="213"/>
      <c r="H5577" s="213"/>
      <c r="I5577" s="213"/>
      <c r="J5577" s="215"/>
      <c r="K5577" s="213"/>
      <c r="L5577" s="215"/>
      <c r="M5577" s="215"/>
      <c r="N5577" s="215"/>
      <c r="O5577" s="215"/>
      <c r="P5577" s="215"/>
      <c r="Q5577" s="215"/>
      <c r="R5577" s="215"/>
      <c r="S5577" s="215"/>
      <c r="T5577" s="215"/>
      <c r="U5577" s="216"/>
      <c r="V5577" s="390"/>
      <c r="W5577" s="390"/>
      <c r="X5577" s="1"/>
      <c r="Y5577" s="1"/>
      <c r="Z5577" s="13"/>
    </row>
    <row r="5578" spans="1:26" s="2" customFormat="1" ht="24.75" customHeight="1" x14ac:dyDescent="0.15">
      <c r="A5578" s="217">
        <v>12</v>
      </c>
      <c r="B5578" s="213"/>
      <c r="C5578" s="213"/>
      <c r="D5578" s="213"/>
      <c r="E5578" s="213"/>
      <c r="F5578" s="213"/>
      <c r="G5578" s="213"/>
      <c r="H5578" s="213"/>
      <c r="I5578" s="213"/>
      <c r="J5578" s="213"/>
      <c r="K5578" s="213"/>
      <c r="L5578" s="215"/>
      <c r="M5578" s="215"/>
      <c r="N5578" s="215"/>
      <c r="O5578" s="215"/>
      <c r="P5578" s="215"/>
      <c r="Q5578" s="215"/>
      <c r="R5578" s="215"/>
      <c r="S5578" s="215"/>
      <c r="T5578" s="215"/>
      <c r="U5578" s="216"/>
      <c r="V5578" s="1070"/>
      <c r="W5578" s="390"/>
      <c r="X5578" s="1"/>
      <c r="Y5578" s="1"/>
      <c r="Z5578" s="13"/>
    </row>
    <row r="5579" spans="1:26" s="2" customFormat="1" ht="24.75" customHeight="1" x14ac:dyDescent="0.15">
      <c r="A5579" s="212">
        <v>13</v>
      </c>
      <c r="B5579" s="213"/>
      <c r="C5579" s="213"/>
      <c r="D5579" s="213"/>
      <c r="E5579" s="213"/>
      <c r="F5579" s="213"/>
      <c r="G5579" s="213"/>
      <c r="H5579" s="213"/>
      <c r="I5579" s="213"/>
      <c r="J5579" s="213"/>
      <c r="K5579" s="213"/>
      <c r="L5579" s="215"/>
      <c r="M5579" s="215"/>
      <c r="N5579" s="215"/>
      <c r="O5579" s="215"/>
      <c r="P5579" s="215"/>
      <c r="Q5579" s="215"/>
      <c r="R5579" s="215"/>
      <c r="S5579" s="215"/>
      <c r="T5579" s="215"/>
      <c r="U5579" s="216"/>
      <c r="V5579" s="1"/>
      <c r="W5579" s="390"/>
      <c r="X5579" s="1"/>
      <c r="Y5579" s="1"/>
      <c r="Z5579" s="13"/>
    </row>
    <row r="5580" spans="1:26" s="2" customFormat="1" ht="24.75" customHeight="1" x14ac:dyDescent="0.15">
      <c r="A5580" s="217">
        <v>14</v>
      </c>
      <c r="B5580" s="213"/>
      <c r="C5580" s="213"/>
      <c r="D5580" s="213"/>
      <c r="E5580" s="213"/>
      <c r="F5580" s="213"/>
      <c r="G5580" s="213"/>
      <c r="H5580" s="213"/>
      <c r="I5580" s="213"/>
      <c r="J5580" s="213"/>
      <c r="K5580" s="213"/>
      <c r="L5580" s="215"/>
      <c r="M5580" s="215"/>
      <c r="N5580" s="215"/>
      <c r="O5580" s="215"/>
      <c r="P5580" s="215"/>
      <c r="Q5580" s="215"/>
      <c r="R5580" s="215"/>
      <c r="S5580" s="215"/>
      <c r="T5580" s="215"/>
      <c r="U5580" s="216"/>
      <c r="V5580" s="1"/>
      <c r="W5580" s="390"/>
      <c r="X5580" s="1"/>
      <c r="Y5580" s="1"/>
      <c r="Z5580" s="13"/>
    </row>
    <row r="5581" spans="1:26" s="2" customFormat="1" ht="24.75" customHeight="1" x14ac:dyDescent="0.15">
      <c r="A5581" s="212">
        <v>15</v>
      </c>
      <c r="B5581" s="213"/>
      <c r="C5581" s="213"/>
      <c r="D5581" s="213"/>
      <c r="E5581" s="213"/>
      <c r="F5581" s="213"/>
      <c r="G5581" s="213"/>
      <c r="H5581" s="213"/>
      <c r="I5581" s="213"/>
      <c r="J5581" s="213"/>
      <c r="K5581" s="213"/>
      <c r="L5581" s="215"/>
      <c r="M5581" s="215"/>
      <c r="N5581" s="215"/>
      <c r="O5581" s="215"/>
      <c r="P5581" s="215"/>
      <c r="Q5581" s="215"/>
      <c r="R5581" s="215"/>
      <c r="S5581" s="215"/>
      <c r="T5581" s="215"/>
      <c r="U5581" s="216"/>
      <c r="V5581" s="1"/>
      <c r="W5581" s="1"/>
      <c r="X5581" s="1"/>
      <c r="Y5581" s="1"/>
      <c r="Z5581" s="13"/>
    </row>
    <row r="5582" spans="1:26" s="2" customFormat="1" ht="24.75" customHeight="1" x14ac:dyDescent="0.15">
      <c r="A5582" s="217">
        <v>16</v>
      </c>
      <c r="B5582" s="213"/>
      <c r="C5582" s="213"/>
      <c r="D5582" s="213"/>
      <c r="E5582" s="213"/>
      <c r="F5582" s="213"/>
      <c r="G5582" s="213"/>
      <c r="H5582" s="213"/>
      <c r="I5582" s="213"/>
      <c r="J5582" s="213"/>
      <c r="K5582" s="213"/>
      <c r="L5582" s="215"/>
      <c r="M5582" s="215"/>
      <c r="N5582" s="215"/>
      <c r="O5582" s="215"/>
      <c r="P5582" s="215"/>
      <c r="Q5582" s="215"/>
      <c r="R5582" s="215"/>
      <c r="S5582" s="215"/>
      <c r="T5582" s="215"/>
      <c r="U5582" s="216"/>
      <c r="V5582" s="1"/>
      <c r="W5582" s="1"/>
      <c r="X5582" s="1"/>
      <c r="Y5582" s="1"/>
      <c r="Z5582" s="13"/>
    </row>
    <row r="5583" spans="1:26" s="2" customFormat="1" ht="24.75" customHeight="1" x14ac:dyDescent="0.15">
      <c r="A5583" s="212">
        <v>17</v>
      </c>
      <c r="B5583" s="1071"/>
      <c r="C5583" s="213"/>
      <c r="D5583" s="213"/>
      <c r="E5583" s="213"/>
      <c r="F5583" s="213"/>
      <c r="G5583" s="213"/>
      <c r="H5583" s="213"/>
      <c r="I5583" s="213"/>
      <c r="J5583" s="213"/>
      <c r="K5583" s="213"/>
      <c r="L5583" s="215"/>
      <c r="M5583" s="215"/>
      <c r="N5583" s="215"/>
      <c r="O5583" s="215"/>
      <c r="P5583" s="215"/>
      <c r="Q5583" s="215"/>
      <c r="R5583" s="215"/>
      <c r="S5583" s="215"/>
      <c r="T5583" s="215"/>
      <c r="U5583" s="216"/>
      <c r="V5583" s="1"/>
      <c r="W5583" s="1"/>
      <c r="X5583" s="1"/>
      <c r="Y5583" s="1"/>
      <c r="Z5583" s="1"/>
    </row>
    <row r="5584" spans="1:26" s="2" customFormat="1" ht="24.75" customHeight="1" x14ac:dyDescent="0.15">
      <c r="A5584" s="217">
        <v>18</v>
      </c>
      <c r="B5584" s="1071"/>
      <c r="C5584" s="213"/>
      <c r="D5584" s="213"/>
      <c r="E5584" s="213"/>
      <c r="F5584" s="213"/>
      <c r="G5584" s="213"/>
      <c r="H5584" s="213"/>
      <c r="I5584" s="213"/>
      <c r="J5584" s="213"/>
      <c r="K5584" s="213"/>
      <c r="L5584" s="215"/>
      <c r="M5584" s="215"/>
      <c r="N5584" s="215"/>
      <c r="O5584" s="215"/>
      <c r="P5584" s="215"/>
      <c r="Q5584" s="215"/>
      <c r="R5584" s="215"/>
      <c r="S5584" s="215"/>
      <c r="T5584" s="215"/>
      <c r="U5584" s="216"/>
      <c r="V5584" s="1"/>
      <c r="W5584" s="1"/>
      <c r="X5584" s="1"/>
      <c r="Y5584" s="1"/>
      <c r="Z5584" s="13"/>
    </row>
    <row r="5585" spans="1:26" s="2" customFormat="1" ht="24.75" customHeight="1" x14ac:dyDescent="0.15">
      <c r="A5585" s="1072">
        <v>19</v>
      </c>
      <c r="B5585" s="213"/>
      <c r="C5585" s="214"/>
      <c r="D5585" s="213"/>
      <c r="E5585" s="214"/>
      <c r="F5585" s="213"/>
      <c r="G5585" s="214"/>
      <c r="H5585" s="213"/>
      <c r="I5585" s="214"/>
      <c r="J5585" s="213"/>
      <c r="K5585" s="213"/>
      <c r="L5585" s="215"/>
      <c r="M5585" s="215"/>
      <c r="N5585" s="215"/>
      <c r="O5585" s="215"/>
      <c r="P5585" s="215"/>
      <c r="Q5585" s="215"/>
      <c r="R5585" s="215"/>
      <c r="S5585" s="215"/>
      <c r="T5585" s="215"/>
      <c r="U5585" s="216"/>
      <c r="V5585" s="1"/>
      <c r="W5585" s="1"/>
      <c r="X5585" s="1"/>
      <c r="Y5585" s="1"/>
      <c r="Z5585" s="13"/>
    </row>
    <row r="5586" spans="1:26" s="2" customFormat="1" ht="24.75" customHeight="1" x14ac:dyDescent="0.15">
      <c r="A5586" s="1072">
        <v>20</v>
      </c>
      <c r="B5586" s="215"/>
      <c r="C5586" s="214"/>
      <c r="D5586" s="213"/>
      <c r="E5586" s="214"/>
      <c r="F5586" s="215"/>
      <c r="G5586" s="214"/>
      <c r="H5586" s="215"/>
      <c r="I5586" s="214"/>
      <c r="J5586" s="213"/>
      <c r="K5586" s="213"/>
      <c r="L5586" s="215"/>
      <c r="M5586" s="215"/>
      <c r="N5586" s="215"/>
      <c r="O5586" s="215"/>
      <c r="P5586" s="215"/>
      <c r="Q5586" s="215"/>
      <c r="R5586" s="215"/>
      <c r="S5586" s="215"/>
      <c r="T5586" s="215"/>
      <c r="U5586" s="216"/>
      <c r="V5586" s="1"/>
      <c r="W5586" s="1"/>
      <c r="X5586" s="1"/>
      <c r="Y5586" s="1"/>
      <c r="Z5586" s="13"/>
    </row>
    <row r="5587" spans="1:26" s="2" customFormat="1" ht="24.75" customHeight="1" x14ac:dyDescent="0.15">
      <c r="A5587" s="1072">
        <v>21</v>
      </c>
      <c r="B5587" s="215"/>
      <c r="C5587" s="214"/>
      <c r="D5587" s="213"/>
      <c r="E5587" s="214"/>
      <c r="F5587" s="215"/>
      <c r="G5587" s="214"/>
      <c r="H5587" s="215"/>
      <c r="I5587" s="214"/>
      <c r="J5587" s="213"/>
      <c r="K5587" s="213"/>
      <c r="L5587" s="215"/>
      <c r="M5587" s="215"/>
      <c r="N5587" s="215"/>
      <c r="O5587" s="215"/>
      <c r="P5587" s="215"/>
      <c r="Q5587" s="215"/>
      <c r="R5587" s="215"/>
      <c r="S5587" s="215"/>
      <c r="T5587" s="215"/>
      <c r="U5587" s="216"/>
      <c r="V5587" s="1"/>
      <c r="W5587" s="1"/>
      <c r="X5587" s="1"/>
      <c r="Y5587" s="1"/>
      <c r="Z5587" s="13"/>
    </row>
    <row r="5588" spans="1:26" s="2" customFormat="1" ht="24.75" customHeight="1" x14ac:dyDescent="0.15">
      <c r="A5588" s="1072">
        <v>22</v>
      </c>
      <c r="B5588" s="215"/>
      <c r="C5588" s="214"/>
      <c r="D5588" s="213"/>
      <c r="E5588" s="214"/>
      <c r="F5588" s="215"/>
      <c r="G5588" s="214"/>
      <c r="H5588" s="215"/>
      <c r="I5588" s="214"/>
      <c r="J5588" s="213"/>
      <c r="K5588" s="213"/>
      <c r="L5588" s="215"/>
      <c r="M5588" s="215"/>
      <c r="N5588" s="215"/>
      <c r="O5588" s="215"/>
      <c r="P5588" s="215"/>
      <c r="Q5588" s="215"/>
      <c r="R5588" s="215"/>
      <c r="S5588" s="215"/>
      <c r="T5588" s="215"/>
      <c r="U5588" s="216"/>
      <c r="V5588" s="1"/>
      <c r="W5588" s="1"/>
      <c r="X5588" s="1"/>
      <c r="Y5588" s="1"/>
      <c r="Z5588" s="13"/>
    </row>
    <row r="5589" spans="1:26" s="2" customFormat="1" ht="24.75" customHeight="1" x14ac:dyDescent="0.15">
      <c r="A5589" s="1072">
        <v>23</v>
      </c>
      <c r="B5589" s="215"/>
      <c r="C5589" s="214"/>
      <c r="D5589" s="213"/>
      <c r="E5589" s="214"/>
      <c r="F5589" s="215"/>
      <c r="G5589" s="214"/>
      <c r="H5589" s="215"/>
      <c r="I5589" s="214"/>
      <c r="J5589" s="213"/>
      <c r="K5589" s="213"/>
      <c r="L5589" s="215"/>
      <c r="M5589" s="215"/>
      <c r="N5589" s="215"/>
      <c r="O5589" s="215"/>
      <c r="P5589" s="215"/>
      <c r="Q5589" s="215"/>
      <c r="R5589" s="215"/>
      <c r="S5589" s="215"/>
      <c r="T5589" s="215"/>
      <c r="U5589" s="216"/>
      <c r="V5589" s="1"/>
      <c r="W5589" s="1"/>
      <c r="X5589" s="1"/>
      <c r="Y5589" s="1"/>
      <c r="Z5589" s="13"/>
    </row>
    <row r="5590" spans="1:26" s="2" customFormat="1" ht="24.75" customHeight="1" x14ac:dyDescent="0.15">
      <c r="A5590" s="1072">
        <v>24</v>
      </c>
      <c r="B5590" s="103"/>
      <c r="C5590" s="214"/>
      <c r="D5590" s="215"/>
      <c r="E5590" s="214"/>
      <c r="F5590" s="213"/>
      <c r="G5590" s="214"/>
      <c r="H5590" s="215"/>
      <c r="I5590" s="214"/>
      <c r="J5590" s="103"/>
      <c r="K5590" s="103"/>
      <c r="L5590" s="103"/>
      <c r="M5590" s="103"/>
      <c r="N5590" s="103"/>
      <c r="O5590" s="103"/>
      <c r="P5590" s="103"/>
      <c r="Q5590" s="103"/>
      <c r="R5590" s="103"/>
      <c r="S5590" s="103"/>
      <c r="T5590" s="221"/>
      <c r="U5590" s="222"/>
      <c r="V5590" s="1"/>
      <c r="W5590" s="1"/>
      <c r="X5590" s="1"/>
      <c r="Y5590" s="1"/>
      <c r="Z5590" s="13"/>
    </row>
    <row r="5591" spans="1:26" s="2" customFormat="1" ht="24.75" customHeight="1" x14ac:dyDescent="0.15">
      <c r="A5591" s="1072">
        <v>25</v>
      </c>
      <c r="B5591" s="103"/>
      <c r="C5591" s="214"/>
      <c r="D5591" s="213"/>
      <c r="E5591" s="214"/>
      <c r="F5591" s="215"/>
      <c r="G5591" s="214"/>
      <c r="H5591" s="215"/>
      <c r="I5591" s="214"/>
      <c r="J5591" s="103"/>
      <c r="K5591" s="103"/>
      <c r="L5591" s="103"/>
      <c r="M5591" s="103"/>
      <c r="N5591" s="103"/>
      <c r="O5591" s="103"/>
      <c r="P5591" s="103"/>
      <c r="Q5591" s="103"/>
      <c r="R5591" s="103"/>
      <c r="S5591" s="103"/>
      <c r="T5591" s="221"/>
      <c r="U5591" s="222"/>
      <c r="V5591" s="1"/>
      <c r="W5591" s="1"/>
      <c r="X5591" s="1"/>
      <c r="Y5591" s="1"/>
      <c r="Z5591" s="13"/>
    </row>
    <row r="5592" spans="1:26" s="2" customFormat="1" ht="24.75" customHeight="1" x14ac:dyDescent="0.15">
      <c r="A5592" s="1072">
        <v>26</v>
      </c>
      <c r="B5592" s="103"/>
      <c r="C5592" s="214"/>
      <c r="D5592" s="213"/>
      <c r="E5592" s="214"/>
      <c r="F5592" s="215"/>
      <c r="G5592" s="214"/>
      <c r="H5592" s="215"/>
      <c r="I5592" s="214"/>
      <c r="J5592" s="103"/>
      <c r="K5592" s="103"/>
      <c r="L5592" s="103"/>
      <c r="M5592" s="103"/>
      <c r="N5592" s="103"/>
      <c r="O5592" s="103"/>
      <c r="P5592" s="103"/>
      <c r="Q5592" s="103"/>
      <c r="R5592" s="103"/>
      <c r="S5592" s="103"/>
      <c r="T5592" s="221"/>
      <c r="U5592" s="222"/>
      <c r="V5592" s="1"/>
      <c r="W5592" s="1"/>
      <c r="X5592" s="1"/>
      <c r="Y5592" s="1"/>
      <c r="Z5592" s="13"/>
    </row>
    <row r="5593" spans="1:26" s="2" customFormat="1" ht="24.75" customHeight="1" x14ac:dyDescent="0.15">
      <c r="A5593" s="208">
        <v>27</v>
      </c>
      <c r="B5593" s="103"/>
      <c r="C5593" s="103"/>
      <c r="D5593" s="103"/>
      <c r="E5593" s="103"/>
      <c r="F5593" s="103"/>
      <c r="G5593" s="103"/>
      <c r="H5593" s="103"/>
      <c r="I5593" s="214"/>
      <c r="J5593" s="103"/>
      <c r="K5593" s="103"/>
      <c r="L5593" s="103"/>
      <c r="M5593" s="103"/>
      <c r="N5593" s="103"/>
      <c r="O5593" s="103"/>
      <c r="P5593" s="103"/>
      <c r="Q5593" s="103"/>
      <c r="R5593" s="103"/>
      <c r="S5593" s="103"/>
      <c r="T5593" s="221"/>
      <c r="U5593" s="222"/>
      <c r="V5593" s="1"/>
      <c r="W5593" s="1"/>
      <c r="X5593" s="1"/>
      <c r="Y5593" s="1"/>
      <c r="Z5593" s="13"/>
    </row>
    <row r="5594" spans="1:26" s="2" customFormat="1" ht="24.75" customHeight="1" x14ac:dyDescent="0.15">
      <c r="A5594" s="208">
        <v>28</v>
      </c>
      <c r="B5594" s="103"/>
      <c r="C5594" s="103"/>
      <c r="D5594" s="103"/>
      <c r="E5594" s="103"/>
      <c r="F5594" s="103"/>
      <c r="G5594" s="103"/>
      <c r="H5594" s="103"/>
      <c r="I5594" s="103"/>
      <c r="J5594" s="103"/>
      <c r="K5594" s="103"/>
      <c r="L5594" s="103"/>
      <c r="M5594" s="103"/>
      <c r="N5594" s="103"/>
      <c r="O5594" s="103"/>
      <c r="P5594" s="103"/>
      <c r="Q5594" s="103"/>
      <c r="R5594" s="103"/>
      <c r="S5594" s="103"/>
      <c r="T5594" s="221"/>
      <c r="U5594" s="222"/>
      <c r="V5594" s="1"/>
      <c r="W5594" s="1"/>
      <c r="X5594" s="1"/>
      <c r="Y5594" s="1"/>
      <c r="Z5594" s="13"/>
    </row>
    <row r="5595" spans="1:26" s="2" customFormat="1" ht="24.75" customHeight="1" x14ac:dyDescent="0.15">
      <c r="A5595" s="208">
        <v>29</v>
      </c>
      <c r="B5595" s="103"/>
      <c r="C5595" s="103"/>
      <c r="D5595" s="103"/>
      <c r="E5595" s="103"/>
      <c r="F5595" s="103"/>
      <c r="G5595" s="103"/>
      <c r="H5595" s="103"/>
      <c r="I5595" s="103"/>
      <c r="J5595" s="103"/>
      <c r="K5595" s="103"/>
      <c r="L5595" s="103"/>
      <c r="M5595" s="103"/>
      <c r="N5595" s="103"/>
      <c r="O5595" s="103"/>
      <c r="P5595" s="103"/>
      <c r="Q5595" s="103"/>
      <c r="R5595" s="103"/>
      <c r="S5595" s="103"/>
      <c r="T5595" s="221"/>
      <c r="U5595" s="222"/>
      <c r="V5595" s="1"/>
      <c r="W5595" s="1"/>
      <c r="X5595" s="1"/>
      <c r="Y5595" s="1"/>
      <c r="Z5595" s="13"/>
    </row>
    <row r="5596" spans="1:26" s="2" customFormat="1" ht="24.75" customHeight="1" x14ac:dyDescent="0.15">
      <c r="A5596" s="208">
        <v>30</v>
      </c>
      <c r="B5596" s="103"/>
      <c r="C5596" s="103"/>
      <c r="D5596" s="103"/>
      <c r="E5596" s="103"/>
      <c r="F5596" s="103"/>
      <c r="G5596" s="103"/>
      <c r="H5596" s="103"/>
      <c r="I5596" s="103"/>
      <c r="J5596" s="103"/>
      <c r="K5596" s="103"/>
      <c r="L5596" s="103"/>
      <c r="M5596" s="103"/>
      <c r="N5596" s="103"/>
      <c r="O5596" s="103"/>
      <c r="P5596" s="103"/>
      <c r="Q5596" s="103"/>
      <c r="R5596" s="103"/>
      <c r="S5596" s="103"/>
      <c r="T5596" s="221"/>
      <c r="U5596" s="222"/>
      <c r="V5596" s="1"/>
      <c r="W5596" s="1"/>
      <c r="X5596" s="1"/>
      <c r="Y5596" s="1"/>
      <c r="Z5596" s="13"/>
    </row>
    <row r="5597" spans="1:26" s="2" customFormat="1" ht="24.75" customHeight="1" x14ac:dyDescent="0.15">
      <c r="A5597" s="208">
        <v>31</v>
      </c>
      <c r="B5597" s="223"/>
      <c r="C5597" s="223"/>
      <c r="D5597" s="223"/>
      <c r="E5597" s="223"/>
      <c r="F5597" s="223"/>
      <c r="G5597" s="223"/>
      <c r="H5597" s="223"/>
      <c r="I5597" s="223"/>
      <c r="J5597" s="223"/>
      <c r="K5597" s="223"/>
      <c r="L5597" s="223"/>
      <c r="M5597" s="223"/>
      <c r="N5597" s="223"/>
      <c r="O5597" s="223"/>
      <c r="P5597" s="223"/>
      <c r="Q5597" s="223"/>
      <c r="R5597" s="223"/>
      <c r="S5597" s="223"/>
      <c r="T5597" s="224"/>
      <c r="U5597" s="225"/>
      <c r="V5597" s="1"/>
      <c r="W5597" s="1"/>
      <c r="X5597" s="1"/>
      <c r="Y5597" s="1"/>
      <c r="Z5597" s="13"/>
    </row>
    <row r="5598" spans="1:26" s="2" customFormat="1" ht="24.75" customHeight="1" x14ac:dyDescent="0.15">
      <c r="A5598" s="208">
        <v>32</v>
      </c>
      <c r="B5598" s="223"/>
      <c r="C5598" s="223"/>
      <c r="D5598" s="223"/>
      <c r="E5598" s="223"/>
      <c r="F5598" s="223"/>
      <c r="G5598" s="223"/>
      <c r="H5598" s="223"/>
      <c r="I5598" s="223"/>
      <c r="J5598" s="223"/>
      <c r="K5598" s="223"/>
      <c r="L5598" s="223"/>
      <c r="M5598" s="223"/>
      <c r="N5598" s="223"/>
      <c r="O5598" s="223"/>
      <c r="P5598" s="223"/>
      <c r="Q5598" s="223"/>
      <c r="R5598" s="223"/>
      <c r="S5598" s="223"/>
      <c r="T5598" s="224"/>
      <c r="U5598" s="225"/>
      <c r="V5598" s="1"/>
      <c r="W5598" s="1"/>
      <c r="X5598" s="1"/>
      <c r="Y5598" s="1"/>
      <c r="Z5598" s="13"/>
    </row>
    <row r="5599" spans="1:26" s="2" customFormat="1" ht="24.75" customHeight="1" thickBot="1" x14ac:dyDescent="0.2">
      <c r="A5599" s="48">
        <v>33</v>
      </c>
      <c r="B5599" s="74"/>
      <c r="C5599" s="74"/>
      <c r="D5599" s="74"/>
      <c r="E5599" s="74"/>
      <c r="F5599" s="74"/>
      <c r="G5599" s="74"/>
      <c r="H5599" s="74"/>
      <c r="I5599" s="74"/>
      <c r="J5599" s="74"/>
      <c r="K5599" s="74"/>
      <c r="L5599" s="74"/>
      <c r="M5599" s="74"/>
      <c r="N5599" s="74"/>
      <c r="O5599" s="74"/>
      <c r="P5599" s="74"/>
      <c r="Q5599" s="74"/>
      <c r="R5599" s="74"/>
      <c r="S5599" s="74"/>
      <c r="T5599" s="75"/>
      <c r="U5599" s="76"/>
      <c r="V5599" s="1"/>
      <c r="W5599" s="1"/>
      <c r="X5599" s="1"/>
      <c r="Y5599" s="1"/>
      <c r="Z5599" s="13"/>
    </row>
    <row r="5600" spans="1:26" s="2" customFormat="1" ht="20.100000000000001" customHeight="1" thickBot="1" x14ac:dyDescent="0.2">
      <c r="A5600" s="1559" t="s">
        <v>20</v>
      </c>
      <c r="B5600" s="1560"/>
      <c r="C5600" s="1561" t="s">
        <v>1749</v>
      </c>
      <c r="D5600" s="1562"/>
      <c r="E5600" s="1562"/>
      <c r="F5600" s="1563"/>
      <c r="G5600" s="226"/>
      <c r="H5600" s="226"/>
      <c r="I5600" s="226"/>
      <c r="J5600" s="226"/>
      <c r="K5600" s="226"/>
      <c r="L5600" s="226"/>
      <c r="M5600" s="226"/>
      <c r="N5600" s="226"/>
      <c r="O5600" s="226"/>
      <c r="P5600" s="226"/>
      <c r="Q5600" s="226"/>
      <c r="R5600" s="226"/>
      <c r="S5600" s="226"/>
      <c r="T5600" s="227"/>
      <c r="U5600" s="227"/>
      <c r="V5600" s="1"/>
      <c r="W5600" s="1"/>
      <c r="X5600" s="1"/>
      <c r="Y5600" s="1"/>
      <c r="Z5600" s="13"/>
    </row>
    <row r="5601" spans="1:26" s="2" customFormat="1" ht="31.5" customHeight="1" thickBot="1" x14ac:dyDescent="0.2">
      <c r="A5601" s="1541" t="s">
        <v>1715</v>
      </c>
      <c r="B5601" s="1542"/>
      <c r="C5601" s="1542"/>
      <c r="D5601" s="1542"/>
      <c r="E5601" s="1543"/>
      <c r="F5601" s="602" t="s">
        <v>1766</v>
      </c>
      <c r="G5601" s="203"/>
      <c r="H5601" s="1544" t="s">
        <v>1669</v>
      </c>
      <c r="I5601" s="1545"/>
      <c r="J5601" s="1545"/>
      <c r="K5601" s="204" t="s">
        <v>9</v>
      </c>
      <c r="L5601" s="1457" t="s">
        <v>437</v>
      </c>
      <c r="M5601" s="1457"/>
      <c r="N5601" s="1458"/>
      <c r="O5601" s="203"/>
      <c r="P5601" s="205"/>
      <c r="Q5601" s="205"/>
      <c r="R5601" s="205"/>
      <c r="S5601" s="203"/>
      <c r="T5601" s="1532" t="s">
        <v>23</v>
      </c>
      <c r="U5601" s="1533"/>
      <c r="V5601" s="379">
        <f>V5603/V5608</f>
        <v>1.6472868217054296E-2</v>
      </c>
      <c r="W5601" s="379">
        <f>W5603/W5608</f>
        <v>1.6472868217054289E-2</v>
      </c>
      <c r="X5601" s="379">
        <f>AVERAGE(V5601,W5601)</f>
        <v>1.6472868217054293E-2</v>
      </c>
      <c r="Y5601" s="380" t="s">
        <v>136</v>
      </c>
      <c r="Z5601" s="381">
        <f>ROUND(X5601*1440,0)/1440</f>
        <v>1.6666666666666666E-2</v>
      </c>
    </row>
    <row r="5602" spans="1:26" s="2" customFormat="1" ht="9" customHeight="1" thickBot="1" x14ac:dyDescent="0.2">
      <c r="A5602" s="203"/>
      <c r="B5602" s="203"/>
      <c r="C5602" s="203"/>
      <c r="D5602" s="203"/>
      <c r="E5602" s="203"/>
      <c r="F5602" s="203"/>
      <c r="G5602" s="203"/>
      <c r="H5602" s="203"/>
      <c r="I5602" s="203"/>
      <c r="J5602" s="203"/>
      <c r="K5602" s="203"/>
      <c r="L5602" s="203"/>
      <c r="M5602" s="203"/>
      <c r="N5602" s="203"/>
      <c r="O5602" s="203"/>
      <c r="P5602" s="203"/>
      <c r="Q5602" s="203"/>
      <c r="R5602" s="203"/>
      <c r="S5602" s="203"/>
      <c r="T5602" s="206"/>
      <c r="U5602" s="206"/>
      <c r="V5602" s="379">
        <f>B5611</f>
        <v>0.23611111111111113</v>
      </c>
      <c r="W5602" s="379">
        <f>C5608</f>
        <v>0.23611111111111113</v>
      </c>
      <c r="X5602" s="1"/>
      <c r="Y5602" s="1"/>
      <c r="Z5602" s="13"/>
    </row>
    <row r="5603" spans="1:26" s="2" customFormat="1" ht="20.100000000000001" customHeight="1" thickBot="1" x14ac:dyDescent="0.2">
      <c r="A5603" s="1546" t="s">
        <v>12</v>
      </c>
      <c r="B5603" s="1547"/>
      <c r="C5603" s="1548" t="s">
        <v>951</v>
      </c>
      <c r="D5603" s="1549"/>
      <c r="E5603" s="1549"/>
      <c r="F5603" s="1549"/>
      <c r="G5603" s="1549"/>
      <c r="H5603" s="1549"/>
      <c r="I5603" s="1550"/>
      <c r="J5603" s="1069"/>
      <c r="K5603" s="203"/>
      <c r="L5603" s="203"/>
      <c r="M5603" s="203"/>
      <c r="N5603" s="1463" t="s">
        <v>3</v>
      </c>
      <c r="O5603" s="1464"/>
      <c r="P5603" s="1536">
        <f>MINUTE(Z5601)</f>
        <v>24</v>
      </c>
      <c r="Q5603" s="1537"/>
      <c r="R5603" s="203"/>
      <c r="S5603" s="207" t="s">
        <v>14</v>
      </c>
      <c r="T5603" s="1528">
        <v>5.9027777777777776E-2</v>
      </c>
      <c r="U5603" s="1529"/>
      <c r="V5603" s="379">
        <f>V5604-V5602</f>
        <v>0.70833333333333481</v>
      </c>
      <c r="W5603" s="379">
        <f>W5604-W5602</f>
        <v>0.70833333333333437</v>
      </c>
      <c r="X5603" s="1"/>
      <c r="Y5603" s="1"/>
      <c r="Z5603" s="13"/>
    </row>
    <row r="5604" spans="1:26" s="2" customFormat="1" ht="9" customHeight="1" thickBot="1" x14ac:dyDescent="0.2">
      <c r="A5604" s="203"/>
      <c r="B5604" s="203"/>
      <c r="C5604" s="203"/>
      <c r="D5604" s="203"/>
      <c r="E5604" s="203"/>
      <c r="F5604" s="203"/>
      <c r="G5604" s="203"/>
      <c r="H5604" s="203"/>
      <c r="I5604" s="203"/>
      <c r="J5604" s="203"/>
      <c r="K5604" s="203"/>
      <c r="L5604" s="203"/>
      <c r="M5604" s="203"/>
      <c r="N5604" s="203"/>
      <c r="O5604" s="203"/>
      <c r="P5604" s="203"/>
      <c r="Q5604" s="203"/>
      <c r="R5604" s="203"/>
      <c r="S5604" s="203"/>
      <c r="T5604" s="206"/>
      <c r="U5604" s="206"/>
      <c r="V5604" s="379">
        <f>L5609</f>
        <v>0.94444444444444597</v>
      </c>
      <c r="W5604" s="379">
        <f>K5613</f>
        <v>0.94444444444444553</v>
      </c>
      <c r="X5604" s="1"/>
      <c r="Y5604" s="1"/>
      <c r="Z5604" s="13"/>
    </row>
    <row r="5605" spans="1:26" s="2" customFormat="1" ht="20.100000000000001" customHeight="1" x14ac:dyDescent="0.15">
      <c r="A5605" s="1530" t="s">
        <v>15</v>
      </c>
      <c r="B5605" s="1515">
        <v>1</v>
      </c>
      <c r="C5605" s="1515"/>
      <c r="D5605" s="1515">
        <v>2</v>
      </c>
      <c r="E5605" s="1515"/>
      <c r="F5605" s="1515">
        <v>3</v>
      </c>
      <c r="G5605" s="1515"/>
      <c r="H5605" s="1515">
        <v>4</v>
      </c>
      <c r="I5605" s="1515"/>
      <c r="J5605" s="1515">
        <v>5</v>
      </c>
      <c r="K5605" s="1515"/>
      <c r="L5605" s="1515">
        <v>6</v>
      </c>
      <c r="M5605" s="1515"/>
      <c r="N5605" s="1515">
        <v>7</v>
      </c>
      <c r="O5605" s="1515"/>
      <c r="P5605" s="1515">
        <v>8</v>
      </c>
      <c r="Q5605" s="1515"/>
      <c r="R5605" s="1515">
        <v>9</v>
      </c>
      <c r="S5605" s="1515"/>
      <c r="T5605" s="1516">
        <v>10</v>
      </c>
      <c r="U5605" s="1517"/>
      <c r="V5605" s="379"/>
      <c r="W5605" s="379"/>
      <c r="X5605" s="1"/>
      <c r="Y5605" s="1"/>
      <c r="Z5605" s="13"/>
    </row>
    <row r="5606" spans="1:26" s="2" customFormat="1" ht="20.100000000000001" customHeight="1" x14ac:dyDescent="0.15">
      <c r="A5606" s="1531"/>
      <c r="B5606" s="209" t="s">
        <v>1716</v>
      </c>
      <c r="C5606" s="209" t="s">
        <v>35</v>
      </c>
      <c r="D5606" s="209" t="s">
        <v>1716</v>
      </c>
      <c r="E5606" s="209" t="s">
        <v>35</v>
      </c>
      <c r="F5606" s="209" t="s">
        <v>1716</v>
      </c>
      <c r="G5606" s="209" t="s">
        <v>35</v>
      </c>
      <c r="H5606" s="209" t="s">
        <v>1716</v>
      </c>
      <c r="I5606" s="209" t="s">
        <v>35</v>
      </c>
      <c r="J5606" s="209" t="s">
        <v>1716</v>
      </c>
      <c r="K5606" s="209" t="s">
        <v>35</v>
      </c>
      <c r="L5606" s="209" t="s">
        <v>1716</v>
      </c>
      <c r="M5606" s="209" t="s">
        <v>35</v>
      </c>
      <c r="N5606" s="209"/>
      <c r="O5606" s="209"/>
      <c r="P5606" s="209"/>
      <c r="Q5606" s="209"/>
      <c r="R5606" s="209"/>
      <c r="S5606" s="209"/>
      <c r="T5606" s="210"/>
      <c r="U5606" s="211"/>
      <c r="V5606" s="1"/>
      <c r="W5606" s="1"/>
      <c r="X5606" s="1"/>
      <c r="Y5606" s="1"/>
      <c r="Z5606" s="13"/>
    </row>
    <row r="5607" spans="1:26" s="2" customFormat="1" ht="24.75" customHeight="1" x14ac:dyDescent="0.15">
      <c r="A5607" s="814" t="s">
        <v>641</v>
      </c>
      <c r="B5607" s="215"/>
      <c r="C5607" s="1053" t="s">
        <v>1717</v>
      </c>
      <c r="D5607" s="787">
        <v>0.32291666666666669</v>
      </c>
      <c r="E5607" s="215">
        <v>0.37986111111111109</v>
      </c>
      <c r="F5607" s="215">
        <v>0.47638888888888908</v>
      </c>
      <c r="G5607" s="215">
        <v>0.53333333333333344</v>
      </c>
      <c r="H5607" s="215">
        <v>0.62430555555555622</v>
      </c>
      <c r="I5607" s="787">
        <v>0.68402777777777823</v>
      </c>
      <c r="J5607" s="215">
        <v>0.77638888888889002</v>
      </c>
      <c r="K5607" s="215">
        <v>0.84027777777777857</v>
      </c>
      <c r="L5607" s="215"/>
      <c r="M5607" s="215"/>
      <c r="N5607" s="215"/>
      <c r="O5607" s="215"/>
      <c r="P5607" s="215"/>
      <c r="Q5607" s="215"/>
      <c r="R5607" s="215"/>
      <c r="S5607" s="215"/>
      <c r="T5607" s="215"/>
      <c r="U5607" s="216"/>
      <c r="V5607" s="383">
        <f>COUNTA(B5607:U5639)</f>
        <v>86</v>
      </c>
      <c r="W5607" s="384">
        <f>V5607/9/2</f>
        <v>4.7777777777777777</v>
      </c>
      <c r="X5607" s="1"/>
      <c r="Y5607" s="1"/>
      <c r="Z5607" s="13" t="s">
        <v>1719</v>
      </c>
    </row>
    <row r="5608" spans="1:26" s="2" customFormat="1" ht="24.75" customHeight="1" x14ac:dyDescent="0.15">
      <c r="A5608" s="814" t="s">
        <v>1724</v>
      </c>
      <c r="B5608" s="926"/>
      <c r="C5608" s="926">
        <v>0.23611111111111113</v>
      </c>
      <c r="D5608" s="787">
        <v>0.34027777777777779</v>
      </c>
      <c r="E5608" s="215">
        <v>0.3972222222222222</v>
      </c>
      <c r="F5608" s="215">
        <v>0.4930555555555558</v>
      </c>
      <c r="G5608" s="215">
        <v>0.55000000000000016</v>
      </c>
      <c r="H5608" s="215">
        <v>0.64097222222222294</v>
      </c>
      <c r="I5608" s="787">
        <v>0.70138888888888928</v>
      </c>
      <c r="J5608" s="215">
        <v>0.79375000000000118</v>
      </c>
      <c r="K5608" s="215">
        <v>0.85763888888888973</v>
      </c>
      <c r="L5608" s="215">
        <v>0.9284722222222237</v>
      </c>
      <c r="M5608" s="215"/>
      <c r="N5608" s="215"/>
      <c r="O5608" s="215"/>
      <c r="P5608" s="215"/>
      <c r="Q5608" s="215"/>
      <c r="R5608" s="215"/>
      <c r="S5608" s="215"/>
      <c r="T5608" s="215"/>
      <c r="U5608" s="216"/>
      <c r="V5608" s="386">
        <f>COUNTA(B5607:B5639,D5607:D5639,F5607:F5639,H5607:H5639,J5607:J5639,L5607:L5639,N5607:N5639,P5607:P5639,R5607:R5639,T5607:T5639)</f>
        <v>43</v>
      </c>
      <c r="W5608" s="386">
        <f>COUNTA(C5607:C5639,E5607:E5639,G5607:G5639,I5607:I5639,K5607:K5639,M5607:M5639,O5607:O5639,Q5607:Q5639,S5607:S5639,U5607:U5639)</f>
        <v>43</v>
      </c>
      <c r="X5608" s="1"/>
      <c r="Y5608" s="1">
        <f>(V5608+W5608)/2</f>
        <v>43</v>
      </c>
      <c r="Z5608" s="13" t="s">
        <v>1718</v>
      </c>
    </row>
    <row r="5609" spans="1:26" s="2" customFormat="1" ht="24.75" customHeight="1" x14ac:dyDescent="0.15">
      <c r="A5609" s="814" t="s">
        <v>1720</v>
      </c>
      <c r="B5609" s="215"/>
      <c r="C5609" s="215">
        <v>0.25416666666666671</v>
      </c>
      <c r="D5609" s="787">
        <v>0.3576388888888889</v>
      </c>
      <c r="E5609" s="215">
        <v>0.4145833333333333</v>
      </c>
      <c r="F5609" s="215">
        <v>0.50972222222222252</v>
      </c>
      <c r="G5609" s="215">
        <v>0.56666666666666687</v>
      </c>
      <c r="H5609" s="215">
        <v>0.65763888888888966</v>
      </c>
      <c r="I5609" s="787">
        <v>0.71875000000000044</v>
      </c>
      <c r="J5609" s="215">
        <v>0.81111111111111234</v>
      </c>
      <c r="K5609" s="215">
        <v>0.87500000000000089</v>
      </c>
      <c r="L5609" s="215">
        <v>0.94444444444444597</v>
      </c>
      <c r="M5609" s="215"/>
      <c r="N5609" s="215"/>
      <c r="O5609" s="215"/>
      <c r="P5609" s="215"/>
      <c r="Q5609" s="215"/>
      <c r="R5609" s="215"/>
      <c r="S5609" s="215"/>
      <c r="T5609" s="215"/>
      <c r="U5609" s="216"/>
      <c r="V5609" s="1"/>
      <c r="W5609" s="1"/>
      <c r="X5609" s="1"/>
      <c r="Y5609" s="1" t="s">
        <v>145</v>
      </c>
      <c r="Z5609" s="13" t="s">
        <v>1718</v>
      </c>
    </row>
    <row r="5610" spans="1:26" s="2" customFormat="1" ht="24.75" customHeight="1" x14ac:dyDescent="0.15">
      <c r="A5610" s="814" t="s">
        <v>536</v>
      </c>
      <c r="B5610" s="215"/>
      <c r="C5610" s="215">
        <v>0.27222222222222225</v>
      </c>
      <c r="D5610" s="787">
        <v>0.375</v>
      </c>
      <c r="E5610" s="215">
        <v>0.43194444444444441</v>
      </c>
      <c r="F5610" s="215">
        <v>0.52638888888888924</v>
      </c>
      <c r="G5610" s="215">
        <v>0.58333333333333359</v>
      </c>
      <c r="H5610" s="215">
        <v>0.67430555555555638</v>
      </c>
      <c r="I5610" s="787">
        <v>0.7361111111111116</v>
      </c>
      <c r="J5610" s="787">
        <v>0.8284722222222235</v>
      </c>
      <c r="K5610" s="215">
        <v>0.89236111111111205</v>
      </c>
      <c r="L5610" s="215"/>
      <c r="M5610" s="215"/>
      <c r="N5610" s="215"/>
      <c r="O5610" s="215"/>
      <c r="P5610" s="215"/>
      <c r="Q5610" s="215"/>
      <c r="R5610" s="215"/>
      <c r="S5610" s="215"/>
      <c r="T5610" s="215"/>
      <c r="U5610" s="216"/>
      <c r="V5610" s="390">
        <f>B5613-B5612</f>
        <v>1.7361111111111105E-2</v>
      </c>
      <c r="W5610" s="390">
        <f>I5611-I5610</f>
        <v>1.736111111111116E-2</v>
      </c>
      <c r="X5610" s="1"/>
      <c r="Y5610" s="1"/>
      <c r="Z5610" s="13" t="s">
        <v>1719</v>
      </c>
    </row>
    <row r="5611" spans="1:26" s="2" customFormat="1" ht="24.75" customHeight="1" x14ac:dyDescent="0.15">
      <c r="A5611" s="1073" t="s">
        <v>1758</v>
      </c>
      <c r="B5611" s="215">
        <v>0.23611111111111113</v>
      </c>
      <c r="C5611" s="215">
        <v>0.2902777777777778</v>
      </c>
      <c r="D5611" s="787">
        <v>0.3923611111111111</v>
      </c>
      <c r="E5611" s="215">
        <v>0.44930555555555551</v>
      </c>
      <c r="F5611" s="215">
        <v>0.54236111111111152</v>
      </c>
      <c r="G5611" s="215">
        <v>0.60000000000000031</v>
      </c>
      <c r="H5611" s="215">
        <v>0.6909722222222231</v>
      </c>
      <c r="I5611" s="787">
        <v>0.75347222222222276</v>
      </c>
      <c r="J5611" s="787">
        <v>0.84583333333333466</v>
      </c>
      <c r="K5611" s="215">
        <v>0.90972222222222321</v>
      </c>
      <c r="L5611" s="215"/>
      <c r="M5611" s="215"/>
      <c r="N5611" s="215"/>
      <c r="O5611" s="215"/>
      <c r="P5611" s="215"/>
      <c r="Q5611" s="215"/>
      <c r="R5611" s="215"/>
      <c r="S5611" s="215"/>
      <c r="T5611" s="215"/>
      <c r="U5611" s="216"/>
      <c r="V5611" s="390">
        <f>B5614-B5613</f>
        <v>1.7361111111111105E-2</v>
      </c>
      <c r="W5611" s="390">
        <f>I5612-I5611</f>
        <v>1.736111111111116E-2</v>
      </c>
      <c r="X5611" s="1"/>
      <c r="Y5611" s="1"/>
      <c r="Z5611" s="13" t="s">
        <v>1719</v>
      </c>
    </row>
    <row r="5612" spans="1:26" s="2" customFormat="1" ht="24.75" customHeight="1" x14ac:dyDescent="0.15">
      <c r="A5612" s="1073" t="s">
        <v>1207</v>
      </c>
      <c r="B5612" s="215">
        <v>0.25347222222222227</v>
      </c>
      <c r="C5612" s="215">
        <v>0.30833333333333335</v>
      </c>
      <c r="D5612" s="787">
        <v>0.40972222222222221</v>
      </c>
      <c r="E5612" s="215">
        <v>0.46666666666666662</v>
      </c>
      <c r="F5612" s="215">
        <v>0.55833333333333379</v>
      </c>
      <c r="G5612" s="215">
        <v>0.61666666666666703</v>
      </c>
      <c r="H5612" s="215">
        <v>0.70763888888888982</v>
      </c>
      <c r="I5612" s="215">
        <v>0.77083333333333393</v>
      </c>
      <c r="J5612" s="787">
        <v>0.86319444444444582</v>
      </c>
      <c r="K5612" s="215">
        <v>0.92708333333333437</v>
      </c>
      <c r="L5612" s="215"/>
      <c r="M5612" s="215"/>
      <c r="N5612" s="215"/>
      <c r="O5612" s="215"/>
      <c r="P5612" s="215"/>
      <c r="Q5612" s="215"/>
      <c r="R5612" s="215"/>
      <c r="S5612" s="215"/>
      <c r="T5612" s="215"/>
      <c r="U5612" s="216"/>
      <c r="V5612" s="390">
        <f>B5615-B5614</f>
        <v>1.7361111111111105E-2</v>
      </c>
      <c r="W5612" s="390">
        <f>I5613-I5612</f>
        <v>1.736111111111116E-2</v>
      </c>
      <c r="X5612" s="1"/>
      <c r="Y5612" s="1"/>
      <c r="Z5612" s="13" t="s">
        <v>1719</v>
      </c>
    </row>
    <row r="5613" spans="1:26" s="2" customFormat="1" ht="24.75" customHeight="1" x14ac:dyDescent="0.15">
      <c r="A5613" s="1073" t="s">
        <v>1208</v>
      </c>
      <c r="B5613" s="215">
        <v>0.27083333333333337</v>
      </c>
      <c r="C5613" s="215">
        <v>0.3263888888888889</v>
      </c>
      <c r="D5613" s="787">
        <v>0.42638888888888893</v>
      </c>
      <c r="E5613" s="215">
        <v>0.48333333333333334</v>
      </c>
      <c r="F5613" s="215">
        <v>0.57430555555555607</v>
      </c>
      <c r="G5613" s="215">
        <v>0.63333333333333375</v>
      </c>
      <c r="H5613" s="215">
        <v>0.72430555555555654</v>
      </c>
      <c r="I5613" s="215">
        <v>0.78819444444444509</v>
      </c>
      <c r="J5613" s="787">
        <v>0.88055555555555698</v>
      </c>
      <c r="K5613" s="215">
        <v>0.94444444444444553</v>
      </c>
      <c r="L5613" s="215"/>
      <c r="M5613" s="215"/>
      <c r="N5613" s="215"/>
      <c r="O5613" s="215"/>
      <c r="P5613" s="215"/>
      <c r="Q5613" s="215"/>
      <c r="R5613" s="215"/>
      <c r="S5613" s="215"/>
      <c r="T5613" s="215"/>
      <c r="U5613" s="216"/>
      <c r="V5613" s="390">
        <f>B5616-B5615</f>
        <v>-0.30555555555555558</v>
      </c>
      <c r="W5613" s="390">
        <f>I5614-I5613</f>
        <v>1.736111111111116E-2</v>
      </c>
      <c r="X5613" s="1"/>
      <c r="Y5613" s="1"/>
      <c r="Z5613" s="13" t="s">
        <v>1719</v>
      </c>
    </row>
    <row r="5614" spans="1:26" s="2" customFormat="1" ht="24.75" customHeight="1" x14ac:dyDescent="0.15">
      <c r="A5614" s="1073" t="s">
        <v>1209</v>
      </c>
      <c r="B5614" s="215">
        <v>0.28819444444444448</v>
      </c>
      <c r="C5614" s="215">
        <v>0.34444444444444444</v>
      </c>
      <c r="D5614" s="215">
        <v>0.44305555555555565</v>
      </c>
      <c r="E5614" s="215">
        <v>0.5</v>
      </c>
      <c r="F5614" s="215">
        <v>0.59097222222222279</v>
      </c>
      <c r="G5614" s="215">
        <v>0.65000000000000047</v>
      </c>
      <c r="H5614" s="215">
        <v>0.7416666666666677</v>
      </c>
      <c r="I5614" s="215">
        <v>0.80555555555555625</v>
      </c>
      <c r="J5614" s="787">
        <v>0.89652777777777914</v>
      </c>
      <c r="K5614" s="215"/>
      <c r="L5614" s="215"/>
      <c r="M5614" s="215"/>
      <c r="N5614" s="215"/>
      <c r="O5614" s="215"/>
      <c r="P5614" s="215"/>
      <c r="Q5614" s="215"/>
      <c r="R5614" s="215"/>
      <c r="S5614" s="215"/>
      <c r="T5614" s="215"/>
      <c r="U5614" s="216"/>
      <c r="V5614" s="390">
        <f>B5617-B5616</f>
        <v>0</v>
      </c>
      <c r="W5614" s="390">
        <f>I5615-I5614</f>
        <v>1.736111111111116E-2</v>
      </c>
      <c r="X5614" s="1"/>
      <c r="Y5614" s="1"/>
      <c r="Z5614" s="13" t="s">
        <v>1718</v>
      </c>
    </row>
    <row r="5615" spans="1:26" s="2" customFormat="1" ht="24.75" customHeight="1" x14ac:dyDescent="0.15">
      <c r="A5615" s="1073" t="s">
        <v>1210</v>
      </c>
      <c r="B5615" s="215">
        <v>0.30555555555555558</v>
      </c>
      <c r="C5615" s="215">
        <v>0.36249999999999999</v>
      </c>
      <c r="D5615" s="215">
        <v>0.45972222222222237</v>
      </c>
      <c r="E5615" s="215">
        <v>0.51666666666666672</v>
      </c>
      <c r="F5615" s="215">
        <v>0.60763888888888951</v>
      </c>
      <c r="G5615" s="215">
        <v>0.66666666666666718</v>
      </c>
      <c r="H5615" s="215">
        <v>0.75902777777777886</v>
      </c>
      <c r="I5615" s="215">
        <v>0.82291666666666741</v>
      </c>
      <c r="J5615" s="787">
        <v>0.91250000000000142</v>
      </c>
      <c r="K5615" s="215"/>
      <c r="L5615" s="215"/>
      <c r="M5615" s="215"/>
      <c r="N5615" s="215"/>
      <c r="O5615" s="215"/>
      <c r="P5615" s="215"/>
      <c r="Q5615" s="215"/>
      <c r="R5615" s="215"/>
      <c r="S5615" s="215"/>
      <c r="T5615" s="215"/>
      <c r="U5615" s="216"/>
      <c r="V5615" s="390"/>
      <c r="W5615" s="390"/>
      <c r="X5615" s="1"/>
      <c r="Y5615" s="1"/>
      <c r="Z5615" s="13" t="s">
        <v>1718</v>
      </c>
    </row>
    <row r="5616" spans="1:26" s="2" customFormat="1" ht="32.25" customHeight="1" x14ac:dyDescent="0.15">
      <c r="A5616" s="217">
        <v>10</v>
      </c>
      <c r="B5616" s="926"/>
      <c r="C5616" s="215"/>
      <c r="D5616" s="215"/>
      <c r="E5616" s="215"/>
      <c r="F5616" s="215"/>
      <c r="G5616" s="215"/>
      <c r="H5616" s="215"/>
      <c r="I5616" s="215"/>
      <c r="J5616" s="787"/>
      <c r="K5616" s="215"/>
      <c r="L5616" s="215"/>
      <c r="M5616" s="215"/>
      <c r="N5616" s="215"/>
      <c r="O5616" s="215"/>
      <c r="P5616" s="215"/>
      <c r="Q5616" s="215"/>
      <c r="R5616" s="215"/>
      <c r="S5616" s="215"/>
      <c r="T5616" s="215"/>
      <c r="U5616" s="216"/>
      <c r="V5616" s="390"/>
      <c r="W5616" s="390"/>
      <c r="X5616" s="1"/>
      <c r="Y5616" s="1"/>
      <c r="Z5616" s="13" t="s">
        <v>370</v>
      </c>
    </row>
    <row r="5617" spans="1:26" s="2" customFormat="1" ht="30.75" customHeight="1" x14ac:dyDescent="0.15">
      <c r="A5617" s="212">
        <v>11</v>
      </c>
      <c r="B5617" s="213"/>
      <c r="C5617" s="213"/>
      <c r="D5617" s="213"/>
      <c r="E5617" s="213"/>
      <c r="F5617" s="213"/>
      <c r="G5617" s="213"/>
      <c r="H5617" s="213"/>
      <c r="I5617" s="213"/>
      <c r="J5617" s="215"/>
      <c r="K5617" s="213"/>
      <c r="L5617" s="215"/>
      <c r="M5617" s="215"/>
      <c r="N5617" s="215"/>
      <c r="O5617" s="215"/>
      <c r="P5617" s="215"/>
      <c r="Q5617" s="215"/>
      <c r="R5617" s="215"/>
      <c r="S5617" s="215"/>
      <c r="T5617" s="215"/>
      <c r="U5617" s="216"/>
      <c r="V5617" s="390"/>
      <c r="W5617" s="390"/>
      <c r="X5617" s="1"/>
      <c r="Y5617" s="1"/>
      <c r="Z5617" s="13"/>
    </row>
    <row r="5618" spans="1:26" s="2" customFormat="1" ht="24.75" customHeight="1" x14ac:dyDescent="0.15">
      <c r="A5618" s="217">
        <v>12</v>
      </c>
      <c r="B5618" s="213"/>
      <c r="C5618" s="213"/>
      <c r="D5618" s="213"/>
      <c r="E5618" s="213"/>
      <c r="F5618" s="213"/>
      <c r="G5618" s="213"/>
      <c r="H5618" s="213"/>
      <c r="I5618" s="213"/>
      <c r="J5618" s="213"/>
      <c r="K5618" s="213"/>
      <c r="L5618" s="215"/>
      <c r="M5618" s="215"/>
      <c r="N5618" s="215"/>
      <c r="O5618" s="215"/>
      <c r="P5618" s="215"/>
      <c r="Q5618" s="215"/>
      <c r="R5618" s="215"/>
      <c r="S5618" s="215"/>
      <c r="T5618" s="215"/>
      <c r="U5618" s="216"/>
      <c r="V5618" s="1070"/>
      <c r="W5618" s="390"/>
      <c r="X5618" s="1"/>
      <c r="Y5618" s="1"/>
      <c r="Z5618" s="13"/>
    </row>
    <row r="5619" spans="1:26" s="2" customFormat="1" ht="24.75" customHeight="1" x14ac:dyDescent="0.15">
      <c r="A5619" s="212">
        <v>13</v>
      </c>
      <c r="B5619" s="213"/>
      <c r="C5619" s="213"/>
      <c r="D5619" s="213"/>
      <c r="E5619" s="213"/>
      <c r="F5619" s="213"/>
      <c r="G5619" s="213"/>
      <c r="H5619" s="213"/>
      <c r="I5619" s="213"/>
      <c r="J5619" s="213"/>
      <c r="K5619" s="213"/>
      <c r="L5619" s="215"/>
      <c r="M5619" s="215"/>
      <c r="N5619" s="215"/>
      <c r="O5619" s="215"/>
      <c r="P5619" s="215"/>
      <c r="Q5619" s="215"/>
      <c r="R5619" s="215"/>
      <c r="S5619" s="215"/>
      <c r="T5619" s="215"/>
      <c r="U5619" s="216"/>
      <c r="V5619" s="1"/>
      <c r="W5619" s="390"/>
      <c r="X5619" s="1"/>
      <c r="Y5619" s="1"/>
      <c r="Z5619" s="13"/>
    </row>
    <row r="5620" spans="1:26" s="2" customFormat="1" ht="24.75" customHeight="1" x14ac:dyDescent="0.15">
      <c r="A5620" s="217">
        <v>14</v>
      </c>
      <c r="B5620" s="213"/>
      <c r="C5620" s="213"/>
      <c r="D5620" s="213"/>
      <c r="E5620" s="213"/>
      <c r="F5620" s="213"/>
      <c r="G5620" s="213"/>
      <c r="H5620" s="213"/>
      <c r="I5620" s="213"/>
      <c r="J5620" s="213"/>
      <c r="K5620" s="213"/>
      <c r="L5620" s="215"/>
      <c r="M5620" s="215"/>
      <c r="N5620" s="215"/>
      <c r="O5620" s="215"/>
      <c r="P5620" s="215"/>
      <c r="Q5620" s="215"/>
      <c r="R5620" s="215"/>
      <c r="S5620" s="215"/>
      <c r="T5620" s="215"/>
      <c r="U5620" s="216"/>
      <c r="V5620" s="1"/>
      <c r="W5620" s="390"/>
      <c r="X5620" s="1"/>
      <c r="Y5620" s="1"/>
      <c r="Z5620" s="13"/>
    </row>
    <row r="5621" spans="1:26" s="2" customFormat="1" ht="24.75" customHeight="1" x14ac:dyDescent="0.15">
      <c r="A5621" s="212">
        <v>15</v>
      </c>
      <c r="B5621" s="213"/>
      <c r="C5621" s="213"/>
      <c r="D5621" s="213"/>
      <c r="E5621" s="213"/>
      <c r="F5621" s="213"/>
      <c r="G5621" s="213"/>
      <c r="H5621" s="213"/>
      <c r="I5621" s="213"/>
      <c r="J5621" s="213"/>
      <c r="K5621" s="213"/>
      <c r="L5621" s="215"/>
      <c r="M5621" s="215"/>
      <c r="N5621" s="215"/>
      <c r="O5621" s="215"/>
      <c r="P5621" s="215"/>
      <c r="Q5621" s="215"/>
      <c r="R5621" s="215"/>
      <c r="S5621" s="215"/>
      <c r="T5621" s="215"/>
      <c r="U5621" s="216"/>
      <c r="V5621" s="1"/>
      <c r="W5621" s="1"/>
      <c r="X5621" s="1"/>
      <c r="Y5621" s="1"/>
      <c r="Z5621" s="13"/>
    </row>
    <row r="5622" spans="1:26" s="2" customFormat="1" ht="24.75" customHeight="1" x14ac:dyDescent="0.15">
      <c r="A5622" s="217">
        <v>16</v>
      </c>
      <c r="B5622" s="213"/>
      <c r="C5622" s="213"/>
      <c r="D5622" s="213"/>
      <c r="E5622" s="213"/>
      <c r="F5622" s="213"/>
      <c r="G5622" s="213"/>
      <c r="H5622" s="213"/>
      <c r="I5622" s="213"/>
      <c r="J5622" s="213"/>
      <c r="K5622" s="213"/>
      <c r="L5622" s="215"/>
      <c r="M5622" s="215"/>
      <c r="N5622" s="215"/>
      <c r="O5622" s="215"/>
      <c r="P5622" s="215"/>
      <c r="Q5622" s="215"/>
      <c r="R5622" s="215"/>
      <c r="S5622" s="215"/>
      <c r="T5622" s="215"/>
      <c r="U5622" s="216"/>
      <c r="V5622" s="1"/>
      <c r="W5622" s="1"/>
      <c r="X5622" s="1"/>
      <c r="Y5622" s="1"/>
      <c r="Z5622" s="13"/>
    </row>
    <row r="5623" spans="1:26" s="2" customFormat="1" ht="24.75" customHeight="1" x14ac:dyDescent="0.15">
      <c r="A5623" s="212">
        <v>17</v>
      </c>
      <c r="B5623" s="1071"/>
      <c r="C5623" s="213"/>
      <c r="D5623" s="213"/>
      <c r="E5623" s="213"/>
      <c r="F5623" s="213"/>
      <c r="G5623" s="213"/>
      <c r="H5623" s="213"/>
      <c r="I5623" s="213"/>
      <c r="J5623" s="213"/>
      <c r="K5623" s="213"/>
      <c r="L5623" s="215"/>
      <c r="M5623" s="215"/>
      <c r="N5623" s="215"/>
      <c r="O5623" s="215"/>
      <c r="P5623" s="215"/>
      <c r="Q5623" s="215"/>
      <c r="R5623" s="215"/>
      <c r="S5623" s="215"/>
      <c r="T5623" s="215"/>
      <c r="U5623" s="216"/>
      <c r="V5623" s="1"/>
      <c r="W5623" s="1"/>
      <c r="X5623" s="1"/>
      <c r="Y5623" s="1"/>
      <c r="Z5623" s="1"/>
    </row>
    <row r="5624" spans="1:26" s="2" customFormat="1" ht="24.75" customHeight="1" x14ac:dyDescent="0.15">
      <c r="A5624" s="217">
        <v>18</v>
      </c>
      <c r="B5624" s="1071"/>
      <c r="C5624" s="213"/>
      <c r="D5624" s="213"/>
      <c r="E5624" s="213"/>
      <c r="F5624" s="213"/>
      <c r="G5624" s="213"/>
      <c r="H5624" s="213"/>
      <c r="I5624" s="213"/>
      <c r="J5624" s="213"/>
      <c r="K5624" s="213"/>
      <c r="L5624" s="215"/>
      <c r="M5624" s="215"/>
      <c r="N5624" s="215"/>
      <c r="O5624" s="215"/>
      <c r="P5624" s="215"/>
      <c r="Q5624" s="215"/>
      <c r="R5624" s="215"/>
      <c r="S5624" s="215"/>
      <c r="T5624" s="215"/>
      <c r="U5624" s="216"/>
      <c r="V5624" s="1"/>
      <c r="W5624" s="1"/>
      <c r="X5624" s="1"/>
      <c r="Y5624" s="1"/>
      <c r="Z5624" s="13"/>
    </row>
    <row r="5625" spans="1:26" s="2" customFormat="1" ht="24.75" customHeight="1" x14ac:dyDescent="0.15">
      <c r="A5625" s="1072">
        <v>19</v>
      </c>
      <c r="B5625" s="213"/>
      <c r="C5625" s="214"/>
      <c r="D5625" s="213"/>
      <c r="E5625" s="214"/>
      <c r="F5625" s="213"/>
      <c r="G5625" s="214"/>
      <c r="H5625" s="213"/>
      <c r="I5625" s="214"/>
      <c r="J5625" s="213"/>
      <c r="K5625" s="213"/>
      <c r="L5625" s="215"/>
      <c r="M5625" s="215"/>
      <c r="N5625" s="215"/>
      <c r="O5625" s="215"/>
      <c r="P5625" s="215"/>
      <c r="Q5625" s="215"/>
      <c r="R5625" s="215"/>
      <c r="S5625" s="215"/>
      <c r="T5625" s="215"/>
      <c r="U5625" s="216"/>
      <c r="V5625" s="1"/>
      <c r="W5625" s="1"/>
      <c r="X5625" s="1"/>
      <c r="Y5625" s="1"/>
      <c r="Z5625" s="13"/>
    </row>
    <row r="5626" spans="1:26" s="2" customFormat="1" ht="24.75" customHeight="1" x14ac:dyDescent="0.15">
      <c r="A5626" s="1072">
        <v>20</v>
      </c>
      <c r="B5626" s="215"/>
      <c r="C5626" s="214"/>
      <c r="D5626" s="213"/>
      <c r="E5626" s="214"/>
      <c r="F5626" s="215"/>
      <c r="G5626" s="214"/>
      <c r="H5626" s="215"/>
      <c r="I5626" s="214"/>
      <c r="J5626" s="213"/>
      <c r="K5626" s="213"/>
      <c r="L5626" s="215"/>
      <c r="M5626" s="215"/>
      <c r="N5626" s="215"/>
      <c r="O5626" s="215"/>
      <c r="P5626" s="215"/>
      <c r="Q5626" s="215"/>
      <c r="R5626" s="215"/>
      <c r="S5626" s="215"/>
      <c r="T5626" s="215"/>
      <c r="U5626" s="216"/>
      <c r="V5626" s="1"/>
      <c r="W5626" s="1"/>
      <c r="X5626" s="1"/>
      <c r="Y5626" s="1"/>
      <c r="Z5626" s="13"/>
    </row>
    <row r="5627" spans="1:26" s="2" customFormat="1" ht="24.75" customHeight="1" x14ac:dyDescent="0.15">
      <c r="A5627" s="1072">
        <v>21</v>
      </c>
      <c r="B5627" s="215"/>
      <c r="C5627" s="214"/>
      <c r="D5627" s="213"/>
      <c r="E5627" s="214"/>
      <c r="F5627" s="215"/>
      <c r="G5627" s="214"/>
      <c r="H5627" s="215"/>
      <c r="I5627" s="214"/>
      <c r="J5627" s="213"/>
      <c r="K5627" s="213"/>
      <c r="L5627" s="215"/>
      <c r="M5627" s="215"/>
      <c r="N5627" s="215"/>
      <c r="O5627" s="215"/>
      <c r="P5627" s="215"/>
      <c r="Q5627" s="215"/>
      <c r="R5627" s="215"/>
      <c r="S5627" s="215"/>
      <c r="T5627" s="215"/>
      <c r="U5627" s="216"/>
      <c r="V5627" s="1"/>
      <c r="W5627" s="1"/>
      <c r="X5627" s="1"/>
      <c r="Y5627" s="1"/>
      <c r="Z5627" s="13"/>
    </row>
    <row r="5628" spans="1:26" s="2" customFormat="1" ht="24.75" customHeight="1" x14ac:dyDescent="0.15">
      <c r="A5628" s="1072">
        <v>22</v>
      </c>
      <c r="B5628" s="215"/>
      <c r="C5628" s="214"/>
      <c r="D5628" s="213"/>
      <c r="E5628" s="214"/>
      <c r="F5628" s="215"/>
      <c r="G5628" s="214"/>
      <c r="H5628" s="215"/>
      <c r="I5628" s="214"/>
      <c r="J5628" s="213"/>
      <c r="K5628" s="213"/>
      <c r="L5628" s="215"/>
      <c r="M5628" s="215"/>
      <c r="N5628" s="215"/>
      <c r="O5628" s="215"/>
      <c r="P5628" s="215"/>
      <c r="Q5628" s="215"/>
      <c r="R5628" s="215"/>
      <c r="S5628" s="215"/>
      <c r="T5628" s="215"/>
      <c r="U5628" s="216"/>
      <c r="V5628" s="1"/>
      <c r="W5628" s="1"/>
      <c r="X5628" s="1"/>
      <c r="Y5628" s="1"/>
      <c r="Z5628" s="13"/>
    </row>
    <row r="5629" spans="1:26" s="2" customFormat="1" ht="24.75" customHeight="1" x14ac:dyDescent="0.15">
      <c r="A5629" s="1072">
        <v>23</v>
      </c>
      <c r="B5629" s="215"/>
      <c r="C5629" s="214"/>
      <c r="D5629" s="213"/>
      <c r="E5629" s="214"/>
      <c r="F5629" s="215"/>
      <c r="G5629" s="214"/>
      <c r="H5629" s="215"/>
      <c r="I5629" s="214"/>
      <c r="J5629" s="213"/>
      <c r="K5629" s="213"/>
      <c r="L5629" s="215"/>
      <c r="M5629" s="215"/>
      <c r="N5629" s="215"/>
      <c r="O5629" s="215"/>
      <c r="P5629" s="215"/>
      <c r="Q5629" s="215"/>
      <c r="R5629" s="215"/>
      <c r="S5629" s="215"/>
      <c r="T5629" s="215"/>
      <c r="U5629" s="216"/>
      <c r="V5629" s="1"/>
      <c r="W5629" s="1"/>
      <c r="X5629" s="1"/>
      <c r="Y5629" s="1"/>
      <c r="Z5629" s="13"/>
    </row>
    <row r="5630" spans="1:26" s="2" customFormat="1" ht="24.75" customHeight="1" x14ac:dyDescent="0.15">
      <c r="A5630" s="1072">
        <v>24</v>
      </c>
      <c r="B5630" s="103"/>
      <c r="C5630" s="214"/>
      <c r="D5630" s="215"/>
      <c r="E5630" s="214"/>
      <c r="F5630" s="213"/>
      <c r="G5630" s="214"/>
      <c r="H5630" s="215"/>
      <c r="I5630" s="214"/>
      <c r="J5630" s="103"/>
      <c r="K5630" s="103"/>
      <c r="L5630" s="103"/>
      <c r="M5630" s="103"/>
      <c r="N5630" s="103"/>
      <c r="O5630" s="103"/>
      <c r="P5630" s="103"/>
      <c r="Q5630" s="103"/>
      <c r="R5630" s="103"/>
      <c r="S5630" s="103"/>
      <c r="T5630" s="221"/>
      <c r="U5630" s="222"/>
      <c r="V5630" s="1"/>
      <c r="W5630" s="1"/>
      <c r="X5630" s="1"/>
      <c r="Y5630" s="1"/>
      <c r="Z5630" s="13"/>
    </row>
    <row r="5631" spans="1:26" s="2" customFormat="1" ht="24.75" customHeight="1" x14ac:dyDescent="0.15">
      <c r="A5631" s="1072">
        <v>25</v>
      </c>
      <c r="B5631" s="103"/>
      <c r="C5631" s="214"/>
      <c r="D5631" s="213"/>
      <c r="E5631" s="214"/>
      <c r="F5631" s="215"/>
      <c r="G5631" s="214"/>
      <c r="H5631" s="215"/>
      <c r="I5631" s="214"/>
      <c r="J5631" s="103"/>
      <c r="K5631" s="103"/>
      <c r="L5631" s="103"/>
      <c r="M5631" s="103"/>
      <c r="N5631" s="103"/>
      <c r="O5631" s="103"/>
      <c r="P5631" s="103"/>
      <c r="Q5631" s="103"/>
      <c r="R5631" s="103"/>
      <c r="S5631" s="103"/>
      <c r="T5631" s="221"/>
      <c r="U5631" s="222"/>
      <c r="V5631" s="1"/>
      <c r="W5631" s="1"/>
      <c r="X5631" s="1"/>
      <c r="Y5631" s="1"/>
      <c r="Z5631" s="13"/>
    </row>
    <row r="5632" spans="1:26" s="2" customFormat="1" ht="24.75" customHeight="1" x14ac:dyDescent="0.15">
      <c r="A5632" s="1072">
        <v>26</v>
      </c>
      <c r="B5632" s="103"/>
      <c r="C5632" s="214"/>
      <c r="D5632" s="213"/>
      <c r="E5632" s="214"/>
      <c r="F5632" s="215"/>
      <c r="G5632" s="214"/>
      <c r="H5632" s="215"/>
      <c r="I5632" s="214"/>
      <c r="J5632" s="103"/>
      <c r="K5632" s="103"/>
      <c r="L5632" s="103"/>
      <c r="M5632" s="103"/>
      <c r="N5632" s="103"/>
      <c r="O5632" s="103"/>
      <c r="P5632" s="103"/>
      <c r="Q5632" s="103"/>
      <c r="R5632" s="103"/>
      <c r="S5632" s="103"/>
      <c r="T5632" s="221"/>
      <c r="U5632" s="222"/>
      <c r="V5632" s="1"/>
      <c r="W5632" s="1"/>
      <c r="X5632" s="1"/>
      <c r="Y5632" s="1"/>
      <c r="Z5632" s="13"/>
    </row>
    <row r="5633" spans="1:28" s="2" customFormat="1" ht="24.75" customHeight="1" x14ac:dyDescent="0.15">
      <c r="A5633" s="208">
        <v>27</v>
      </c>
      <c r="B5633" s="103"/>
      <c r="C5633" s="103"/>
      <c r="D5633" s="103"/>
      <c r="E5633" s="103"/>
      <c r="F5633" s="103"/>
      <c r="G5633" s="103"/>
      <c r="H5633" s="103"/>
      <c r="I5633" s="214"/>
      <c r="J5633" s="103"/>
      <c r="K5633" s="103"/>
      <c r="L5633" s="103"/>
      <c r="M5633" s="103"/>
      <c r="N5633" s="103"/>
      <c r="O5633" s="103"/>
      <c r="P5633" s="103"/>
      <c r="Q5633" s="103"/>
      <c r="R5633" s="103"/>
      <c r="S5633" s="103"/>
      <c r="T5633" s="221"/>
      <c r="U5633" s="222"/>
      <c r="V5633" s="1"/>
      <c r="W5633" s="1"/>
      <c r="X5633" s="1"/>
      <c r="Y5633" s="1"/>
      <c r="Z5633" s="13"/>
    </row>
    <row r="5634" spans="1:28" s="2" customFormat="1" ht="24.75" customHeight="1" x14ac:dyDescent="0.15">
      <c r="A5634" s="208">
        <v>28</v>
      </c>
      <c r="B5634" s="103"/>
      <c r="C5634" s="103"/>
      <c r="D5634" s="103"/>
      <c r="E5634" s="103"/>
      <c r="F5634" s="103"/>
      <c r="G5634" s="103"/>
      <c r="H5634" s="103"/>
      <c r="I5634" s="103"/>
      <c r="J5634" s="103"/>
      <c r="K5634" s="103"/>
      <c r="L5634" s="103"/>
      <c r="M5634" s="103"/>
      <c r="N5634" s="103"/>
      <c r="O5634" s="103"/>
      <c r="P5634" s="103"/>
      <c r="Q5634" s="103"/>
      <c r="R5634" s="103"/>
      <c r="S5634" s="103"/>
      <c r="T5634" s="221"/>
      <c r="U5634" s="222"/>
      <c r="V5634" s="1"/>
      <c r="W5634" s="1"/>
      <c r="X5634" s="1"/>
      <c r="Y5634" s="1"/>
      <c r="Z5634" s="13"/>
    </row>
    <row r="5635" spans="1:28" s="2" customFormat="1" ht="24.75" customHeight="1" x14ac:dyDescent="0.15">
      <c r="A5635" s="208">
        <v>29</v>
      </c>
      <c r="B5635" s="103"/>
      <c r="C5635" s="103"/>
      <c r="D5635" s="103"/>
      <c r="E5635" s="103"/>
      <c r="F5635" s="103"/>
      <c r="G5635" s="103"/>
      <c r="H5635" s="103"/>
      <c r="I5635" s="103"/>
      <c r="J5635" s="103"/>
      <c r="K5635" s="103"/>
      <c r="L5635" s="103"/>
      <c r="M5635" s="103"/>
      <c r="N5635" s="103"/>
      <c r="O5635" s="103"/>
      <c r="P5635" s="103"/>
      <c r="Q5635" s="103"/>
      <c r="R5635" s="103"/>
      <c r="S5635" s="103"/>
      <c r="T5635" s="221"/>
      <c r="U5635" s="222"/>
      <c r="V5635" s="1"/>
      <c r="W5635" s="1"/>
      <c r="X5635" s="1"/>
      <c r="Y5635" s="1"/>
      <c r="Z5635" s="13"/>
    </row>
    <row r="5636" spans="1:28" s="2" customFormat="1" ht="24.75" customHeight="1" x14ac:dyDescent="0.15">
      <c r="A5636" s="208">
        <v>30</v>
      </c>
      <c r="B5636" s="103"/>
      <c r="C5636" s="103"/>
      <c r="D5636" s="103"/>
      <c r="E5636" s="103"/>
      <c r="F5636" s="103"/>
      <c r="G5636" s="103"/>
      <c r="H5636" s="103"/>
      <c r="I5636" s="103"/>
      <c r="J5636" s="103"/>
      <c r="K5636" s="103"/>
      <c r="L5636" s="103"/>
      <c r="M5636" s="103"/>
      <c r="N5636" s="103"/>
      <c r="O5636" s="103"/>
      <c r="P5636" s="103"/>
      <c r="Q5636" s="103"/>
      <c r="R5636" s="103"/>
      <c r="S5636" s="103"/>
      <c r="T5636" s="221"/>
      <c r="U5636" s="222"/>
      <c r="V5636" s="1"/>
      <c r="W5636" s="1"/>
      <c r="X5636" s="1"/>
      <c r="Y5636" s="1"/>
      <c r="Z5636" s="13"/>
    </row>
    <row r="5637" spans="1:28" s="2" customFormat="1" ht="24.75" customHeight="1" x14ac:dyDescent="0.15">
      <c r="A5637" s="208">
        <v>31</v>
      </c>
      <c r="B5637" s="223"/>
      <c r="C5637" s="223"/>
      <c r="D5637" s="223"/>
      <c r="E5637" s="223"/>
      <c r="F5637" s="223"/>
      <c r="G5637" s="223"/>
      <c r="H5637" s="223"/>
      <c r="I5637" s="223"/>
      <c r="J5637" s="223"/>
      <c r="K5637" s="223"/>
      <c r="L5637" s="223"/>
      <c r="M5637" s="223"/>
      <c r="N5637" s="223"/>
      <c r="O5637" s="223"/>
      <c r="P5637" s="223"/>
      <c r="Q5637" s="223"/>
      <c r="R5637" s="223"/>
      <c r="S5637" s="223"/>
      <c r="T5637" s="224"/>
      <c r="U5637" s="225"/>
      <c r="V5637" s="1"/>
      <c r="W5637" s="1"/>
      <c r="X5637" s="1"/>
      <c r="Y5637" s="1"/>
      <c r="Z5637" s="13"/>
    </row>
    <row r="5638" spans="1:28" s="2" customFormat="1" ht="24.75" customHeight="1" x14ac:dyDescent="0.15">
      <c r="A5638" s="208">
        <v>32</v>
      </c>
      <c r="B5638" s="223"/>
      <c r="C5638" s="223"/>
      <c r="D5638" s="223"/>
      <c r="E5638" s="223"/>
      <c r="F5638" s="223"/>
      <c r="G5638" s="223"/>
      <c r="H5638" s="223"/>
      <c r="I5638" s="223"/>
      <c r="J5638" s="223"/>
      <c r="K5638" s="223"/>
      <c r="L5638" s="223"/>
      <c r="M5638" s="223"/>
      <c r="N5638" s="223"/>
      <c r="O5638" s="223"/>
      <c r="P5638" s="223"/>
      <c r="Q5638" s="223"/>
      <c r="R5638" s="223"/>
      <c r="S5638" s="223"/>
      <c r="T5638" s="224"/>
      <c r="U5638" s="225"/>
      <c r="V5638" s="1"/>
      <c r="W5638" s="1"/>
      <c r="X5638" s="1"/>
      <c r="Y5638" s="1"/>
      <c r="Z5638" s="13"/>
    </row>
    <row r="5639" spans="1:28" s="2" customFormat="1" ht="24.75" customHeight="1" thickBot="1" x14ac:dyDescent="0.2">
      <c r="A5639" s="48">
        <v>33</v>
      </c>
      <c r="B5639" s="74"/>
      <c r="C5639" s="74"/>
      <c r="D5639" s="74"/>
      <c r="E5639" s="74"/>
      <c r="F5639" s="74"/>
      <c r="G5639" s="74"/>
      <c r="H5639" s="74"/>
      <c r="I5639" s="74"/>
      <c r="J5639" s="74"/>
      <c r="K5639" s="74"/>
      <c r="L5639" s="74"/>
      <c r="M5639" s="74"/>
      <c r="N5639" s="74"/>
      <c r="O5639" s="74"/>
      <c r="P5639" s="74"/>
      <c r="Q5639" s="74"/>
      <c r="R5639" s="74"/>
      <c r="S5639" s="74"/>
      <c r="T5639" s="75"/>
      <c r="U5639" s="76"/>
      <c r="V5639" s="1"/>
      <c r="W5639" s="1"/>
      <c r="X5639" s="1"/>
      <c r="Y5639" s="1"/>
      <c r="Z5639" s="13"/>
    </row>
    <row r="5640" spans="1:28" s="2" customFormat="1" ht="20.100000000000001" customHeight="1" thickBot="1" x14ac:dyDescent="0.2">
      <c r="A5640" s="1559" t="s">
        <v>20</v>
      </c>
      <c r="B5640" s="1560"/>
      <c r="C5640" s="1561" t="s">
        <v>1749</v>
      </c>
      <c r="D5640" s="1562"/>
      <c r="E5640" s="1562"/>
      <c r="F5640" s="1563"/>
      <c r="G5640" s="226"/>
      <c r="H5640" s="226"/>
      <c r="I5640" s="226"/>
      <c r="J5640" s="226"/>
      <c r="K5640" s="226"/>
      <c r="L5640" s="226"/>
      <c r="M5640" s="226"/>
      <c r="N5640" s="226"/>
      <c r="O5640" s="226"/>
      <c r="P5640" s="226"/>
      <c r="Q5640" s="226"/>
      <c r="R5640" s="226"/>
      <c r="S5640" s="226"/>
      <c r="T5640" s="227"/>
      <c r="U5640" s="227"/>
      <c r="V5640" s="1"/>
      <c r="W5640" s="1"/>
      <c r="X5640" s="1"/>
      <c r="Y5640" s="1"/>
      <c r="Z5640" s="13"/>
    </row>
    <row r="5641" spans="1:28" ht="35.25" customHeight="1" thickBot="1" x14ac:dyDescent="0.2">
      <c r="A5641" s="1476" t="s">
        <v>1338</v>
      </c>
      <c r="B5641" s="1477"/>
      <c r="C5641" s="1477"/>
      <c r="D5641" s="1477"/>
      <c r="E5641" s="1478"/>
      <c r="F5641" s="602" t="s">
        <v>1766</v>
      </c>
      <c r="H5641" s="1479" t="s">
        <v>1339</v>
      </c>
      <c r="I5641" s="1480"/>
      <c r="J5641" s="1480"/>
      <c r="K5641" s="5" t="s">
        <v>1151</v>
      </c>
      <c r="L5641" s="1457" t="s">
        <v>1086</v>
      </c>
      <c r="M5641" s="1457"/>
      <c r="N5641" s="1458"/>
      <c r="P5641" s="6"/>
      <c r="Q5641" s="6"/>
      <c r="R5641" s="6"/>
      <c r="T5641" s="1524" t="s">
        <v>1134</v>
      </c>
      <c r="U5641" s="1525"/>
      <c r="V5641" s="379">
        <f>V5643/V5648</f>
        <v>1.2462797619047618E-2</v>
      </c>
      <c r="W5641" s="379">
        <f>W5643/W5648</f>
        <v>1.2586805555555556E-2</v>
      </c>
      <c r="X5641" s="379">
        <f>AVERAGE(V5641,W5641)</f>
        <v>1.2524801587301588E-2</v>
      </c>
      <c r="Y5641" s="380" t="s">
        <v>1301</v>
      </c>
      <c r="Z5641" s="381">
        <f>ROUND(X5641*1440,0)/1440</f>
        <v>1.2500000000000001E-2</v>
      </c>
      <c r="AA5641" s="751"/>
      <c r="AB5641" s="751"/>
    </row>
    <row r="5642" spans="1:28" ht="12.75" thickBot="1" x14ac:dyDescent="0.2">
      <c r="T5642" s="534"/>
      <c r="U5642" s="534"/>
      <c r="V5642" s="379">
        <v>0.23958333333333334</v>
      </c>
      <c r="W5642" s="379">
        <v>0.23958333333333334</v>
      </c>
      <c r="Z5642" s="13"/>
      <c r="AA5642" s="751"/>
      <c r="AB5642" s="751"/>
    </row>
    <row r="5643" spans="1:28" ht="24" customHeight="1" thickBot="1" x14ac:dyDescent="0.2">
      <c r="A5643" s="1495" t="s">
        <v>1033</v>
      </c>
      <c r="B5643" s="1483"/>
      <c r="C5643" s="1450" t="s">
        <v>1340</v>
      </c>
      <c r="D5643" s="1451"/>
      <c r="E5643" s="1451"/>
      <c r="F5643" s="1451"/>
      <c r="G5643" s="1451"/>
      <c r="H5643" s="1451"/>
      <c r="I5643" s="1452"/>
      <c r="J5643" s="66"/>
      <c r="N5643" s="1463" t="s">
        <v>1022</v>
      </c>
      <c r="O5643" s="1464"/>
      <c r="P5643" s="1503">
        <f>Z5641</f>
        <v>1.2500000000000001E-2</v>
      </c>
      <c r="Q5643" s="1504"/>
      <c r="S5643" s="7" t="s">
        <v>1159</v>
      </c>
      <c r="T5643" s="1526">
        <v>5.9722222222222225E-2</v>
      </c>
      <c r="U5643" s="1527"/>
      <c r="V5643" s="379">
        <f>V5644-V5642</f>
        <v>0.69791666666666663</v>
      </c>
      <c r="W5643" s="379">
        <f>W5644-W5642</f>
        <v>0.70486111111111116</v>
      </c>
      <c r="Z5643" s="13"/>
      <c r="AA5643" s="751"/>
      <c r="AB5643" s="751"/>
    </row>
    <row r="5644" spans="1:28" ht="12.75" thickBot="1" x14ac:dyDescent="0.2">
      <c r="T5644" s="534"/>
      <c r="U5644" s="534"/>
      <c r="V5644" s="379">
        <v>0.9375</v>
      </c>
      <c r="W5644" s="379">
        <v>0.94444444444444453</v>
      </c>
      <c r="Z5644" s="13"/>
      <c r="AA5644" s="751"/>
      <c r="AB5644" s="751"/>
    </row>
    <row r="5645" spans="1:28" ht="24" customHeight="1" x14ac:dyDescent="0.15">
      <c r="A5645" s="1499" t="s">
        <v>1008</v>
      </c>
      <c r="B5645" s="1494">
        <v>1</v>
      </c>
      <c r="C5645" s="1494"/>
      <c r="D5645" s="1494">
        <v>2</v>
      </c>
      <c r="E5645" s="1494"/>
      <c r="F5645" s="1494">
        <v>3</v>
      </c>
      <c r="G5645" s="1494"/>
      <c r="H5645" s="1494">
        <v>4</v>
      </c>
      <c r="I5645" s="1494"/>
      <c r="J5645" s="1494">
        <v>5</v>
      </c>
      <c r="K5645" s="1494"/>
      <c r="L5645" s="1494">
        <v>6</v>
      </c>
      <c r="M5645" s="1494"/>
      <c r="N5645" s="1494">
        <v>7</v>
      </c>
      <c r="O5645" s="1494"/>
      <c r="P5645" s="1494">
        <v>8</v>
      </c>
      <c r="Q5645" s="1494"/>
      <c r="R5645" s="1494">
        <v>9</v>
      </c>
      <c r="S5645" s="1494"/>
      <c r="T5645" s="1501">
        <v>10</v>
      </c>
      <c r="U5645" s="1502"/>
      <c r="V5645" s="379"/>
      <c r="W5645" s="379"/>
      <c r="Z5645" s="13"/>
      <c r="AA5645" s="751"/>
      <c r="AB5645" s="751"/>
    </row>
    <row r="5646" spans="1:28" ht="24" customHeight="1" x14ac:dyDescent="0.15">
      <c r="A5646" s="1500"/>
      <c r="B5646" s="9" t="s">
        <v>373</v>
      </c>
      <c r="C5646" s="9" t="s">
        <v>1086</v>
      </c>
      <c r="D5646" s="9" t="s">
        <v>373</v>
      </c>
      <c r="E5646" s="9" t="s">
        <v>1086</v>
      </c>
      <c r="F5646" s="9" t="s">
        <v>1339</v>
      </c>
      <c r="G5646" s="9" t="s">
        <v>1086</v>
      </c>
      <c r="H5646" s="9" t="s">
        <v>1339</v>
      </c>
      <c r="I5646" s="9" t="s">
        <v>1086</v>
      </c>
      <c r="J5646" s="9" t="s">
        <v>373</v>
      </c>
      <c r="K5646" s="9" t="s">
        <v>1086</v>
      </c>
      <c r="L5646" s="9" t="s">
        <v>1339</v>
      </c>
      <c r="M5646" s="9" t="s">
        <v>1086</v>
      </c>
      <c r="N5646" s="9"/>
      <c r="O5646" s="9"/>
      <c r="P5646" s="9"/>
      <c r="Q5646" s="9"/>
      <c r="R5646" s="9"/>
      <c r="S5646" s="9"/>
      <c r="T5646" s="10"/>
      <c r="U5646" s="16"/>
      <c r="Z5646" s="13"/>
      <c r="AA5646" s="751"/>
      <c r="AB5646" s="751"/>
    </row>
    <row r="5647" spans="1:28" ht="24" customHeight="1" x14ac:dyDescent="0.15">
      <c r="A5647" s="8">
        <v>1</v>
      </c>
      <c r="B5647" s="1345"/>
      <c r="C5647" s="1345" t="s">
        <v>574</v>
      </c>
      <c r="D5647" s="43">
        <v>0.31458333333333344</v>
      </c>
      <c r="E5647" s="1368">
        <v>0.3847222222222223</v>
      </c>
      <c r="F5647" s="49">
        <v>0.46944444444444466</v>
      </c>
      <c r="G5647" s="1386">
        <v>0.53194444444444455</v>
      </c>
      <c r="H5647" s="1368">
        <v>0.63888888888888895</v>
      </c>
      <c r="I5647" s="3">
        <v>0.70416666666666627</v>
      </c>
      <c r="J5647" s="3">
        <v>0.78472222222222276</v>
      </c>
      <c r="K5647" s="3">
        <v>0.85694444444444351</v>
      </c>
      <c r="L5647" s="3"/>
      <c r="M5647" s="3"/>
      <c r="N5647" s="40"/>
      <c r="O5647" s="40"/>
      <c r="P5647" s="10"/>
      <c r="Q5647" s="40"/>
      <c r="R5647" s="68"/>
      <c r="S5647" s="69"/>
      <c r="T5647" s="14"/>
      <c r="U5647" s="20"/>
      <c r="V5647" s="383">
        <f>COUNTA(B5647:U5679)</f>
        <v>112</v>
      </c>
      <c r="W5647" s="384">
        <f>V5647/12/2</f>
        <v>4.666666666666667</v>
      </c>
      <c r="Z5647" s="13" t="s">
        <v>1341</v>
      </c>
      <c r="AA5647" s="751"/>
      <c r="AB5647" s="751"/>
    </row>
    <row r="5648" spans="1:28" ht="24" customHeight="1" x14ac:dyDescent="0.15">
      <c r="A5648" s="8">
        <v>2</v>
      </c>
      <c r="B5648" s="1345"/>
      <c r="C5648" s="1368">
        <v>0.23958333333333334</v>
      </c>
      <c r="D5648" s="43">
        <v>0.32500000000000012</v>
      </c>
      <c r="E5648" s="1368">
        <v>0.39513888888888898</v>
      </c>
      <c r="F5648" s="49">
        <v>0.484027777777778</v>
      </c>
      <c r="G5648" s="1386">
        <v>0.54652777777777783</v>
      </c>
      <c r="H5648" s="1368">
        <v>0.65138888888888891</v>
      </c>
      <c r="I5648" s="3">
        <v>0.71736111111111067</v>
      </c>
      <c r="J5648" s="3">
        <v>0.79861111111111172</v>
      </c>
      <c r="K5648" s="3">
        <v>0.86944444444444346</v>
      </c>
      <c r="L5648" s="3"/>
      <c r="M5648" s="3"/>
      <c r="N5648" s="40"/>
      <c r="O5648" s="40"/>
      <c r="P5648" s="10"/>
      <c r="Q5648" s="40"/>
      <c r="R5648" s="68"/>
      <c r="S5648" s="69"/>
      <c r="T5648" s="14"/>
      <c r="U5648" s="20"/>
      <c r="V5648" s="386">
        <f>COUNTA(B5647:B5679,D5647:D5679,F5647:F5679,H5647:H5679,J5647:J5679,L5647:L5679,N5647:N5679,P5647:P5679,R5647:R5679,T5647:T5679)</f>
        <v>56</v>
      </c>
      <c r="W5648" s="386">
        <f>COUNTA(C5647:C5679,E5647:E5679,G5647:G5679,I5647:I5679,K5647:K5679,M5647:M5679,O5647:O5679,Q5647:Q5679,S5647:S5679,U5647:U5679)</f>
        <v>56</v>
      </c>
      <c r="Z5648" s="13" t="s">
        <v>1342</v>
      </c>
      <c r="AA5648" s="751"/>
      <c r="AB5648" s="751"/>
    </row>
    <row r="5649" spans="1:28" ht="24" customHeight="1" x14ac:dyDescent="0.15">
      <c r="A5649" s="8">
        <v>3</v>
      </c>
      <c r="B5649" s="1368"/>
      <c r="C5649" s="1368">
        <v>0.25347222222222227</v>
      </c>
      <c r="D5649" s="738">
        <v>0.33541666666666681</v>
      </c>
      <c r="E5649" s="1368">
        <v>0.40555555555555567</v>
      </c>
      <c r="F5649" s="49">
        <v>0.49861111111111134</v>
      </c>
      <c r="G5649" s="1386">
        <v>0.56111111111111112</v>
      </c>
      <c r="H5649" s="1368">
        <v>0.66388888888888886</v>
      </c>
      <c r="I5649" s="3">
        <v>0.73055555555555507</v>
      </c>
      <c r="J5649" s="3">
        <v>0.81250000000000067</v>
      </c>
      <c r="K5649" s="3">
        <v>0.88194444444444342</v>
      </c>
      <c r="L5649" s="3"/>
      <c r="M5649" s="3"/>
      <c r="N5649" s="40"/>
      <c r="O5649" s="40"/>
      <c r="P5649" s="10"/>
      <c r="Q5649" s="40"/>
      <c r="R5649" s="68"/>
      <c r="S5649" s="69"/>
      <c r="T5649" s="14"/>
      <c r="U5649" s="20"/>
      <c r="Z5649" s="13" t="s">
        <v>1342</v>
      </c>
      <c r="AA5649" s="751"/>
      <c r="AB5649" s="751"/>
    </row>
    <row r="5650" spans="1:28" ht="24" customHeight="1" x14ac:dyDescent="0.15">
      <c r="A5650" s="8">
        <v>4</v>
      </c>
      <c r="B5650" s="1368"/>
      <c r="C5650" s="1368">
        <v>0.26736111111111116</v>
      </c>
      <c r="D5650" s="1386">
        <v>0.34652777777777793</v>
      </c>
      <c r="E5650" s="1368">
        <v>0.41597222222222235</v>
      </c>
      <c r="F5650" s="49">
        <v>0.51319444444444462</v>
      </c>
      <c r="G5650" s="1386">
        <v>0.5756944444444444</v>
      </c>
      <c r="H5650" s="43">
        <v>0.67569444444444449</v>
      </c>
      <c r="I5650" s="3">
        <v>0.74374999999999947</v>
      </c>
      <c r="J5650" s="3">
        <v>0.82638888888888962</v>
      </c>
      <c r="K5650" s="3">
        <v>0.89444444444444338</v>
      </c>
      <c r="L5650" s="3"/>
      <c r="M5650" s="3"/>
      <c r="N5650" s="40"/>
      <c r="O5650" s="40"/>
      <c r="P5650" s="10"/>
      <c r="Q5650" s="40"/>
      <c r="R5650" s="68"/>
      <c r="S5650" s="69"/>
      <c r="T5650" s="14"/>
      <c r="U5650" s="20"/>
      <c r="V5650" s="390">
        <f>L5650-L5649</f>
        <v>0</v>
      </c>
      <c r="W5650" s="390">
        <f t="shared" ref="W5650:W5658" si="73">K5658-K5657</f>
        <v>0</v>
      </c>
      <c r="Z5650" s="13" t="s">
        <v>1342</v>
      </c>
      <c r="AA5650" s="751"/>
      <c r="AB5650" s="751"/>
    </row>
    <row r="5651" spans="1:28" ht="24" customHeight="1" x14ac:dyDescent="0.15">
      <c r="A5651" s="8">
        <v>5</v>
      </c>
      <c r="B5651" s="1345" t="s">
        <v>575</v>
      </c>
      <c r="C5651" s="1368">
        <v>0.28125000000000006</v>
      </c>
      <c r="D5651" s="1386">
        <v>0.35902777777777795</v>
      </c>
      <c r="E5651" s="1368">
        <v>0.42638888888888904</v>
      </c>
      <c r="F5651" s="49">
        <v>0.5277777777777779</v>
      </c>
      <c r="G5651" s="1386">
        <v>0.59027777777777768</v>
      </c>
      <c r="H5651" s="43">
        <v>0.68750000000000011</v>
      </c>
      <c r="I5651" s="3">
        <v>0.75694444444444386</v>
      </c>
      <c r="J5651" s="3">
        <v>0.84027777777777857</v>
      </c>
      <c r="K5651" s="3">
        <v>0.90694444444444333</v>
      </c>
      <c r="L5651" s="3"/>
      <c r="M5651" s="3"/>
      <c r="N5651" s="40"/>
      <c r="O5651" s="40"/>
      <c r="P5651" s="10"/>
      <c r="Q5651" s="40"/>
      <c r="R5651" s="68"/>
      <c r="S5651" s="69"/>
      <c r="T5651" s="14"/>
      <c r="U5651" s="20"/>
      <c r="V5651" s="390">
        <f t="shared" ref="V5651:V5658" si="74">L5651-L5650</f>
        <v>0</v>
      </c>
      <c r="W5651" s="390">
        <f t="shared" si="73"/>
        <v>0</v>
      </c>
      <c r="Z5651" s="13" t="s">
        <v>1342</v>
      </c>
      <c r="AA5651" s="751"/>
      <c r="AB5651" s="751"/>
    </row>
    <row r="5652" spans="1:28" ht="24" customHeight="1" x14ac:dyDescent="0.15">
      <c r="A5652" s="8">
        <v>6</v>
      </c>
      <c r="B5652" s="1368">
        <v>0.23958333333333334</v>
      </c>
      <c r="C5652" s="1368">
        <v>0.29375000000000007</v>
      </c>
      <c r="D5652" s="1386">
        <v>0.37152777777777796</v>
      </c>
      <c r="E5652" s="1368">
        <v>0.43680555555555572</v>
      </c>
      <c r="F5652" s="49">
        <v>0.54236111111111118</v>
      </c>
      <c r="G5652" s="1386">
        <v>0.60486111111111096</v>
      </c>
      <c r="H5652" s="43">
        <v>0.69930555555555574</v>
      </c>
      <c r="I5652" s="3">
        <v>0.76944444444444382</v>
      </c>
      <c r="J5652" s="3">
        <v>0.85416666666666752</v>
      </c>
      <c r="K5652" s="3">
        <v>0.91944444444444329</v>
      </c>
      <c r="L5652" s="3"/>
      <c r="M5652" s="3"/>
      <c r="N5652" s="40"/>
      <c r="O5652" s="40"/>
      <c r="P5652" s="10"/>
      <c r="Q5652" s="40"/>
      <c r="R5652" s="68"/>
      <c r="S5652" s="69"/>
      <c r="T5652" s="14"/>
      <c r="U5652" s="20"/>
      <c r="V5652" s="390">
        <f>L5652-L5651</f>
        <v>0</v>
      </c>
      <c r="W5652" s="390">
        <f t="shared" si="73"/>
        <v>0</v>
      </c>
      <c r="Z5652" s="13" t="s">
        <v>1342</v>
      </c>
      <c r="AA5652" s="751"/>
      <c r="AB5652" s="751"/>
    </row>
    <row r="5653" spans="1:28" ht="24" customHeight="1" x14ac:dyDescent="0.15">
      <c r="A5653" s="8">
        <v>7</v>
      </c>
      <c r="B5653" s="1368">
        <v>0.25069444444444444</v>
      </c>
      <c r="C5653" s="1368">
        <v>0.30625000000000008</v>
      </c>
      <c r="D5653" s="1386">
        <v>0.38541666666666685</v>
      </c>
      <c r="E5653" s="1368">
        <v>0.44791666666666685</v>
      </c>
      <c r="F5653" s="49">
        <v>0.55694444444444446</v>
      </c>
      <c r="G5653" s="1386">
        <v>0.61944444444444424</v>
      </c>
      <c r="H5653" s="43">
        <v>0.71111111111111136</v>
      </c>
      <c r="I5653" s="3">
        <v>0.78194444444444378</v>
      </c>
      <c r="J5653" s="3">
        <v>0.86805555555555647</v>
      </c>
      <c r="K5653" s="3">
        <v>0.93194444444444324</v>
      </c>
      <c r="L5653" s="3"/>
      <c r="M5653" s="3"/>
      <c r="N5653" s="40"/>
      <c r="O5653" s="40"/>
      <c r="P5653" s="10"/>
      <c r="Q5653" s="40"/>
      <c r="R5653" s="68"/>
      <c r="S5653" s="69"/>
      <c r="T5653" s="14"/>
      <c r="U5653" s="20"/>
      <c r="V5653" s="390">
        <f>L5653-L5652</f>
        <v>0</v>
      </c>
      <c r="W5653" s="390">
        <f t="shared" si="73"/>
        <v>0</v>
      </c>
      <c r="Z5653" s="13" t="s">
        <v>1342</v>
      </c>
      <c r="AA5653" s="751"/>
      <c r="AB5653" s="751"/>
    </row>
    <row r="5654" spans="1:28" ht="24" customHeight="1" x14ac:dyDescent="0.15">
      <c r="A5654" s="8">
        <v>8</v>
      </c>
      <c r="B5654" s="1368">
        <v>0.26180555555555557</v>
      </c>
      <c r="C5654" s="1368">
        <v>0.31875000000000009</v>
      </c>
      <c r="D5654" s="1386">
        <v>0.39930555555555575</v>
      </c>
      <c r="E5654" s="1368">
        <v>0.46180555555555575</v>
      </c>
      <c r="F5654" s="49">
        <v>0.57083333333333341</v>
      </c>
      <c r="G5654" s="1386">
        <v>0.63402777777777752</v>
      </c>
      <c r="H5654" s="738">
        <v>0.72291666666666698</v>
      </c>
      <c r="I5654" s="3">
        <v>0.79444444444444373</v>
      </c>
      <c r="J5654" s="3">
        <v>0.88194444444444542</v>
      </c>
      <c r="K5654" s="3">
        <v>0.9444444444444432</v>
      </c>
      <c r="L5654" s="3"/>
      <c r="M5654" s="3"/>
      <c r="N5654" s="40"/>
      <c r="O5654" s="40"/>
      <c r="P5654" s="10"/>
      <c r="Q5654" s="40"/>
      <c r="R5654" s="68"/>
      <c r="S5654" s="69"/>
      <c r="T5654" s="14"/>
      <c r="U5654" s="20"/>
      <c r="V5654" s="390">
        <f t="shared" si="74"/>
        <v>0</v>
      </c>
      <c r="W5654" s="390">
        <f t="shared" si="73"/>
        <v>0</v>
      </c>
      <c r="Z5654" s="13" t="s">
        <v>374</v>
      </c>
      <c r="AA5654" s="751"/>
      <c r="AB5654" s="751"/>
    </row>
    <row r="5655" spans="1:28" ht="24" customHeight="1" x14ac:dyDescent="0.15">
      <c r="A5655" s="8">
        <v>9</v>
      </c>
      <c r="B5655" s="738">
        <v>0.2729166666666667</v>
      </c>
      <c r="C5655" s="1368">
        <v>0.3312500000000001</v>
      </c>
      <c r="D5655" s="1386">
        <v>0.41319444444444464</v>
      </c>
      <c r="E5655" s="1368">
        <v>0.47569444444444464</v>
      </c>
      <c r="F5655" s="49">
        <v>0.58472222222222237</v>
      </c>
      <c r="G5655" s="1386">
        <v>0.64861111111111081</v>
      </c>
      <c r="H5655" s="738">
        <v>0.73472222222222261</v>
      </c>
      <c r="I5655" s="3">
        <v>0.80694444444444369</v>
      </c>
      <c r="J5655" s="3">
        <v>0.89583333333333437</v>
      </c>
      <c r="K5655" s="3"/>
      <c r="L5655" s="3"/>
      <c r="M5655" s="3"/>
      <c r="N5655" s="40"/>
      <c r="O5655" s="40"/>
      <c r="P5655" s="10"/>
      <c r="Q5655" s="40"/>
      <c r="R5655" s="68"/>
      <c r="S5655" s="69"/>
      <c r="T5655" s="14"/>
      <c r="U5655" s="20"/>
      <c r="V5655" s="390">
        <f>L5655-L5654</f>
        <v>0</v>
      </c>
      <c r="W5655" s="390">
        <f t="shared" si="73"/>
        <v>0</v>
      </c>
      <c r="Z5655" s="13" t="s">
        <v>1343</v>
      </c>
      <c r="AA5655" s="751"/>
      <c r="AB5655" s="751"/>
    </row>
    <row r="5656" spans="1:28" ht="24" customHeight="1" x14ac:dyDescent="0.15">
      <c r="A5656" s="8">
        <v>10</v>
      </c>
      <c r="B5656" s="43">
        <v>0.28333333333333338</v>
      </c>
      <c r="C5656" s="1368">
        <v>0.3444444444444445</v>
      </c>
      <c r="D5656" s="1386">
        <v>0.42708333333333354</v>
      </c>
      <c r="E5656" s="1368">
        <v>0.48958333333333354</v>
      </c>
      <c r="F5656" s="49">
        <v>0.5986111111111112</v>
      </c>
      <c r="G5656" s="1368">
        <v>0.66319444444444409</v>
      </c>
      <c r="H5656" s="738">
        <v>0.74652777777777823</v>
      </c>
      <c r="I5656" s="3">
        <v>0.81944444444444364</v>
      </c>
      <c r="J5656" s="3">
        <v>0.90972222222222332</v>
      </c>
      <c r="K5656" s="3"/>
      <c r="L5656" s="3"/>
      <c r="M5656" s="3"/>
      <c r="N5656" s="40"/>
      <c r="O5656" s="40"/>
      <c r="P5656" s="10"/>
      <c r="Q5656" s="40"/>
      <c r="R5656" s="68"/>
      <c r="S5656" s="69"/>
      <c r="T5656" s="14"/>
      <c r="U5656" s="20"/>
      <c r="V5656" s="390">
        <f t="shared" si="74"/>
        <v>0</v>
      </c>
      <c r="W5656" s="390">
        <f t="shared" si="73"/>
        <v>0</v>
      </c>
      <c r="Z5656" s="13" t="s">
        <v>375</v>
      </c>
      <c r="AA5656" s="751"/>
      <c r="AB5656" s="751"/>
    </row>
    <row r="5657" spans="1:28" ht="24" customHeight="1" x14ac:dyDescent="0.15">
      <c r="A5657" s="728">
        <v>11</v>
      </c>
      <c r="B5657" s="43">
        <v>0.29375000000000007</v>
      </c>
      <c r="C5657" s="1368">
        <v>0.35833333333333339</v>
      </c>
      <c r="D5657" s="1386">
        <v>0.44097222222222243</v>
      </c>
      <c r="E5657" s="1368">
        <v>0.50347222222222243</v>
      </c>
      <c r="F5657" s="49">
        <v>0.61250000000000004</v>
      </c>
      <c r="G5657" s="1368">
        <v>0.67708333333333293</v>
      </c>
      <c r="H5657" s="1386">
        <v>0.75833333333333386</v>
      </c>
      <c r="I5657" s="3">
        <v>0.8319444444444436</v>
      </c>
      <c r="J5657" s="3">
        <v>0.92361111111111227</v>
      </c>
      <c r="K5657" s="3"/>
      <c r="L5657" s="3"/>
      <c r="M5657" s="3"/>
      <c r="N5657" s="40"/>
      <c r="O5657" s="40"/>
      <c r="P5657" s="10"/>
      <c r="Q5657" s="40"/>
      <c r="R5657" s="68"/>
      <c r="S5657" s="69"/>
      <c r="T5657" s="14"/>
      <c r="U5657" s="20"/>
      <c r="V5657" s="390">
        <f t="shared" si="74"/>
        <v>0</v>
      </c>
      <c r="W5657" s="390">
        <f t="shared" si="73"/>
        <v>0</v>
      </c>
      <c r="Z5657" s="13" t="s">
        <v>1344</v>
      </c>
      <c r="AA5657" s="751"/>
      <c r="AB5657" s="751"/>
    </row>
    <row r="5658" spans="1:28" ht="24" customHeight="1" x14ac:dyDescent="0.15">
      <c r="A5658" s="728">
        <v>12</v>
      </c>
      <c r="B5658" s="43">
        <v>0.30416666666666675</v>
      </c>
      <c r="C5658" s="1368">
        <v>0.37222222222222229</v>
      </c>
      <c r="D5658" s="1386">
        <v>0.45486111111111133</v>
      </c>
      <c r="E5658" s="1368">
        <v>0.51736111111111127</v>
      </c>
      <c r="F5658" s="49">
        <v>0.62638888888888899</v>
      </c>
      <c r="G5658" s="1368">
        <v>0.69097222222222188</v>
      </c>
      <c r="H5658" s="1368">
        <v>0.77083333333333381</v>
      </c>
      <c r="I5658" s="3">
        <v>0.84444444444444355</v>
      </c>
      <c r="J5658" s="3">
        <v>0.93750000000000122</v>
      </c>
      <c r="K5658" s="3"/>
      <c r="L5658" s="3"/>
      <c r="M5658" s="3"/>
      <c r="N5658" s="40"/>
      <c r="O5658" s="40"/>
      <c r="P5658" s="10"/>
      <c r="Q5658" s="40"/>
      <c r="R5658" s="68"/>
      <c r="S5658" s="69"/>
      <c r="T5658" s="14"/>
      <c r="U5658" s="20"/>
      <c r="V5658" s="390">
        <f t="shared" si="74"/>
        <v>0</v>
      </c>
      <c r="W5658" s="390">
        <f t="shared" si="73"/>
        <v>0</v>
      </c>
      <c r="Z5658" s="13" t="s">
        <v>375</v>
      </c>
      <c r="AA5658" s="751"/>
      <c r="AB5658" s="751"/>
    </row>
    <row r="5659" spans="1:28" ht="24" customHeight="1" x14ac:dyDescent="0.15">
      <c r="A5659" s="728">
        <v>13</v>
      </c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122"/>
      <c r="M5659" s="123"/>
      <c r="N5659" s="40"/>
      <c r="O5659" s="40"/>
      <c r="P5659" s="10"/>
      <c r="Q5659" s="40"/>
      <c r="R5659" s="68"/>
      <c r="S5659" s="69"/>
      <c r="T5659" s="14"/>
      <c r="U5659" s="20"/>
      <c r="Z5659" s="13"/>
      <c r="AA5659" s="751"/>
      <c r="AB5659" s="751"/>
    </row>
    <row r="5660" spans="1:28" ht="24" customHeight="1" x14ac:dyDescent="0.15">
      <c r="A5660" s="728">
        <v>14</v>
      </c>
      <c r="B5660" s="40"/>
      <c r="C5660" s="40"/>
      <c r="D5660" s="40"/>
      <c r="E5660" s="40"/>
      <c r="F5660" s="29"/>
      <c r="G5660" s="40"/>
      <c r="H5660" s="30"/>
      <c r="I5660" s="40"/>
      <c r="J5660" s="40"/>
      <c r="K5660" s="40"/>
      <c r="L5660" s="40"/>
      <c r="M5660" s="3"/>
      <c r="N5660" s="40"/>
      <c r="O5660" s="40"/>
      <c r="P5660" s="10"/>
      <c r="Q5660" s="40"/>
      <c r="R5660" s="68"/>
      <c r="S5660" s="69"/>
      <c r="T5660" s="14"/>
      <c r="U5660" s="20"/>
      <c r="Z5660" s="13"/>
      <c r="AA5660" s="751"/>
      <c r="AB5660" s="751"/>
    </row>
    <row r="5661" spans="1:28" ht="24" customHeight="1" x14ac:dyDescent="0.15">
      <c r="A5661" s="728">
        <v>15</v>
      </c>
      <c r="B5661" s="3"/>
      <c r="C5661" s="3"/>
      <c r="D5661" s="3"/>
      <c r="E5661" s="3"/>
      <c r="F5661" s="49"/>
      <c r="G5661" s="3"/>
      <c r="H5661" s="50"/>
      <c r="I5661" s="3"/>
      <c r="J5661" s="3"/>
      <c r="K5661" s="3"/>
      <c r="L5661" s="3"/>
      <c r="M5661" s="3"/>
      <c r="N5661" s="3"/>
      <c r="O5661" s="40"/>
      <c r="P5661" s="10"/>
      <c r="Q5661" s="40"/>
      <c r="R5661" s="68"/>
      <c r="S5661" s="69"/>
      <c r="T5661" s="14"/>
      <c r="U5661" s="20"/>
      <c r="Z5661" s="13"/>
      <c r="AA5661" s="751"/>
      <c r="AB5661" s="751"/>
    </row>
    <row r="5662" spans="1:28" ht="24" customHeight="1" x14ac:dyDescent="0.15">
      <c r="A5662" s="728">
        <v>16</v>
      </c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40"/>
      <c r="O5662" s="40"/>
      <c r="P5662" s="40"/>
      <c r="Q5662" s="40"/>
      <c r="R5662" s="68"/>
      <c r="S5662" s="69"/>
      <c r="T5662" s="14"/>
      <c r="U5662" s="20"/>
      <c r="Z5662" s="13"/>
      <c r="AA5662" s="751"/>
      <c r="AB5662" s="751"/>
    </row>
    <row r="5663" spans="1:28" ht="24" customHeight="1" x14ac:dyDescent="0.15">
      <c r="A5663" s="728">
        <v>17</v>
      </c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40"/>
      <c r="O5663" s="40"/>
      <c r="P5663" s="40"/>
      <c r="Q5663" s="40"/>
      <c r="R5663" s="68"/>
      <c r="S5663" s="69"/>
      <c r="T5663" s="14"/>
      <c r="U5663" s="20"/>
      <c r="Z5663" s="13"/>
      <c r="AA5663" s="751"/>
      <c r="AB5663" s="751"/>
    </row>
    <row r="5664" spans="1:28" ht="24" customHeight="1" x14ac:dyDescent="0.15">
      <c r="A5664" s="728">
        <v>18</v>
      </c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40"/>
      <c r="O5664" s="40"/>
      <c r="P5664" s="40"/>
      <c r="Q5664" s="40"/>
      <c r="R5664" s="68"/>
      <c r="S5664" s="69"/>
      <c r="T5664" s="14"/>
      <c r="U5664" s="20"/>
      <c r="Z5664" s="13"/>
      <c r="AA5664" s="751"/>
      <c r="AB5664" s="751"/>
    </row>
    <row r="5665" spans="1:28" ht="24" customHeight="1" x14ac:dyDescent="0.15">
      <c r="A5665" s="728">
        <v>19</v>
      </c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40"/>
      <c r="O5665" s="40"/>
      <c r="P5665" s="40"/>
      <c r="Q5665" s="40"/>
      <c r="R5665" s="68"/>
      <c r="S5665" s="69"/>
      <c r="T5665" s="14"/>
      <c r="U5665" s="20"/>
      <c r="Z5665" s="13"/>
      <c r="AA5665" s="751"/>
      <c r="AB5665" s="751"/>
    </row>
    <row r="5666" spans="1:28" ht="24" customHeight="1" x14ac:dyDescent="0.15">
      <c r="A5666" s="728">
        <v>20</v>
      </c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40"/>
      <c r="O5666" s="40"/>
      <c r="P5666" s="40"/>
      <c r="Q5666" s="40"/>
      <c r="R5666" s="10"/>
      <c r="S5666" s="69"/>
      <c r="T5666" s="14"/>
      <c r="U5666" s="20"/>
      <c r="Z5666" s="13"/>
      <c r="AA5666" s="751"/>
      <c r="AB5666" s="751"/>
    </row>
    <row r="5667" spans="1:28" ht="24" customHeight="1" x14ac:dyDescent="0.15">
      <c r="A5667" s="728">
        <v>21</v>
      </c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9"/>
      <c r="S5667" s="4"/>
      <c r="T5667" s="14"/>
      <c r="U5667" s="20"/>
      <c r="Z5667" s="13"/>
      <c r="AA5667" s="751"/>
      <c r="AB5667" s="751"/>
    </row>
    <row r="5668" spans="1:28" ht="24" customHeight="1" x14ac:dyDescent="0.15">
      <c r="A5668" s="728">
        <v>22</v>
      </c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14"/>
      <c r="U5668" s="20"/>
      <c r="Z5668" s="13"/>
      <c r="AA5668" s="751"/>
      <c r="AB5668" s="751"/>
    </row>
    <row r="5669" spans="1:28" ht="24" customHeight="1" x14ac:dyDescent="0.15">
      <c r="A5669" s="728">
        <v>23</v>
      </c>
      <c r="B5669" s="4"/>
      <c r="C5669" s="4"/>
      <c r="D5669" s="4"/>
      <c r="E5669" s="4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14"/>
      <c r="U5669" s="20"/>
      <c r="Z5669" s="13"/>
      <c r="AA5669" s="751"/>
      <c r="AB5669" s="751"/>
    </row>
    <row r="5670" spans="1:28" ht="24" customHeight="1" x14ac:dyDescent="0.15">
      <c r="A5670" s="728">
        <v>24</v>
      </c>
      <c r="B5670" s="4"/>
      <c r="C5670" s="4"/>
      <c r="D5670" s="4"/>
      <c r="E5670" s="4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14"/>
      <c r="U5670" s="20"/>
      <c r="Z5670" s="13"/>
      <c r="AA5670" s="751"/>
      <c r="AB5670" s="751"/>
    </row>
    <row r="5671" spans="1:28" ht="24" customHeight="1" x14ac:dyDescent="0.15">
      <c r="A5671" s="728">
        <v>25</v>
      </c>
      <c r="B5671" s="4"/>
      <c r="C5671" s="4"/>
      <c r="D5671" s="4"/>
      <c r="E5671" s="4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14"/>
      <c r="U5671" s="20"/>
      <c r="Z5671" s="13"/>
      <c r="AA5671" s="751"/>
      <c r="AB5671" s="751"/>
    </row>
    <row r="5672" spans="1:28" ht="24" customHeight="1" x14ac:dyDescent="0.15">
      <c r="A5672" s="728">
        <v>26</v>
      </c>
      <c r="B5672" s="4"/>
      <c r="C5672" s="4"/>
      <c r="D5672" s="4"/>
      <c r="E5672" s="4"/>
      <c r="F5672" s="4"/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14"/>
      <c r="U5672" s="20"/>
      <c r="Z5672" s="13"/>
      <c r="AA5672" s="751"/>
      <c r="AB5672" s="751"/>
    </row>
    <row r="5673" spans="1:28" ht="24" customHeight="1" x14ac:dyDescent="0.15">
      <c r="A5673" s="728">
        <v>27</v>
      </c>
      <c r="B5673" s="4"/>
      <c r="C5673" s="4"/>
      <c r="D5673" s="4"/>
      <c r="E5673" s="4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14"/>
      <c r="U5673" s="20"/>
      <c r="Z5673" s="13"/>
      <c r="AA5673" s="751"/>
      <c r="AB5673" s="751"/>
    </row>
    <row r="5674" spans="1:28" ht="24" customHeight="1" x14ac:dyDescent="0.15">
      <c r="A5674" s="728">
        <v>28</v>
      </c>
      <c r="B5674" s="4"/>
      <c r="C5674" s="4"/>
      <c r="D5674" s="4"/>
      <c r="E5674" s="4"/>
      <c r="F5674" s="4"/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14"/>
      <c r="U5674" s="20"/>
      <c r="Z5674" s="13"/>
      <c r="AA5674" s="751"/>
      <c r="AB5674" s="751"/>
    </row>
    <row r="5675" spans="1:28" ht="24" customHeight="1" x14ac:dyDescent="0.15">
      <c r="A5675" s="728">
        <v>29</v>
      </c>
      <c r="B5675" s="4"/>
      <c r="C5675" s="4"/>
      <c r="D5675" s="4"/>
      <c r="E5675" s="4"/>
      <c r="F5675" s="4"/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14"/>
      <c r="U5675" s="20"/>
      <c r="Z5675" s="13"/>
      <c r="AA5675" s="751"/>
      <c r="AB5675" s="751"/>
    </row>
    <row r="5676" spans="1:28" ht="24" customHeight="1" x14ac:dyDescent="0.15">
      <c r="A5676" s="728">
        <v>30</v>
      </c>
      <c r="B5676" s="4"/>
      <c r="C5676" s="4"/>
      <c r="D5676" s="4"/>
      <c r="E5676" s="4"/>
      <c r="F5676" s="4"/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14"/>
      <c r="U5676" s="20"/>
      <c r="Z5676" s="13"/>
      <c r="AA5676" s="751"/>
      <c r="AB5676" s="751"/>
    </row>
    <row r="5677" spans="1:28" ht="24" customHeight="1" x14ac:dyDescent="0.15">
      <c r="A5677" s="728">
        <v>31</v>
      </c>
      <c r="B5677" s="45"/>
      <c r="C5677" s="45"/>
      <c r="D5677" s="45"/>
      <c r="E5677" s="45"/>
      <c r="F5677" s="45"/>
      <c r="G5677" s="45"/>
      <c r="H5677" s="45"/>
      <c r="I5677" s="45"/>
      <c r="J5677" s="45"/>
      <c r="K5677" s="45"/>
      <c r="L5677" s="45"/>
      <c r="M5677" s="45"/>
      <c r="N5677" s="45"/>
      <c r="O5677" s="45"/>
      <c r="P5677" s="45"/>
      <c r="Q5677" s="45"/>
      <c r="R5677" s="45"/>
      <c r="S5677" s="45"/>
      <c r="T5677" s="46"/>
      <c r="U5677" s="47"/>
      <c r="Z5677" s="13"/>
      <c r="AA5677" s="751"/>
      <c r="AB5677" s="751"/>
    </row>
    <row r="5678" spans="1:28" ht="24" customHeight="1" x14ac:dyDescent="0.15">
      <c r="A5678" s="728">
        <v>32</v>
      </c>
      <c r="B5678" s="45"/>
      <c r="C5678" s="45"/>
      <c r="D5678" s="45"/>
      <c r="E5678" s="45"/>
      <c r="F5678" s="45"/>
      <c r="G5678" s="45"/>
      <c r="H5678" s="45"/>
      <c r="I5678" s="45"/>
      <c r="J5678" s="45"/>
      <c r="K5678" s="45"/>
      <c r="L5678" s="45"/>
      <c r="M5678" s="45"/>
      <c r="N5678" s="45"/>
      <c r="O5678" s="45"/>
      <c r="P5678" s="45"/>
      <c r="Q5678" s="45"/>
      <c r="R5678" s="45"/>
      <c r="S5678" s="45"/>
      <c r="T5678" s="46"/>
      <c r="U5678" s="47"/>
      <c r="Z5678" s="13"/>
      <c r="AA5678" s="751"/>
      <c r="AB5678" s="751"/>
    </row>
    <row r="5679" spans="1:28" ht="24" customHeight="1" thickBot="1" x14ac:dyDescent="0.2">
      <c r="A5679" s="48">
        <v>33</v>
      </c>
      <c r="B5679" s="12"/>
      <c r="C5679" s="12"/>
      <c r="D5679" s="12"/>
      <c r="E5679" s="12"/>
      <c r="F5679" s="12"/>
      <c r="G5679" s="12"/>
      <c r="H5679" s="12"/>
      <c r="I5679" s="12"/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31"/>
      <c r="U5679" s="32"/>
      <c r="Z5679" s="13"/>
      <c r="AA5679" s="751"/>
      <c r="AB5679" s="751"/>
    </row>
    <row r="5680" spans="1:28" ht="24" customHeight="1" thickBot="1" x14ac:dyDescent="0.2">
      <c r="A5680" s="1522" t="s">
        <v>1017</v>
      </c>
      <c r="B5680" s="1523"/>
      <c r="C5680" s="1564" t="s">
        <v>1345</v>
      </c>
      <c r="D5680" s="1564"/>
      <c r="E5680" s="1564"/>
      <c r="F5680" s="1565"/>
      <c r="G5680" s="13"/>
      <c r="H5680" s="13"/>
      <c r="I5680" s="13"/>
      <c r="J5680" s="13"/>
      <c r="K5680" s="13"/>
      <c r="L5680" s="13"/>
      <c r="M5680" s="13"/>
      <c r="N5680" s="13"/>
      <c r="O5680" s="13"/>
      <c r="P5680" s="13"/>
      <c r="Q5680" s="13"/>
      <c r="R5680" s="13"/>
      <c r="S5680" s="13"/>
      <c r="T5680" s="467"/>
      <c r="U5680" s="467"/>
      <c r="Z5680" s="13"/>
      <c r="AA5680" s="751"/>
      <c r="AB5680" s="751"/>
    </row>
    <row r="5681" spans="1:28" ht="30" customHeight="1" thickBot="1" x14ac:dyDescent="0.2">
      <c r="A5681" s="1476" t="s">
        <v>1338</v>
      </c>
      <c r="B5681" s="1477"/>
      <c r="C5681" s="1477"/>
      <c r="D5681" s="1477"/>
      <c r="E5681" s="1478"/>
      <c r="F5681" s="602" t="s">
        <v>1766</v>
      </c>
      <c r="H5681" s="1479" t="s">
        <v>1346</v>
      </c>
      <c r="I5681" s="1480"/>
      <c r="J5681" s="1480"/>
      <c r="K5681" s="5" t="s">
        <v>1020</v>
      </c>
      <c r="L5681" s="1457" t="s">
        <v>1086</v>
      </c>
      <c r="M5681" s="1457"/>
      <c r="N5681" s="1458"/>
      <c r="P5681" s="6"/>
      <c r="Q5681" s="6"/>
      <c r="R5681" s="6"/>
      <c r="T5681" s="1524" t="s">
        <v>1077</v>
      </c>
      <c r="U5681" s="1525"/>
      <c r="V5681" s="379">
        <f>V5683/V5688</f>
        <v>1.8862612612612611E-2</v>
      </c>
      <c r="W5681" s="379">
        <f>W5683/W5688</f>
        <v>1.8548976608187134E-2</v>
      </c>
      <c r="X5681" s="379">
        <f>AVERAGE(V5681,W5681)</f>
        <v>1.8705794610399874E-2</v>
      </c>
      <c r="Y5681" s="380" t="s">
        <v>1003</v>
      </c>
      <c r="Z5681" s="381">
        <f>ROUND(X5681*1440,0)/1440</f>
        <v>1.8749999999999999E-2</v>
      </c>
      <c r="AA5681" s="751"/>
      <c r="AB5681" s="751"/>
    </row>
    <row r="5682" spans="1:28" ht="12.75" thickBot="1" x14ac:dyDescent="0.2">
      <c r="T5682" s="534"/>
      <c r="U5682" s="534"/>
      <c r="V5682" s="379">
        <v>0.23958333333333334</v>
      </c>
      <c r="W5682" s="379">
        <v>0.23958333333333334</v>
      </c>
      <c r="Z5682" s="13"/>
      <c r="AA5682" s="751"/>
      <c r="AB5682" s="751"/>
    </row>
    <row r="5683" spans="1:28" ht="24" customHeight="1" thickBot="1" x14ac:dyDescent="0.2">
      <c r="A5683" s="1495" t="s">
        <v>1050</v>
      </c>
      <c r="B5683" s="1483"/>
      <c r="C5683" s="1450" t="s">
        <v>1347</v>
      </c>
      <c r="D5683" s="1451"/>
      <c r="E5683" s="1451"/>
      <c r="F5683" s="1451"/>
      <c r="G5683" s="1451"/>
      <c r="H5683" s="1451"/>
      <c r="I5683" s="1452"/>
      <c r="J5683" s="66"/>
      <c r="N5683" s="1463" t="s">
        <v>1022</v>
      </c>
      <c r="O5683" s="1464"/>
      <c r="P5683" s="1503">
        <f>Z5681</f>
        <v>1.8749999999999999E-2</v>
      </c>
      <c r="Q5683" s="1504"/>
      <c r="S5683" s="7" t="s">
        <v>1273</v>
      </c>
      <c r="T5683" s="1526">
        <v>5.9722222222222225E-2</v>
      </c>
      <c r="U5683" s="1527"/>
      <c r="V5683" s="379">
        <f>V5684-V5682</f>
        <v>0.69791666666666663</v>
      </c>
      <c r="W5683" s="379">
        <f>W5684-W5682</f>
        <v>0.70486111111111116</v>
      </c>
      <c r="Z5683" s="13"/>
      <c r="AA5683" s="751"/>
      <c r="AB5683" s="751"/>
    </row>
    <row r="5684" spans="1:28" ht="12.75" thickBot="1" x14ac:dyDescent="0.2">
      <c r="T5684" s="534"/>
      <c r="U5684" s="534"/>
      <c r="V5684" s="379">
        <v>0.9375</v>
      </c>
      <c r="W5684" s="379">
        <v>0.94444444444444453</v>
      </c>
      <c r="Z5684" s="13"/>
      <c r="AA5684" s="751"/>
      <c r="AB5684" s="751"/>
    </row>
    <row r="5685" spans="1:28" ht="24" customHeight="1" x14ac:dyDescent="0.15">
      <c r="A5685" s="1499" t="s">
        <v>1008</v>
      </c>
      <c r="B5685" s="1494">
        <v>1</v>
      </c>
      <c r="C5685" s="1494"/>
      <c r="D5685" s="1494">
        <v>2</v>
      </c>
      <c r="E5685" s="1494"/>
      <c r="F5685" s="1494">
        <v>3</v>
      </c>
      <c r="G5685" s="1494"/>
      <c r="H5685" s="1494">
        <v>4</v>
      </c>
      <c r="I5685" s="1494"/>
      <c r="J5685" s="1494">
        <v>5</v>
      </c>
      <c r="K5685" s="1494"/>
      <c r="L5685" s="1494">
        <v>6</v>
      </c>
      <c r="M5685" s="1494"/>
      <c r="N5685" s="1494">
        <v>7</v>
      </c>
      <c r="O5685" s="1494"/>
      <c r="P5685" s="1494">
        <v>8</v>
      </c>
      <c r="Q5685" s="1494"/>
      <c r="R5685" s="1494">
        <v>9</v>
      </c>
      <c r="S5685" s="1494"/>
      <c r="T5685" s="1501">
        <v>10</v>
      </c>
      <c r="U5685" s="1502"/>
      <c r="V5685" s="379"/>
      <c r="W5685" s="379"/>
      <c r="Z5685" s="13"/>
      <c r="AA5685" s="751"/>
      <c r="AB5685" s="751"/>
    </row>
    <row r="5686" spans="1:28" ht="24" customHeight="1" x14ac:dyDescent="0.15">
      <c r="A5686" s="1500"/>
      <c r="B5686" s="9" t="s">
        <v>1339</v>
      </c>
      <c r="C5686" s="9" t="s">
        <v>1086</v>
      </c>
      <c r="D5686" s="9" t="s">
        <v>1339</v>
      </c>
      <c r="E5686" s="9" t="s">
        <v>1086</v>
      </c>
      <c r="F5686" s="9" t="s">
        <v>373</v>
      </c>
      <c r="G5686" s="9" t="s">
        <v>1086</v>
      </c>
      <c r="H5686" s="9" t="s">
        <v>1339</v>
      </c>
      <c r="I5686" s="9" t="s">
        <v>1086</v>
      </c>
      <c r="J5686" s="9" t="s">
        <v>1339</v>
      </c>
      <c r="K5686" s="9" t="s">
        <v>1086</v>
      </c>
      <c r="L5686" s="9" t="s">
        <v>1339</v>
      </c>
      <c r="M5686" s="9" t="s">
        <v>1086</v>
      </c>
      <c r="N5686" s="9"/>
      <c r="O5686" s="9"/>
      <c r="P5686" s="9"/>
      <c r="Q5686" s="9"/>
      <c r="R5686" s="9"/>
      <c r="S5686" s="9"/>
      <c r="T5686" s="10"/>
      <c r="U5686" s="16"/>
      <c r="Z5686" s="13"/>
      <c r="AA5686" s="751"/>
      <c r="AB5686" s="751"/>
    </row>
    <row r="5687" spans="1:28" ht="24" customHeight="1" x14ac:dyDescent="0.15">
      <c r="A5687" s="8">
        <v>1</v>
      </c>
      <c r="B5687" s="52"/>
      <c r="C5687" s="52" t="s">
        <v>574</v>
      </c>
      <c r="D5687" s="40">
        <v>0.31805555555555554</v>
      </c>
      <c r="E5687" s="40">
        <v>0.3743055555555555</v>
      </c>
      <c r="F5687" s="177">
        <v>0.47708333333333319</v>
      </c>
      <c r="G5687" s="40">
        <v>0.5347222222222221</v>
      </c>
      <c r="H5687" s="40">
        <v>0.63263888888888842</v>
      </c>
      <c r="I5687" s="40">
        <v>0.69444444444444464</v>
      </c>
      <c r="J5687" s="40">
        <v>0.7916666666666663</v>
      </c>
      <c r="K5687" s="40">
        <v>0.84930555555555554</v>
      </c>
      <c r="L5687" s="40"/>
      <c r="M5687" s="3"/>
      <c r="N5687" s="40"/>
      <c r="O5687" s="40"/>
      <c r="P5687" s="10"/>
      <c r="Q5687" s="40"/>
      <c r="R5687" s="68"/>
      <c r="S5687" s="69"/>
      <c r="T5687" s="14"/>
      <c r="U5687" s="20"/>
      <c r="V5687" s="383">
        <f>COUNTA(B5687:U5719)</f>
        <v>75</v>
      </c>
      <c r="W5687" s="384">
        <f>V5687/8/2</f>
        <v>4.6875</v>
      </c>
      <c r="Z5687" s="13" t="s">
        <v>1342</v>
      </c>
      <c r="AA5687" s="751"/>
      <c r="AB5687" s="751"/>
    </row>
    <row r="5688" spans="1:28" ht="24" customHeight="1" x14ac:dyDescent="0.15">
      <c r="A5688" s="8">
        <v>2</v>
      </c>
      <c r="B5688" s="52"/>
      <c r="C5688" s="40">
        <v>0.23958333333333334</v>
      </c>
      <c r="D5688" s="40">
        <v>0.33819444444444441</v>
      </c>
      <c r="E5688" s="40">
        <v>0.39444444444444438</v>
      </c>
      <c r="F5688" s="177">
        <v>0.49652777777777762</v>
      </c>
      <c r="G5688" s="40">
        <v>0.55416666666666659</v>
      </c>
      <c r="H5688" s="40">
        <v>0.6520833333333329</v>
      </c>
      <c r="I5688" s="40">
        <v>0.71388888888888913</v>
      </c>
      <c r="J5688" s="40">
        <v>0.81249999999999967</v>
      </c>
      <c r="K5688" s="40">
        <v>0.86805555555555558</v>
      </c>
      <c r="L5688" s="40"/>
      <c r="M5688" s="3"/>
      <c r="N5688" s="40"/>
      <c r="O5688" s="40"/>
      <c r="P5688" s="10"/>
      <c r="Q5688" s="40"/>
      <c r="R5688" s="68"/>
      <c r="S5688" s="69"/>
      <c r="T5688" s="14"/>
      <c r="U5688" s="20"/>
      <c r="V5688" s="386">
        <f>COUNTA(B5687:B5719,D5687:D5719,F5687:F5719,H5687:H5719,J5687:J5719,L5687:L5719,N5687:N5719,P5687:P5719,R5687:R5719,T5687:T5719)</f>
        <v>37</v>
      </c>
      <c r="W5688" s="386">
        <f>COUNTA(C5687:C5719,E5687:E5719,G5687:G5719,I5687:I5719,K5687:K5719,M5687:M5719,O5687:O5719,Q5687:Q5719,S5687:S5719,U5687:U5719)</f>
        <v>38</v>
      </c>
      <c r="Z5688" s="13" t="s">
        <v>1342</v>
      </c>
      <c r="AA5688" s="751"/>
      <c r="AB5688" s="751"/>
    </row>
    <row r="5689" spans="1:28" ht="24" customHeight="1" x14ac:dyDescent="0.15">
      <c r="A5689" s="8">
        <v>3</v>
      </c>
      <c r="B5689" s="40"/>
      <c r="C5689" s="40">
        <v>0.25833333333333336</v>
      </c>
      <c r="D5689" s="40">
        <v>0.35833333333333328</v>
      </c>
      <c r="E5689" s="40">
        <v>0.41458333333333325</v>
      </c>
      <c r="F5689" s="177">
        <v>0.51597222222222205</v>
      </c>
      <c r="G5689" s="40">
        <v>0.57430555555555551</v>
      </c>
      <c r="H5689" s="40">
        <v>0.67152777777777739</v>
      </c>
      <c r="I5689" s="40">
        <v>0.73333333333333361</v>
      </c>
      <c r="J5689" s="40">
        <v>0.83333333333333304</v>
      </c>
      <c r="K5689" s="40">
        <v>0.88680555555555562</v>
      </c>
      <c r="L5689" s="40"/>
      <c r="M5689" s="3"/>
      <c r="N5689" s="40"/>
      <c r="O5689" s="40"/>
      <c r="P5689" s="10"/>
      <c r="Q5689" s="40"/>
      <c r="R5689" s="68"/>
      <c r="S5689" s="69"/>
      <c r="T5689" s="14"/>
      <c r="U5689" s="20"/>
      <c r="Z5689" s="13" t="s">
        <v>374</v>
      </c>
      <c r="AA5689" s="751"/>
      <c r="AB5689" s="751"/>
    </row>
    <row r="5690" spans="1:28" ht="24" customHeight="1" x14ac:dyDescent="0.15">
      <c r="A5690" s="8">
        <v>4</v>
      </c>
      <c r="B5690" s="52" t="s">
        <v>1348</v>
      </c>
      <c r="C5690" s="40">
        <v>0.27708333333333335</v>
      </c>
      <c r="D5690" s="40">
        <v>0.37847222222222215</v>
      </c>
      <c r="E5690" s="40">
        <v>0.43472222222222212</v>
      </c>
      <c r="F5690" s="177">
        <v>0.53541666666666643</v>
      </c>
      <c r="G5690" s="40">
        <v>0.59444444444444444</v>
      </c>
      <c r="H5690" s="40">
        <v>0.69097222222222177</v>
      </c>
      <c r="I5690" s="40">
        <v>0.75277777777777799</v>
      </c>
      <c r="J5690" s="40">
        <v>0.85416666666666641</v>
      </c>
      <c r="K5690" s="40">
        <v>0.90555555555555567</v>
      </c>
      <c r="L5690" s="40"/>
      <c r="M5690" s="3"/>
      <c r="N5690" s="40"/>
      <c r="O5690" s="40"/>
      <c r="P5690" s="10"/>
      <c r="Q5690" s="40"/>
      <c r="R5690" s="68"/>
      <c r="S5690" s="69"/>
      <c r="T5690" s="14"/>
      <c r="U5690" s="20"/>
      <c r="V5690" s="390">
        <f t="shared" ref="V5690:V5698" si="75">L5690-L5689</f>
        <v>0</v>
      </c>
      <c r="W5690" s="390">
        <f t="shared" ref="W5690:W5698" si="76">K5698-K5697</f>
        <v>0</v>
      </c>
      <c r="Z5690" s="13" t="s">
        <v>1342</v>
      </c>
      <c r="AA5690" s="751"/>
      <c r="AB5690" s="751"/>
    </row>
    <row r="5691" spans="1:28" ht="24" customHeight="1" x14ac:dyDescent="0.15">
      <c r="A5691" s="8">
        <v>5</v>
      </c>
      <c r="B5691" s="52">
        <v>0.23958333333333334</v>
      </c>
      <c r="C5691" s="40">
        <v>0.29583333333333334</v>
      </c>
      <c r="D5691" s="40">
        <v>0.39861111111111103</v>
      </c>
      <c r="E5691" s="40">
        <v>0.45486111111111099</v>
      </c>
      <c r="F5691" s="177">
        <v>0.55486111111111081</v>
      </c>
      <c r="G5691" s="40">
        <v>0.61458333333333337</v>
      </c>
      <c r="H5691" s="40">
        <v>0.71041666666666614</v>
      </c>
      <c r="I5691" s="40">
        <v>0.77222222222222237</v>
      </c>
      <c r="J5691" s="40">
        <v>0.87499999999999978</v>
      </c>
      <c r="K5691" s="40">
        <v>0.92500000000000016</v>
      </c>
      <c r="L5691" s="40"/>
      <c r="M5691" s="3"/>
      <c r="N5691" s="40"/>
      <c r="O5691" s="40"/>
      <c r="P5691" s="10"/>
      <c r="Q5691" s="40"/>
      <c r="R5691" s="68"/>
      <c r="S5691" s="69"/>
      <c r="T5691" s="14"/>
      <c r="U5691" s="20"/>
      <c r="V5691" s="390">
        <f t="shared" si="75"/>
        <v>0</v>
      </c>
      <c r="W5691" s="390">
        <f t="shared" si="76"/>
        <v>0</v>
      </c>
      <c r="Z5691" s="13" t="s">
        <v>1349</v>
      </c>
      <c r="AA5691" s="751"/>
      <c r="AB5691" s="751"/>
    </row>
    <row r="5692" spans="1:28" ht="24" customHeight="1" x14ac:dyDescent="0.15">
      <c r="A5692" s="8">
        <v>6</v>
      </c>
      <c r="B5692" s="40">
        <v>0.2590277777777778</v>
      </c>
      <c r="C5692" s="40">
        <v>0.31527777777777777</v>
      </c>
      <c r="D5692" s="40">
        <v>0.4187499999999999</v>
      </c>
      <c r="E5692" s="40">
        <v>0.47499999999999987</v>
      </c>
      <c r="F5692" s="177">
        <v>0.57430555555555518</v>
      </c>
      <c r="G5692" s="40">
        <v>0.6347222222222223</v>
      </c>
      <c r="H5692" s="40">
        <v>0.73055555555555507</v>
      </c>
      <c r="I5692" s="40">
        <v>0.79166666666666674</v>
      </c>
      <c r="J5692" s="40">
        <v>0.89583333333333315</v>
      </c>
      <c r="K5692" s="40">
        <v>0.94444444444444464</v>
      </c>
      <c r="L5692" s="40"/>
      <c r="M5692" s="3"/>
      <c r="N5692" s="40"/>
      <c r="O5692" s="40"/>
      <c r="P5692" s="10"/>
      <c r="Q5692" s="40"/>
      <c r="R5692" s="68"/>
      <c r="S5692" s="69"/>
      <c r="T5692" s="14"/>
      <c r="U5692" s="20"/>
      <c r="V5692" s="390">
        <f t="shared" si="75"/>
        <v>0</v>
      </c>
      <c r="W5692" s="390">
        <f t="shared" si="76"/>
        <v>0</v>
      </c>
      <c r="Z5692" s="13" t="s">
        <v>1350</v>
      </c>
      <c r="AA5692" s="751"/>
      <c r="AB5692" s="751"/>
    </row>
    <row r="5693" spans="1:28" ht="24" customHeight="1" x14ac:dyDescent="0.15">
      <c r="A5693" s="8">
        <v>7</v>
      </c>
      <c r="B5693" s="40">
        <v>0.27847222222222223</v>
      </c>
      <c r="C5693" s="40">
        <v>0.3347222222222222</v>
      </c>
      <c r="D5693" s="40">
        <v>0.43819444444444433</v>
      </c>
      <c r="E5693" s="40">
        <v>0.49513888888888874</v>
      </c>
      <c r="F5693" s="177">
        <v>0.59374999999999956</v>
      </c>
      <c r="G5693" s="40">
        <v>0.65486111111111123</v>
      </c>
      <c r="H5693" s="40">
        <v>0.750694444444444</v>
      </c>
      <c r="I5693" s="40">
        <v>0.81111111111111112</v>
      </c>
      <c r="J5693" s="40">
        <v>0.91666666666666652</v>
      </c>
      <c r="K5693" s="40"/>
      <c r="L5693" s="40"/>
      <c r="M5693" s="3"/>
      <c r="N5693" s="40"/>
      <c r="O5693" s="40"/>
      <c r="P5693" s="10"/>
      <c r="Q5693" s="40"/>
      <c r="R5693" s="68"/>
      <c r="S5693" s="69"/>
      <c r="T5693" s="14"/>
      <c r="U5693" s="20"/>
      <c r="V5693" s="390">
        <f t="shared" si="75"/>
        <v>0</v>
      </c>
      <c r="W5693" s="390">
        <f t="shared" si="76"/>
        <v>0</v>
      </c>
      <c r="Z5693" s="13" t="s">
        <v>375</v>
      </c>
      <c r="AA5693" s="751"/>
      <c r="AB5693" s="751"/>
    </row>
    <row r="5694" spans="1:28" ht="24" customHeight="1" x14ac:dyDescent="0.15">
      <c r="A5694" s="8">
        <v>8</v>
      </c>
      <c r="B5694" s="40">
        <v>0.29791666666666666</v>
      </c>
      <c r="C5694" s="40">
        <v>0.35416666666666663</v>
      </c>
      <c r="D5694" s="40">
        <v>0.45763888888888876</v>
      </c>
      <c r="E5694" s="40">
        <v>0.51527777777777761</v>
      </c>
      <c r="F5694" s="177">
        <v>0.61319444444444393</v>
      </c>
      <c r="G5694" s="40">
        <v>0.67500000000000016</v>
      </c>
      <c r="H5694" s="40">
        <v>0.77083333333333293</v>
      </c>
      <c r="I5694" s="40">
        <v>0.83055555555555549</v>
      </c>
      <c r="J5694" s="40">
        <v>0.93749999999999989</v>
      </c>
      <c r="K5694" s="40"/>
      <c r="L5694" s="40"/>
      <c r="M5694" s="3"/>
      <c r="N5694" s="40"/>
      <c r="O5694" s="40"/>
      <c r="P5694" s="10"/>
      <c r="Q5694" s="40"/>
      <c r="R5694" s="68"/>
      <c r="S5694" s="69"/>
      <c r="T5694" s="14"/>
      <c r="U5694" s="20"/>
      <c r="V5694" s="390">
        <f t="shared" si="75"/>
        <v>0</v>
      </c>
      <c r="W5694" s="390">
        <f t="shared" si="76"/>
        <v>0</v>
      </c>
      <c r="Z5694" s="13" t="s">
        <v>1343</v>
      </c>
      <c r="AA5694" s="751"/>
      <c r="AB5694" s="751"/>
    </row>
    <row r="5695" spans="1:28" ht="24" customHeight="1" x14ac:dyDescent="0.15">
      <c r="A5695" s="8">
        <v>9</v>
      </c>
      <c r="B5695" s="40"/>
      <c r="C5695" s="40"/>
      <c r="D5695" s="40"/>
      <c r="E5695" s="40"/>
      <c r="F5695" s="177"/>
      <c r="G5695" s="40"/>
      <c r="H5695" s="40"/>
      <c r="I5695" s="40"/>
      <c r="J5695" s="40"/>
      <c r="K5695" s="40"/>
      <c r="L5695" s="3"/>
      <c r="M5695" s="3"/>
      <c r="N5695" s="40"/>
      <c r="O5695" s="40"/>
      <c r="P5695" s="10"/>
      <c r="Q5695" s="40"/>
      <c r="R5695" s="68"/>
      <c r="S5695" s="69"/>
      <c r="T5695" s="14"/>
      <c r="U5695" s="20"/>
      <c r="V5695" s="390">
        <f t="shared" si="75"/>
        <v>0</v>
      </c>
      <c r="W5695" s="390">
        <f t="shared" si="76"/>
        <v>0</v>
      </c>
      <c r="Z5695" s="13"/>
      <c r="AA5695" s="751"/>
      <c r="AB5695" s="751"/>
    </row>
    <row r="5696" spans="1:28" ht="24" customHeight="1" x14ac:dyDescent="0.15">
      <c r="A5696" s="8">
        <v>10</v>
      </c>
      <c r="B5696" s="40"/>
      <c r="C5696" s="40"/>
      <c r="D5696" s="40"/>
      <c r="E5696" s="40"/>
      <c r="F5696" s="177"/>
      <c r="G5696" s="40"/>
      <c r="H5696" s="40"/>
      <c r="I5696" s="40"/>
      <c r="J5696" s="40"/>
      <c r="K5696" s="40"/>
      <c r="L5696" s="3"/>
      <c r="M5696" s="3"/>
      <c r="N5696" s="40"/>
      <c r="O5696" s="40"/>
      <c r="P5696" s="10"/>
      <c r="Q5696" s="40"/>
      <c r="R5696" s="68"/>
      <c r="S5696" s="69"/>
      <c r="T5696" s="14"/>
      <c r="U5696" s="20"/>
      <c r="V5696" s="390">
        <f t="shared" si="75"/>
        <v>0</v>
      </c>
      <c r="W5696" s="390">
        <f t="shared" si="76"/>
        <v>0</v>
      </c>
      <c r="Z5696" s="13"/>
      <c r="AA5696" s="751"/>
      <c r="AB5696" s="751"/>
    </row>
    <row r="5697" spans="1:28" ht="24" customHeight="1" x14ac:dyDescent="0.15">
      <c r="A5697" s="728">
        <v>11</v>
      </c>
      <c r="B5697" s="40"/>
      <c r="C5697" s="40"/>
      <c r="D5697" s="40"/>
      <c r="E5697" s="40"/>
      <c r="F5697" s="177"/>
      <c r="G5697" s="40"/>
      <c r="H5697" s="40"/>
      <c r="I5697" s="40"/>
      <c r="J5697" s="40"/>
      <c r="K5697" s="40"/>
      <c r="L5697" s="3"/>
      <c r="M5697" s="3"/>
      <c r="N5697" s="40"/>
      <c r="O5697" s="40"/>
      <c r="P5697" s="10"/>
      <c r="Q5697" s="40"/>
      <c r="R5697" s="68"/>
      <c r="S5697" s="69"/>
      <c r="T5697" s="14"/>
      <c r="U5697" s="20"/>
      <c r="V5697" s="390">
        <f t="shared" si="75"/>
        <v>0</v>
      </c>
      <c r="W5697" s="390">
        <f t="shared" si="76"/>
        <v>0</v>
      </c>
      <c r="Z5697" s="13" t="s">
        <v>1351</v>
      </c>
      <c r="AA5697" s="751"/>
      <c r="AB5697" s="751"/>
    </row>
    <row r="5698" spans="1:28" ht="24" customHeight="1" x14ac:dyDescent="0.15">
      <c r="A5698" s="728">
        <v>12</v>
      </c>
      <c r="B5698" s="40"/>
      <c r="C5698" s="40"/>
      <c r="D5698" s="40"/>
      <c r="E5698" s="40"/>
      <c r="F5698" s="177"/>
      <c r="G5698" s="40"/>
      <c r="H5698" s="40"/>
      <c r="I5698" s="40"/>
      <c r="J5698" s="40"/>
      <c r="K5698" s="40"/>
      <c r="L5698" s="3"/>
      <c r="M5698" s="3"/>
      <c r="N5698" s="40"/>
      <c r="O5698" s="40"/>
      <c r="P5698" s="10"/>
      <c r="Q5698" s="40"/>
      <c r="R5698" s="68"/>
      <c r="S5698" s="69"/>
      <c r="T5698" s="14"/>
      <c r="U5698" s="20"/>
      <c r="V5698" s="390">
        <f t="shared" si="75"/>
        <v>0</v>
      </c>
      <c r="W5698" s="390">
        <f t="shared" si="76"/>
        <v>0</v>
      </c>
      <c r="Z5698" s="13" t="s">
        <v>1352</v>
      </c>
      <c r="AA5698" s="751"/>
      <c r="AB5698" s="751"/>
    </row>
    <row r="5699" spans="1:28" ht="24" customHeight="1" x14ac:dyDescent="0.15">
      <c r="A5699" s="728">
        <v>13</v>
      </c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122"/>
      <c r="M5699" s="123"/>
      <c r="N5699" s="40"/>
      <c r="O5699" s="40"/>
      <c r="P5699" s="10"/>
      <c r="Q5699" s="40"/>
      <c r="R5699" s="68"/>
      <c r="S5699" s="69"/>
      <c r="T5699" s="14"/>
      <c r="U5699" s="20"/>
      <c r="Z5699" s="13"/>
      <c r="AA5699" s="751"/>
      <c r="AB5699" s="751"/>
    </row>
    <row r="5700" spans="1:28" ht="24" customHeight="1" x14ac:dyDescent="0.15">
      <c r="A5700" s="728">
        <v>14</v>
      </c>
      <c r="B5700" s="40"/>
      <c r="C5700" s="40"/>
      <c r="D5700" s="40"/>
      <c r="E5700" s="40"/>
      <c r="F5700" s="29"/>
      <c r="G5700" s="40"/>
      <c r="H5700" s="30"/>
      <c r="I5700" s="40"/>
      <c r="J5700" s="40"/>
      <c r="K5700" s="40"/>
      <c r="L5700" s="40"/>
      <c r="M5700" s="3"/>
      <c r="N5700" s="40"/>
      <c r="O5700" s="40"/>
      <c r="P5700" s="10"/>
      <c r="Q5700" s="40"/>
      <c r="R5700" s="68"/>
      <c r="S5700" s="69"/>
      <c r="T5700" s="14"/>
      <c r="U5700" s="20"/>
      <c r="Z5700" s="13"/>
      <c r="AA5700" s="751"/>
      <c r="AB5700" s="751"/>
    </row>
    <row r="5701" spans="1:28" ht="24" customHeight="1" x14ac:dyDescent="0.15">
      <c r="A5701" s="728">
        <v>15</v>
      </c>
      <c r="B5701" s="3"/>
      <c r="C5701" s="3"/>
      <c r="D5701" s="3"/>
      <c r="E5701" s="3"/>
      <c r="F5701" s="49"/>
      <c r="G5701" s="3"/>
      <c r="H5701" s="50"/>
      <c r="I5701" s="3"/>
      <c r="J5701" s="3"/>
      <c r="K5701" s="3"/>
      <c r="L5701" s="3"/>
      <c r="M5701" s="3"/>
      <c r="N5701" s="3"/>
      <c r="O5701" s="40"/>
      <c r="P5701" s="10"/>
      <c r="Q5701" s="40"/>
      <c r="R5701" s="68"/>
      <c r="S5701" s="69"/>
      <c r="T5701" s="14"/>
      <c r="U5701" s="20"/>
      <c r="Z5701" s="13"/>
      <c r="AA5701" s="751"/>
      <c r="AB5701" s="751"/>
    </row>
    <row r="5702" spans="1:28" ht="24" customHeight="1" x14ac:dyDescent="0.15">
      <c r="A5702" s="728">
        <v>16</v>
      </c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40"/>
      <c r="O5702" s="40"/>
      <c r="P5702" s="40"/>
      <c r="Q5702" s="40"/>
      <c r="R5702" s="68"/>
      <c r="S5702" s="69"/>
      <c r="T5702" s="14"/>
      <c r="U5702" s="20"/>
      <c r="Z5702" s="13"/>
      <c r="AA5702" s="751"/>
      <c r="AB5702" s="751"/>
    </row>
    <row r="5703" spans="1:28" ht="24" customHeight="1" x14ac:dyDescent="0.15">
      <c r="A5703" s="728">
        <v>17</v>
      </c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40"/>
      <c r="O5703" s="40"/>
      <c r="P5703" s="40"/>
      <c r="Q5703" s="40"/>
      <c r="R5703" s="68"/>
      <c r="S5703" s="69"/>
      <c r="T5703" s="14"/>
      <c r="U5703" s="20"/>
      <c r="Z5703" s="13"/>
      <c r="AA5703" s="751"/>
      <c r="AB5703" s="751"/>
    </row>
    <row r="5704" spans="1:28" ht="24" customHeight="1" x14ac:dyDescent="0.15">
      <c r="A5704" s="728">
        <v>18</v>
      </c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40"/>
      <c r="O5704" s="40"/>
      <c r="P5704" s="40"/>
      <c r="Q5704" s="40"/>
      <c r="R5704" s="68"/>
      <c r="S5704" s="69"/>
      <c r="T5704" s="14"/>
      <c r="U5704" s="20"/>
      <c r="Z5704" s="13"/>
      <c r="AA5704" s="751"/>
      <c r="AB5704" s="751"/>
    </row>
    <row r="5705" spans="1:28" ht="24" customHeight="1" x14ac:dyDescent="0.15">
      <c r="A5705" s="728">
        <v>19</v>
      </c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40"/>
      <c r="O5705" s="40"/>
      <c r="P5705" s="40"/>
      <c r="Q5705" s="40"/>
      <c r="R5705" s="68"/>
      <c r="S5705" s="69"/>
      <c r="T5705" s="14"/>
      <c r="U5705" s="20"/>
      <c r="Z5705" s="13"/>
      <c r="AA5705" s="751"/>
      <c r="AB5705" s="751"/>
    </row>
    <row r="5706" spans="1:28" ht="24" customHeight="1" x14ac:dyDescent="0.15">
      <c r="A5706" s="728">
        <v>20</v>
      </c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40"/>
      <c r="O5706" s="40"/>
      <c r="P5706" s="40"/>
      <c r="Q5706" s="40"/>
      <c r="R5706" s="10"/>
      <c r="S5706" s="69"/>
      <c r="T5706" s="14"/>
      <c r="U5706" s="20"/>
      <c r="Z5706" s="13"/>
      <c r="AA5706" s="751"/>
      <c r="AB5706" s="751"/>
    </row>
    <row r="5707" spans="1:28" ht="24" customHeight="1" x14ac:dyDescent="0.15">
      <c r="A5707" s="728">
        <v>21</v>
      </c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9"/>
      <c r="S5707" s="4"/>
      <c r="T5707" s="14"/>
      <c r="U5707" s="20"/>
      <c r="Z5707" s="13"/>
      <c r="AA5707" s="751"/>
      <c r="AB5707" s="751"/>
    </row>
    <row r="5708" spans="1:28" ht="24" customHeight="1" x14ac:dyDescent="0.15">
      <c r="A5708" s="728">
        <v>22</v>
      </c>
      <c r="B5708" s="4"/>
      <c r="C5708" s="4"/>
      <c r="D5708" s="4"/>
      <c r="E5708" s="4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14"/>
      <c r="U5708" s="20"/>
      <c r="Z5708" s="13"/>
      <c r="AA5708" s="751"/>
      <c r="AB5708" s="751"/>
    </row>
    <row r="5709" spans="1:28" ht="24" customHeight="1" x14ac:dyDescent="0.15">
      <c r="A5709" s="728">
        <v>23</v>
      </c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14"/>
      <c r="U5709" s="20"/>
      <c r="Z5709" s="13"/>
      <c r="AA5709" s="751"/>
      <c r="AB5709" s="751"/>
    </row>
    <row r="5710" spans="1:28" ht="24" customHeight="1" x14ac:dyDescent="0.15">
      <c r="A5710" s="728">
        <v>24</v>
      </c>
      <c r="B5710" s="4"/>
      <c r="C5710" s="4"/>
      <c r="D5710" s="4"/>
      <c r="E5710" s="4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14"/>
      <c r="U5710" s="20"/>
      <c r="Z5710" s="13"/>
      <c r="AA5710" s="751"/>
      <c r="AB5710" s="751"/>
    </row>
    <row r="5711" spans="1:28" ht="24" customHeight="1" x14ac:dyDescent="0.15">
      <c r="A5711" s="728">
        <v>25</v>
      </c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14"/>
      <c r="U5711" s="20"/>
      <c r="Z5711" s="13"/>
      <c r="AA5711" s="751"/>
      <c r="AB5711" s="751"/>
    </row>
    <row r="5712" spans="1:28" ht="24" customHeight="1" x14ac:dyDescent="0.15">
      <c r="A5712" s="728">
        <v>26</v>
      </c>
      <c r="B5712" s="4"/>
      <c r="C5712" s="4"/>
      <c r="D5712" s="4"/>
      <c r="E5712" s="4"/>
      <c r="F5712" s="4"/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14"/>
      <c r="U5712" s="20"/>
      <c r="Z5712" s="13"/>
      <c r="AA5712" s="751"/>
      <c r="AB5712" s="751"/>
    </row>
    <row r="5713" spans="1:28" ht="24" customHeight="1" x14ac:dyDescent="0.15">
      <c r="A5713" s="728">
        <v>27</v>
      </c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14"/>
      <c r="U5713" s="20"/>
      <c r="Z5713" s="13"/>
      <c r="AA5713" s="751"/>
      <c r="AB5713" s="751"/>
    </row>
    <row r="5714" spans="1:28" ht="24" customHeight="1" x14ac:dyDescent="0.15">
      <c r="A5714" s="728">
        <v>28</v>
      </c>
      <c r="B5714" s="4"/>
      <c r="C5714" s="4"/>
      <c r="D5714" s="4"/>
      <c r="E5714" s="4"/>
      <c r="F5714" s="4"/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14"/>
      <c r="U5714" s="20"/>
      <c r="Z5714" s="13"/>
      <c r="AA5714" s="751"/>
      <c r="AB5714" s="751"/>
    </row>
    <row r="5715" spans="1:28" ht="24" customHeight="1" x14ac:dyDescent="0.15">
      <c r="A5715" s="728">
        <v>29</v>
      </c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14"/>
      <c r="U5715" s="20"/>
      <c r="Z5715" s="13"/>
      <c r="AA5715" s="751"/>
      <c r="AB5715" s="751"/>
    </row>
    <row r="5716" spans="1:28" ht="24" customHeight="1" x14ac:dyDescent="0.15">
      <c r="A5716" s="728">
        <v>30</v>
      </c>
      <c r="B5716" s="4"/>
      <c r="C5716" s="4"/>
      <c r="D5716" s="4"/>
      <c r="E5716" s="4"/>
      <c r="F5716" s="4"/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14"/>
      <c r="U5716" s="20"/>
      <c r="Z5716" s="13"/>
      <c r="AA5716" s="751"/>
      <c r="AB5716" s="751"/>
    </row>
    <row r="5717" spans="1:28" ht="24" customHeight="1" x14ac:dyDescent="0.15">
      <c r="A5717" s="728">
        <v>31</v>
      </c>
      <c r="B5717" s="45"/>
      <c r="C5717" s="45"/>
      <c r="D5717" s="45"/>
      <c r="E5717" s="45"/>
      <c r="F5717" s="45"/>
      <c r="G5717" s="45"/>
      <c r="H5717" s="45"/>
      <c r="I5717" s="45"/>
      <c r="J5717" s="45"/>
      <c r="K5717" s="45"/>
      <c r="L5717" s="45"/>
      <c r="M5717" s="45"/>
      <c r="N5717" s="45"/>
      <c r="O5717" s="45"/>
      <c r="P5717" s="45"/>
      <c r="Q5717" s="45"/>
      <c r="R5717" s="45"/>
      <c r="S5717" s="45"/>
      <c r="T5717" s="46"/>
      <c r="U5717" s="47"/>
      <c r="Z5717" s="13"/>
      <c r="AA5717" s="751"/>
      <c r="AB5717" s="751"/>
    </row>
    <row r="5718" spans="1:28" ht="24" customHeight="1" x14ac:dyDescent="0.15">
      <c r="A5718" s="728">
        <v>32</v>
      </c>
      <c r="B5718" s="45"/>
      <c r="C5718" s="45"/>
      <c r="D5718" s="45"/>
      <c r="E5718" s="45"/>
      <c r="F5718" s="45"/>
      <c r="G5718" s="45"/>
      <c r="H5718" s="45"/>
      <c r="I5718" s="45"/>
      <c r="J5718" s="45"/>
      <c r="K5718" s="45"/>
      <c r="L5718" s="45"/>
      <c r="M5718" s="45"/>
      <c r="N5718" s="45"/>
      <c r="O5718" s="45"/>
      <c r="P5718" s="45"/>
      <c r="Q5718" s="45"/>
      <c r="R5718" s="45"/>
      <c r="S5718" s="45"/>
      <c r="T5718" s="46"/>
      <c r="U5718" s="47"/>
      <c r="Z5718" s="13"/>
      <c r="AA5718" s="751"/>
      <c r="AB5718" s="751"/>
    </row>
    <row r="5719" spans="1:28" ht="24" customHeight="1" thickBot="1" x14ac:dyDescent="0.2">
      <c r="A5719" s="48">
        <v>33</v>
      </c>
      <c r="B5719" s="12"/>
      <c r="C5719" s="12"/>
      <c r="D5719" s="12"/>
      <c r="E5719" s="12"/>
      <c r="F5719" s="12"/>
      <c r="G5719" s="12"/>
      <c r="H5719" s="12"/>
      <c r="I5719" s="12"/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31"/>
      <c r="U5719" s="32"/>
      <c r="Z5719" s="13"/>
      <c r="AA5719" s="751"/>
      <c r="AB5719" s="751"/>
    </row>
    <row r="5720" spans="1:28" ht="24" customHeight="1" thickBot="1" x14ac:dyDescent="0.2">
      <c r="A5720" s="1522" t="s">
        <v>1017</v>
      </c>
      <c r="B5720" s="1523"/>
      <c r="C5720" s="1564" t="s">
        <v>1353</v>
      </c>
      <c r="D5720" s="1564"/>
      <c r="E5720" s="1564"/>
      <c r="F5720" s="1565"/>
      <c r="G5720" s="13"/>
      <c r="H5720" s="13"/>
      <c r="I5720" s="13"/>
      <c r="J5720" s="13"/>
      <c r="K5720" s="13"/>
      <c r="L5720" s="13"/>
      <c r="M5720" s="13"/>
      <c r="N5720" s="13"/>
      <c r="O5720" s="13"/>
      <c r="P5720" s="13"/>
      <c r="Q5720" s="13"/>
      <c r="R5720" s="13"/>
      <c r="S5720" s="13"/>
      <c r="T5720" s="467"/>
      <c r="U5720" s="467"/>
      <c r="Z5720" s="13"/>
      <c r="AA5720" s="751"/>
      <c r="AB5720" s="751"/>
    </row>
    <row r="5721" spans="1:28" ht="36.75" customHeight="1" thickBot="1" x14ac:dyDescent="0.2">
      <c r="A5721" s="1476" t="s">
        <v>1338</v>
      </c>
      <c r="B5721" s="1477"/>
      <c r="C5721" s="1477"/>
      <c r="D5721" s="1477"/>
      <c r="E5721" s="1478"/>
      <c r="F5721" s="602" t="s">
        <v>1766</v>
      </c>
      <c r="H5721" s="1479" t="s">
        <v>1339</v>
      </c>
      <c r="I5721" s="1480"/>
      <c r="J5721" s="1480"/>
      <c r="K5721" s="5" t="s">
        <v>1020</v>
      </c>
      <c r="L5721" s="1457" t="s">
        <v>1086</v>
      </c>
      <c r="M5721" s="1457"/>
      <c r="N5721" s="1458"/>
      <c r="P5721" s="6"/>
      <c r="Q5721" s="6"/>
      <c r="R5721" s="6"/>
      <c r="T5721" s="1524" t="s">
        <v>1157</v>
      </c>
      <c r="U5721" s="1525"/>
      <c r="V5721" s="379">
        <f>V5723/V5728</f>
        <v>1.6617063492063492E-2</v>
      </c>
      <c r="W5721" s="379">
        <f>W5723/W5728</f>
        <v>1.6782407407407409E-2</v>
      </c>
      <c r="X5721" s="379">
        <f>AVERAGE(V5721,W5721)</f>
        <v>1.6699735449735451E-2</v>
      </c>
      <c r="Y5721" s="380" t="s">
        <v>1003</v>
      </c>
      <c r="Z5721" s="381">
        <f>ROUND(X5721*1440,0)/1440</f>
        <v>1.6666666666666666E-2</v>
      </c>
      <c r="AA5721" s="751"/>
      <c r="AB5721" s="751"/>
    </row>
    <row r="5722" spans="1:28" ht="12.75" thickBot="1" x14ac:dyDescent="0.2">
      <c r="T5722" s="534"/>
      <c r="U5722" s="534"/>
      <c r="V5722" s="379">
        <v>0.23958333333333334</v>
      </c>
      <c r="W5722" s="379">
        <v>0.23958333333333334</v>
      </c>
      <c r="Z5722" s="13"/>
      <c r="AA5722" s="751"/>
      <c r="AB5722" s="751"/>
    </row>
    <row r="5723" spans="1:28" ht="24" customHeight="1" thickBot="1" x14ac:dyDescent="0.2">
      <c r="A5723" s="1495" t="s">
        <v>1087</v>
      </c>
      <c r="B5723" s="1483"/>
      <c r="C5723" s="1450" t="s">
        <v>1347</v>
      </c>
      <c r="D5723" s="1451"/>
      <c r="E5723" s="1451"/>
      <c r="F5723" s="1451"/>
      <c r="G5723" s="1451"/>
      <c r="H5723" s="1451"/>
      <c r="I5723" s="1452"/>
      <c r="J5723" s="66"/>
      <c r="N5723" s="1463" t="s">
        <v>1022</v>
      </c>
      <c r="O5723" s="1464"/>
      <c r="P5723" s="1503">
        <f>Z5721</f>
        <v>1.6666666666666666E-2</v>
      </c>
      <c r="Q5723" s="1504"/>
      <c r="S5723" s="7" t="s">
        <v>1007</v>
      </c>
      <c r="T5723" s="1526">
        <v>5.9722222222222225E-2</v>
      </c>
      <c r="U5723" s="1527"/>
      <c r="V5723" s="379">
        <f>V5724-V5722</f>
        <v>0.69791666666666663</v>
      </c>
      <c r="W5723" s="379">
        <f>W5724-W5722</f>
        <v>0.70486111111111116</v>
      </c>
      <c r="Z5723" s="13"/>
      <c r="AA5723" s="751"/>
      <c r="AB5723" s="751"/>
    </row>
    <row r="5724" spans="1:28" ht="12.75" thickBot="1" x14ac:dyDescent="0.2">
      <c r="T5724" s="534"/>
      <c r="U5724" s="534"/>
      <c r="V5724" s="379">
        <v>0.9375</v>
      </c>
      <c r="W5724" s="379">
        <v>0.94444444444444453</v>
      </c>
      <c r="Z5724" s="13"/>
      <c r="AA5724" s="751"/>
      <c r="AB5724" s="751"/>
    </row>
    <row r="5725" spans="1:28" ht="24" customHeight="1" x14ac:dyDescent="0.15">
      <c r="A5725" s="1499" t="s">
        <v>140</v>
      </c>
      <c r="B5725" s="1494">
        <v>1</v>
      </c>
      <c r="C5725" s="1494"/>
      <c r="D5725" s="1494">
        <v>2</v>
      </c>
      <c r="E5725" s="1494"/>
      <c r="F5725" s="1494">
        <v>3</v>
      </c>
      <c r="G5725" s="1494"/>
      <c r="H5725" s="1494">
        <v>4</v>
      </c>
      <c r="I5725" s="1494"/>
      <c r="J5725" s="1494">
        <v>5</v>
      </c>
      <c r="K5725" s="1494"/>
      <c r="L5725" s="1494">
        <v>6</v>
      </c>
      <c r="M5725" s="1494"/>
      <c r="N5725" s="1494">
        <v>7</v>
      </c>
      <c r="O5725" s="1494"/>
      <c r="P5725" s="1494">
        <v>8</v>
      </c>
      <c r="Q5725" s="1494"/>
      <c r="R5725" s="1494">
        <v>9</v>
      </c>
      <c r="S5725" s="1494"/>
      <c r="T5725" s="1501">
        <v>10</v>
      </c>
      <c r="U5725" s="1502"/>
      <c r="V5725" s="379"/>
      <c r="W5725" s="379"/>
      <c r="Z5725" s="13"/>
      <c r="AA5725" s="751"/>
      <c r="AB5725" s="751"/>
    </row>
    <row r="5726" spans="1:28" ht="24" customHeight="1" x14ac:dyDescent="0.15">
      <c r="A5726" s="1500"/>
      <c r="B5726" s="9" t="s">
        <v>373</v>
      </c>
      <c r="C5726" s="9" t="s">
        <v>149</v>
      </c>
      <c r="D5726" s="9" t="s">
        <v>373</v>
      </c>
      <c r="E5726" s="9" t="s">
        <v>149</v>
      </c>
      <c r="F5726" s="9" t="s">
        <v>373</v>
      </c>
      <c r="G5726" s="9" t="s">
        <v>149</v>
      </c>
      <c r="H5726" s="9" t="s">
        <v>373</v>
      </c>
      <c r="I5726" s="9" t="s">
        <v>149</v>
      </c>
      <c r="J5726" s="9" t="s">
        <v>373</v>
      </c>
      <c r="K5726" s="9" t="s">
        <v>149</v>
      </c>
      <c r="L5726" s="9" t="s">
        <v>373</v>
      </c>
      <c r="M5726" s="9" t="s">
        <v>149</v>
      </c>
      <c r="N5726" s="9"/>
      <c r="O5726" s="9"/>
      <c r="P5726" s="9"/>
      <c r="Q5726" s="9"/>
      <c r="R5726" s="9"/>
      <c r="S5726" s="9"/>
      <c r="T5726" s="10"/>
      <c r="U5726" s="16"/>
      <c r="Z5726" s="13"/>
      <c r="AA5726" s="751"/>
      <c r="AB5726" s="751"/>
    </row>
    <row r="5727" spans="1:28" ht="24" customHeight="1" x14ac:dyDescent="0.15">
      <c r="A5727" s="8">
        <v>1</v>
      </c>
      <c r="B5727" s="52"/>
      <c r="C5727" s="52" t="s">
        <v>1354</v>
      </c>
      <c r="D5727" s="40">
        <v>0.3263888888888889</v>
      </c>
      <c r="E5727" s="40">
        <v>0.38402777777777775</v>
      </c>
      <c r="F5727" s="177">
        <v>0.48680555555555555</v>
      </c>
      <c r="G5727" s="40">
        <v>0.54652777777777783</v>
      </c>
      <c r="H5727" s="40">
        <v>0.64444444444444482</v>
      </c>
      <c r="I5727" s="40">
        <v>0.70694444444444493</v>
      </c>
      <c r="J5727" s="40">
        <v>0.80069444444444526</v>
      </c>
      <c r="K5727" s="40">
        <v>0.85972222222222316</v>
      </c>
      <c r="L5727" s="40"/>
      <c r="M5727" s="3"/>
      <c r="N5727" s="40"/>
      <c r="O5727" s="40"/>
      <c r="P5727" s="10"/>
      <c r="Q5727" s="40"/>
      <c r="R5727" s="68"/>
      <c r="S5727" s="69"/>
      <c r="T5727" s="14"/>
      <c r="U5727" s="20"/>
      <c r="V5727" s="383">
        <f>COUNTA(B5727:U5759)</f>
        <v>84</v>
      </c>
      <c r="W5727" s="384">
        <f>V5727/9/2</f>
        <v>4.666666666666667</v>
      </c>
      <c r="Z5727" s="13" t="s">
        <v>1342</v>
      </c>
      <c r="AA5727" s="751"/>
      <c r="AB5727" s="751"/>
    </row>
    <row r="5728" spans="1:28" ht="24" customHeight="1" x14ac:dyDescent="0.15">
      <c r="A5728" s="8">
        <v>2</v>
      </c>
      <c r="B5728" s="52"/>
      <c r="C5728" s="40">
        <v>0.23958333333333334</v>
      </c>
      <c r="D5728" s="40">
        <v>0.34375</v>
      </c>
      <c r="E5728" s="40">
        <v>0.40208333333333329</v>
      </c>
      <c r="F5728" s="177">
        <v>0.50486111111111109</v>
      </c>
      <c r="G5728" s="40">
        <v>0.56458333333333344</v>
      </c>
      <c r="H5728" s="40">
        <v>0.66180555555555598</v>
      </c>
      <c r="I5728" s="40">
        <v>0.72430555555555609</v>
      </c>
      <c r="J5728" s="40">
        <v>0.81805555555555642</v>
      </c>
      <c r="K5728" s="40">
        <v>0.87638888888888988</v>
      </c>
      <c r="L5728" s="40"/>
      <c r="M5728" s="3"/>
      <c r="N5728" s="40"/>
      <c r="O5728" s="40"/>
      <c r="P5728" s="10"/>
      <c r="Q5728" s="40"/>
      <c r="R5728" s="68"/>
      <c r="S5728" s="69"/>
      <c r="T5728" s="14"/>
      <c r="U5728" s="20"/>
      <c r="V5728" s="386">
        <f>COUNTA(B5727:B5759,D5727:D5759,F5727:F5759,H5727:H5759,J5727:J5759,L5727:L5759,N5727:N5759,P5727:P5759,R5727:R5759,T5727:T5759)</f>
        <v>42</v>
      </c>
      <c r="W5728" s="386">
        <f>COUNTA(C5727:C5759,E5727:E5759,G5727:G5759,I5727:I5759,K5727:K5759,M5727:M5759,O5727:O5759,Q5727:Q5759,S5727:S5759,U5727:U5759)</f>
        <v>42</v>
      </c>
      <c r="Z5728" s="13" t="s">
        <v>1355</v>
      </c>
      <c r="AA5728" s="751"/>
      <c r="AB5728" s="751"/>
    </row>
    <row r="5729" spans="1:28" ht="24" customHeight="1" x14ac:dyDescent="0.15">
      <c r="A5729" s="8">
        <v>3</v>
      </c>
      <c r="B5729" s="40"/>
      <c r="C5729" s="40">
        <v>0.25763888888888892</v>
      </c>
      <c r="D5729" s="40">
        <v>0.3611111111111111</v>
      </c>
      <c r="E5729" s="40">
        <v>0.42013888888888884</v>
      </c>
      <c r="F5729" s="177">
        <v>0.5229166666666667</v>
      </c>
      <c r="G5729" s="40">
        <v>0.58263888888888904</v>
      </c>
      <c r="H5729" s="40">
        <v>0.67916666666666714</v>
      </c>
      <c r="I5729" s="40">
        <v>0.74166666666666725</v>
      </c>
      <c r="J5729" s="40">
        <v>0.83541666666666758</v>
      </c>
      <c r="K5729" s="40">
        <v>0.8930555555555566</v>
      </c>
      <c r="L5729" s="40"/>
      <c r="M5729" s="3"/>
      <c r="N5729" s="40"/>
      <c r="O5729" s="40"/>
      <c r="P5729" s="10"/>
      <c r="Q5729" s="40"/>
      <c r="R5729" s="68"/>
      <c r="S5729" s="69"/>
      <c r="T5729" s="14"/>
      <c r="U5729" s="20"/>
      <c r="Z5729" s="13" t="s">
        <v>1342</v>
      </c>
      <c r="AA5729" s="751"/>
      <c r="AB5729" s="751"/>
    </row>
    <row r="5730" spans="1:28" ht="24" customHeight="1" x14ac:dyDescent="0.15">
      <c r="A5730" s="8">
        <v>4</v>
      </c>
      <c r="B5730" s="52" t="s">
        <v>1348</v>
      </c>
      <c r="C5730" s="40">
        <v>0.27569444444444446</v>
      </c>
      <c r="D5730" s="40">
        <v>0.37847222222222221</v>
      </c>
      <c r="E5730" s="40">
        <v>0.43819444444444439</v>
      </c>
      <c r="F5730" s="177">
        <v>0.54027777777777786</v>
      </c>
      <c r="G5730" s="40">
        <v>0.60069444444444464</v>
      </c>
      <c r="H5730" s="40">
        <v>0.6965277777777783</v>
      </c>
      <c r="I5730" s="40">
        <v>0.75902777777777841</v>
      </c>
      <c r="J5730" s="40">
        <v>0.85277777777777874</v>
      </c>
      <c r="K5730" s="40">
        <v>0.90972222222222332</v>
      </c>
      <c r="L5730" s="40"/>
      <c r="M5730" s="3"/>
      <c r="N5730" s="40"/>
      <c r="O5730" s="40"/>
      <c r="P5730" s="10"/>
      <c r="Q5730" s="40"/>
      <c r="R5730" s="68"/>
      <c r="S5730" s="69"/>
      <c r="T5730" s="14"/>
      <c r="U5730" s="20"/>
      <c r="V5730" s="390">
        <f t="shared" ref="V5730:V5738" si="77">L5730-L5729</f>
        <v>0</v>
      </c>
      <c r="W5730" s="390">
        <f t="shared" ref="W5730:W5738" si="78">K5738-K5737</f>
        <v>0</v>
      </c>
      <c r="Z5730" s="13" t="s">
        <v>1342</v>
      </c>
      <c r="AA5730" s="751"/>
      <c r="AB5730" s="751"/>
    </row>
    <row r="5731" spans="1:28" ht="24" customHeight="1" x14ac:dyDescent="0.15">
      <c r="A5731" s="8">
        <v>5</v>
      </c>
      <c r="B5731" s="52">
        <v>0.23958333333333334</v>
      </c>
      <c r="C5731" s="40">
        <v>0.29375000000000001</v>
      </c>
      <c r="D5731" s="40">
        <v>0.39652777777777776</v>
      </c>
      <c r="E5731" s="40">
        <v>0.45624999999999993</v>
      </c>
      <c r="F5731" s="177">
        <v>0.55763888888888902</v>
      </c>
      <c r="G5731" s="40">
        <v>0.61875000000000024</v>
      </c>
      <c r="H5731" s="40">
        <v>0.71388888888888946</v>
      </c>
      <c r="I5731" s="40">
        <v>0.77638888888888957</v>
      </c>
      <c r="J5731" s="40">
        <v>0.87013888888888991</v>
      </c>
      <c r="K5731" s="40">
        <v>0.92708333333333448</v>
      </c>
      <c r="L5731" s="40"/>
      <c r="M5731" s="3"/>
      <c r="N5731" s="40"/>
      <c r="O5731" s="40"/>
      <c r="P5731" s="10"/>
      <c r="Q5731" s="40"/>
      <c r="R5731" s="68"/>
      <c r="S5731" s="69"/>
      <c r="T5731" s="14"/>
      <c r="U5731" s="20"/>
      <c r="V5731" s="390">
        <f t="shared" si="77"/>
        <v>0</v>
      </c>
      <c r="W5731" s="390">
        <f t="shared" si="78"/>
        <v>0</v>
      </c>
      <c r="Z5731" s="13" t="s">
        <v>1342</v>
      </c>
      <c r="AA5731" s="751"/>
      <c r="AB5731" s="751"/>
    </row>
    <row r="5732" spans="1:28" ht="24" customHeight="1" x14ac:dyDescent="0.15">
      <c r="A5732" s="8">
        <v>6</v>
      </c>
      <c r="B5732" s="40">
        <v>0.25694444444444448</v>
      </c>
      <c r="C5732" s="40">
        <v>0.31180555555555556</v>
      </c>
      <c r="D5732" s="40">
        <v>0.4145833333333333</v>
      </c>
      <c r="E5732" s="40">
        <v>0.47430555555555548</v>
      </c>
      <c r="F5732" s="177">
        <v>0.57500000000000018</v>
      </c>
      <c r="G5732" s="40">
        <v>0.63680555555555585</v>
      </c>
      <c r="H5732" s="40">
        <v>0.73125000000000062</v>
      </c>
      <c r="I5732" s="40">
        <v>0.79305555555555629</v>
      </c>
      <c r="J5732" s="40">
        <v>0.88750000000000107</v>
      </c>
      <c r="K5732" s="40">
        <v>0.94444444444444564</v>
      </c>
      <c r="L5732" s="40"/>
      <c r="M5732" s="3"/>
      <c r="N5732" s="40"/>
      <c r="O5732" s="40"/>
      <c r="P5732" s="10"/>
      <c r="Q5732" s="40"/>
      <c r="R5732" s="68"/>
      <c r="S5732" s="69"/>
      <c r="T5732" s="14"/>
      <c r="U5732" s="20"/>
      <c r="V5732" s="390">
        <f t="shared" si="77"/>
        <v>0</v>
      </c>
      <c r="W5732" s="390">
        <f t="shared" si="78"/>
        <v>0</v>
      </c>
      <c r="Z5732" s="13" t="s">
        <v>1342</v>
      </c>
      <c r="AA5732" s="751"/>
      <c r="AB5732" s="751"/>
    </row>
    <row r="5733" spans="1:28" ht="24" customHeight="1" x14ac:dyDescent="0.15">
      <c r="A5733" s="8">
        <v>7</v>
      </c>
      <c r="B5733" s="40">
        <v>0.27430555555555558</v>
      </c>
      <c r="C5733" s="40">
        <v>0.3298611111111111</v>
      </c>
      <c r="D5733" s="40">
        <v>0.43263888888888885</v>
      </c>
      <c r="E5733" s="40">
        <v>0.49236111111111103</v>
      </c>
      <c r="F5733" s="177">
        <v>0.59236111111111134</v>
      </c>
      <c r="G5733" s="40">
        <v>0.65486111111111145</v>
      </c>
      <c r="H5733" s="40">
        <v>0.74861111111111178</v>
      </c>
      <c r="I5733" s="40">
        <v>0.80972222222222301</v>
      </c>
      <c r="J5733" s="40">
        <v>0.90416666666666778</v>
      </c>
      <c r="K5733" s="40"/>
      <c r="L5733" s="40"/>
      <c r="M5733" s="3"/>
      <c r="N5733" s="40"/>
      <c r="O5733" s="40"/>
      <c r="P5733" s="10"/>
      <c r="Q5733" s="40"/>
      <c r="R5733" s="68"/>
      <c r="S5733" s="69"/>
      <c r="T5733" s="14"/>
      <c r="U5733" s="20"/>
      <c r="V5733" s="390">
        <f t="shared" si="77"/>
        <v>0</v>
      </c>
      <c r="W5733" s="390">
        <f t="shared" si="78"/>
        <v>0</v>
      </c>
      <c r="Z5733" s="13" t="s">
        <v>1343</v>
      </c>
      <c r="AA5733" s="751"/>
      <c r="AB5733" s="751"/>
    </row>
    <row r="5734" spans="1:28" ht="24" customHeight="1" x14ac:dyDescent="0.15">
      <c r="A5734" s="8">
        <v>8</v>
      </c>
      <c r="B5734" s="40">
        <v>0.29166666666666669</v>
      </c>
      <c r="C5734" s="40">
        <v>0.34791666666666665</v>
      </c>
      <c r="D5734" s="40">
        <v>0.4506944444444444</v>
      </c>
      <c r="E5734" s="40">
        <v>0.51041666666666663</v>
      </c>
      <c r="F5734" s="177">
        <v>0.6097222222222225</v>
      </c>
      <c r="G5734" s="40">
        <v>0.67222222222222261</v>
      </c>
      <c r="H5734" s="40">
        <v>0.76597222222222294</v>
      </c>
      <c r="I5734" s="40">
        <v>0.82638888888888973</v>
      </c>
      <c r="J5734" s="40">
        <v>0.9208333333333345</v>
      </c>
      <c r="K5734" s="40"/>
      <c r="L5734" s="40"/>
      <c r="M5734" s="3"/>
      <c r="N5734" s="40"/>
      <c r="O5734" s="40"/>
      <c r="P5734" s="10"/>
      <c r="Q5734" s="40"/>
      <c r="R5734" s="68"/>
      <c r="S5734" s="69"/>
      <c r="T5734" s="14"/>
      <c r="U5734" s="20"/>
      <c r="V5734" s="390">
        <f t="shared" si="77"/>
        <v>0</v>
      </c>
      <c r="W5734" s="390">
        <f t="shared" si="78"/>
        <v>0</v>
      </c>
      <c r="Z5734" s="13" t="s">
        <v>1343</v>
      </c>
      <c r="AA5734" s="751"/>
      <c r="AB5734" s="751"/>
    </row>
    <row r="5735" spans="1:28" ht="24" customHeight="1" x14ac:dyDescent="0.15">
      <c r="A5735" s="8">
        <v>9</v>
      </c>
      <c r="B5735" s="40">
        <v>0.30902777777777779</v>
      </c>
      <c r="C5735" s="40">
        <v>0.3659722222222222</v>
      </c>
      <c r="D5735" s="40">
        <v>0.46875</v>
      </c>
      <c r="E5735" s="40">
        <v>0.52847222222222223</v>
      </c>
      <c r="F5735" s="177">
        <v>0.62708333333333366</v>
      </c>
      <c r="G5735" s="40">
        <v>0.68958333333333377</v>
      </c>
      <c r="H5735" s="40">
        <v>0.7833333333333341</v>
      </c>
      <c r="I5735" s="40">
        <v>0.84305555555555645</v>
      </c>
      <c r="J5735" s="40">
        <v>0.93750000000000122</v>
      </c>
      <c r="K5735" s="40"/>
      <c r="L5735" s="40"/>
      <c r="M5735" s="3"/>
      <c r="N5735" s="40"/>
      <c r="O5735" s="40"/>
      <c r="P5735" s="10"/>
      <c r="Q5735" s="40"/>
      <c r="R5735" s="68"/>
      <c r="S5735" s="69"/>
      <c r="T5735" s="14"/>
      <c r="U5735" s="20"/>
      <c r="V5735" s="390">
        <f t="shared" si="77"/>
        <v>0</v>
      </c>
      <c r="W5735" s="390">
        <f t="shared" si="78"/>
        <v>0</v>
      </c>
      <c r="Z5735" s="13" t="s">
        <v>1343</v>
      </c>
      <c r="AA5735" s="751"/>
      <c r="AB5735" s="751"/>
    </row>
    <row r="5736" spans="1:28" ht="24" customHeight="1" x14ac:dyDescent="0.15">
      <c r="A5736" s="8">
        <v>10</v>
      </c>
      <c r="B5736" s="40"/>
      <c r="C5736" s="40"/>
      <c r="D5736" s="40"/>
      <c r="E5736" s="40"/>
      <c r="F5736" s="177"/>
      <c r="G5736" s="40"/>
      <c r="H5736" s="40"/>
      <c r="I5736" s="40"/>
      <c r="J5736" s="40"/>
      <c r="K5736" s="40"/>
      <c r="L5736" s="40"/>
      <c r="M5736" s="3"/>
      <c r="N5736" s="40"/>
      <c r="O5736" s="40"/>
      <c r="P5736" s="10"/>
      <c r="Q5736" s="40"/>
      <c r="R5736" s="68"/>
      <c r="S5736" s="69"/>
      <c r="T5736" s="14"/>
      <c r="U5736" s="20"/>
      <c r="V5736" s="390">
        <f t="shared" si="77"/>
        <v>0</v>
      </c>
      <c r="W5736" s="390">
        <f t="shared" si="78"/>
        <v>0</v>
      </c>
      <c r="Z5736" s="13"/>
      <c r="AA5736" s="751"/>
      <c r="AB5736" s="751"/>
    </row>
    <row r="5737" spans="1:28" ht="24" customHeight="1" x14ac:dyDescent="0.15">
      <c r="A5737" s="728">
        <v>11</v>
      </c>
      <c r="B5737" s="1010"/>
      <c r="C5737" s="40"/>
      <c r="D5737" s="40"/>
      <c r="E5737" s="40"/>
      <c r="F5737" s="177"/>
      <c r="G5737" s="40"/>
      <c r="H5737" s="40"/>
      <c r="I5737" s="40"/>
      <c r="J5737" s="40"/>
      <c r="K5737" s="40"/>
      <c r="L5737" s="3"/>
      <c r="M5737" s="3"/>
      <c r="N5737" s="40"/>
      <c r="O5737" s="40"/>
      <c r="P5737" s="10"/>
      <c r="Q5737" s="40"/>
      <c r="R5737" s="68"/>
      <c r="S5737" s="69"/>
      <c r="T5737" s="14"/>
      <c r="U5737" s="20"/>
      <c r="V5737" s="390">
        <f t="shared" si="77"/>
        <v>0</v>
      </c>
      <c r="W5737" s="390">
        <f t="shared" si="78"/>
        <v>0</v>
      </c>
      <c r="Z5737" s="13" t="s">
        <v>1351</v>
      </c>
      <c r="AA5737" s="751"/>
      <c r="AB5737" s="751"/>
    </row>
    <row r="5738" spans="1:28" ht="24" customHeight="1" x14ac:dyDescent="0.15">
      <c r="A5738" s="728">
        <v>12</v>
      </c>
      <c r="B5738" s="1010"/>
      <c r="C5738" s="40"/>
      <c r="D5738" s="40"/>
      <c r="E5738" s="40"/>
      <c r="F5738" s="177"/>
      <c r="G5738" s="40"/>
      <c r="H5738" s="40"/>
      <c r="I5738" s="40"/>
      <c r="J5738" s="40"/>
      <c r="K5738" s="40"/>
      <c r="L5738" s="3"/>
      <c r="M5738" s="3"/>
      <c r="N5738" s="40"/>
      <c r="O5738" s="40"/>
      <c r="P5738" s="10"/>
      <c r="Q5738" s="40"/>
      <c r="R5738" s="68"/>
      <c r="S5738" s="69"/>
      <c r="T5738" s="14"/>
      <c r="U5738" s="20"/>
      <c r="V5738" s="390">
        <f t="shared" si="77"/>
        <v>0</v>
      </c>
      <c r="W5738" s="390">
        <f t="shared" si="78"/>
        <v>0</v>
      </c>
      <c r="Z5738" s="13" t="s">
        <v>1351</v>
      </c>
      <c r="AA5738" s="751"/>
      <c r="AB5738" s="751"/>
    </row>
    <row r="5739" spans="1:28" ht="24" customHeight="1" x14ac:dyDescent="0.15">
      <c r="A5739" s="728">
        <v>13</v>
      </c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122"/>
      <c r="M5739" s="123"/>
      <c r="N5739" s="40"/>
      <c r="O5739" s="40"/>
      <c r="P5739" s="10"/>
      <c r="Q5739" s="40"/>
      <c r="R5739" s="68"/>
      <c r="S5739" s="69"/>
      <c r="T5739" s="14"/>
      <c r="U5739" s="20"/>
      <c r="Z5739" s="13"/>
      <c r="AA5739" s="751"/>
      <c r="AB5739" s="751"/>
    </row>
    <row r="5740" spans="1:28" ht="24" customHeight="1" x14ac:dyDescent="0.15">
      <c r="A5740" s="728">
        <v>14</v>
      </c>
      <c r="B5740" s="40"/>
      <c r="C5740" s="40"/>
      <c r="D5740" s="40"/>
      <c r="E5740" s="40"/>
      <c r="F5740" s="29"/>
      <c r="G5740" s="40"/>
      <c r="H5740" s="30"/>
      <c r="I5740" s="40"/>
      <c r="J5740" s="40"/>
      <c r="K5740" s="40"/>
      <c r="L5740" s="40"/>
      <c r="M5740" s="3"/>
      <c r="N5740" s="40"/>
      <c r="O5740" s="40"/>
      <c r="P5740" s="10"/>
      <c r="Q5740" s="40"/>
      <c r="R5740" s="68"/>
      <c r="S5740" s="69"/>
      <c r="T5740" s="14"/>
      <c r="U5740" s="20"/>
      <c r="Z5740" s="13"/>
      <c r="AA5740" s="751"/>
      <c r="AB5740" s="751"/>
    </row>
    <row r="5741" spans="1:28" ht="24" customHeight="1" x14ac:dyDescent="0.15">
      <c r="A5741" s="728">
        <v>15</v>
      </c>
      <c r="B5741" s="3"/>
      <c r="C5741" s="3"/>
      <c r="D5741" s="3"/>
      <c r="E5741" s="3"/>
      <c r="F5741" s="49"/>
      <c r="G5741" s="3"/>
      <c r="H5741" s="50"/>
      <c r="I5741" s="3"/>
      <c r="J5741" s="3"/>
      <c r="K5741" s="3"/>
      <c r="L5741" s="3"/>
      <c r="M5741" s="3"/>
      <c r="N5741" s="3"/>
      <c r="O5741" s="40"/>
      <c r="P5741" s="10"/>
      <c r="Q5741" s="40"/>
      <c r="R5741" s="68"/>
      <c r="S5741" s="69"/>
      <c r="T5741" s="14"/>
      <c r="U5741" s="20"/>
      <c r="Z5741" s="13"/>
      <c r="AA5741" s="751"/>
      <c r="AB5741" s="751"/>
    </row>
    <row r="5742" spans="1:28" ht="24" customHeight="1" x14ac:dyDescent="0.15">
      <c r="A5742" s="728">
        <v>16</v>
      </c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40"/>
      <c r="O5742" s="40"/>
      <c r="P5742" s="40"/>
      <c r="Q5742" s="40"/>
      <c r="R5742" s="68"/>
      <c r="S5742" s="69"/>
      <c r="T5742" s="14"/>
      <c r="U5742" s="20"/>
      <c r="Z5742" s="13"/>
      <c r="AA5742" s="751"/>
      <c r="AB5742" s="751"/>
    </row>
    <row r="5743" spans="1:28" ht="24" customHeight="1" x14ac:dyDescent="0.15">
      <c r="A5743" s="728">
        <v>17</v>
      </c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40"/>
      <c r="O5743" s="40"/>
      <c r="P5743" s="40"/>
      <c r="Q5743" s="40"/>
      <c r="R5743" s="68"/>
      <c r="S5743" s="69"/>
      <c r="T5743" s="14"/>
      <c r="U5743" s="20"/>
      <c r="Z5743" s="13"/>
      <c r="AA5743" s="751"/>
      <c r="AB5743" s="751"/>
    </row>
    <row r="5744" spans="1:28" ht="24" customHeight="1" x14ac:dyDescent="0.15">
      <c r="A5744" s="728">
        <v>18</v>
      </c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40"/>
      <c r="O5744" s="40"/>
      <c r="P5744" s="40"/>
      <c r="Q5744" s="40"/>
      <c r="R5744" s="68"/>
      <c r="S5744" s="69"/>
      <c r="T5744" s="14"/>
      <c r="U5744" s="20"/>
      <c r="Z5744" s="13"/>
      <c r="AA5744" s="751"/>
      <c r="AB5744" s="751"/>
    </row>
    <row r="5745" spans="1:28" ht="24" customHeight="1" x14ac:dyDescent="0.15">
      <c r="A5745" s="728">
        <v>19</v>
      </c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40"/>
      <c r="O5745" s="40"/>
      <c r="P5745" s="40"/>
      <c r="Q5745" s="40"/>
      <c r="R5745" s="68"/>
      <c r="S5745" s="69"/>
      <c r="T5745" s="14"/>
      <c r="U5745" s="20"/>
      <c r="Z5745" s="13"/>
      <c r="AA5745" s="751"/>
      <c r="AB5745" s="751"/>
    </row>
    <row r="5746" spans="1:28" ht="24" customHeight="1" x14ac:dyDescent="0.15">
      <c r="A5746" s="728">
        <v>20</v>
      </c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40"/>
      <c r="O5746" s="40"/>
      <c r="P5746" s="40"/>
      <c r="Q5746" s="40"/>
      <c r="R5746" s="10"/>
      <c r="S5746" s="69"/>
      <c r="T5746" s="14"/>
      <c r="U5746" s="20"/>
      <c r="Z5746" s="13"/>
      <c r="AA5746" s="751"/>
      <c r="AB5746" s="751"/>
    </row>
    <row r="5747" spans="1:28" ht="24" customHeight="1" x14ac:dyDescent="0.15">
      <c r="A5747" s="728">
        <v>21</v>
      </c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9"/>
      <c r="S5747" s="4"/>
      <c r="T5747" s="14"/>
      <c r="U5747" s="20"/>
      <c r="Z5747" s="13"/>
      <c r="AA5747" s="751"/>
      <c r="AB5747" s="751"/>
    </row>
    <row r="5748" spans="1:28" ht="24" customHeight="1" x14ac:dyDescent="0.15">
      <c r="A5748" s="728">
        <v>22</v>
      </c>
      <c r="B5748" s="4"/>
      <c r="C5748" s="4"/>
      <c r="D5748" s="4"/>
      <c r="E5748" s="4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14"/>
      <c r="U5748" s="20"/>
      <c r="Z5748" s="13"/>
      <c r="AA5748" s="751"/>
      <c r="AB5748" s="751"/>
    </row>
    <row r="5749" spans="1:28" ht="24" customHeight="1" x14ac:dyDescent="0.15">
      <c r="A5749" s="728">
        <v>23</v>
      </c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14"/>
      <c r="U5749" s="20"/>
      <c r="Z5749" s="13"/>
      <c r="AA5749" s="751"/>
      <c r="AB5749" s="751"/>
    </row>
    <row r="5750" spans="1:28" ht="24" customHeight="1" x14ac:dyDescent="0.15">
      <c r="A5750" s="728">
        <v>24</v>
      </c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14"/>
      <c r="U5750" s="20"/>
      <c r="Z5750" s="13"/>
      <c r="AA5750" s="751"/>
      <c r="AB5750" s="751"/>
    </row>
    <row r="5751" spans="1:28" ht="24" customHeight="1" x14ac:dyDescent="0.15">
      <c r="A5751" s="728">
        <v>25</v>
      </c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14"/>
      <c r="U5751" s="20"/>
      <c r="Z5751" s="13"/>
      <c r="AA5751" s="751"/>
      <c r="AB5751" s="751"/>
    </row>
    <row r="5752" spans="1:28" ht="24" customHeight="1" x14ac:dyDescent="0.15">
      <c r="A5752" s="728">
        <v>26</v>
      </c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14"/>
      <c r="U5752" s="20"/>
      <c r="Z5752" s="13"/>
      <c r="AA5752" s="751"/>
      <c r="AB5752" s="751"/>
    </row>
    <row r="5753" spans="1:28" ht="24" customHeight="1" x14ac:dyDescent="0.15">
      <c r="A5753" s="728">
        <v>27</v>
      </c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14"/>
      <c r="U5753" s="20"/>
      <c r="Z5753" s="13"/>
      <c r="AA5753" s="751"/>
      <c r="AB5753" s="751"/>
    </row>
    <row r="5754" spans="1:28" ht="24" customHeight="1" x14ac:dyDescent="0.15">
      <c r="A5754" s="728">
        <v>28</v>
      </c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14"/>
      <c r="U5754" s="20"/>
      <c r="Z5754" s="13"/>
      <c r="AA5754" s="751"/>
      <c r="AB5754" s="751"/>
    </row>
    <row r="5755" spans="1:28" ht="24" customHeight="1" x14ac:dyDescent="0.15">
      <c r="A5755" s="728">
        <v>29</v>
      </c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14"/>
      <c r="U5755" s="20"/>
      <c r="Z5755" s="13"/>
      <c r="AA5755" s="751"/>
      <c r="AB5755" s="751"/>
    </row>
    <row r="5756" spans="1:28" ht="24" customHeight="1" x14ac:dyDescent="0.15">
      <c r="A5756" s="728">
        <v>30</v>
      </c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14"/>
      <c r="U5756" s="20"/>
      <c r="Z5756" s="13"/>
      <c r="AA5756" s="751"/>
      <c r="AB5756" s="751"/>
    </row>
    <row r="5757" spans="1:28" ht="24" customHeight="1" x14ac:dyDescent="0.15">
      <c r="A5757" s="728">
        <v>31</v>
      </c>
      <c r="B5757" s="45"/>
      <c r="C5757" s="45"/>
      <c r="D5757" s="45"/>
      <c r="E5757" s="45"/>
      <c r="F5757" s="45"/>
      <c r="G5757" s="45"/>
      <c r="H5757" s="45"/>
      <c r="I5757" s="45"/>
      <c r="J5757" s="45"/>
      <c r="K5757" s="45"/>
      <c r="L5757" s="45"/>
      <c r="M5757" s="45"/>
      <c r="N5757" s="45"/>
      <c r="O5757" s="45"/>
      <c r="P5757" s="45"/>
      <c r="Q5757" s="45"/>
      <c r="R5757" s="45"/>
      <c r="S5757" s="45"/>
      <c r="T5757" s="46"/>
      <c r="U5757" s="47"/>
      <c r="Z5757" s="13"/>
      <c r="AA5757" s="751"/>
      <c r="AB5757" s="751"/>
    </row>
    <row r="5758" spans="1:28" ht="24" customHeight="1" x14ac:dyDescent="0.15">
      <c r="A5758" s="728">
        <v>32</v>
      </c>
      <c r="B5758" s="45"/>
      <c r="C5758" s="45"/>
      <c r="D5758" s="45"/>
      <c r="E5758" s="45"/>
      <c r="F5758" s="45"/>
      <c r="G5758" s="45"/>
      <c r="H5758" s="45"/>
      <c r="I5758" s="45"/>
      <c r="J5758" s="45"/>
      <c r="K5758" s="45"/>
      <c r="L5758" s="45"/>
      <c r="M5758" s="45"/>
      <c r="N5758" s="45"/>
      <c r="O5758" s="45"/>
      <c r="P5758" s="45"/>
      <c r="Q5758" s="45"/>
      <c r="R5758" s="45"/>
      <c r="S5758" s="45"/>
      <c r="T5758" s="46"/>
      <c r="U5758" s="47"/>
      <c r="Z5758" s="13"/>
      <c r="AA5758" s="751"/>
      <c r="AB5758" s="751"/>
    </row>
    <row r="5759" spans="1:28" ht="24" customHeight="1" thickBot="1" x14ac:dyDescent="0.2">
      <c r="A5759" s="48">
        <v>33</v>
      </c>
      <c r="B5759" s="12"/>
      <c r="C5759" s="12"/>
      <c r="D5759" s="12"/>
      <c r="E5759" s="12"/>
      <c r="F5759" s="12"/>
      <c r="G5759" s="12"/>
      <c r="H5759" s="12"/>
      <c r="I5759" s="12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31"/>
      <c r="U5759" s="32"/>
      <c r="Z5759" s="13"/>
      <c r="AA5759" s="751"/>
      <c r="AB5759" s="751"/>
    </row>
    <row r="5760" spans="1:28" ht="24" customHeight="1" thickBot="1" x14ac:dyDescent="0.2">
      <c r="A5760" s="1522" t="s">
        <v>1099</v>
      </c>
      <c r="B5760" s="1523"/>
      <c r="C5760" s="1564" t="s">
        <v>1019</v>
      </c>
      <c r="D5760" s="1564"/>
      <c r="E5760" s="1564"/>
      <c r="F5760" s="1565"/>
      <c r="G5760" s="13"/>
      <c r="H5760" s="13"/>
      <c r="I5760" s="13"/>
      <c r="J5760" s="13"/>
      <c r="K5760" s="13"/>
      <c r="L5760" s="13"/>
      <c r="M5760" s="13"/>
      <c r="N5760" s="13"/>
      <c r="O5760" s="13"/>
      <c r="P5760" s="13"/>
      <c r="Q5760" s="13"/>
      <c r="R5760" s="13"/>
      <c r="S5760" s="13"/>
      <c r="T5760" s="467"/>
      <c r="U5760" s="467"/>
      <c r="Z5760" s="13"/>
      <c r="AA5760" s="751"/>
      <c r="AB5760" s="751"/>
    </row>
    <row r="5761" spans="1:27" s="1425" customFormat="1" ht="31.5" customHeight="1" thickBot="1" x14ac:dyDescent="0.2">
      <c r="A5761" s="1476" t="s">
        <v>2218</v>
      </c>
      <c r="B5761" s="1477"/>
      <c r="C5761" s="1477"/>
      <c r="D5761" s="1477"/>
      <c r="E5761" s="1478"/>
      <c r="F5761" s="1411" t="s">
        <v>1766</v>
      </c>
      <c r="G5761" s="1366"/>
      <c r="H5761" s="1479" t="s">
        <v>2219</v>
      </c>
      <c r="I5761" s="1480"/>
      <c r="J5761" s="1480"/>
      <c r="K5761" s="1370" t="s">
        <v>2220</v>
      </c>
      <c r="L5761" s="1457" t="s">
        <v>2221</v>
      </c>
      <c r="M5761" s="1457"/>
      <c r="N5761" s="1458"/>
      <c r="O5761" s="1366"/>
      <c r="P5761" s="6"/>
      <c r="Q5761" s="6"/>
      <c r="R5761" s="6"/>
      <c r="S5761" s="1366"/>
      <c r="T5761" s="1467" t="s">
        <v>2195</v>
      </c>
      <c r="U5761" s="1468"/>
      <c r="V5761" s="610">
        <f>V5763/V5768</f>
        <v>1.2305068226120857E-2</v>
      </c>
      <c r="W5761" s="610">
        <f>W5763/W5768</f>
        <v>1.2524801587301586E-2</v>
      </c>
      <c r="X5761" s="1422">
        <f>AVERAGE(V5761,W5761)</f>
        <v>1.2414934906711222E-2</v>
      </c>
      <c r="Y5761" s="1398" t="s">
        <v>184</v>
      </c>
      <c r="Z5761" s="1399">
        <f>ROUND(X5761*1440,0)/1440</f>
        <v>1.2500000000000001E-2</v>
      </c>
    </row>
    <row r="5762" spans="1:27" s="1425" customFormat="1" ht="9" customHeight="1" thickBot="1" x14ac:dyDescent="0.2">
      <c r="A5762" s="1366"/>
      <c r="B5762" s="1366"/>
      <c r="C5762" s="1366"/>
      <c r="D5762" s="1366"/>
      <c r="E5762" s="1366"/>
      <c r="F5762" s="1366"/>
      <c r="G5762" s="1366"/>
      <c r="H5762" s="1366"/>
      <c r="I5762" s="1366"/>
      <c r="J5762" s="1366"/>
      <c r="K5762" s="1366"/>
      <c r="L5762" s="1366"/>
      <c r="M5762" s="1366"/>
      <c r="N5762" s="1366"/>
      <c r="O5762" s="1366"/>
      <c r="P5762" s="1366"/>
      <c r="Q5762" s="1366"/>
      <c r="R5762" s="1366"/>
      <c r="S5762" s="1366"/>
      <c r="T5762" s="1406"/>
      <c r="U5762" s="1406"/>
      <c r="V5762" s="610">
        <v>0.23611111111111113</v>
      </c>
      <c r="W5762" s="610">
        <v>0.23611111111111113</v>
      </c>
      <c r="Z5762" s="1393"/>
    </row>
    <row r="5763" spans="1:27" s="1425" customFormat="1" ht="20.100000000000001" customHeight="1" thickBot="1" x14ac:dyDescent="0.2">
      <c r="A5763" s="1481" t="s">
        <v>2222</v>
      </c>
      <c r="B5763" s="1482"/>
      <c r="C5763" s="1450" t="s">
        <v>2223</v>
      </c>
      <c r="D5763" s="1451"/>
      <c r="E5763" s="1452"/>
      <c r="F5763" s="1534"/>
      <c r="G5763" s="1535"/>
      <c r="H5763" s="1535"/>
      <c r="I5763" s="1535"/>
      <c r="J5763" s="1129"/>
      <c r="K5763" s="1366"/>
      <c r="L5763" s="1366"/>
      <c r="M5763" s="1366"/>
      <c r="N5763" s="1463" t="s">
        <v>1937</v>
      </c>
      <c r="O5763" s="1464"/>
      <c r="P5763" s="1536">
        <f>MINUTE(Z5761)</f>
        <v>18</v>
      </c>
      <c r="Q5763" s="1537"/>
      <c r="R5763" s="1366"/>
      <c r="S5763" s="1371" t="s">
        <v>2224</v>
      </c>
      <c r="T5763" s="1459">
        <v>7.0833333333333331E-2</v>
      </c>
      <c r="U5763" s="1460"/>
      <c r="V5763" s="610">
        <f>V5764-V5762</f>
        <v>0.70138888888888884</v>
      </c>
      <c r="W5763" s="610">
        <f>W5764-W5762</f>
        <v>0.70138888888888884</v>
      </c>
      <c r="Z5763" s="1393"/>
    </row>
    <row r="5764" spans="1:27" s="1425" customFormat="1" ht="9" customHeight="1" thickBot="1" x14ac:dyDescent="0.2">
      <c r="A5764" s="1366"/>
      <c r="B5764" s="1366"/>
      <c r="C5764" s="1366"/>
      <c r="D5764" s="1366"/>
      <c r="E5764" s="1366"/>
      <c r="F5764" s="1366"/>
      <c r="G5764" s="1366"/>
      <c r="H5764" s="1366"/>
      <c r="I5764" s="1366"/>
      <c r="J5764" s="1366"/>
      <c r="K5764" s="1366"/>
      <c r="L5764" s="1366"/>
      <c r="M5764" s="1366"/>
      <c r="N5764" s="1366"/>
      <c r="O5764" s="1366"/>
      <c r="P5764" s="1366"/>
      <c r="Q5764" s="1366"/>
      <c r="R5764" s="1366"/>
      <c r="S5764" s="1366"/>
      <c r="T5764" s="1406"/>
      <c r="U5764" s="1406"/>
      <c r="V5764" s="610">
        <v>0.9375</v>
      </c>
      <c r="W5764" s="610">
        <v>0.9375</v>
      </c>
      <c r="Z5764" s="1393"/>
    </row>
    <row r="5765" spans="1:27" s="1425" customFormat="1" ht="20.100000000000001" customHeight="1" x14ac:dyDescent="0.15">
      <c r="A5765" s="1572" t="s">
        <v>2225</v>
      </c>
      <c r="B5765" s="1461">
        <v>1</v>
      </c>
      <c r="C5765" s="1540"/>
      <c r="D5765" s="1461">
        <v>2</v>
      </c>
      <c r="E5765" s="1540"/>
      <c r="F5765" s="1461">
        <v>3</v>
      </c>
      <c r="G5765" s="1540"/>
      <c r="H5765" s="1461">
        <v>4</v>
      </c>
      <c r="I5765" s="1540"/>
      <c r="J5765" s="1461">
        <v>5</v>
      </c>
      <c r="K5765" s="1540"/>
      <c r="L5765" s="1461">
        <v>6</v>
      </c>
      <c r="M5765" s="1540"/>
      <c r="N5765" s="1461">
        <v>7</v>
      </c>
      <c r="O5765" s="1540"/>
      <c r="P5765" s="1461">
        <v>8</v>
      </c>
      <c r="Q5765" s="1540"/>
      <c r="R5765" s="1461">
        <v>9</v>
      </c>
      <c r="S5765" s="1540"/>
      <c r="T5765" s="1570">
        <v>10</v>
      </c>
      <c r="U5765" s="1571"/>
      <c r="V5765" s="610"/>
      <c r="W5765" s="610"/>
      <c r="Z5765" s="1393"/>
    </row>
    <row r="5766" spans="1:27" s="1425" customFormat="1" ht="20.100000000000001" customHeight="1" x14ac:dyDescent="0.15">
      <c r="A5766" s="1573"/>
      <c r="B5766" s="1372" t="s">
        <v>2226</v>
      </c>
      <c r="C5766" s="1372" t="s">
        <v>2227</v>
      </c>
      <c r="D5766" s="1372" t="s">
        <v>2228</v>
      </c>
      <c r="E5766" s="1372" t="s">
        <v>2229</v>
      </c>
      <c r="F5766" s="1372" t="s">
        <v>2230</v>
      </c>
      <c r="G5766" s="1372" t="s">
        <v>2231</v>
      </c>
      <c r="H5766" s="1372" t="s">
        <v>2232</v>
      </c>
      <c r="I5766" s="1372" t="s">
        <v>2233</v>
      </c>
      <c r="J5766" s="1372" t="s">
        <v>2234</v>
      </c>
      <c r="K5766" s="1372" t="s">
        <v>2229</v>
      </c>
      <c r="L5766" s="1372"/>
      <c r="M5766" s="1372"/>
      <c r="N5766" s="1372"/>
      <c r="O5766" s="1372"/>
      <c r="P5766" s="1372"/>
      <c r="Q5766" s="1372"/>
      <c r="R5766" s="1372"/>
      <c r="S5766" s="1372"/>
      <c r="T5766" s="1373"/>
      <c r="U5766" s="1377"/>
      <c r="V5766" s="1406"/>
      <c r="W5766" s="1406"/>
      <c r="Z5766" s="1393"/>
    </row>
    <row r="5767" spans="1:27" s="1425" customFormat="1" ht="24.75" customHeight="1" x14ac:dyDescent="0.15">
      <c r="A5767" s="117">
        <v>1</v>
      </c>
      <c r="B5767" s="1042"/>
      <c r="C5767" s="822" t="s">
        <v>2235</v>
      </c>
      <c r="D5767" s="755">
        <v>0.31805555555555565</v>
      </c>
      <c r="E5767" s="485">
        <v>0.39861111111111125</v>
      </c>
      <c r="F5767" s="182">
        <v>0.49583333333333357</v>
      </c>
      <c r="G5767" s="485">
        <v>0.57013888888888886</v>
      </c>
      <c r="H5767" s="182">
        <v>0.67847222222222181</v>
      </c>
      <c r="I5767" s="485">
        <v>0.7576388888888882</v>
      </c>
      <c r="J5767" s="182">
        <v>0.85555555555555507</v>
      </c>
      <c r="K5767" s="485">
        <v>0.9263888888888876</v>
      </c>
      <c r="L5767" s="1386"/>
      <c r="M5767" s="1386"/>
      <c r="N5767" s="1386"/>
      <c r="O5767" s="1386"/>
      <c r="P5767" s="1359"/>
      <c r="Q5767" s="1359"/>
      <c r="R5767" s="68"/>
      <c r="S5767" s="1359"/>
      <c r="T5767" s="1376"/>
      <c r="U5767" s="1380"/>
      <c r="V5767" s="111">
        <f>COUNTA(B5767:U5799)</f>
        <v>113</v>
      </c>
      <c r="W5767" s="112">
        <f>V5767/13.5/2</f>
        <v>4.1851851851851851</v>
      </c>
      <c r="Z5767" s="1393"/>
      <c r="AA5767" s="1425" t="s">
        <v>2236</v>
      </c>
    </row>
    <row r="5768" spans="1:27" s="1425" customFormat="1" ht="24.75" customHeight="1" x14ac:dyDescent="0.15">
      <c r="A5768" s="117" t="s">
        <v>2237</v>
      </c>
      <c r="B5768" s="1042"/>
      <c r="C5768" s="822">
        <v>0.23611111111111113</v>
      </c>
      <c r="D5768" s="755">
        <v>0.32708333333333345</v>
      </c>
      <c r="E5768" s="485">
        <v>0.40972222222222238</v>
      </c>
      <c r="F5768" s="182">
        <v>0.50833333333333353</v>
      </c>
      <c r="G5768" s="485">
        <v>0.58541666666666659</v>
      </c>
      <c r="H5768" s="182">
        <v>0.69374999999999953</v>
      </c>
      <c r="I5768" s="485">
        <v>0.77222222222222148</v>
      </c>
      <c r="J5768" s="182">
        <v>0.86736111111111058</v>
      </c>
      <c r="K5768" s="485">
        <v>0.9375</v>
      </c>
      <c r="L5768" s="1386"/>
      <c r="M5768" s="1386"/>
      <c r="N5768" s="1386"/>
      <c r="O5768" s="1386"/>
      <c r="P5768" s="1386"/>
      <c r="Q5768" s="1386"/>
      <c r="R5768" s="68"/>
      <c r="S5768" s="69"/>
      <c r="T5768" s="1376"/>
      <c r="U5768" s="1380"/>
      <c r="V5768" s="114">
        <f>COUNTA(B5767:B5799,D5767:D5799,F5767:F5799,H5767:H5799,J5767:J5799,L5767:L5799,N5767:N5799,P5767:P5799,R5767:R5799,T5767:T5799)</f>
        <v>57</v>
      </c>
      <c r="W5768" s="114">
        <f>COUNTA(C5767:C5799,E5767:E5799,G5767:G5799,I5767:I5799,K5767:K5799,M5767:M5799,O5767:O5799,Q5767:Q5799,S5767:S5799,U5767:U5799)</f>
        <v>56</v>
      </c>
      <c r="Y5768" s="1366">
        <f>(V5768+W5768)/2</f>
        <v>56.5</v>
      </c>
      <c r="Z5768" s="1393"/>
      <c r="AA5768" s="1425" t="s">
        <v>2238</v>
      </c>
    </row>
    <row r="5769" spans="1:27" s="1425" customFormat="1" ht="24.75" customHeight="1" x14ac:dyDescent="0.15">
      <c r="A5769" s="117">
        <v>3</v>
      </c>
      <c r="B5769" s="1042"/>
      <c r="C5769" s="913">
        <v>0.25</v>
      </c>
      <c r="D5769" s="1345">
        <v>0.3402777777777779</v>
      </c>
      <c r="E5769" s="485">
        <v>0.4208333333333335</v>
      </c>
      <c r="F5769" s="182">
        <v>0.52083333333333348</v>
      </c>
      <c r="G5769" s="485"/>
      <c r="H5769" s="182"/>
      <c r="I5769" s="485"/>
      <c r="J5769" s="182"/>
      <c r="K5769" s="485"/>
      <c r="L5769" s="1386"/>
      <c r="M5769" s="1386"/>
      <c r="N5769" s="1386"/>
      <c r="O5769" s="1359"/>
      <c r="P5769" s="69"/>
      <c r="Q5769" s="1386"/>
      <c r="R5769" s="68"/>
      <c r="S5769" s="69"/>
      <c r="T5769" s="1376"/>
      <c r="U5769" s="1380"/>
      <c r="V5769" s="1406"/>
      <c r="W5769" s="1406"/>
      <c r="Y5769" s="1366" t="s">
        <v>394</v>
      </c>
      <c r="Z5769" s="1393"/>
      <c r="AA5769" s="1425" t="s">
        <v>2239</v>
      </c>
    </row>
    <row r="5770" spans="1:27" s="1425" customFormat="1" ht="24.75" customHeight="1" x14ac:dyDescent="0.15">
      <c r="A5770" s="117">
        <v>4</v>
      </c>
      <c r="B5770" s="1042"/>
      <c r="C5770" s="822">
        <v>0.2638888888888889</v>
      </c>
      <c r="D5770" s="1345">
        <v>0.35347222222222235</v>
      </c>
      <c r="E5770" s="485">
        <v>0.43194444444444463</v>
      </c>
      <c r="F5770" s="182">
        <v>0.53333333333333344</v>
      </c>
      <c r="G5770" s="485">
        <v>0.60069444444444431</v>
      </c>
      <c r="H5770" s="182">
        <v>0.70972222222222181</v>
      </c>
      <c r="I5770" s="485">
        <v>0.7874999999999992</v>
      </c>
      <c r="J5770" s="182">
        <v>0.8791666666666661</v>
      </c>
      <c r="K5770" s="485"/>
      <c r="L5770" s="1386"/>
      <c r="M5770" s="1386"/>
      <c r="N5770" s="1386"/>
      <c r="O5770" s="68"/>
      <c r="P5770" s="69"/>
      <c r="Q5770" s="1386"/>
      <c r="R5770" s="68"/>
      <c r="S5770" s="69"/>
      <c r="T5770" s="1376"/>
      <c r="U5770" s="1380"/>
      <c r="V5770" s="115"/>
      <c r="W5770" s="115"/>
      <c r="Z5770" s="1393"/>
      <c r="AA5770" s="1425" t="s">
        <v>2236</v>
      </c>
    </row>
    <row r="5771" spans="1:27" s="1425" customFormat="1" ht="24.75" customHeight="1" x14ac:dyDescent="0.15">
      <c r="A5771" s="117" t="s">
        <v>2240</v>
      </c>
      <c r="B5771" s="1042"/>
      <c r="C5771" s="913">
        <v>0.27638888888888891</v>
      </c>
      <c r="D5771" s="1345">
        <v>0.36666666666666681</v>
      </c>
      <c r="E5771" s="485">
        <v>0.44305555555555576</v>
      </c>
      <c r="F5771" s="182">
        <v>0.54583333333333339</v>
      </c>
      <c r="G5771" s="485">
        <v>0.61597222222222203</v>
      </c>
      <c r="H5771" s="1058">
        <v>0.72569444444444409</v>
      </c>
      <c r="I5771" s="485">
        <v>0.80277777777777692</v>
      </c>
      <c r="J5771" s="182">
        <v>0.89097222222222161</v>
      </c>
      <c r="K5771" s="485"/>
      <c r="L5771" s="1386"/>
      <c r="M5771" s="1386"/>
      <c r="N5771" s="1386"/>
      <c r="O5771" s="68"/>
      <c r="P5771" s="52"/>
      <c r="Q5771" s="52"/>
      <c r="R5771" s="68"/>
      <c r="S5771" s="69"/>
      <c r="T5771" s="1376"/>
      <c r="U5771" s="1380"/>
      <c r="V5771" s="115"/>
      <c r="W5771" s="115"/>
      <c r="Z5771" s="1393"/>
    </row>
    <row r="5772" spans="1:27" s="1425" customFormat="1" ht="24.75" customHeight="1" x14ac:dyDescent="0.15">
      <c r="A5772" s="117">
        <v>6</v>
      </c>
      <c r="B5772" s="1042"/>
      <c r="C5772" s="822">
        <v>0.28888888888888892</v>
      </c>
      <c r="D5772" s="1345">
        <v>0.37986111111111126</v>
      </c>
      <c r="E5772" s="485">
        <v>0.45486111111111133</v>
      </c>
      <c r="F5772" s="182">
        <v>0.55833333333333335</v>
      </c>
      <c r="G5772" s="485">
        <v>0.62986111111111087</v>
      </c>
      <c r="H5772" s="1058">
        <v>0.73611111111111072</v>
      </c>
      <c r="I5772" s="485">
        <v>0.81736111111111021</v>
      </c>
      <c r="J5772" s="182">
        <v>0.90277777777777712</v>
      </c>
      <c r="K5772" s="485"/>
      <c r="L5772" s="1386"/>
      <c r="M5772" s="1386"/>
      <c r="N5772" s="1386"/>
      <c r="O5772" s="1386"/>
      <c r="P5772" s="1386"/>
      <c r="Q5772" s="52"/>
      <c r="R5772" s="52"/>
      <c r="S5772" s="52"/>
      <c r="T5772" s="1376"/>
      <c r="U5772" s="1380"/>
      <c r="V5772" s="115"/>
      <c r="W5772" s="115"/>
      <c r="Z5772" s="1393"/>
    </row>
    <row r="5773" spans="1:27" s="1425" customFormat="1" ht="24.75" customHeight="1" x14ac:dyDescent="0.15">
      <c r="A5773" s="117">
        <v>7</v>
      </c>
      <c r="B5773" s="1345" t="s">
        <v>2241</v>
      </c>
      <c r="C5773" s="913">
        <v>0.30138888888888893</v>
      </c>
      <c r="D5773" s="1345">
        <v>0.39305555555555571</v>
      </c>
      <c r="E5773" s="485">
        <v>0.46736111111111134</v>
      </c>
      <c r="F5773" s="182">
        <v>0.5708333333333333</v>
      </c>
      <c r="G5773" s="485">
        <v>0.64374999999999971</v>
      </c>
      <c r="H5773" s="1058">
        <v>0.74652777777777735</v>
      </c>
      <c r="I5773" s="485">
        <v>0.8305555555555546</v>
      </c>
      <c r="J5773" s="182">
        <v>0.91458333333333264</v>
      </c>
      <c r="K5773" s="485"/>
      <c r="L5773" s="1386"/>
      <c r="M5773" s="1386"/>
      <c r="N5773" s="1386"/>
      <c r="O5773" s="1386"/>
      <c r="P5773" s="1386"/>
      <c r="Q5773" s="1386"/>
      <c r="R5773" s="68"/>
      <c r="S5773" s="69"/>
      <c r="T5773" s="1376"/>
      <c r="U5773" s="1380"/>
      <c r="V5773" s="115"/>
      <c r="W5773" s="115"/>
      <c r="Z5773" s="1393"/>
    </row>
    <row r="5774" spans="1:27" s="1425" customFormat="1" ht="24.75" customHeight="1" x14ac:dyDescent="0.15">
      <c r="A5774" s="117" t="s">
        <v>2242</v>
      </c>
      <c r="B5774" s="1345">
        <v>0.23611111111111113</v>
      </c>
      <c r="C5774" s="822">
        <v>0.31388888888888894</v>
      </c>
      <c r="D5774" s="1345">
        <v>0.40625000000000017</v>
      </c>
      <c r="E5774" s="485">
        <v>0.47986111111111135</v>
      </c>
      <c r="F5774" s="182">
        <v>0.58333333333333326</v>
      </c>
      <c r="G5774" s="485">
        <v>0.65763888888888855</v>
      </c>
      <c r="H5774" s="1058">
        <v>0.75694444444444398</v>
      </c>
      <c r="I5774" s="485">
        <v>0.843749999999999</v>
      </c>
      <c r="J5774" s="182">
        <v>0.92638888888888815</v>
      </c>
      <c r="K5774" s="485"/>
      <c r="L5774" s="1386"/>
      <c r="M5774" s="1386"/>
      <c r="N5774" s="1386"/>
      <c r="O5774" s="1386"/>
      <c r="P5774" s="1386"/>
      <c r="Q5774" s="1386"/>
      <c r="R5774" s="68"/>
      <c r="S5774" s="69"/>
      <c r="T5774" s="1376"/>
      <c r="U5774" s="1380"/>
      <c r="V5774" s="115"/>
      <c r="W5774" s="115"/>
      <c r="Z5774" s="1393"/>
    </row>
    <row r="5775" spans="1:27" s="1425" customFormat="1" ht="24.75" customHeight="1" x14ac:dyDescent="0.15">
      <c r="A5775" s="117">
        <v>9</v>
      </c>
      <c r="B5775" s="1345">
        <v>0.25138888888888888</v>
      </c>
      <c r="C5775" s="913">
        <v>0.32638888888888895</v>
      </c>
      <c r="D5775" s="1345">
        <v>0.41944444444444462</v>
      </c>
      <c r="E5775" s="485">
        <v>0.49236111111111136</v>
      </c>
      <c r="F5775" s="182">
        <v>0.59583333333333321</v>
      </c>
      <c r="G5775" s="485">
        <v>0.67013888888888851</v>
      </c>
      <c r="H5775" s="1058">
        <v>0.76736111111111061</v>
      </c>
      <c r="I5775" s="485">
        <v>0.85555555555555451</v>
      </c>
      <c r="J5775" s="182">
        <v>0.9375</v>
      </c>
      <c r="K5775" s="485"/>
      <c r="L5775" s="1386"/>
      <c r="M5775" s="1386"/>
      <c r="N5775" s="1386"/>
      <c r="O5775" s="1386"/>
      <c r="P5775" s="1386"/>
      <c r="Q5775" s="1386"/>
      <c r="R5775" s="68"/>
      <c r="S5775" s="69"/>
      <c r="T5775" s="1376"/>
      <c r="U5775" s="1380"/>
      <c r="V5775" s="115"/>
      <c r="W5775" s="115"/>
      <c r="Z5775" s="1393"/>
    </row>
    <row r="5776" spans="1:27" s="1425" customFormat="1" ht="27" customHeight="1" x14ac:dyDescent="0.15">
      <c r="A5776" s="117">
        <v>10</v>
      </c>
      <c r="B5776" s="1345">
        <v>0.26666666666666666</v>
      </c>
      <c r="C5776" s="822">
        <v>0.33888888888888896</v>
      </c>
      <c r="D5776" s="1345">
        <v>0.43263888888888907</v>
      </c>
      <c r="E5776" s="485">
        <v>0.50486111111111132</v>
      </c>
      <c r="F5776" s="182">
        <v>0.60833333333333317</v>
      </c>
      <c r="G5776" s="485">
        <v>0.6833333333333329</v>
      </c>
      <c r="H5776" s="182">
        <v>0.78333333333333288</v>
      </c>
      <c r="I5776" s="485">
        <v>0.86736111111111003</v>
      </c>
      <c r="J5776" s="182"/>
      <c r="K5776" s="485"/>
      <c r="L5776" s="1368"/>
      <c r="M5776" s="1386"/>
      <c r="N5776" s="1386"/>
      <c r="O5776" s="1386"/>
      <c r="P5776" s="1386"/>
      <c r="Q5776" s="1386"/>
      <c r="R5776" s="68"/>
      <c r="S5776" s="69"/>
      <c r="T5776" s="1376"/>
      <c r="U5776" s="1380"/>
      <c r="V5776" s="115"/>
      <c r="Z5776" s="1393"/>
    </row>
    <row r="5777" spans="1:27" s="1425" customFormat="1" ht="25.5" customHeight="1" x14ac:dyDescent="0.15">
      <c r="A5777" s="117">
        <v>11</v>
      </c>
      <c r="B5777" s="755">
        <v>0.28194444444444444</v>
      </c>
      <c r="C5777" s="913">
        <v>0.35138888888888897</v>
      </c>
      <c r="D5777" s="1345">
        <v>0.44583333333333353</v>
      </c>
      <c r="E5777" s="485">
        <v>0.51736111111111127</v>
      </c>
      <c r="F5777" s="182">
        <v>0.62152777777777757</v>
      </c>
      <c r="G5777" s="485">
        <v>0.69791666666666619</v>
      </c>
      <c r="H5777" s="182">
        <v>0.79930555555555516</v>
      </c>
      <c r="I5777" s="485">
        <v>0.87916666666666554</v>
      </c>
      <c r="J5777" s="182"/>
      <c r="K5777" s="485"/>
      <c r="L5777" s="1368"/>
      <c r="M5777" s="1386"/>
      <c r="N5777" s="1386"/>
      <c r="O5777" s="1386"/>
      <c r="P5777" s="1386"/>
      <c r="Q5777" s="1386"/>
      <c r="R5777" s="68"/>
      <c r="S5777" s="69"/>
      <c r="T5777" s="1376"/>
      <c r="U5777" s="1380"/>
      <c r="V5777" s="115"/>
      <c r="W5777" s="1406"/>
      <c r="Z5777" s="1393"/>
    </row>
    <row r="5778" spans="1:27" s="1425" customFormat="1" ht="24.75" customHeight="1" x14ac:dyDescent="0.15">
      <c r="A5778" s="117" t="s">
        <v>2243</v>
      </c>
      <c r="B5778" s="755">
        <v>0.29097222222222224</v>
      </c>
      <c r="C5778" s="822">
        <v>0.36388888888888898</v>
      </c>
      <c r="D5778" s="1345">
        <v>0.45833333333333354</v>
      </c>
      <c r="E5778" s="485">
        <v>0.52986111111111123</v>
      </c>
      <c r="F5778" s="182">
        <v>0.63541666666666641</v>
      </c>
      <c r="G5778" s="485">
        <v>0.71249999999999947</v>
      </c>
      <c r="H5778" s="182">
        <v>0.81527777777777743</v>
      </c>
      <c r="I5778" s="485">
        <v>0.89097222222222106</v>
      </c>
      <c r="J5778" s="182"/>
      <c r="K5778" s="485"/>
      <c r="L5778" s="1368"/>
      <c r="M5778" s="1386"/>
      <c r="N5778" s="1386"/>
      <c r="O5778" s="1386"/>
      <c r="P5778" s="1386"/>
      <c r="Q5778" s="1386"/>
      <c r="R5778" s="68"/>
      <c r="S5778" s="69"/>
      <c r="T5778" s="1376"/>
      <c r="U5778" s="1380"/>
      <c r="V5778" s="115"/>
      <c r="Z5778" s="1393"/>
      <c r="AA5778" s="1425" t="s">
        <v>2239</v>
      </c>
    </row>
    <row r="5779" spans="1:27" s="1425" customFormat="1" ht="24.75" customHeight="1" x14ac:dyDescent="0.15">
      <c r="A5779" s="117">
        <v>13</v>
      </c>
      <c r="B5779" s="755">
        <v>0.30000000000000004</v>
      </c>
      <c r="C5779" s="913">
        <v>0.37638888888888899</v>
      </c>
      <c r="D5779" s="1345">
        <v>0.47083333333333355</v>
      </c>
      <c r="E5779" s="485">
        <v>0.54236111111111118</v>
      </c>
      <c r="F5779" s="182">
        <v>0.64930555555555525</v>
      </c>
      <c r="G5779" s="485">
        <v>0.72708333333333275</v>
      </c>
      <c r="H5779" s="182">
        <v>0.82986111111111072</v>
      </c>
      <c r="I5779" s="485">
        <v>0.90277777777777657</v>
      </c>
      <c r="J5779" s="182"/>
      <c r="K5779" s="485"/>
      <c r="L5779" s="1368"/>
      <c r="M5779" s="1386"/>
      <c r="N5779" s="1386"/>
      <c r="O5779" s="1386"/>
      <c r="P5779" s="1386"/>
      <c r="Q5779" s="1386"/>
      <c r="R5779" s="68"/>
      <c r="S5779" s="69"/>
      <c r="T5779" s="1376"/>
      <c r="U5779" s="1380"/>
      <c r="V5779" s="1406"/>
      <c r="W5779" s="1406"/>
      <c r="Z5779" s="1393"/>
      <c r="AA5779" s="1425" t="s">
        <v>2236</v>
      </c>
    </row>
    <row r="5780" spans="1:27" s="1425" customFormat="1" ht="24.75" customHeight="1" x14ac:dyDescent="0.15">
      <c r="A5780" s="117">
        <v>14</v>
      </c>
      <c r="B5780" s="755">
        <v>0.30902777777777785</v>
      </c>
      <c r="C5780" s="822">
        <v>0.38750000000000012</v>
      </c>
      <c r="D5780" s="1345">
        <v>0.48333333333333356</v>
      </c>
      <c r="E5780" s="485">
        <v>0.55625000000000002</v>
      </c>
      <c r="F5780" s="182">
        <v>0.66388888888888853</v>
      </c>
      <c r="G5780" s="485">
        <v>0.74236111111111047</v>
      </c>
      <c r="H5780" s="182">
        <v>0.84374999999999956</v>
      </c>
      <c r="I5780" s="485">
        <v>0.91458333333333208</v>
      </c>
      <c r="J5780" s="182"/>
      <c r="K5780" s="485"/>
      <c r="L5780" s="1386"/>
      <c r="M5780" s="1386"/>
      <c r="N5780" s="1386"/>
      <c r="O5780" s="1386"/>
      <c r="P5780" s="1386"/>
      <c r="Q5780" s="1386"/>
      <c r="R5780" s="68"/>
      <c r="S5780" s="69"/>
      <c r="T5780" s="1376"/>
      <c r="U5780" s="1380"/>
      <c r="V5780" s="1406"/>
      <c r="W5780" s="1406"/>
      <c r="Z5780" s="1393"/>
      <c r="AA5780" s="1425" t="s">
        <v>2238</v>
      </c>
    </row>
    <row r="5781" spans="1:27" s="1425" customFormat="1" ht="24.75" customHeight="1" x14ac:dyDescent="0.15">
      <c r="A5781" s="1342">
        <v>15</v>
      </c>
      <c r="B5781" s="1386"/>
      <c r="C5781" s="1386"/>
      <c r="D5781" s="1386"/>
      <c r="E5781" s="1386"/>
      <c r="F5781" s="1386"/>
      <c r="G5781" s="1386"/>
      <c r="H5781" s="1386"/>
      <c r="I5781" s="1386"/>
      <c r="J5781" s="1386"/>
      <c r="K5781" s="1386"/>
      <c r="L5781" s="1386"/>
      <c r="M5781" s="1386"/>
      <c r="N5781" s="1386"/>
      <c r="O5781" s="1386"/>
      <c r="P5781" s="1386"/>
      <c r="Q5781" s="1386"/>
      <c r="R5781" s="68"/>
      <c r="S5781" s="69"/>
      <c r="T5781" s="1376"/>
      <c r="U5781" s="1380"/>
      <c r="V5781" s="1406"/>
      <c r="W5781" s="1406"/>
      <c r="Z5781" s="1393"/>
    </row>
    <row r="5782" spans="1:27" s="1425" customFormat="1" ht="24.75" customHeight="1" x14ac:dyDescent="0.15">
      <c r="A5782" s="1342">
        <v>16</v>
      </c>
      <c r="B5782" s="1386"/>
      <c r="C5782" s="1386"/>
      <c r="D5782" s="1386"/>
      <c r="E5782" s="1386"/>
      <c r="F5782" s="1386"/>
      <c r="G5782" s="1386"/>
      <c r="H5782" s="1386"/>
      <c r="I5782" s="1386"/>
      <c r="J5782" s="1386"/>
      <c r="K5782" s="1386"/>
      <c r="L5782" s="1386"/>
      <c r="M5782" s="1386"/>
      <c r="N5782" s="1386"/>
      <c r="O5782" s="1386"/>
      <c r="P5782" s="1386"/>
      <c r="Q5782" s="1386"/>
      <c r="R5782" s="68"/>
      <c r="S5782" s="69"/>
      <c r="T5782" s="1376"/>
      <c r="U5782" s="1380"/>
      <c r="V5782" s="1406"/>
      <c r="W5782" s="1406"/>
      <c r="Z5782" s="1393"/>
    </row>
    <row r="5783" spans="1:27" s="1425" customFormat="1" ht="24.75" customHeight="1" x14ac:dyDescent="0.15">
      <c r="A5783" s="1342">
        <v>17</v>
      </c>
      <c r="B5783" s="1386"/>
      <c r="C5783" s="1386"/>
      <c r="D5783" s="1386"/>
      <c r="E5783" s="1386"/>
      <c r="F5783" s="1386"/>
      <c r="G5783" s="1386"/>
      <c r="H5783" s="1386"/>
      <c r="I5783" s="1386"/>
      <c r="J5783" s="1386"/>
      <c r="K5783" s="1386"/>
      <c r="L5783" s="1386"/>
      <c r="M5783" s="1386"/>
      <c r="N5783" s="1386"/>
      <c r="O5783" s="1386"/>
      <c r="P5783" s="1386"/>
      <c r="Q5783" s="1386"/>
      <c r="R5783" s="68"/>
      <c r="S5783" s="69"/>
      <c r="T5783" s="1376"/>
      <c r="U5783" s="1380"/>
      <c r="V5783" s="1406"/>
      <c r="W5783" s="1406"/>
      <c r="Z5783" s="1393"/>
    </row>
    <row r="5784" spans="1:27" s="1425" customFormat="1" ht="24.75" customHeight="1" x14ac:dyDescent="0.15">
      <c r="A5784" s="1342">
        <v>18</v>
      </c>
      <c r="B5784" s="1386"/>
      <c r="C5784" s="1386"/>
      <c r="D5784" s="1386"/>
      <c r="E5784" s="1386"/>
      <c r="F5784" s="1386"/>
      <c r="G5784" s="1386"/>
      <c r="H5784" s="1386"/>
      <c r="I5784" s="1386"/>
      <c r="J5784" s="1386"/>
      <c r="K5784" s="1386"/>
      <c r="L5784" s="1386"/>
      <c r="M5784" s="1386"/>
      <c r="N5784" s="1386"/>
      <c r="O5784" s="1386"/>
      <c r="P5784" s="1386"/>
      <c r="Q5784" s="1386"/>
      <c r="R5784" s="68"/>
      <c r="S5784" s="69"/>
      <c r="T5784" s="1376"/>
      <c r="U5784" s="1380"/>
      <c r="V5784" s="1406"/>
      <c r="W5784" s="1406"/>
      <c r="Z5784" s="1393"/>
    </row>
    <row r="5785" spans="1:27" s="1425" customFormat="1" ht="24.75" customHeight="1" x14ac:dyDescent="0.15">
      <c r="A5785" s="1342">
        <v>19</v>
      </c>
      <c r="B5785" s="1386"/>
      <c r="C5785" s="1386"/>
      <c r="D5785" s="1386"/>
      <c r="E5785" s="1386"/>
      <c r="F5785" s="1386"/>
      <c r="G5785" s="1386"/>
      <c r="H5785" s="1386"/>
      <c r="I5785" s="1386"/>
      <c r="J5785" s="1386"/>
      <c r="K5785" s="1386"/>
      <c r="L5785" s="1386"/>
      <c r="M5785" s="1386"/>
      <c r="N5785" s="1386"/>
      <c r="O5785" s="1386"/>
      <c r="P5785" s="1386"/>
      <c r="Q5785" s="1386"/>
      <c r="R5785" s="1373"/>
      <c r="S5785" s="69"/>
      <c r="T5785" s="1376"/>
      <c r="U5785" s="1380"/>
      <c r="V5785" s="1406"/>
      <c r="W5785" s="1406"/>
      <c r="Z5785" s="1393"/>
    </row>
    <row r="5786" spans="1:27" s="1425" customFormat="1" ht="24.75" customHeight="1" x14ac:dyDescent="0.15">
      <c r="A5786" s="1342">
        <v>20</v>
      </c>
      <c r="B5786" s="1386"/>
      <c r="C5786" s="1386"/>
      <c r="D5786" s="1386"/>
      <c r="E5786" s="1386"/>
      <c r="F5786" s="1386"/>
      <c r="G5786" s="1386"/>
      <c r="H5786" s="1386"/>
      <c r="I5786" s="1386"/>
      <c r="J5786" s="1386"/>
      <c r="K5786" s="1386"/>
      <c r="L5786" s="1386"/>
      <c r="M5786" s="1368"/>
      <c r="N5786" s="1368"/>
      <c r="O5786" s="1368"/>
      <c r="P5786" s="1368"/>
      <c r="Q5786" s="1368"/>
      <c r="R5786" s="1372"/>
      <c r="S5786" s="1369"/>
      <c r="T5786" s="1376"/>
      <c r="U5786" s="1380"/>
      <c r="V5786" s="1406"/>
      <c r="W5786" s="1406"/>
      <c r="Z5786" s="1393"/>
    </row>
    <row r="5787" spans="1:27" s="1425" customFormat="1" ht="24.75" customHeight="1" x14ac:dyDescent="0.15">
      <c r="A5787" s="1447">
        <v>21</v>
      </c>
      <c r="B5787" s="1386"/>
      <c r="C5787" s="1386"/>
      <c r="D5787" s="1386"/>
      <c r="E5787" s="1386"/>
      <c r="F5787" s="1386"/>
      <c r="G5787" s="1386"/>
      <c r="H5787" s="1386"/>
      <c r="I5787" s="1386"/>
      <c r="J5787" s="1386"/>
      <c r="K5787" s="1386"/>
      <c r="L5787" s="1386"/>
      <c r="M5787" s="1369"/>
      <c r="N5787" s="1369"/>
      <c r="O5787" s="1369"/>
      <c r="P5787" s="1369"/>
      <c r="Q5787" s="1369"/>
      <c r="R5787" s="1369"/>
      <c r="S5787" s="1369"/>
      <c r="T5787" s="1376"/>
      <c r="U5787" s="1380"/>
      <c r="V5787" s="1406"/>
      <c r="W5787" s="1406"/>
      <c r="Z5787" s="1393"/>
    </row>
    <row r="5788" spans="1:27" s="1425" customFormat="1" ht="24.75" customHeight="1" x14ac:dyDescent="0.15">
      <c r="A5788" s="1447">
        <v>22</v>
      </c>
      <c r="B5788" s="1386"/>
      <c r="C5788" s="1386"/>
      <c r="D5788" s="1386"/>
      <c r="E5788" s="1386"/>
      <c r="F5788" s="1386"/>
      <c r="G5788" s="1386"/>
      <c r="H5788" s="1386"/>
      <c r="I5788" s="1386"/>
      <c r="J5788" s="1386"/>
      <c r="K5788" s="1386"/>
      <c r="L5788" s="1386"/>
      <c r="M5788" s="1369"/>
      <c r="N5788" s="1369"/>
      <c r="O5788" s="1369"/>
      <c r="P5788" s="1369"/>
      <c r="Q5788" s="1369"/>
      <c r="R5788" s="1369"/>
      <c r="S5788" s="1369"/>
      <c r="T5788" s="1376"/>
      <c r="U5788" s="1380"/>
      <c r="V5788" s="1406"/>
      <c r="W5788" s="1406"/>
      <c r="Z5788" s="1393"/>
    </row>
    <row r="5789" spans="1:27" s="1425" customFormat="1" ht="24.75" customHeight="1" x14ac:dyDescent="0.15">
      <c r="A5789" s="1447">
        <v>23</v>
      </c>
      <c r="B5789" s="1386"/>
      <c r="C5789" s="1386"/>
      <c r="D5789" s="1386"/>
      <c r="E5789" s="1386"/>
      <c r="F5789" s="1386"/>
      <c r="G5789" s="1386"/>
      <c r="H5789" s="1386"/>
      <c r="I5789" s="1386"/>
      <c r="J5789" s="1386"/>
      <c r="K5789" s="1386"/>
      <c r="L5789" s="1386"/>
      <c r="M5789" s="1369"/>
      <c r="N5789" s="1369"/>
      <c r="O5789" s="1369"/>
      <c r="P5789" s="1369"/>
      <c r="Q5789" s="1369"/>
      <c r="R5789" s="1369"/>
      <c r="S5789" s="1369"/>
      <c r="T5789" s="1376"/>
      <c r="U5789" s="1380"/>
      <c r="V5789" s="1406"/>
      <c r="W5789" s="1406"/>
      <c r="Z5789" s="1393"/>
    </row>
    <row r="5790" spans="1:27" s="1425" customFormat="1" ht="24.75" customHeight="1" x14ac:dyDescent="0.15">
      <c r="A5790" s="1447">
        <v>24</v>
      </c>
      <c r="B5790" s="1386"/>
      <c r="C5790" s="1386"/>
      <c r="D5790" s="1386"/>
      <c r="E5790" s="1386"/>
      <c r="F5790" s="1386"/>
      <c r="G5790" s="1386"/>
      <c r="H5790" s="1386"/>
      <c r="I5790" s="1386"/>
      <c r="J5790" s="1386"/>
      <c r="K5790" s="1386"/>
      <c r="L5790" s="1386"/>
      <c r="M5790" s="1369"/>
      <c r="N5790" s="1369"/>
      <c r="O5790" s="1369"/>
      <c r="P5790" s="1369"/>
      <c r="Q5790" s="1369"/>
      <c r="R5790" s="1369"/>
      <c r="S5790" s="1369"/>
      <c r="T5790" s="1376"/>
      <c r="U5790" s="1380"/>
      <c r="V5790" s="1406"/>
      <c r="W5790" s="1406"/>
      <c r="Z5790" s="1393"/>
    </row>
    <row r="5791" spans="1:27" s="1425" customFormat="1" ht="24.75" customHeight="1" x14ac:dyDescent="0.15">
      <c r="A5791" s="1447">
        <v>25</v>
      </c>
      <c r="B5791" s="1386"/>
      <c r="C5791" s="1386"/>
      <c r="D5791" s="1386"/>
      <c r="E5791" s="1386"/>
      <c r="F5791" s="1386"/>
      <c r="G5791" s="1386"/>
      <c r="H5791" s="1386"/>
      <c r="I5791" s="1386"/>
      <c r="J5791" s="1386"/>
      <c r="K5791" s="1386"/>
      <c r="L5791" s="1386"/>
      <c r="M5791" s="1369"/>
      <c r="N5791" s="1369"/>
      <c r="O5791" s="1369"/>
      <c r="P5791" s="1369"/>
      <c r="Q5791" s="1369"/>
      <c r="R5791" s="1369"/>
      <c r="S5791" s="1369"/>
      <c r="T5791" s="1376"/>
      <c r="U5791" s="1380"/>
      <c r="V5791" s="1406"/>
      <c r="W5791" s="1406"/>
      <c r="Z5791" s="1393"/>
    </row>
    <row r="5792" spans="1:27" s="1425" customFormat="1" ht="24.75" customHeight="1" x14ac:dyDescent="0.15">
      <c r="A5792" s="1447">
        <v>26</v>
      </c>
      <c r="B5792" s="1386"/>
      <c r="C5792" s="1386"/>
      <c r="D5792" s="1386"/>
      <c r="E5792" s="1386"/>
      <c r="F5792" s="1386"/>
      <c r="G5792" s="1386"/>
      <c r="H5792" s="1386"/>
      <c r="I5792" s="1386"/>
      <c r="J5792" s="1386"/>
      <c r="K5792" s="1386"/>
      <c r="L5792" s="1386"/>
      <c r="M5792" s="1369"/>
      <c r="N5792" s="1369"/>
      <c r="O5792" s="1369"/>
      <c r="P5792" s="1369"/>
      <c r="Q5792" s="1369"/>
      <c r="R5792" s="1369"/>
      <c r="S5792" s="1369"/>
      <c r="T5792" s="1376"/>
      <c r="U5792" s="1380"/>
      <c r="V5792" s="1406"/>
      <c r="W5792" s="1406"/>
      <c r="Z5792" s="1393"/>
    </row>
    <row r="5793" spans="1:27" s="1425" customFormat="1" ht="24.75" customHeight="1" x14ac:dyDescent="0.15">
      <c r="A5793" s="1447">
        <v>27</v>
      </c>
      <c r="B5793" s="1386"/>
      <c r="C5793" s="1386"/>
      <c r="D5793" s="1386"/>
      <c r="E5793" s="1386"/>
      <c r="F5793" s="1386"/>
      <c r="G5793" s="1386"/>
      <c r="H5793" s="1386"/>
      <c r="I5793" s="1386"/>
      <c r="J5793" s="1386"/>
      <c r="K5793" s="1386"/>
      <c r="L5793" s="1386"/>
      <c r="M5793" s="1369"/>
      <c r="N5793" s="1369"/>
      <c r="O5793" s="1369"/>
      <c r="P5793" s="1369"/>
      <c r="Q5793" s="1369"/>
      <c r="R5793" s="1369"/>
      <c r="S5793" s="1369"/>
      <c r="T5793" s="1376"/>
      <c r="U5793" s="1380"/>
      <c r="V5793" s="1406"/>
      <c r="W5793" s="1406"/>
      <c r="Z5793" s="1393"/>
    </row>
    <row r="5794" spans="1:27" s="1425" customFormat="1" ht="24.75" customHeight="1" x14ac:dyDescent="0.15">
      <c r="A5794" s="1447">
        <v>28</v>
      </c>
      <c r="B5794" s="1369"/>
      <c r="C5794" s="1369"/>
      <c r="D5794" s="1369"/>
      <c r="E5794" s="1369"/>
      <c r="F5794" s="1369"/>
      <c r="G5794" s="1369"/>
      <c r="H5794" s="1369"/>
      <c r="I5794" s="1369"/>
      <c r="J5794" s="1369"/>
      <c r="K5794" s="1369"/>
      <c r="L5794" s="1369"/>
      <c r="M5794" s="1369"/>
      <c r="N5794" s="1369"/>
      <c r="O5794" s="1369"/>
      <c r="P5794" s="1369"/>
      <c r="Q5794" s="1369"/>
      <c r="R5794" s="1369"/>
      <c r="S5794" s="1369"/>
      <c r="T5794" s="1376"/>
      <c r="U5794" s="1380"/>
      <c r="V5794" s="1406"/>
      <c r="W5794" s="1406"/>
      <c r="Z5794" s="1393"/>
    </row>
    <row r="5795" spans="1:27" s="1425" customFormat="1" ht="24.75" customHeight="1" x14ac:dyDescent="0.15">
      <c r="A5795" s="1447">
        <v>29</v>
      </c>
      <c r="B5795" s="1369"/>
      <c r="C5795" s="1369"/>
      <c r="D5795" s="1369"/>
      <c r="E5795" s="1369"/>
      <c r="F5795" s="1369"/>
      <c r="G5795" s="1369"/>
      <c r="H5795" s="1369"/>
      <c r="I5795" s="1369"/>
      <c r="J5795" s="1369"/>
      <c r="K5795" s="1369"/>
      <c r="L5795" s="1369"/>
      <c r="M5795" s="1369"/>
      <c r="N5795" s="1369"/>
      <c r="O5795" s="1369"/>
      <c r="P5795" s="1369"/>
      <c r="Q5795" s="1369"/>
      <c r="R5795" s="1369"/>
      <c r="S5795" s="1369"/>
      <c r="T5795" s="1376"/>
      <c r="U5795" s="1380"/>
      <c r="V5795" s="1406"/>
      <c r="W5795" s="1406"/>
      <c r="Z5795" s="1393"/>
    </row>
    <row r="5796" spans="1:27" s="1425" customFormat="1" ht="24.75" customHeight="1" x14ac:dyDescent="0.15">
      <c r="A5796" s="1447">
        <v>30</v>
      </c>
      <c r="B5796" s="1387"/>
      <c r="C5796" s="1387"/>
      <c r="D5796" s="1387"/>
      <c r="E5796" s="1387"/>
      <c r="F5796" s="1387"/>
      <c r="G5796" s="1387"/>
      <c r="H5796" s="1387"/>
      <c r="I5796" s="1387"/>
      <c r="J5796" s="1387"/>
      <c r="K5796" s="1387"/>
      <c r="L5796" s="1387"/>
      <c r="M5796" s="1387"/>
      <c r="N5796" s="1387"/>
      <c r="O5796" s="1387"/>
      <c r="P5796" s="1387"/>
      <c r="Q5796" s="1387"/>
      <c r="R5796" s="1387"/>
      <c r="S5796" s="1387"/>
      <c r="T5796" s="1388"/>
      <c r="U5796" s="1389"/>
      <c r="V5796" s="1406"/>
      <c r="W5796" s="1406"/>
      <c r="Z5796" s="1393"/>
    </row>
    <row r="5797" spans="1:27" s="1425" customFormat="1" ht="24.75" customHeight="1" x14ac:dyDescent="0.15">
      <c r="A5797" s="1447">
        <v>31</v>
      </c>
      <c r="B5797" s="1387"/>
      <c r="C5797" s="1387"/>
      <c r="D5797" s="1387"/>
      <c r="E5797" s="1387"/>
      <c r="F5797" s="1387"/>
      <c r="G5797" s="1387"/>
      <c r="H5797" s="1387"/>
      <c r="I5797" s="1387"/>
      <c r="J5797" s="1387"/>
      <c r="K5797" s="1387"/>
      <c r="L5797" s="1387"/>
      <c r="M5797" s="1387"/>
      <c r="N5797" s="1387"/>
      <c r="O5797" s="1387"/>
      <c r="P5797" s="1387"/>
      <c r="Q5797" s="1387"/>
      <c r="R5797" s="1387"/>
      <c r="S5797" s="1387"/>
      <c r="T5797" s="1388"/>
      <c r="U5797" s="1389"/>
      <c r="V5797" s="1406"/>
      <c r="W5797" s="1406"/>
      <c r="Z5797" s="1393"/>
    </row>
    <row r="5798" spans="1:27" s="1425" customFormat="1" ht="24.75" customHeight="1" x14ac:dyDescent="0.15">
      <c r="A5798" s="1447">
        <v>32</v>
      </c>
      <c r="B5798" s="1387"/>
      <c r="C5798" s="1387"/>
      <c r="D5798" s="1387"/>
      <c r="E5798" s="1387"/>
      <c r="F5798" s="1387"/>
      <c r="G5798" s="1387"/>
      <c r="H5798" s="1387"/>
      <c r="I5798" s="1387"/>
      <c r="J5798" s="1387"/>
      <c r="K5798" s="1387"/>
      <c r="L5798" s="1387"/>
      <c r="M5798" s="1387"/>
      <c r="N5798" s="1387"/>
      <c r="O5798" s="1387"/>
      <c r="P5798" s="1387"/>
      <c r="Q5798" s="1387"/>
      <c r="R5798" s="1387"/>
      <c r="S5798" s="1387"/>
      <c r="T5798" s="1388"/>
      <c r="U5798" s="1389"/>
      <c r="V5798" s="1406"/>
      <c r="W5798" s="1406"/>
      <c r="Z5798" s="1393"/>
    </row>
    <row r="5799" spans="1:27" s="1425" customFormat="1" ht="24.75" customHeight="1" thickBot="1" x14ac:dyDescent="0.2">
      <c r="A5799" s="1447">
        <v>33</v>
      </c>
      <c r="B5799" s="1374"/>
      <c r="C5799" s="1374"/>
      <c r="D5799" s="1374"/>
      <c r="E5799" s="1374"/>
      <c r="F5799" s="1374"/>
      <c r="G5799" s="1374"/>
      <c r="H5799" s="1374"/>
      <c r="I5799" s="1374"/>
      <c r="J5799" s="1374"/>
      <c r="K5799" s="1374"/>
      <c r="L5799" s="1374"/>
      <c r="M5799" s="1374"/>
      <c r="N5799" s="1374"/>
      <c r="O5799" s="1374"/>
      <c r="P5799" s="1374"/>
      <c r="Q5799" s="1374"/>
      <c r="R5799" s="1374"/>
      <c r="S5799" s="1374"/>
      <c r="T5799" s="1382"/>
      <c r="U5799" s="1383"/>
      <c r="V5799" s="1406"/>
      <c r="W5799" s="1406"/>
      <c r="Z5799" s="1393"/>
    </row>
    <row r="5800" spans="1:27" s="1425" customFormat="1" ht="20.100000000000001" customHeight="1" thickBot="1" x14ac:dyDescent="0.2">
      <c r="A5800" s="1522" t="s">
        <v>1996</v>
      </c>
      <c r="B5800" s="1523"/>
      <c r="C5800" s="1492" t="s">
        <v>2244</v>
      </c>
      <c r="D5800" s="1492"/>
      <c r="E5800" s="1492"/>
      <c r="F5800" s="1493"/>
      <c r="G5800" s="1375"/>
      <c r="H5800" s="1375"/>
      <c r="I5800" s="1375"/>
      <c r="J5800" s="1375"/>
      <c r="K5800" s="1375"/>
      <c r="L5800" s="1375"/>
      <c r="M5800" s="1375"/>
      <c r="N5800" s="1375"/>
      <c r="O5800" s="1375"/>
      <c r="P5800" s="1375"/>
      <c r="Q5800" s="1375"/>
      <c r="R5800" s="1375"/>
      <c r="S5800" s="1375"/>
      <c r="T5800" s="1401"/>
      <c r="U5800" s="1401"/>
      <c r="V5800" s="1406"/>
      <c r="W5800" s="1406"/>
      <c r="Z5800" s="1393"/>
    </row>
    <row r="5801" spans="1:27" s="751" customFormat="1" ht="31.5" customHeight="1" thickBot="1" x14ac:dyDescent="0.2">
      <c r="A5801" s="1476" t="s">
        <v>653</v>
      </c>
      <c r="B5801" s="1477"/>
      <c r="C5801" s="1477"/>
      <c r="D5801" s="1477"/>
      <c r="E5801" s="1478"/>
      <c r="F5801" s="602" t="s">
        <v>1766</v>
      </c>
      <c r="G5801" s="1"/>
      <c r="H5801" s="1479" t="s">
        <v>654</v>
      </c>
      <c r="I5801" s="1480"/>
      <c r="J5801" s="1480"/>
      <c r="K5801" s="5" t="s">
        <v>1440</v>
      </c>
      <c r="L5801" s="1457" t="s">
        <v>1512</v>
      </c>
      <c r="M5801" s="1457"/>
      <c r="N5801" s="1458"/>
      <c r="O5801" s="1"/>
      <c r="P5801" s="6"/>
      <c r="Q5801" s="6"/>
      <c r="R5801" s="6"/>
      <c r="S5801" s="1"/>
      <c r="T5801" s="1467" t="s">
        <v>1419</v>
      </c>
      <c r="U5801" s="1468"/>
      <c r="V5801" s="610">
        <f>V5803/V5808</f>
        <v>1.6699735449735447E-2</v>
      </c>
      <c r="W5801" s="610">
        <f>W5803/W5808</f>
        <v>1.6699735449735447E-2</v>
      </c>
      <c r="X5801" s="678">
        <f>AVERAGE(V5801,W5801)</f>
        <v>1.6699735449735447E-2</v>
      </c>
      <c r="Y5801" s="380" t="s">
        <v>184</v>
      </c>
      <c r="Z5801" s="381">
        <f>ROUND(X5801*1440,0)/1440</f>
        <v>1.6666666666666666E-2</v>
      </c>
    </row>
    <row r="5802" spans="1:27" s="751" customFormat="1" ht="9" customHeight="1" thickBot="1" x14ac:dyDescent="0.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534"/>
      <c r="U5802" s="534"/>
      <c r="V5802" s="610">
        <v>0.23611111111111113</v>
      </c>
      <c r="W5802" s="610">
        <v>0.23611111111111113</v>
      </c>
      <c r="Z5802" s="104"/>
    </row>
    <row r="5803" spans="1:27" s="751" customFormat="1" ht="20.100000000000001" customHeight="1" thickBot="1" x14ac:dyDescent="0.2">
      <c r="A5803" s="1495" t="s">
        <v>1423</v>
      </c>
      <c r="B5803" s="1483"/>
      <c r="C5803" s="1483" t="s">
        <v>1456</v>
      </c>
      <c r="D5803" s="1483"/>
      <c r="E5803" s="1484"/>
      <c r="F5803" s="1534"/>
      <c r="G5803" s="1535"/>
      <c r="H5803" s="1535"/>
      <c r="I5803" s="1535"/>
      <c r="J5803" s="190"/>
      <c r="K5803" s="1"/>
      <c r="L5803" s="1"/>
      <c r="M5803" s="1"/>
      <c r="N5803" s="1463" t="s">
        <v>1424</v>
      </c>
      <c r="O5803" s="1464"/>
      <c r="P5803" s="1536">
        <f>MINUTE(Z5801)</f>
        <v>24</v>
      </c>
      <c r="Q5803" s="1537"/>
      <c r="R5803" s="1"/>
      <c r="S5803" s="7" t="s">
        <v>1425</v>
      </c>
      <c r="T5803" s="1459">
        <v>7.0833333333333331E-2</v>
      </c>
      <c r="U5803" s="1460"/>
      <c r="V5803" s="610">
        <f>V5804-V5802</f>
        <v>0.70138888888888884</v>
      </c>
      <c r="W5803" s="610">
        <f>W5804-W5802</f>
        <v>0.70138888888888884</v>
      </c>
      <c r="Z5803" s="104"/>
    </row>
    <row r="5804" spans="1:27" s="751" customFormat="1" ht="9" customHeight="1" thickBot="1" x14ac:dyDescent="0.2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534"/>
      <c r="U5804" s="534"/>
      <c r="V5804" s="610">
        <v>0.9375</v>
      </c>
      <c r="W5804" s="610">
        <v>0.9375</v>
      </c>
      <c r="Z5804" s="104"/>
    </row>
    <row r="5805" spans="1:27" s="751" customFormat="1" ht="20.100000000000001" customHeight="1" x14ac:dyDescent="0.15">
      <c r="A5805" s="1499" t="s">
        <v>1426</v>
      </c>
      <c r="B5805" s="1494">
        <v>1</v>
      </c>
      <c r="C5805" s="1494"/>
      <c r="D5805" s="1494">
        <v>2</v>
      </c>
      <c r="E5805" s="1494"/>
      <c r="F5805" s="1494">
        <v>3</v>
      </c>
      <c r="G5805" s="1494"/>
      <c r="H5805" s="1494">
        <v>4</v>
      </c>
      <c r="I5805" s="1494"/>
      <c r="J5805" s="1494">
        <v>5</v>
      </c>
      <c r="K5805" s="1494"/>
      <c r="L5805" s="1494">
        <v>6</v>
      </c>
      <c r="M5805" s="1494"/>
      <c r="N5805" s="1494">
        <v>7</v>
      </c>
      <c r="O5805" s="1494"/>
      <c r="P5805" s="1494">
        <v>8</v>
      </c>
      <c r="Q5805" s="1494"/>
      <c r="R5805" s="1494">
        <v>9</v>
      </c>
      <c r="S5805" s="1494"/>
      <c r="T5805" s="1501">
        <v>10</v>
      </c>
      <c r="U5805" s="1502"/>
      <c r="V5805" s="534"/>
      <c r="W5805" s="534"/>
      <c r="Z5805" s="104"/>
    </row>
    <row r="5806" spans="1:27" s="751" customFormat="1" ht="20.100000000000001" customHeight="1" x14ac:dyDescent="0.15">
      <c r="A5806" s="1500"/>
      <c r="B5806" s="9" t="s">
        <v>1511</v>
      </c>
      <c r="C5806" s="9" t="s">
        <v>1512</v>
      </c>
      <c r="D5806" s="9" t="s">
        <v>1511</v>
      </c>
      <c r="E5806" s="9" t="s">
        <v>1512</v>
      </c>
      <c r="F5806" s="9" t="s">
        <v>1511</v>
      </c>
      <c r="G5806" s="9" t="s">
        <v>1512</v>
      </c>
      <c r="H5806" s="9" t="s">
        <v>1511</v>
      </c>
      <c r="I5806" s="9" t="s">
        <v>1512</v>
      </c>
      <c r="J5806" s="9" t="s">
        <v>1511</v>
      </c>
      <c r="K5806" s="9" t="s">
        <v>1512</v>
      </c>
      <c r="L5806" s="9"/>
      <c r="M5806" s="9"/>
      <c r="N5806" s="9"/>
      <c r="O5806" s="9"/>
      <c r="P5806" s="9"/>
      <c r="Q5806" s="9"/>
      <c r="R5806" s="9"/>
      <c r="S5806" s="9"/>
      <c r="T5806" s="10"/>
      <c r="U5806" s="16"/>
      <c r="V5806" s="534"/>
      <c r="W5806" s="534"/>
      <c r="Z5806" s="104"/>
    </row>
    <row r="5807" spans="1:27" s="751" customFormat="1" ht="24.75" customHeight="1" x14ac:dyDescent="0.15">
      <c r="A5807" s="117">
        <v>1</v>
      </c>
      <c r="B5807" s="102"/>
      <c r="C5807" s="346" t="s">
        <v>76</v>
      </c>
      <c r="D5807" s="102">
        <v>0.31111111111111112</v>
      </c>
      <c r="E5807" s="102">
        <v>0.3923611111111111</v>
      </c>
      <c r="F5807" s="102">
        <v>0.48611111111111105</v>
      </c>
      <c r="G5807" s="102">
        <v>0.56597222222222232</v>
      </c>
      <c r="H5807" s="102">
        <v>0.65972222222222265</v>
      </c>
      <c r="I5807" s="102">
        <v>0.74236111111111169</v>
      </c>
      <c r="J5807" s="102">
        <v>0.83333333333333426</v>
      </c>
      <c r="K5807" s="102">
        <v>0.92013888888888995</v>
      </c>
      <c r="L5807" s="40"/>
      <c r="M5807" s="40"/>
      <c r="N5807" s="40"/>
      <c r="O5807" s="40"/>
      <c r="P5807" s="40"/>
      <c r="Q5807" s="40"/>
      <c r="R5807" s="68"/>
      <c r="S5807" s="69"/>
      <c r="T5807" s="14"/>
      <c r="U5807" s="20"/>
      <c r="V5807" s="21">
        <f>COUNTA(B5807:U5839)</f>
        <v>84</v>
      </c>
      <c r="W5807" s="22">
        <f>V5807/10/2</f>
        <v>4.2</v>
      </c>
      <c r="Z5807" s="104"/>
      <c r="AA5807" s="751" t="s">
        <v>1513</v>
      </c>
    </row>
    <row r="5808" spans="1:27" s="751" customFormat="1" ht="24.75" customHeight="1" x14ac:dyDescent="0.15">
      <c r="A5808" s="117" t="s">
        <v>1514</v>
      </c>
      <c r="B5808" s="330"/>
      <c r="C5808" s="102">
        <v>0.23611111111111113</v>
      </c>
      <c r="D5808" s="102">
        <v>0.3298611111111111</v>
      </c>
      <c r="E5808" s="102">
        <v>0.40972222222222221</v>
      </c>
      <c r="F5808" s="102">
        <v>0.50347222222222221</v>
      </c>
      <c r="G5808" s="102">
        <v>0.58333333333333348</v>
      </c>
      <c r="H5808" s="102">
        <v>0.67708333333333381</v>
      </c>
      <c r="I5808" s="102">
        <v>0.76111111111111174</v>
      </c>
      <c r="J5808" s="102">
        <v>0.85069444444444542</v>
      </c>
      <c r="K5808" s="102">
        <v>0.93750000000000111</v>
      </c>
      <c r="L5808" s="40"/>
      <c r="M5808" s="3"/>
      <c r="N5808" s="3"/>
      <c r="O5808" s="3"/>
      <c r="P5808" s="3"/>
      <c r="Q5808" s="3"/>
      <c r="R5808" s="68"/>
      <c r="S5808" s="69"/>
      <c r="T5808" s="14"/>
      <c r="U5808" s="20"/>
      <c r="V5808" s="114">
        <f>COUNTA(B5807:B5839,D5807:D5839,F5807:F5839,H5807:H5839,J5807:J5839,L5807:L5839,N5807:N5839,P5807:P5839,R5807:R5839,T5807:T5839)</f>
        <v>42</v>
      </c>
      <c r="W5808" s="114">
        <f>COUNTA(C5807:C5839,E5807:E5839,G5807:G5839,I5807:I5839,K5807:K5839,M5807:M5839,O5807:O5839,Q5807:Q5839,S5807:S5839,U5807:U5839)</f>
        <v>42</v>
      </c>
      <c r="Y5808" s="751">
        <f>(V5808+W5808)/2</f>
        <v>42</v>
      </c>
      <c r="Z5808" s="104"/>
      <c r="AA5808" s="751" t="s">
        <v>1513</v>
      </c>
    </row>
    <row r="5809" spans="1:27" s="751" customFormat="1" ht="24.75" customHeight="1" x14ac:dyDescent="0.15">
      <c r="A5809" s="117">
        <v>3</v>
      </c>
      <c r="B5809" s="331"/>
      <c r="C5809" s="102">
        <v>0.25347222222222227</v>
      </c>
      <c r="D5809" s="102">
        <v>0.34722222222222221</v>
      </c>
      <c r="E5809" s="102">
        <v>0.42708333333333331</v>
      </c>
      <c r="F5809" s="102">
        <v>0.52083333333333337</v>
      </c>
      <c r="G5809" s="102">
        <v>0.60069444444444464</v>
      </c>
      <c r="H5809" s="102">
        <v>0.69444444444444497</v>
      </c>
      <c r="I5809" s="102">
        <v>0.77986111111111178</v>
      </c>
      <c r="J5809" s="102">
        <v>0.86805555555555658</v>
      </c>
      <c r="K5809" s="102"/>
      <c r="L5809" s="40"/>
      <c r="M5809" s="3"/>
      <c r="N5809" s="3"/>
      <c r="O5809" s="3"/>
      <c r="P5809" s="3"/>
      <c r="Q5809" s="3"/>
      <c r="R5809" s="68"/>
      <c r="S5809" s="69"/>
      <c r="T5809" s="14"/>
      <c r="U5809" s="20"/>
      <c r="V5809" s="534"/>
      <c r="W5809" s="534"/>
      <c r="Y5809" s="104" t="s">
        <v>1416</v>
      </c>
      <c r="Z5809" s="104"/>
      <c r="AA5809" s="751" t="s">
        <v>1513</v>
      </c>
    </row>
    <row r="5810" spans="1:27" s="751" customFormat="1" ht="24.75" customHeight="1" x14ac:dyDescent="0.15">
      <c r="A5810" s="117">
        <v>4</v>
      </c>
      <c r="B5810" s="102"/>
      <c r="C5810" s="102">
        <v>0.27083333333333337</v>
      </c>
      <c r="D5810" s="102">
        <v>0.36458333333333331</v>
      </c>
      <c r="E5810" s="102">
        <v>0.44444444444444442</v>
      </c>
      <c r="F5810" s="102">
        <v>0.53819444444444453</v>
      </c>
      <c r="G5810" s="102">
        <v>0.6180555555555558</v>
      </c>
      <c r="H5810" s="102">
        <v>0.71180555555555614</v>
      </c>
      <c r="I5810" s="102">
        <v>0.79861111111111183</v>
      </c>
      <c r="J5810" s="102">
        <v>0.88541666666666774</v>
      </c>
      <c r="K5810" s="102"/>
      <c r="L5810" s="40"/>
      <c r="M5810" s="3"/>
      <c r="N5810" s="3"/>
      <c r="O5810" s="3"/>
      <c r="P5810" s="3"/>
      <c r="Q5810" s="3"/>
      <c r="R5810" s="68"/>
      <c r="S5810" s="69"/>
      <c r="T5810" s="14"/>
      <c r="U5810" s="20"/>
      <c r="V5810" s="61"/>
      <c r="W5810" s="61"/>
      <c r="Z5810" s="104"/>
      <c r="AA5810" s="751" t="s">
        <v>1513</v>
      </c>
    </row>
    <row r="5811" spans="1:27" s="751" customFormat="1" ht="24.75" customHeight="1" x14ac:dyDescent="0.15">
      <c r="A5811" s="117">
        <v>5</v>
      </c>
      <c r="B5811" s="102"/>
      <c r="C5811" s="102">
        <v>0.28819444444444448</v>
      </c>
      <c r="D5811" s="102">
        <v>0.38194444444444442</v>
      </c>
      <c r="E5811" s="102">
        <v>0.46180555555555552</v>
      </c>
      <c r="F5811" s="102">
        <v>0.55555555555555569</v>
      </c>
      <c r="G5811" s="102">
        <v>0.63541666666666696</v>
      </c>
      <c r="H5811" s="102">
        <v>0.7291666666666673</v>
      </c>
      <c r="I5811" s="102">
        <v>0.81597222222222299</v>
      </c>
      <c r="J5811" s="102">
        <v>0.9027777777777789</v>
      </c>
      <c r="K5811" s="102"/>
      <c r="L5811" s="40"/>
      <c r="M5811" s="3"/>
      <c r="N5811" s="3"/>
      <c r="O5811" s="3"/>
      <c r="P5811" s="3"/>
      <c r="Q5811" s="3"/>
      <c r="R5811" s="68"/>
      <c r="S5811" s="69"/>
      <c r="T5811" s="14"/>
      <c r="U5811" s="20"/>
      <c r="V5811" s="61"/>
      <c r="W5811" s="61"/>
      <c r="Z5811" s="104"/>
    </row>
    <row r="5812" spans="1:27" s="751" customFormat="1" ht="24.75" customHeight="1" x14ac:dyDescent="0.15">
      <c r="A5812" s="117">
        <v>6</v>
      </c>
      <c r="B5812" s="704" t="s">
        <v>77</v>
      </c>
      <c r="C5812" s="102">
        <v>0.30555555555555558</v>
      </c>
      <c r="D5812" s="102">
        <v>0.39930555555555552</v>
      </c>
      <c r="E5812" s="102">
        <v>0.47916666666666663</v>
      </c>
      <c r="F5812" s="102">
        <v>0.57291666666666685</v>
      </c>
      <c r="G5812" s="102">
        <v>0.65277777777777812</v>
      </c>
      <c r="H5812" s="102">
        <v>0.74652777777777846</v>
      </c>
      <c r="I5812" s="102">
        <v>0.83333333333333415</v>
      </c>
      <c r="J5812" s="102">
        <v>0.92013888888889006</v>
      </c>
      <c r="K5812" s="102"/>
      <c r="L5812" s="40"/>
      <c r="M5812" s="3"/>
      <c r="N5812" s="3"/>
      <c r="O5812" s="3"/>
      <c r="P5812" s="3"/>
      <c r="Q5812" s="3"/>
      <c r="R5812" s="68"/>
      <c r="S5812" s="69"/>
      <c r="T5812" s="14"/>
      <c r="U5812" s="20"/>
      <c r="V5812" s="61"/>
      <c r="W5812" s="61"/>
      <c r="Z5812" s="104"/>
    </row>
    <row r="5813" spans="1:27" s="751" customFormat="1" ht="24.75" customHeight="1" x14ac:dyDescent="0.15">
      <c r="A5813" s="117" t="s">
        <v>1515</v>
      </c>
      <c r="B5813" s="102">
        <v>0.23611111111111113</v>
      </c>
      <c r="C5813" s="102">
        <v>0.32291666666666669</v>
      </c>
      <c r="D5813" s="102">
        <v>0.41666666666666663</v>
      </c>
      <c r="E5813" s="102">
        <v>0.49652777777777773</v>
      </c>
      <c r="F5813" s="102">
        <v>0.59027777777777801</v>
      </c>
      <c r="G5813" s="102">
        <v>0.67013888888888928</v>
      </c>
      <c r="H5813" s="102">
        <v>0.76388888888888962</v>
      </c>
      <c r="I5813" s="102">
        <v>0.85069444444444531</v>
      </c>
      <c r="J5813" s="102">
        <v>0.93750000000000122</v>
      </c>
      <c r="K5813" s="102"/>
      <c r="L5813" s="40"/>
      <c r="M5813" s="3"/>
      <c r="N5813" s="3"/>
      <c r="O5813" s="3"/>
      <c r="P5813" s="3"/>
      <c r="Q5813" s="3"/>
      <c r="R5813" s="68"/>
      <c r="S5813" s="69"/>
      <c r="T5813" s="14"/>
      <c r="U5813" s="20"/>
      <c r="V5813" s="61"/>
      <c r="W5813" s="61"/>
      <c r="Z5813" s="104"/>
    </row>
    <row r="5814" spans="1:27" s="751" customFormat="1" ht="24.75" customHeight="1" x14ac:dyDescent="0.15">
      <c r="A5814" s="117">
        <v>8</v>
      </c>
      <c r="B5814" s="102">
        <v>0.25486111111111115</v>
      </c>
      <c r="C5814" s="102">
        <v>0.34027777777777779</v>
      </c>
      <c r="D5814" s="102">
        <v>0.43402777777777773</v>
      </c>
      <c r="E5814" s="102">
        <v>0.51388888888888884</v>
      </c>
      <c r="F5814" s="102">
        <v>0.60763888888888917</v>
      </c>
      <c r="G5814" s="102">
        <v>0.68750000000000044</v>
      </c>
      <c r="H5814" s="102">
        <v>0.78125000000000078</v>
      </c>
      <c r="I5814" s="102">
        <v>0.86805555555555647</v>
      </c>
      <c r="J5814" s="102"/>
      <c r="K5814" s="102"/>
      <c r="L5814" s="40"/>
      <c r="M5814" s="3"/>
      <c r="N5814" s="3"/>
      <c r="O5814" s="3"/>
      <c r="P5814" s="3"/>
      <c r="Q5814" s="3"/>
      <c r="R5814" s="68"/>
      <c r="S5814" s="69"/>
      <c r="T5814" s="14"/>
      <c r="U5814" s="20"/>
      <c r="V5814" s="61"/>
      <c r="W5814" s="61"/>
      <c r="Z5814" s="104"/>
    </row>
    <row r="5815" spans="1:27" s="751" customFormat="1" ht="24.75" customHeight="1" x14ac:dyDescent="0.15">
      <c r="A5815" s="117">
        <v>9</v>
      </c>
      <c r="B5815" s="102">
        <v>0.27361111111111114</v>
      </c>
      <c r="C5815" s="102">
        <v>0.3576388888888889</v>
      </c>
      <c r="D5815" s="102">
        <v>0.45138888888888884</v>
      </c>
      <c r="E5815" s="102">
        <v>0.53125</v>
      </c>
      <c r="F5815" s="102">
        <v>0.62500000000000033</v>
      </c>
      <c r="G5815" s="102">
        <v>0.7048611111111116</v>
      </c>
      <c r="H5815" s="102">
        <v>0.79861111111111194</v>
      </c>
      <c r="I5815" s="102">
        <v>0.88541666666666763</v>
      </c>
      <c r="J5815" s="102"/>
      <c r="K5815" s="102"/>
      <c r="L5815" s="40"/>
      <c r="M5815" s="3"/>
      <c r="N5815" s="3"/>
      <c r="O5815" s="3"/>
      <c r="P5815" s="3"/>
      <c r="Q5815" s="3"/>
      <c r="R5815" s="68"/>
      <c r="S5815" s="69"/>
      <c r="T5815" s="14"/>
      <c r="U5815" s="20"/>
      <c r="V5815" s="534"/>
      <c r="W5815" s="534"/>
      <c r="Z5815" s="104"/>
      <c r="AA5815" s="751" t="s">
        <v>1513</v>
      </c>
    </row>
    <row r="5816" spans="1:27" s="751" customFormat="1" ht="24.75" customHeight="1" x14ac:dyDescent="0.15">
      <c r="A5816" s="117" t="s">
        <v>1516</v>
      </c>
      <c r="B5816" s="102">
        <v>0.29236111111111113</v>
      </c>
      <c r="C5816" s="102">
        <v>0.375</v>
      </c>
      <c r="D5816" s="102">
        <v>0.46874999999999994</v>
      </c>
      <c r="E5816" s="102">
        <v>0.54861111111111116</v>
      </c>
      <c r="F5816" s="102">
        <v>0.64236111111111149</v>
      </c>
      <c r="G5816" s="102">
        <v>0.72361111111111165</v>
      </c>
      <c r="H5816" s="102">
        <v>0.8159722222222231</v>
      </c>
      <c r="I5816" s="102">
        <v>0.90277777777777879</v>
      </c>
      <c r="J5816" s="102"/>
      <c r="K5816" s="102"/>
      <c r="L5816" s="40"/>
      <c r="M5816" s="3"/>
      <c r="N5816" s="3"/>
      <c r="O5816" s="3"/>
      <c r="P5816" s="3"/>
      <c r="Q5816" s="3"/>
      <c r="R5816" s="68"/>
      <c r="S5816" s="69"/>
      <c r="T5816" s="14"/>
      <c r="U5816" s="20"/>
      <c r="V5816" s="534"/>
      <c r="W5816" s="534"/>
      <c r="Z5816" s="104"/>
      <c r="AA5816" s="751" t="s">
        <v>1513</v>
      </c>
    </row>
    <row r="5817" spans="1:27" s="751" customFormat="1" ht="24.75" customHeight="1" x14ac:dyDescent="0.15">
      <c r="A5817" s="728">
        <v>11</v>
      </c>
      <c r="B5817" s="40"/>
      <c r="C5817" s="40"/>
      <c r="D5817" s="40"/>
      <c r="E5817" s="40"/>
      <c r="F5817" s="177"/>
      <c r="G5817" s="40"/>
      <c r="H5817" s="455"/>
      <c r="I5817" s="40"/>
      <c r="J5817" s="40"/>
      <c r="K5817" s="40"/>
      <c r="L5817" s="40"/>
      <c r="M5817" s="3"/>
      <c r="N5817" s="3"/>
      <c r="O5817" s="3"/>
      <c r="P5817" s="3"/>
      <c r="Q5817" s="3"/>
      <c r="R5817" s="68"/>
      <c r="S5817" s="69"/>
      <c r="T5817" s="14"/>
      <c r="U5817" s="20"/>
      <c r="V5817" s="534"/>
      <c r="W5817" s="534"/>
      <c r="Z5817" s="104"/>
    </row>
    <row r="5818" spans="1:27" s="751" customFormat="1" ht="24.75" customHeight="1" x14ac:dyDescent="0.15">
      <c r="A5818" s="728">
        <v>12</v>
      </c>
      <c r="B5818" s="3"/>
      <c r="C5818" s="3"/>
      <c r="D5818" s="3"/>
      <c r="E5818" s="3"/>
      <c r="F5818" s="49"/>
      <c r="G5818" s="3"/>
      <c r="H5818" s="50"/>
      <c r="I5818" s="3"/>
      <c r="J5818" s="3"/>
      <c r="K5818" s="3"/>
      <c r="L5818" s="3"/>
      <c r="M5818" s="3"/>
      <c r="N5818" s="3"/>
      <c r="O5818" s="3"/>
      <c r="P5818" s="3"/>
      <c r="Q5818" s="3"/>
      <c r="R5818" s="68"/>
      <c r="S5818" s="69"/>
      <c r="T5818" s="14"/>
      <c r="U5818" s="20"/>
      <c r="V5818" s="534"/>
      <c r="W5818" s="534"/>
      <c r="Z5818" s="104"/>
    </row>
    <row r="5819" spans="1:27" s="751" customFormat="1" ht="24.75" customHeight="1" x14ac:dyDescent="0.15">
      <c r="A5819" s="728">
        <v>13</v>
      </c>
      <c r="B5819" s="3"/>
      <c r="C5819" s="3"/>
      <c r="D5819" s="3"/>
      <c r="E5819" s="3"/>
      <c r="F5819" s="49"/>
      <c r="G5819" s="3"/>
      <c r="H5819" s="50"/>
      <c r="I5819" s="3"/>
      <c r="J5819" s="3"/>
      <c r="K5819" s="3"/>
      <c r="L5819" s="3"/>
      <c r="M5819" s="3"/>
      <c r="N5819" s="3"/>
      <c r="O5819" s="3"/>
      <c r="P5819" s="3"/>
      <c r="Q5819" s="3"/>
      <c r="R5819" s="68"/>
      <c r="S5819" s="69"/>
      <c r="T5819" s="14"/>
      <c r="U5819" s="20"/>
      <c r="V5819" s="534"/>
      <c r="W5819" s="534"/>
      <c r="Z5819" s="104"/>
    </row>
    <row r="5820" spans="1:27" s="751" customFormat="1" ht="24.75" customHeight="1" x14ac:dyDescent="0.15">
      <c r="A5820" s="728">
        <v>14</v>
      </c>
      <c r="B5820" s="3"/>
      <c r="C5820" s="3"/>
      <c r="D5820" s="3"/>
      <c r="E5820" s="3"/>
      <c r="F5820" s="49"/>
      <c r="G5820" s="3"/>
      <c r="H5820" s="50"/>
      <c r="I5820" s="3"/>
      <c r="J5820" s="3"/>
      <c r="K5820" s="3"/>
      <c r="L5820" s="3"/>
      <c r="M5820" s="3"/>
      <c r="N5820" s="3"/>
      <c r="O5820" s="3"/>
      <c r="P5820" s="3"/>
      <c r="Q5820" s="3"/>
      <c r="R5820" s="68"/>
      <c r="S5820" s="69"/>
      <c r="T5820" s="14"/>
      <c r="U5820" s="20"/>
      <c r="V5820" s="534"/>
      <c r="W5820" s="534"/>
      <c r="Z5820" s="104"/>
    </row>
    <row r="5821" spans="1:27" s="751" customFormat="1" ht="24.75" customHeight="1" x14ac:dyDescent="0.15">
      <c r="A5821" s="728">
        <v>15</v>
      </c>
      <c r="B5821" s="3"/>
      <c r="C5821" s="3"/>
      <c r="D5821" s="3"/>
      <c r="E5821" s="3"/>
      <c r="F5821" s="49"/>
      <c r="G5821" s="3"/>
      <c r="H5821" s="50"/>
      <c r="I5821" s="3"/>
      <c r="J5821" s="3"/>
      <c r="K5821" s="3"/>
      <c r="L5821" s="3"/>
      <c r="M5821" s="3"/>
      <c r="N5821" s="3"/>
      <c r="O5821" s="3"/>
      <c r="P5821" s="3"/>
      <c r="Q5821" s="3"/>
      <c r="R5821" s="68"/>
      <c r="S5821" s="69"/>
      <c r="T5821" s="14"/>
      <c r="U5821" s="20"/>
      <c r="V5821" s="534"/>
      <c r="W5821" s="534"/>
      <c r="Z5821" s="104"/>
    </row>
    <row r="5822" spans="1:27" s="751" customFormat="1" ht="24.75" customHeight="1" x14ac:dyDescent="0.15">
      <c r="A5822" s="728">
        <v>16</v>
      </c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40"/>
      <c r="O5822" s="40"/>
      <c r="P5822" s="40"/>
      <c r="Q5822" s="40"/>
      <c r="R5822" s="68"/>
      <c r="S5822" s="69"/>
      <c r="T5822" s="14"/>
      <c r="U5822" s="20"/>
      <c r="V5822" s="534"/>
      <c r="W5822" s="534"/>
      <c r="Z5822" s="104"/>
    </row>
    <row r="5823" spans="1:27" s="751" customFormat="1" ht="24.75" customHeight="1" x14ac:dyDescent="0.15">
      <c r="A5823" s="728">
        <v>17</v>
      </c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40"/>
      <c r="O5823" s="40"/>
      <c r="P5823" s="40"/>
      <c r="Q5823" s="40"/>
      <c r="R5823" s="68"/>
      <c r="S5823" s="69"/>
      <c r="T5823" s="14"/>
      <c r="U5823" s="20"/>
      <c r="V5823" s="534"/>
      <c r="W5823" s="534"/>
      <c r="Z5823" s="104"/>
    </row>
    <row r="5824" spans="1:27" s="751" customFormat="1" ht="24.75" customHeight="1" x14ac:dyDescent="0.15">
      <c r="A5824" s="728">
        <v>18</v>
      </c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40"/>
      <c r="O5824" s="40"/>
      <c r="P5824" s="40"/>
      <c r="Q5824" s="40"/>
      <c r="R5824" s="68"/>
      <c r="S5824" s="69"/>
      <c r="T5824" s="14"/>
      <c r="U5824" s="20"/>
      <c r="V5824" s="534"/>
      <c r="W5824" s="534"/>
      <c r="Z5824" s="104"/>
    </row>
    <row r="5825" spans="1:26" s="751" customFormat="1" ht="24.75" customHeight="1" x14ac:dyDescent="0.15">
      <c r="A5825" s="728">
        <v>19</v>
      </c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40"/>
      <c r="O5825" s="40"/>
      <c r="P5825" s="40"/>
      <c r="Q5825" s="40"/>
      <c r="R5825" s="10"/>
      <c r="S5825" s="69"/>
      <c r="T5825" s="14"/>
      <c r="U5825" s="20"/>
      <c r="V5825" s="534"/>
      <c r="W5825" s="534"/>
      <c r="Z5825" s="104"/>
    </row>
    <row r="5826" spans="1:26" s="751" customFormat="1" ht="24.75" customHeight="1" x14ac:dyDescent="0.15">
      <c r="A5826" s="728">
        <v>20</v>
      </c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9"/>
      <c r="S5826" s="4"/>
      <c r="T5826" s="14"/>
      <c r="U5826" s="20"/>
      <c r="V5826" s="534"/>
      <c r="W5826" s="534"/>
      <c r="Z5826" s="104"/>
    </row>
    <row r="5827" spans="1:26" s="751" customFormat="1" ht="24.75" customHeight="1" x14ac:dyDescent="0.15">
      <c r="A5827" s="8">
        <v>21</v>
      </c>
      <c r="B5827" s="4"/>
      <c r="C5827" s="4"/>
      <c r="D5827" s="4"/>
      <c r="E5827" s="4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14"/>
      <c r="U5827" s="20"/>
      <c r="V5827" s="534"/>
      <c r="W5827" s="534"/>
      <c r="Z5827" s="104"/>
    </row>
    <row r="5828" spans="1:26" s="751" customFormat="1" ht="24.75" customHeight="1" x14ac:dyDescent="0.15">
      <c r="A5828" s="8">
        <v>22</v>
      </c>
      <c r="B5828" s="4"/>
      <c r="C5828" s="4"/>
      <c r="D5828" s="4"/>
      <c r="E5828" s="4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14"/>
      <c r="U5828" s="20"/>
      <c r="V5828" s="534"/>
      <c r="W5828" s="534"/>
      <c r="Z5828" s="104"/>
    </row>
    <row r="5829" spans="1:26" s="751" customFormat="1" ht="24.75" customHeight="1" x14ac:dyDescent="0.15">
      <c r="A5829" s="8">
        <v>23</v>
      </c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14"/>
      <c r="U5829" s="20"/>
      <c r="V5829" s="534"/>
      <c r="W5829" s="534"/>
      <c r="Z5829" s="104"/>
    </row>
    <row r="5830" spans="1:26" s="751" customFormat="1" ht="24.75" customHeight="1" x14ac:dyDescent="0.15">
      <c r="A5830" s="8">
        <v>24</v>
      </c>
      <c r="B5830" s="4"/>
      <c r="C5830" s="4"/>
      <c r="D5830" s="4"/>
      <c r="E5830" s="4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14"/>
      <c r="U5830" s="20"/>
      <c r="V5830" s="534"/>
      <c r="W5830" s="534"/>
      <c r="Z5830" s="104"/>
    </row>
    <row r="5831" spans="1:26" s="751" customFormat="1" ht="24.75" customHeight="1" x14ac:dyDescent="0.15">
      <c r="A5831" s="8">
        <v>25</v>
      </c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14"/>
      <c r="U5831" s="20"/>
      <c r="V5831" s="534"/>
      <c r="W5831" s="534"/>
      <c r="Z5831" s="104"/>
    </row>
    <row r="5832" spans="1:26" s="751" customFormat="1" ht="24.75" customHeight="1" x14ac:dyDescent="0.15">
      <c r="A5832" s="8">
        <v>26</v>
      </c>
      <c r="B5832" s="4"/>
      <c r="C5832" s="4"/>
      <c r="D5832" s="4"/>
      <c r="E5832" s="4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14"/>
      <c r="U5832" s="20"/>
      <c r="V5832" s="534"/>
      <c r="W5832" s="534"/>
      <c r="Z5832" s="104"/>
    </row>
    <row r="5833" spans="1:26" s="751" customFormat="1" ht="24.75" customHeight="1" x14ac:dyDescent="0.15">
      <c r="A5833" s="8">
        <v>27</v>
      </c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14"/>
      <c r="U5833" s="20"/>
      <c r="V5833" s="534"/>
      <c r="W5833" s="534"/>
      <c r="Z5833" s="104"/>
    </row>
    <row r="5834" spans="1:26" s="751" customFormat="1" ht="24.75" customHeight="1" x14ac:dyDescent="0.15">
      <c r="A5834" s="8">
        <v>28</v>
      </c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14"/>
      <c r="U5834" s="20"/>
      <c r="V5834" s="534"/>
      <c r="W5834" s="534"/>
      <c r="Z5834" s="104"/>
    </row>
    <row r="5835" spans="1:26" s="751" customFormat="1" ht="24.75" customHeight="1" x14ac:dyDescent="0.15">
      <c r="A5835" s="8">
        <v>29</v>
      </c>
      <c r="B5835" s="4"/>
      <c r="C5835" s="4"/>
      <c r="D5835" s="4"/>
      <c r="E5835" s="4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14"/>
      <c r="U5835" s="20"/>
      <c r="V5835" s="534"/>
      <c r="W5835" s="534"/>
      <c r="Z5835" s="104"/>
    </row>
    <row r="5836" spans="1:26" s="751" customFormat="1" ht="24.75" customHeight="1" x14ac:dyDescent="0.15">
      <c r="A5836" s="8">
        <v>30</v>
      </c>
      <c r="B5836" s="45"/>
      <c r="C5836" s="45"/>
      <c r="D5836" s="45"/>
      <c r="E5836" s="45"/>
      <c r="F5836" s="45"/>
      <c r="G5836" s="45"/>
      <c r="H5836" s="45"/>
      <c r="I5836" s="45"/>
      <c r="J5836" s="45"/>
      <c r="K5836" s="45"/>
      <c r="L5836" s="45"/>
      <c r="M5836" s="45"/>
      <c r="N5836" s="45"/>
      <c r="O5836" s="45"/>
      <c r="P5836" s="45"/>
      <c r="Q5836" s="45"/>
      <c r="R5836" s="45"/>
      <c r="S5836" s="45"/>
      <c r="T5836" s="46"/>
      <c r="U5836" s="47"/>
      <c r="V5836" s="534"/>
      <c r="W5836" s="534"/>
      <c r="Z5836" s="104"/>
    </row>
    <row r="5837" spans="1:26" s="751" customFormat="1" ht="24.75" customHeight="1" x14ac:dyDescent="0.15">
      <c r="A5837" s="8">
        <v>31</v>
      </c>
      <c r="B5837" s="45"/>
      <c r="C5837" s="45"/>
      <c r="D5837" s="45"/>
      <c r="E5837" s="45"/>
      <c r="F5837" s="45"/>
      <c r="G5837" s="45"/>
      <c r="H5837" s="45"/>
      <c r="I5837" s="45"/>
      <c r="J5837" s="45"/>
      <c r="K5837" s="45"/>
      <c r="L5837" s="45"/>
      <c r="M5837" s="45"/>
      <c r="N5837" s="45"/>
      <c r="O5837" s="45"/>
      <c r="P5837" s="45"/>
      <c r="Q5837" s="45"/>
      <c r="R5837" s="45"/>
      <c r="S5837" s="45"/>
      <c r="T5837" s="46"/>
      <c r="U5837" s="47"/>
      <c r="V5837" s="534"/>
      <c r="W5837" s="534"/>
      <c r="Z5837" s="104"/>
    </row>
    <row r="5838" spans="1:26" s="751" customFormat="1" ht="24.75" customHeight="1" x14ac:dyDescent="0.15">
      <c r="A5838" s="8">
        <v>32</v>
      </c>
      <c r="B5838" s="45"/>
      <c r="C5838" s="45"/>
      <c r="D5838" s="45"/>
      <c r="E5838" s="45"/>
      <c r="F5838" s="45"/>
      <c r="G5838" s="45"/>
      <c r="H5838" s="45"/>
      <c r="I5838" s="45"/>
      <c r="J5838" s="45"/>
      <c r="K5838" s="45"/>
      <c r="L5838" s="45"/>
      <c r="M5838" s="45"/>
      <c r="N5838" s="45"/>
      <c r="O5838" s="45"/>
      <c r="P5838" s="45"/>
      <c r="Q5838" s="45"/>
      <c r="R5838" s="45"/>
      <c r="S5838" s="45"/>
      <c r="T5838" s="46"/>
      <c r="U5838" s="47"/>
      <c r="V5838" s="534"/>
      <c r="W5838" s="534"/>
      <c r="Z5838" s="104"/>
    </row>
    <row r="5839" spans="1:26" s="751" customFormat="1" ht="24.75" customHeight="1" thickBot="1" x14ac:dyDescent="0.2">
      <c r="A5839" s="8">
        <v>33</v>
      </c>
      <c r="B5839" s="12"/>
      <c r="C5839" s="12"/>
      <c r="D5839" s="12"/>
      <c r="E5839" s="12"/>
      <c r="F5839" s="12"/>
      <c r="G5839" s="12"/>
      <c r="H5839" s="12"/>
      <c r="I5839" s="12"/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31"/>
      <c r="U5839" s="32"/>
      <c r="V5839" s="534"/>
      <c r="W5839" s="534"/>
      <c r="Z5839" s="104"/>
    </row>
    <row r="5840" spans="1:26" s="751" customFormat="1" ht="20.100000000000001" customHeight="1" thickBot="1" x14ac:dyDescent="0.2">
      <c r="A5840" s="1522" t="s">
        <v>1417</v>
      </c>
      <c r="B5840" s="1523"/>
      <c r="C5840" s="1492" t="s">
        <v>1421</v>
      </c>
      <c r="D5840" s="1492"/>
      <c r="E5840" s="1492"/>
      <c r="F5840" s="1493"/>
      <c r="G5840" s="13"/>
      <c r="H5840" s="13"/>
      <c r="I5840" s="13"/>
      <c r="J5840" s="13"/>
      <c r="K5840" s="13"/>
      <c r="L5840" s="13"/>
      <c r="M5840" s="13"/>
      <c r="N5840" s="13"/>
      <c r="O5840" s="13"/>
      <c r="P5840" s="13"/>
      <c r="Q5840" s="13"/>
      <c r="R5840" s="13"/>
      <c r="S5840" s="13"/>
      <c r="T5840" s="467"/>
      <c r="U5840" s="467"/>
      <c r="V5840" s="534"/>
      <c r="W5840" s="534"/>
      <c r="Z5840" s="104"/>
    </row>
    <row r="5841" spans="1:27" s="751" customFormat="1" ht="31.5" customHeight="1" thickBot="1" x14ac:dyDescent="0.2">
      <c r="A5841" s="1476" t="s">
        <v>648</v>
      </c>
      <c r="B5841" s="1477"/>
      <c r="C5841" s="1477"/>
      <c r="D5841" s="1477"/>
      <c r="E5841" s="1478"/>
      <c r="F5841" s="602" t="s">
        <v>1766</v>
      </c>
      <c r="G5841" s="1"/>
      <c r="H5841" s="1479" t="s">
        <v>42</v>
      </c>
      <c r="I5841" s="1480"/>
      <c r="J5841" s="1480"/>
      <c r="K5841" s="5" t="s">
        <v>9</v>
      </c>
      <c r="L5841" s="1457" t="s">
        <v>649</v>
      </c>
      <c r="M5841" s="1457"/>
      <c r="N5841" s="1458"/>
      <c r="O5841" s="1"/>
      <c r="P5841" s="6"/>
      <c r="Q5841" s="6"/>
      <c r="R5841" s="6"/>
      <c r="S5841" s="1"/>
      <c r="T5841" s="1538" t="s">
        <v>627</v>
      </c>
      <c r="U5841" s="1539"/>
      <c r="V5841" s="610">
        <f>V5843/V5848</f>
        <v>1.52475845410628E-2</v>
      </c>
      <c r="W5841" s="610">
        <f>W5843/W5848</f>
        <v>1.52475845410628E-2</v>
      </c>
      <c r="X5841" s="678">
        <f>AVERAGE(V5841,W5841)</f>
        <v>1.52475845410628E-2</v>
      </c>
      <c r="Y5841" s="380" t="s">
        <v>184</v>
      </c>
      <c r="Z5841" s="381">
        <f>ROUND(X5841*1440,0)/1440</f>
        <v>1.5277777777777777E-2</v>
      </c>
    </row>
    <row r="5842" spans="1:27" s="751" customFormat="1" ht="9" customHeight="1" thickBot="1" x14ac:dyDescent="0.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534"/>
      <c r="U5842" s="534"/>
      <c r="V5842" s="610">
        <v>0.23611111111111113</v>
      </c>
      <c r="W5842" s="610">
        <v>0.23611111111111113</v>
      </c>
      <c r="Z5842" s="104"/>
    </row>
    <row r="5843" spans="1:27" s="751" customFormat="1" ht="20.100000000000001" customHeight="1" thickBot="1" x14ac:dyDescent="0.2">
      <c r="A5843" s="1495" t="s">
        <v>12</v>
      </c>
      <c r="B5843" s="1483"/>
      <c r="C5843" s="1483" t="s">
        <v>650</v>
      </c>
      <c r="D5843" s="1483"/>
      <c r="E5843" s="1484"/>
      <c r="F5843" s="1534"/>
      <c r="G5843" s="1535"/>
      <c r="H5843" s="1535"/>
      <c r="I5843" s="1535"/>
      <c r="J5843" s="190"/>
      <c r="K5843" s="1"/>
      <c r="L5843" s="1"/>
      <c r="M5843" s="1"/>
      <c r="N5843" s="1463" t="s">
        <v>13</v>
      </c>
      <c r="O5843" s="1464"/>
      <c r="P5843" s="1536">
        <f>MINUTE(Z5841)</f>
        <v>22</v>
      </c>
      <c r="Q5843" s="1537"/>
      <c r="R5843" s="1"/>
      <c r="S5843" s="7" t="s">
        <v>14</v>
      </c>
      <c r="T5843" s="1459">
        <v>7.0833333333333331E-2</v>
      </c>
      <c r="U5843" s="1460"/>
      <c r="V5843" s="610">
        <f>V5844-V5842</f>
        <v>0.70138888888888884</v>
      </c>
      <c r="W5843" s="610">
        <f>W5844-W5842</f>
        <v>0.70138888888888884</v>
      </c>
      <c r="Z5843" s="104"/>
    </row>
    <row r="5844" spans="1:27" s="751" customFormat="1" ht="9" customHeight="1" thickBot="1" x14ac:dyDescent="0.2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534"/>
      <c r="U5844" s="534"/>
      <c r="V5844" s="610">
        <v>0.9375</v>
      </c>
      <c r="W5844" s="610">
        <v>0.9375</v>
      </c>
      <c r="Z5844" s="104"/>
    </row>
    <row r="5845" spans="1:27" s="751" customFormat="1" ht="20.100000000000001" customHeight="1" x14ac:dyDescent="0.15">
      <c r="A5845" s="1499" t="s">
        <v>15</v>
      </c>
      <c r="B5845" s="1494">
        <v>1</v>
      </c>
      <c r="C5845" s="1494"/>
      <c r="D5845" s="1494">
        <v>2</v>
      </c>
      <c r="E5845" s="1494"/>
      <c r="F5845" s="1494">
        <v>3</v>
      </c>
      <c r="G5845" s="1494"/>
      <c r="H5845" s="1494">
        <v>4</v>
      </c>
      <c r="I5845" s="1494"/>
      <c r="J5845" s="1494">
        <v>5</v>
      </c>
      <c r="K5845" s="1494"/>
      <c r="L5845" s="1494">
        <v>6</v>
      </c>
      <c r="M5845" s="1494"/>
      <c r="N5845" s="1494">
        <v>7</v>
      </c>
      <c r="O5845" s="1494"/>
      <c r="P5845" s="1494">
        <v>8</v>
      </c>
      <c r="Q5845" s="1494"/>
      <c r="R5845" s="1494">
        <v>9</v>
      </c>
      <c r="S5845" s="1494"/>
      <c r="T5845" s="1501">
        <v>10</v>
      </c>
      <c r="U5845" s="1502"/>
      <c r="V5845" s="534"/>
      <c r="W5845" s="534"/>
      <c r="Z5845" s="104"/>
    </row>
    <row r="5846" spans="1:27" s="751" customFormat="1" ht="20.100000000000001" customHeight="1" x14ac:dyDescent="0.15">
      <c r="A5846" s="1500"/>
      <c r="B5846" s="9" t="s">
        <v>42</v>
      </c>
      <c r="C5846" s="9" t="s">
        <v>649</v>
      </c>
      <c r="D5846" s="9" t="s">
        <v>42</v>
      </c>
      <c r="E5846" s="9" t="s">
        <v>649</v>
      </c>
      <c r="F5846" s="9" t="s">
        <v>42</v>
      </c>
      <c r="G5846" s="9" t="s">
        <v>649</v>
      </c>
      <c r="H5846" s="9" t="s">
        <v>42</v>
      </c>
      <c r="I5846" s="9" t="s">
        <v>649</v>
      </c>
      <c r="J5846" s="9" t="s">
        <v>42</v>
      </c>
      <c r="K5846" s="9" t="s">
        <v>649</v>
      </c>
      <c r="L5846" s="9"/>
      <c r="M5846" s="9"/>
      <c r="N5846" s="9"/>
      <c r="O5846" s="9"/>
      <c r="P5846" s="9"/>
      <c r="Q5846" s="9"/>
      <c r="R5846" s="9"/>
      <c r="S5846" s="9"/>
      <c r="T5846" s="10"/>
      <c r="U5846" s="16"/>
      <c r="V5846" s="534"/>
      <c r="W5846" s="534"/>
      <c r="Z5846" s="104"/>
    </row>
    <row r="5847" spans="1:27" s="751" customFormat="1" ht="22.5" customHeight="1" x14ac:dyDescent="0.15">
      <c r="A5847" s="117">
        <v>1</v>
      </c>
      <c r="B5847" s="102"/>
      <c r="C5847" s="346" t="s">
        <v>76</v>
      </c>
      <c r="D5847" s="102">
        <v>0.31597222222222227</v>
      </c>
      <c r="E5847" s="102">
        <v>0.39583333333333337</v>
      </c>
      <c r="F5847" s="102">
        <v>0.4916666666666667</v>
      </c>
      <c r="G5847" s="102">
        <v>0.57152777777777808</v>
      </c>
      <c r="H5847" s="102">
        <v>0.66736111111111174</v>
      </c>
      <c r="I5847" s="102">
        <v>0.74722222222222312</v>
      </c>
      <c r="J5847" s="102">
        <v>0.84305555555555678</v>
      </c>
      <c r="K5847" s="102">
        <v>0.92222222222222361</v>
      </c>
      <c r="L5847" s="40"/>
      <c r="M5847" s="40"/>
      <c r="N5847" s="40"/>
      <c r="O5847" s="40"/>
      <c r="P5847" s="40"/>
      <c r="Q5847" s="40"/>
      <c r="R5847" s="68"/>
      <c r="S5847" s="69"/>
      <c r="T5847" s="14"/>
      <c r="U5847" s="20"/>
      <c r="V5847" s="21">
        <f>COUNTA(B5847:U5879)</f>
        <v>92</v>
      </c>
      <c r="W5847" s="22">
        <f>V5847/11/2</f>
        <v>4.1818181818181817</v>
      </c>
      <c r="Z5847" s="104"/>
      <c r="AA5847" s="751" t="s">
        <v>651</v>
      </c>
    </row>
    <row r="5848" spans="1:27" s="751" customFormat="1" ht="22.5" customHeight="1" x14ac:dyDescent="0.15">
      <c r="A5848" s="117" t="s">
        <v>1517</v>
      </c>
      <c r="B5848" s="330"/>
      <c r="C5848" s="102">
        <v>0.23611111111111113</v>
      </c>
      <c r="D5848" s="102">
        <v>0.33194444444444449</v>
      </c>
      <c r="E5848" s="102">
        <v>0.41180555555555559</v>
      </c>
      <c r="F5848" s="102">
        <v>0.50763888888888897</v>
      </c>
      <c r="G5848" s="102">
        <v>0.58750000000000036</v>
      </c>
      <c r="H5848" s="102">
        <v>0.68333333333333401</v>
      </c>
      <c r="I5848" s="102">
        <v>0.7631944444444454</v>
      </c>
      <c r="J5848" s="102">
        <v>0.85902777777777906</v>
      </c>
      <c r="K5848" s="102">
        <v>0.93750000000000133</v>
      </c>
      <c r="L5848" s="40"/>
      <c r="M5848" s="3"/>
      <c r="N5848" s="3"/>
      <c r="O5848" s="3"/>
      <c r="P5848" s="3"/>
      <c r="Q5848" s="3"/>
      <c r="R5848" s="68"/>
      <c r="S5848" s="69"/>
      <c r="T5848" s="14"/>
      <c r="U5848" s="20"/>
      <c r="V5848" s="114">
        <f>COUNTA(B5847:B5879,D5847:D5879,F5847:F5879,H5847:H5879,J5847:J5879,L5847:L5879,N5847:N5879,P5847:P5879,R5847:R5879,T5847:T5879)</f>
        <v>46</v>
      </c>
      <c r="W5848" s="114">
        <f>COUNTA(C5847:C5879,E5847:E5879,G5847:G5879,I5847:I5879,K5847:K5879,M5847:M5879,O5847:O5879,Q5847:Q5879,S5847:S5879,U5847:U5879)</f>
        <v>46</v>
      </c>
      <c r="Y5848" s="751">
        <f>(V5848+W5848)/2</f>
        <v>46</v>
      </c>
      <c r="Z5848" s="104"/>
      <c r="AA5848" s="751" t="s">
        <v>651</v>
      </c>
    </row>
    <row r="5849" spans="1:27" s="751" customFormat="1" ht="22.5" customHeight="1" x14ac:dyDescent="0.15">
      <c r="A5849" s="117">
        <v>3</v>
      </c>
      <c r="B5849" s="331"/>
      <c r="C5849" s="102">
        <v>0.25208333333333338</v>
      </c>
      <c r="D5849" s="102">
        <v>0.34791666666666671</v>
      </c>
      <c r="E5849" s="102">
        <v>0.42777777777777781</v>
      </c>
      <c r="F5849" s="102">
        <v>0.52361111111111125</v>
      </c>
      <c r="G5849" s="102">
        <v>0.60347222222222263</v>
      </c>
      <c r="H5849" s="102">
        <v>0.69930555555555629</v>
      </c>
      <c r="I5849" s="102">
        <v>0.77916666666666767</v>
      </c>
      <c r="J5849" s="102">
        <v>0.87500000000000133</v>
      </c>
      <c r="K5849" s="102"/>
      <c r="L5849" s="40"/>
      <c r="M5849" s="3"/>
      <c r="N5849" s="3"/>
      <c r="O5849" s="3"/>
      <c r="P5849" s="3"/>
      <c r="Q5849" s="3"/>
      <c r="R5849" s="68"/>
      <c r="S5849" s="69"/>
      <c r="T5849" s="14"/>
      <c r="U5849" s="20"/>
      <c r="V5849" s="534"/>
      <c r="W5849" s="534"/>
      <c r="Y5849" s="104" t="s">
        <v>1416</v>
      </c>
      <c r="Z5849" s="104"/>
      <c r="AA5849" s="751" t="s">
        <v>651</v>
      </c>
    </row>
    <row r="5850" spans="1:27" s="751" customFormat="1" ht="22.5" customHeight="1" x14ac:dyDescent="0.15">
      <c r="A5850" s="117">
        <v>4</v>
      </c>
      <c r="B5850" s="102"/>
      <c r="C5850" s="102">
        <v>0.2680555555555556</v>
      </c>
      <c r="D5850" s="102">
        <v>0.36388888888888893</v>
      </c>
      <c r="E5850" s="102">
        <v>0.44375000000000003</v>
      </c>
      <c r="F5850" s="102">
        <v>0.53958333333333353</v>
      </c>
      <c r="G5850" s="102">
        <v>0.61944444444444491</v>
      </c>
      <c r="H5850" s="102">
        <v>0.71527777777777857</v>
      </c>
      <c r="I5850" s="102">
        <v>0.79513888888888995</v>
      </c>
      <c r="J5850" s="102">
        <v>0.89097222222222361</v>
      </c>
      <c r="K5850" s="102"/>
      <c r="L5850" s="40"/>
      <c r="M5850" s="3"/>
      <c r="N5850" s="3"/>
      <c r="O5850" s="3"/>
      <c r="P5850" s="3"/>
      <c r="Q5850" s="3"/>
      <c r="R5850" s="68"/>
      <c r="S5850" s="69"/>
      <c r="T5850" s="14"/>
      <c r="U5850" s="20"/>
      <c r="V5850" s="61"/>
      <c r="W5850" s="61"/>
      <c r="Z5850" s="104"/>
      <c r="AA5850" s="751" t="s">
        <v>651</v>
      </c>
    </row>
    <row r="5851" spans="1:27" s="751" customFormat="1" ht="22.5" customHeight="1" x14ac:dyDescent="0.15">
      <c r="A5851" s="117">
        <v>5</v>
      </c>
      <c r="B5851" s="102"/>
      <c r="C5851" s="102">
        <v>0.28402777777777782</v>
      </c>
      <c r="D5851" s="102">
        <v>0.37986111111111115</v>
      </c>
      <c r="E5851" s="102">
        <v>0.45972222222222225</v>
      </c>
      <c r="F5851" s="102">
        <v>0.5555555555555558</v>
      </c>
      <c r="G5851" s="102">
        <v>0.63541666666666718</v>
      </c>
      <c r="H5851" s="102">
        <v>0.73125000000000084</v>
      </c>
      <c r="I5851" s="102">
        <v>0.81111111111111223</v>
      </c>
      <c r="J5851" s="102">
        <v>0.90694444444444589</v>
      </c>
      <c r="K5851" s="102"/>
      <c r="L5851" s="40"/>
      <c r="M5851" s="3"/>
      <c r="N5851" s="3"/>
      <c r="O5851" s="3"/>
      <c r="P5851" s="3"/>
      <c r="Q5851" s="3"/>
      <c r="R5851" s="68"/>
      <c r="S5851" s="69"/>
      <c r="T5851" s="14"/>
      <c r="U5851" s="20"/>
      <c r="V5851" s="61"/>
      <c r="W5851" s="61"/>
      <c r="Z5851" s="104"/>
    </row>
    <row r="5852" spans="1:27" s="751" customFormat="1" ht="22.5" customHeight="1" x14ac:dyDescent="0.15">
      <c r="A5852" s="117">
        <v>6</v>
      </c>
      <c r="B5852" s="704" t="s">
        <v>77</v>
      </c>
      <c r="C5852" s="102">
        <v>0.30000000000000004</v>
      </c>
      <c r="D5852" s="102">
        <v>0.39583333333333337</v>
      </c>
      <c r="E5852" s="102">
        <v>0.47569444444444448</v>
      </c>
      <c r="F5852" s="102">
        <v>0.57152777777777808</v>
      </c>
      <c r="G5852" s="102">
        <v>0.65138888888888946</v>
      </c>
      <c r="H5852" s="102">
        <v>0.74722222222222312</v>
      </c>
      <c r="I5852" s="102">
        <v>0.8270833333333345</v>
      </c>
      <c r="J5852" s="102">
        <v>0.92222222222222361</v>
      </c>
      <c r="K5852" s="102"/>
      <c r="L5852" s="40"/>
      <c r="M5852" s="3"/>
      <c r="N5852" s="3"/>
      <c r="O5852" s="3"/>
      <c r="P5852" s="3"/>
      <c r="Q5852" s="3"/>
      <c r="R5852" s="68"/>
      <c r="S5852" s="69"/>
      <c r="T5852" s="14"/>
      <c r="U5852" s="20"/>
      <c r="V5852" s="61"/>
      <c r="W5852" s="61"/>
      <c r="Z5852" s="104"/>
    </row>
    <row r="5853" spans="1:27" s="751" customFormat="1" ht="22.5" customHeight="1" x14ac:dyDescent="0.15">
      <c r="A5853" s="117" t="s">
        <v>1515</v>
      </c>
      <c r="B5853" s="102">
        <v>0.23611111111111113</v>
      </c>
      <c r="C5853" s="102">
        <v>0.31597222222222227</v>
      </c>
      <c r="D5853" s="102">
        <v>0.41180555555555559</v>
      </c>
      <c r="E5853" s="102">
        <v>0.4916666666666667</v>
      </c>
      <c r="F5853" s="102">
        <v>0.58750000000000036</v>
      </c>
      <c r="G5853" s="102">
        <v>0.66736111111111174</v>
      </c>
      <c r="H5853" s="102">
        <v>0.7631944444444454</v>
      </c>
      <c r="I5853" s="102">
        <v>0.84305555555555678</v>
      </c>
      <c r="J5853" s="102">
        <v>0.93750000000000133</v>
      </c>
      <c r="K5853" s="102"/>
      <c r="L5853" s="40"/>
      <c r="M5853" s="3"/>
      <c r="N5853" s="3"/>
      <c r="O5853" s="3"/>
      <c r="P5853" s="3"/>
      <c r="Q5853" s="3"/>
      <c r="R5853" s="68"/>
      <c r="S5853" s="69"/>
      <c r="T5853" s="14"/>
      <c r="U5853" s="20"/>
      <c r="V5853" s="61"/>
      <c r="W5853" s="61"/>
      <c r="Z5853" s="104"/>
    </row>
    <row r="5854" spans="1:27" s="751" customFormat="1" ht="22.5" customHeight="1" x14ac:dyDescent="0.15">
      <c r="A5854" s="117">
        <v>8</v>
      </c>
      <c r="B5854" s="102">
        <v>0.25208333333333338</v>
      </c>
      <c r="C5854" s="102">
        <v>0.33194444444444449</v>
      </c>
      <c r="D5854" s="102">
        <v>0.42777777777777781</v>
      </c>
      <c r="E5854" s="102">
        <v>0.50763888888888897</v>
      </c>
      <c r="F5854" s="102">
        <v>0.60347222222222263</v>
      </c>
      <c r="G5854" s="102">
        <v>0.68333333333333401</v>
      </c>
      <c r="H5854" s="102">
        <v>0.77916666666666767</v>
      </c>
      <c r="I5854" s="102">
        <v>0.85902777777777906</v>
      </c>
      <c r="J5854" s="102"/>
      <c r="K5854" s="102"/>
      <c r="L5854" s="40"/>
      <c r="M5854" s="3"/>
      <c r="N5854" s="3"/>
      <c r="O5854" s="3"/>
      <c r="P5854" s="3"/>
      <c r="Q5854" s="3"/>
      <c r="R5854" s="68"/>
      <c r="S5854" s="69"/>
      <c r="T5854" s="14"/>
      <c r="U5854" s="20"/>
      <c r="V5854" s="61"/>
      <c r="W5854" s="61"/>
      <c r="Z5854" s="104"/>
    </row>
    <row r="5855" spans="1:27" s="751" customFormat="1" ht="22.5" customHeight="1" x14ac:dyDescent="0.15">
      <c r="A5855" s="117">
        <v>9</v>
      </c>
      <c r="B5855" s="102">
        <v>0.2680555555555556</v>
      </c>
      <c r="C5855" s="102">
        <v>0.34791666666666671</v>
      </c>
      <c r="D5855" s="102">
        <v>0.44375000000000003</v>
      </c>
      <c r="E5855" s="102">
        <v>0.52361111111111125</v>
      </c>
      <c r="F5855" s="102">
        <v>0.61944444444444491</v>
      </c>
      <c r="G5855" s="102">
        <v>0.69930555555555629</v>
      </c>
      <c r="H5855" s="102">
        <v>0.79513888888888995</v>
      </c>
      <c r="I5855" s="102">
        <v>0.87500000000000133</v>
      </c>
      <c r="J5855" s="102"/>
      <c r="K5855" s="102"/>
      <c r="L5855" s="40"/>
      <c r="M5855" s="3"/>
      <c r="N5855" s="3"/>
      <c r="O5855" s="3"/>
      <c r="P5855" s="3"/>
      <c r="Q5855" s="3"/>
      <c r="R5855" s="68"/>
      <c r="S5855" s="69"/>
      <c r="T5855" s="14"/>
      <c r="U5855" s="20"/>
      <c r="V5855" s="61"/>
      <c r="W5855" s="61"/>
      <c r="Z5855" s="104"/>
    </row>
    <row r="5856" spans="1:27" s="751" customFormat="1" ht="22.5" customHeight="1" x14ac:dyDescent="0.15">
      <c r="A5856" s="117" t="s">
        <v>1516</v>
      </c>
      <c r="B5856" s="102">
        <v>0.28402777777777782</v>
      </c>
      <c r="C5856" s="102">
        <v>0.36388888888888893</v>
      </c>
      <c r="D5856" s="102">
        <v>0.45972222222222225</v>
      </c>
      <c r="E5856" s="102">
        <v>0.53958333333333353</v>
      </c>
      <c r="F5856" s="102">
        <v>0.63541666666666718</v>
      </c>
      <c r="G5856" s="102">
        <v>0.71527777777777857</v>
      </c>
      <c r="H5856" s="102">
        <v>0.81111111111111223</v>
      </c>
      <c r="I5856" s="102">
        <v>0.89097222222222361</v>
      </c>
      <c r="J5856" s="102"/>
      <c r="K5856" s="102"/>
      <c r="L5856" s="40"/>
      <c r="M5856" s="3"/>
      <c r="N5856" s="3"/>
      <c r="O5856" s="3"/>
      <c r="P5856" s="3"/>
      <c r="Q5856" s="3"/>
      <c r="R5856" s="68"/>
      <c r="S5856" s="69"/>
      <c r="T5856" s="14"/>
      <c r="U5856" s="20"/>
      <c r="V5856" s="534"/>
      <c r="W5856" s="534"/>
      <c r="Z5856" s="104"/>
      <c r="AA5856" s="751" t="s">
        <v>651</v>
      </c>
    </row>
    <row r="5857" spans="1:27" s="751" customFormat="1" ht="22.5" customHeight="1" x14ac:dyDescent="0.15">
      <c r="A5857" s="728">
        <v>11</v>
      </c>
      <c r="B5857" s="102">
        <v>0.30000000000000004</v>
      </c>
      <c r="C5857" s="102">
        <v>0.37986111111111115</v>
      </c>
      <c r="D5857" s="102">
        <v>0.47569444444444448</v>
      </c>
      <c r="E5857" s="102">
        <v>0.5555555555555558</v>
      </c>
      <c r="F5857" s="102">
        <v>0.65138888888888946</v>
      </c>
      <c r="G5857" s="102">
        <v>0.73125000000000084</v>
      </c>
      <c r="H5857" s="102">
        <v>0.8270833333333345</v>
      </c>
      <c r="I5857" s="102">
        <v>0.90694444444444589</v>
      </c>
      <c r="J5857" s="102"/>
      <c r="K5857" s="102"/>
      <c r="L5857" s="40"/>
      <c r="M5857" s="3"/>
      <c r="N5857" s="3"/>
      <c r="O5857" s="3"/>
      <c r="P5857" s="3"/>
      <c r="Q5857" s="3"/>
      <c r="R5857" s="68"/>
      <c r="S5857" s="69"/>
      <c r="T5857" s="14"/>
      <c r="U5857" s="20"/>
      <c r="V5857" s="534"/>
      <c r="W5857" s="534"/>
      <c r="Z5857" s="104"/>
      <c r="AA5857" s="751" t="s">
        <v>651</v>
      </c>
    </row>
    <row r="5858" spans="1:27" s="751" customFormat="1" ht="22.5" customHeight="1" x14ac:dyDescent="0.15">
      <c r="A5858" s="728">
        <v>12</v>
      </c>
      <c r="B5858" s="3"/>
      <c r="C5858" s="3"/>
      <c r="D5858" s="3"/>
      <c r="E5858" s="3"/>
      <c r="F5858" s="49"/>
      <c r="G5858" s="3"/>
      <c r="H5858" s="50"/>
      <c r="I5858" s="3"/>
      <c r="J5858" s="3"/>
      <c r="K5858" s="3"/>
      <c r="L5858" s="3"/>
      <c r="M5858" s="3"/>
      <c r="N5858" s="3"/>
      <c r="O5858" s="3"/>
      <c r="P5858" s="3"/>
      <c r="Q5858" s="3"/>
      <c r="R5858" s="68"/>
      <c r="S5858" s="69"/>
      <c r="T5858" s="14"/>
      <c r="U5858" s="20"/>
      <c r="V5858" s="534"/>
      <c r="W5858" s="534"/>
      <c r="Z5858" s="104"/>
    </row>
    <row r="5859" spans="1:27" s="751" customFormat="1" ht="22.5" customHeight="1" x14ac:dyDescent="0.15">
      <c r="A5859" s="728">
        <v>13</v>
      </c>
      <c r="B5859" s="3"/>
      <c r="C5859" s="3"/>
      <c r="D5859" s="3"/>
      <c r="E5859" s="3"/>
      <c r="F5859" s="49"/>
      <c r="G5859" s="3"/>
      <c r="H5859" s="50"/>
      <c r="I5859" s="3"/>
      <c r="J5859" s="3"/>
      <c r="K5859" s="3"/>
      <c r="L5859" s="3"/>
      <c r="M5859" s="3"/>
      <c r="N5859" s="3"/>
      <c r="O5859" s="3"/>
      <c r="P5859" s="3"/>
      <c r="Q5859" s="3"/>
      <c r="R5859" s="68"/>
      <c r="S5859" s="69"/>
      <c r="T5859" s="14"/>
      <c r="U5859" s="20"/>
      <c r="V5859" s="534"/>
      <c r="W5859" s="534"/>
      <c r="Z5859" s="104"/>
    </row>
    <row r="5860" spans="1:27" s="751" customFormat="1" ht="22.5" customHeight="1" x14ac:dyDescent="0.15">
      <c r="A5860" s="728">
        <v>14</v>
      </c>
      <c r="B5860" s="3"/>
      <c r="C5860" s="3"/>
      <c r="D5860" s="3"/>
      <c r="E5860" s="3"/>
      <c r="F5860" s="49"/>
      <c r="G5860" s="3"/>
      <c r="H5860" s="50"/>
      <c r="I5860" s="3"/>
      <c r="J5860" s="3"/>
      <c r="K5860" s="3"/>
      <c r="L5860" s="3"/>
      <c r="M5860" s="3"/>
      <c r="N5860" s="3"/>
      <c r="O5860" s="3"/>
      <c r="P5860" s="3"/>
      <c r="Q5860" s="3"/>
      <c r="R5860" s="68"/>
      <c r="S5860" s="69"/>
      <c r="T5860" s="14"/>
      <c r="U5860" s="20"/>
      <c r="V5860" s="534"/>
      <c r="W5860" s="534"/>
      <c r="Z5860" s="104"/>
    </row>
    <row r="5861" spans="1:27" s="751" customFormat="1" ht="22.5" customHeight="1" x14ac:dyDescent="0.15">
      <c r="A5861" s="728">
        <v>15</v>
      </c>
      <c r="B5861" s="3"/>
      <c r="C5861" s="3"/>
      <c r="D5861" s="3"/>
      <c r="E5861" s="3"/>
      <c r="F5861" s="49"/>
      <c r="G5861" s="3"/>
      <c r="H5861" s="50"/>
      <c r="I5861" s="3"/>
      <c r="J5861" s="3"/>
      <c r="K5861" s="3"/>
      <c r="L5861" s="3"/>
      <c r="M5861" s="3"/>
      <c r="N5861" s="3"/>
      <c r="O5861" s="3"/>
      <c r="P5861" s="3"/>
      <c r="Q5861" s="3"/>
      <c r="R5861" s="68"/>
      <c r="S5861" s="69"/>
      <c r="T5861" s="14"/>
      <c r="U5861" s="20"/>
      <c r="V5861" s="534"/>
      <c r="W5861" s="534"/>
      <c r="Z5861" s="104"/>
    </row>
    <row r="5862" spans="1:27" s="751" customFormat="1" ht="22.5" customHeight="1" x14ac:dyDescent="0.15">
      <c r="A5862" s="728">
        <v>16</v>
      </c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40"/>
      <c r="O5862" s="40"/>
      <c r="P5862" s="40"/>
      <c r="Q5862" s="40"/>
      <c r="R5862" s="68"/>
      <c r="S5862" s="69"/>
      <c r="T5862" s="14"/>
      <c r="U5862" s="20"/>
      <c r="V5862" s="534"/>
      <c r="W5862" s="534"/>
      <c r="Z5862" s="104"/>
    </row>
    <row r="5863" spans="1:27" s="751" customFormat="1" ht="22.5" customHeight="1" x14ac:dyDescent="0.15">
      <c r="A5863" s="728">
        <v>17</v>
      </c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40"/>
      <c r="O5863" s="40"/>
      <c r="P5863" s="40"/>
      <c r="Q5863" s="40"/>
      <c r="R5863" s="68"/>
      <c r="S5863" s="69"/>
      <c r="T5863" s="14"/>
      <c r="U5863" s="20"/>
      <c r="V5863" s="534"/>
      <c r="W5863" s="534"/>
      <c r="Z5863" s="104"/>
    </row>
    <row r="5864" spans="1:27" s="751" customFormat="1" ht="22.5" customHeight="1" x14ac:dyDescent="0.15">
      <c r="A5864" s="728">
        <v>18</v>
      </c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40"/>
      <c r="O5864" s="40"/>
      <c r="P5864" s="40"/>
      <c r="Q5864" s="40"/>
      <c r="R5864" s="68"/>
      <c r="S5864" s="69"/>
      <c r="T5864" s="14"/>
      <c r="U5864" s="20"/>
      <c r="V5864" s="534"/>
      <c r="W5864" s="534"/>
      <c r="Z5864" s="104"/>
    </row>
    <row r="5865" spans="1:27" s="751" customFormat="1" ht="22.5" customHeight="1" x14ac:dyDescent="0.15">
      <c r="A5865" s="728">
        <v>19</v>
      </c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40"/>
      <c r="O5865" s="40"/>
      <c r="P5865" s="40"/>
      <c r="Q5865" s="40"/>
      <c r="R5865" s="10"/>
      <c r="S5865" s="69"/>
      <c r="T5865" s="14"/>
      <c r="U5865" s="20"/>
      <c r="V5865" s="534"/>
      <c r="W5865" s="534"/>
      <c r="Z5865" s="104"/>
    </row>
    <row r="5866" spans="1:27" s="751" customFormat="1" ht="22.5" customHeight="1" x14ac:dyDescent="0.15">
      <c r="A5866" s="728">
        <v>20</v>
      </c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9"/>
      <c r="S5866" s="4"/>
      <c r="T5866" s="14"/>
      <c r="U5866" s="20"/>
      <c r="V5866" s="534"/>
      <c r="W5866" s="534"/>
      <c r="Z5866" s="104"/>
    </row>
    <row r="5867" spans="1:27" s="751" customFormat="1" ht="22.5" customHeight="1" x14ac:dyDescent="0.15">
      <c r="A5867" s="8">
        <v>21</v>
      </c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14"/>
      <c r="U5867" s="20"/>
      <c r="V5867" s="534"/>
      <c r="W5867" s="534"/>
      <c r="Z5867" s="104"/>
    </row>
    <row r="5868" spans="1:27" s="751" customFormat="1" ht="22.5" customHeight="1" x14ac:dyDescent="0.15">
      <c r="A5868" s="8">
        <v>22</v>
      </c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14"/>
      <c r="U5868" s="20"/>
      <c r="V5868" s="534"/>
      <c r="W5868" s="534"/>
      <c r="Z5868" s="104"/>
    </row>
    <row r="5869" spans="1:27" s="751" customFormat="1" ht="22.5" customHeight="1" x14ac:dyDescent="0.15">
      <c r="A5869" s="8">
        <v>23</v>
      </c>
      <c r="B5869" s="4"/>
      <c r="C5869" s="4"/>
      <c r="D5869" s="4"/>
      <c r="E5869" s="4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14"/>
      <c r="U5869" s="20"/>
      <c r="V5869" s="534"/>
      <c r="W5869" s="534"/>
      <c r="Z5869" s="104"/>
    </row>
    <row r="5870" spans="1:27" s="751" customFormat="1" ht="22.5" customHeight="1" x14ac:dyDescent="0.15">
      <c r="A5870" s="8">
        <v>24</v>
      </c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14"/>
      <c r="U5870" s="20"/>
      <c r="V5870" s="534"/>
      <c r="W5870" s="534"/>
      <c r="Z5870" s="104"/>
    </row>
    <row r="5871" spans="1:27" s="751" customFormat="1" ht="22.5" customHeight="1" x14ac:dyDescent="0.15">
      <c r="A5871" s="8">
        <v>25</v>
      </c>
      <c r="B5871" s="4"/>
      <c r="C5871" s="4"/>
      <c r="D5871" s="4"/>
      <c r="E5871" s="4"/>
      <c r="F5871" s="4"/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14"/>
      <c r="U5871" s="20"/>
      <c r="V5871" s="534"/>
      <c r="W5871" s="534"/>
      <c r="Z5871" s="104"/>
    </row>
    <row r="5872" spans="1:27" s="751" customFormat="1" ht="22.5" customHeight="1" x14ac:dyDescent="0.15">
      <c r="A5872" s="8">
        <v>26</v>
      </c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14"/>
      <c r="U5872" s="20"/>
      <c r="V5872" s="534"/>
      <c r="W5872" s="534"/>
      <c r="Z5872" s="104"/>
    </row>
    <row r="5873" spans="1:26" s="751" customFormat="1" ht="22.5" customHeight="1" x14ac:dyDescent="0.15">
      <c r="A5873" s="8">
        <v>27</v>
      </c>
      <c r="B5873" s="4"/>
      <c r="C5873" s="4"/>
      <c r="D5873" s="4"/>
      <c r="E5873" s="4"/>
      <c r="F5873" s="4"/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14"/>
      <c r="U5873" s="20"/>
      <c r="V5873" s="534"/>
      <c r="W5873" s="534"/>
      <c r="Z5873" s="104"/>
    </row>
    <row r="5874" spans="1:26" s="751" customFormat="1" ht="22.5" customHeight="1" x14ac:dyDescent="0.15">
      <c r="A5874" s="8">
        <v>28</v>
      </c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14"/>
      <c r="U5874" s="20"/>
      <c r="V5874" s="534"/>
      <c r="W5874" s="534"/>
      <c r="Z5874" s="104"/>
    </row>
    <row r="5875" spans="1:26" s="751" customFormat="1" ht="22.5" customHeight="1" x14ac:dyDescent="0.15">
      <c r="A5875" s="8">
        <v>29</v>
      </c>
      <c r="B5875" s="4"/>
      <c r="C5875" s="4"/>
      <c r="D5875" s="4"/>
      <c r="E5875" s="4"/>
      <c r="F5875" s="4"/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14"/>
      <c r="U5875" s="20"/>
      <c r="V5875" s="534"/>
      <c r="W5875" s="534"/>
      <c r="Z5875" s="104"/>
    </row>
    <row r="5876" spans="1:26" s="751" customFormat="1" ht="22.5" customHeight="1" x14ac:dyDescent="0.15">
      <c r="A5876" s="8">
        <v>30</v>
      </c>
      <c r="B5876" s="45"/>
      <c r="C5876" s="45"/>
      <c r="D5876" s="45"/>
      <c r="E5876" s="45"/>
      <c r="F5876" s="45"/>
      <c r="G5876" s="45"/>
      <c r="H5876" s="45"/>
      <c r="I5876" s="45"/>
      <c r="J5876" s="45"/>
      <c r="K5876" s="45"/>
      <c r="L5876" s="45"/>
      <c r="M5876" s="45"/>
      <c r="N5876" s="45"/>
      <c r="O5876" s="45"/>
      <c r="P5876" s="45"/>
      <c r="Q5876" s="45"/>
      <c r="R5876" s="45"/>
      <c r="S5876" s="45"/>
      <c r="T5876" s="46"/>
      <c r="U5876" s="47"/>
      <c r="V5876" s="534"/>
      <c r="W5876" s="534"/>
      <c r="Z5876" s="104"/>
    </row>
    <row r="5877" spans="1:26" s="751" customFormat="1" ht="22.5" customHeight="1" x14ac:dyDescent="0.15">
      <c r="A5877" s="8">
        <v>31</v>
      </c>
      <c r="B5877" s="45"/>
      <c r="C5877" s="45"/>
      <c r="D5877" s="45"/>
      <c r="E5877" s="45"/>
      <c r="F5877" s="45"/>
      <c r="G5877" s="45"/>
      <c r="H5877" s="45"/>
      <c r="I5877" s="45"/>
      <c r="J5877" s="45"/>
      <c r="K5877" s="45"/>
      <c r="L5877" s="45"/>
      <c r="M5877" s="45"/>
      <c r="N5877" s="45"/>
      <c r="O5877" s="45"/>
      <c r="P5877" s="45"/>
      <c r="Q5877" s="45"/>
      <c r="R5877" s="45"/>
      <c r="S5877" s="45"/>
      <c r="T5877" s="46"/>
      <c r="U5877" s="47"/>
      <c r="V5877" s="534"/>
      <c r="W5877" s="534"/>
      <c r="Z5877" s="104"/>
    </row>
    <row r="5878" spans="1:26" s="751" customFormat="1" ht="22.5" customHeight="1" x14ac:dyDescent="0.15">
      <c r="A5878" s="8">
        <v>32</v>
      </c>
      <c r="B5878" s="45"/>
      <c r="C5878" s="45"/>
      <c r="D5878" s="45"/>
      <c r="E5878" s="45"/>
      <c r="F5878" s="45"/>
      <c r="G5878" s="45"/>
      <c r="H5878" s="45"/>
      <c r="I5878" s="45"/>
      <c r="J5878" s="45"/>
      <c r="K5878" s="45"/>
      <c r="L5878" s="45"/>
      <c r="M5878" s="45"/>
      <c r="N5878" s="45"/>
      <c r="O5878" s="45"/>
      <c r="P5878" s="45"/>
      <c r="Q5878" s="45"/>
      <c r="R5878" s="45"/>
      <c r="S5878" s="45"/>
      <c r="T5878" s="46"/>
      <c r="U5878" s="47"/>
      <c r="V5878" s="534"/>
      <c r="W5878" s="534"/>
      <c r="Z5878" s="104"/>
    </row>
    <row r="5879" spans="1:26" s="751" customFormat="1" ht="22.5" customHeight="1" thickBot="1" x14ac:dyDescent="0.2">
      <c r="A5879" s="8">
        <v>33</v>
      </c>
      <c r="B5879" s="12"/>
      <c r="C5879" s="12"/>
      <c r="D5879" s="12"/>
      <c r="E5879" s="12"/>
      <c r="F5879" s="12"/>
      <c r="G5879" s="12"/>
      <c r="H5879" s="12"/>
      <c r="I5879" s="12"/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31"/>
      <c r="U5879" s="32"/>
      <c r="V5879" s="534"/>
      <c r="W5879" s="534"/>
      <c r="Z5879" s="104"/>
    </row>
    <row r="5880" spans="1:26" s="751" customFormat="1" ht="20.100000000000001" customHeight="1" thickBot="1" x14ac:dyDescent="0.2">
      <c r="A5880" s="1522" t="s">
        <v>20</v>
      </c>
      <c r="B5880" s="1523"/>
      <c r="C5880" s="1492" t="s">
        <v>1421</v>
      </c>
      <c r="D5880" s="1492"/>
      <c r="E5880" s="1492"/>
      <c r="F5880" s="1493"/>
      <c r="G5880" s="13"/>
      <c r="H5880" s="13"/>
      <c r="I5880" s="13"/>
      <c r="J5880" s="13"/>
      <c r="K5880" s="13"/>
      <c r="L5880" s="13"/>
      <c r="M5880" s="13"/>
      <c r="N5880" s="13"/>
      <c r="O5880" s="13"/>
      <c r="P5880" s="13"/>
      <c r="Q5880" s="13"/>
      <c r="R5880" s="13"/>
      <c r="S5880" s="13"/>
      <c r="T5880" s="467"/>
      <c r="U5880" s="467"/>
      <c r="V5880" s="534"/>
      <c r="W5880" s="534"/>
      <c r="Z5880" s="104"/>
    </row>
    <row r="5881" spans="1:26" s="1367" customFormat="1" ht="31.5" customHeight="1" thickBot="1" x14ac:dyDescent="0.2">
      <c r="A5881" s="1576" t="s">
        <v>637</v>
      </c>
      <c r="B5881" s="1577"/>
      <c r="C5881" s="1577"/>
      <c r="D5881" s="1577"/>
      <c r="E5881" s="1578"/>
      <c r="F5881" s="1366" t="s">
        <v>2245</v>
      </c>
      <c r="G5881" s="1366"/>
      <c r="H5881" s="1779" t="s">
        <v>638</v>
      </c>
      <c r="I5881" s="1780"/>
      <c r="J5881" s="1780"/>
      <c r="K5881" s="305" t="s">
        <v>135</v>
      </c>
      <c r="L5881" s="1789" t="s">
        <v>639</v>
      </c>
      <c r="M5881" s="1789"/>
      <c r="N5881" s="1790"/>
      <c r="O5881" s="1366"/>
      <c r="P5881" s="6"/>
      <c r="Q5881" s="6"/>
      <c r="R5881" s="6"/>
      <c r="S5881" s="1366"/>
      <c r="T5881" s="1467" t="s">
        <v>2246</v>
      </c>
      <c r="U5881" s="1468"/>
      <c r="V5881" s="791">
        <f>V5883/V5888</f>
        <v>8.8541666666666664E-3</v>
      </c>
      <c r="W5881" s="792">
        <f>W5883/W5888</f>
        <v>8.8541666666666664E-3</v>
      </c>
      <c r="X5881" s="793">
        <f>AVERAGE(V5881,W5881)</f>
        <v>8.8541666666666664E-3</v>
      </c>
      <c r="Y5881" s="637" t="s">
        <v>136</v>
      </c>
      <c r="Z5881" s="679">
        <f>ROUND(X5881*1440,0)/1440</f>
        <v>9.0277777777777769E-3</v>
      </c>
    </row>
    <row r="5882" spans="1:26" s="1367" customFormat="1" ht="9" customHeight="1" thickBot="1" x14ac:dyDescent="0.2">
      <c r="A5882" s="1366"/>
      <c r="B5882" s="1366"/>
      <c r="C5882" s="1366"/>
      <c r="D5882" s="1366"/>
      <c r="E5882" s="1366"/>
      <c r="F5882" s="1366"/>
      <c r="G5882" s="1366"/>
      <c r="H5882" s="1366"/>
      <c r="I5882" s="1366"/>
      <c r="J5882" s="1366"/>
      <c r="K5882" s="1366"/>
      <c r="L5882" s="1366"/>
      <c r="M5882" s="1366"/>
      <c r="N5882" s="1366"/>
      <c r="O5882" s="1366"/>
      <c r="P5882" s="1366"/>
      <c r="Q5882" s="1366"/>
      <c r="R5882" s="1366"/>
      <c r="S5882" s="1366"/>
      <c r="T5882" s="1406"/>
      <c r="U5882" s="1406"/>
      <c r="V5882" s="1422">
        <v>0.23611111111111113</v>
      </c>
      <c r="W5882" s="1422">
        <v>0.23611111111111113</v>
      </c>
      <c r="X5882" s="794"/>
      <c r="Y5882" s="1425"/>
      <c r="Z5882" s="1393"/>
    </row>
    <row r="5883" spans="1:26" s="1367" customFormat="1" ht="20.100000000000001" customHeight="1" thickBot="1" x14ac:dyDescent="0.2">
      <c r="A5883" s="1481" t="s">
        <v>2247</v>
      </c>
      <c r="B5883" s="1482"/>
      <c r="C5883" s="1450" t="s">
        <v>2248</v>
      </c>
      <c r="D5883" s="1451"/>
      <c r="E5883" s="1451"/>
      <c r="F5883" s="1451"/>
      <c r="G5883" s="1451"/>
      <c r="H5883" s="1451"/>
      <c r="I5883" s="1452"/>
      <c r="J5883" s="66"/>
      <c r="K5883" s="1366"/>
      <c r="L5883" s="1366"/>
      <c r="M5883" s="1366"/>
      <c r="N5883" s="1463" t="s">
        <v>1937</v>
      </c>
      <c r="O5883" s="1464"/>
      <c r="P5883" s="1503">
        <f>Z5881</f>
        <v>9.0277777777777769E-3</v>
      </c>
      <c r="Q5883" s="1504"/>
      <c r="R5883" s="1366"/>
      <c r="S5883" s="1371" t="s">
        <v>2249</v>
      </c>
      <c r="T5883" s="1459">
        <v>5.5555555555555552E-2</v>
      </c>
      <c r="U5883" s="1460"/>
      <c r="V5883" s="1422">
        <f>V5884-V5882</f>
        <v>0.70833333333333337</v>
      </c>
      <c r="W5883" s="1422">
        <f>W5884-W5882</f>
        <v>0.70833333333333337</v>
      </c>
      <c r="X5883" s="1425"/>
      <c r="Y5883" s="1425"/>
      <c r="Z5883" s="1393"/>
    </row>
    <row r="5884" spans="1:26" s="1367" customFormat="1" ht="9" customHeight="1" thickBot="1" x14ac:dyDescent="0.2">
      <c r="A5884" s="1366"/>
      <c r="B5884" s="1366"/>
      <c r="C5884" s="1366"/>
      <c r="D5884" s="1366"/>
      <c r="E5884" s="1366"/>
      <c r="F5884" s="1366"/>
      <c r="G5884" s="1366"/>
      <c r="H5884" s="1366"/>
      <c r="I5884" s="1366"/>
      <c r="J5884" s="1366"/>
      <c r="K5884" s="1366"/>
      <c r="L5884" s="1366"/>
      <c r="M5884" s="1366"/>
      <c r="N5884" s="1366"/>
      <c r="O5884" s="1366"/>
      <c r="P5884" s="1366"/>
      <c r="Q5884" s="1366"/>
      <c r="R5884" s="1366"/>
      <c r="S5884" s="1366"/>
      <c r="T5884" s="1406"/>
      <c r="U5884" s="1406"/>
      <c r="V5884" s="1422">
        <v>0.94444444444444453</v>
      </c>
      <c r="W5884" s="1422">
        <v>0.94444444444444453</v>
      </c>
      <c r="X5884" s="794"/>
      <c r="Y5884" s="1425"/>
      <c r="Z5884" s="1393"/>
    </row>
    <row r="5885" spans="1:26" s="1367" customFormat="1" ht="20.100000000000001" customHeight="1" x14ac:dyDescent="0.15">
      <c r="A5885" s="1794" t="s">
        <v>140</v>
      </c>
      <c r="B5885" s="1774">
        <v>1</v>
      </c>
      <c r="C5885" s="1774"/>
      <c r="D5885" s="1774">
        <v>2</v>
      </c>
      <c r="E5885" s="1774"/>
      <c r="F5885" s="1774">
        <v>3</v>
      </c>
      <c r="G5885" s="1774"/>
      <c r="H5885" s="1774">
        <v>4</v>
      </c>
      <c r="I5885" s="1774"/>
      <c r="J5885" s="1774">
        <v>5</v>
      </c>
      <c r="K5885" s="1774"/>
      <c r="L5885" s="1774">
        <v>6</v>
      </c>
      <c r="M5885" s="1774"/>
      <c r="N5885" s="1461">
        <v>7</v>
      </c>
      <c r="O5885" s="1540"/>
      <c r="P5885" s="1461">
        <v>8</v>
      </c>
      <c r="Q5885" s="1540"/>
      <c r="R5885" s="1461">
        <v>9</v>
      </c>
      <c r="S5885" s="1540"/>
      <c r="T5885" s="1570">
        <v>10</v>
      </c>
      <c r="U5885" s="1571"/>
      <c r="V5885" s="1422"/>
      <c r="W5885" s="1422"/>
      <c r="X5885" s="1425"/>
      <c r="Y5885" s="1425"/>
      <c r="Z5885" s="1393"/>
    </row>
    <row r="5886" spans="1:26" s="1367" customFormat="1" ht="20.100000000000001" customHeight="1" x14ac:dyDescent="0.15">
      <c r="A5886" s="1795"/>
      <c r="B5886" s="310" t="s">
        <v>2250</v>
      </c>
      <c r="C5886" s="310" t="s">
        <v>639</v>
      </c>
      <c r="D5886" s="310" t="s">
        <v>638</v>
      </c>
      <c r="E5886" s="310" t="s">
        <v>2251</v>
      </c>
      <c r="F5886" s="310" t="s">
        <v>638</v>
      </c>
      <c r="G5886" s="310" t="s">
        <v>639</v>
      </c>
      <c r="H5886" s="310" t="s">
        <v>2252</v>
      </c>
      <c r="I5886" s="310" t="s">
        <v>2253</v>
      </c>
      <c r="J5886" s="310" t="s">
        <v>2254</v>
      </c>
      <c r="K5886" s="310" t="s">
        <v>2251</v>
      </c>
      <c r="L5886" s="310" t="s">
        <v>2250</v>
      </c>
      <c r="M5886" s="310" t="s">
        <v>2251</v>
      </c>
      <c r="N5886" s="1372"/>
      <c r="O5886" s="1372"/>
      <c r="P5886" s="1372"/>
      <c r="Q5886" s="1372"/>
      <c r="R5886" s="1372"/>
      <c r="S5886" s="1372"/>
      <c r="T5886" s="1373"/>
      <c r="U5886" s="1377"/>
      <c r="V5886" s="1425"/>
      <c r="W5886" s="1425"/>
      <c r="X5886" s="1425"/>
      <c r="Y5886" s="1425"/>
      <c r="Z5886" s="1393"/>
    </row>
    <row r="5887" spans="1:26" s="1367" customFormat="1" ht="24.75" customHeight="1" x14ac:dyDescent="0.15">
      <c r="A5887" s="400" t="s">
        <v>2255</v>
      </c>
      <c r="B5887" s="15"/>
      <c r="C5887" s="59">
        <v>0.23611111111111113</v>
      </c>
      <c r="D5887" s="15">
        <v>0.30833333333333401</v>
      </c>
      <c r="E5887" s="59">
        <v>0.36944444444444502</v>
      </c>
      <c r="F5887" s="744">
        <v>0.46944444444446998</v>
      </c>
      <c r="G5887" s="59">
        <v>0.52708333333333302</v>
      </c>
      <c r="H5887" s="15">
        <v>0.61111111111111205</v>
      </c>
      <c r="I5887" s="59">
        <v>0.66874999999999996</v>
      </c>
      <c r="J5887" s="15">
        <v>0.75208333333334798</v>
      </c>
      <c r="K5887" s="59">
        <v>0.81527777777782195</v>
      </c>
      <c r="L5887" s="15">
        <v>0.89027777777759198</v>
      </c>
      <c r="M5887" s="15"/>
      <c r="N5887" s="1386"/>
      <c r="O5887" s="1373"/>
      <c r="P5887" s="1386"/>
      <c r="Q5887" s="68"/>
      <c r="R5887" s="69"/>
      <c r="S5887" s="69"/>
      <c r="T5887" s="1376"/>
      <c r="U5887" s="1380"/>
      <c r="V5887" s="682">
        <f>COUNTA(B5887:L5919)</f>
        <v>160</v>
      </c>
      <c r="W5887" s="702">
        <f>V5887/16/2</f>
        <v>5</v>
      </c>
      <c r="X5887" s="1425"/>
      <c r="Y5887" s="1425"/>
      <c r="Z5887" s="697"/>
    </row>
    <row r="5888" spans="1:26" s="1367" customFormat="1" ht="24.75" customHeight="1" x14ac:dyDescent="0.15">
      <c r="A5888" s="400" t="s">
        <v>2256</v>
      </c>
      <c r="B5888" s="59"/>
      <c r="C5888" s="15">
        <v>0.24374999999999999</v>
      </c>
      <c r="D5888" s="15">
        <v>0.31805555555555698</v>
      </c>
      <c r="E5888" s="15">
        <v>0.37986111111111098</v>
      </c>
      <c r="F5888" s="744">
        <v>0.48055555555560597</v>
      </c>
      <c r="G5888" s="15">
        <v>0.53819444444444497</v>
      </c>
      <c r="H5888" s="15">
        <v>0.61944444444444502</v>
      </c>
      <c r="I5888" s="15">
        <v>0.67708333333333304</v>
      </c>
      <c r="J5888" s="15">
        <v>0.76111111111112695</v>
      </c>
      <c r="K5888" s="15">
        <v>0.82430555555555562</v>
      </c>
      <c r="L5888" s="15">
        <v>0.89861111111090197</v>
      </c>
      <c r="M5888" s="15"/>
      <c r="N5888" s="1386"/>
      <c r="O5888" s="1373"/>
      <c r="P5888" s="1386"/>
      <c r="Q5888" s="68"/>
      <c r="R5888" s="69"/>
      <c r="S5888" s="69"/>
      <c r="T5888" s="1376"/>
      <c r="U5888" s="1380"/>
      <c r="V5888" s="1423">
        <f>(COUNTA(B5887:B5919,D5887:D5919,F5887:F5919,H5887:H5919,J5887:J5919,L5887:L5919,N5887:N5919,P5887:P5919,R5887:R5919,T5887:T5919))</f>
        <v>80</v>
      </c>
      <c r="W5888" s="1423">
        <f>(COUNTA(C5887:C5919,E5887:E5919,G5887:G5919,I5887:I5919,K5887:K5919,M5887:M5919,O5887:O5919,Q5887:Q5919,S5887:S5919,U5887:U5919))</f>
        <v>80</v>
      </c>
      <c r="X5888" s="1425"/>
      <c r="Y5888" s="1425">
        <f>(V5888+W5888)/2</f>
        <v>80</v>
      </c>
      <c r="Z5888" s="697"/>
    </row>
    <row r="5889" spans="1:26" s="1367" customFormat="1" ht="24.75" customHeight="1" x14ac:dyDescent="0.15">
      <c r="A5889" s="400" t="s">
        <v>2257</v>
      </c>
      <c r="B5889" s="15"/>
      <c r="C5889" s="59">
        <v>0.25138888888888899</v>
      </c>
      <c r="D5889" s="15">
        <v>0.32777777777778</v>
      </c>
      <c r="E5889" s="59">
        <v>0.390277777777777</v>
      </c>
      <c r="F5889" s="744">
        <v>0.4909722222222222</v>
      </c>
      <c r="G5889" s="59">
        <v>0.54861111111111105</v>
      </c>
      <c r="H5889" s="15">
        <v>0.62777777777777799</v>
      </c>
      <c r="I5889" s="59">
        <v>0.68541666666666601</v>
      </c>
      <c r="J5889" s="15">
        <v>0.77013888888890603</v>
      </c>
      <c r="K5889" s="59">
        <v>0.83333333333328896</v>
      </c>
      <c r="L5889" s="59">
        <v>0.90625</v>
      </c>
      <c r="M5889" s="15"/>
      <c r="N5889" s="1386"/>
      <c r="O5889" s="1373"/>
      <c r="P5889" s="1386"/>
      <c r="Q5889" s="68"/>
      <c r="R5889" s="69"/>
      <c r="S5889" s="69"/>
      <c r="T5889" s="1376"/>
      <c r="U5889" s="1380"/>
      <c r="V5889" s="1425"/>
      <c r="W5889" s="1425"/>
      <c r="X5889" s="1425"/>
      <c r="Y5889" s="1425" t="s">
        <v>145</v>
      </c>
      <c r="Z5889" s="697"/>
    </row>
    <row r="5890" spans="1:26" s="1367" customFormat="1" ht="24.75" customHeight="1" x14ac:dyDescent="0.15">
      <c r="A5890" s="400" t="s">
        <v>536</v>
      </c>
      <c r="B5890" s="15"/>
      <c r="C5890" s="795">
        <v>0.25902777777777802</v>
      </c>
      <c r="D5890" s="15">
        <v>0.33750000000000302</v>
      </c>
      <c r="E5890" s="15">
        <v>0.39999999999999997</v>
      </c>
      <c r="F5890" s="744">
        <v>0.5</v>
      </c>
      <c r="G5890" s="15">
        <v>0.55763888888888891</v>
      </c>
      <c r="H5890" s="15">
        <v>0.63611111111111096</v>
      </c>
      <c r="I5890" s="15">
        <v>0.69374999999999898</v>
      </c>
      <c r="J5890" s="15">
        <v>0.77916666666668499</v>
      </c>
      <c r="K5890" s="15">
        <v>0.84236111111102296</v>
      </c>
      <c r="L5890" s="15">
        <v>0.91388888888888897</v>
      </c>
      <c r="M5890" s="15"/>
      <c r="N5890" s="1386"/>
      <c r="O5890" s="1373"/>
      <c r="P5890" s="1386"/>
      <c r="Q5890" s="68"/>
      <c r="R5890" s="69"/>
      <c r="S5890" s="69"/>
      <c r="T5890" s="1376"/>
      <c r="U5890" s="1380"/>
    </row>
    <row r="5891" spans="1:26" s="1367" customFormat="1" ht="24.75" customHeight="1" x14ac:dyDescent="0.15">
      <c r="A5891" s="400" t="s">
        <v>644</v>
      </c>
      <c r="B5891" s="15"/>
      <c r="C5891" s="796">
        <v>0.26597222222222222</v>
      </c>
      <c r="D5891" s="15">
        <v>0.34722222222222598</v>
      </c>
      <c r="E5891" s="59">
        <v>0.40902777777777777</v>
      </c>
      <c r="F5891" s="744">
        <v>0.50902777777777797</v>
      </c>
      <c r="G5891" s="59">
        <v>0.56666666666666698</v>
      </c>
      <c r="H5891" s="15">
        <v>0.64513888888888882</v>
      </c>
      <c r="I5891" s="59">
        <v>0.70277777777777783</v>
      </c>
      <c r="J5891" s="15">
        <v>0.78819444444446396</v>
      </c>
      <c r="K5891" s="59">
        <v>0.85138888888875697</v>
      </c>
      <c r="L5891" s="59">
        <v>0.92152777777777795</v>
      </c>
      <c r="M5891" s="15"/>
      <c r="N5891" s="1386"/>
      <c r="O5891" s="1373"/>
      <c r="P5891" s="1386"/>
      <c r="Q5891" s="68"/>
      <c r="R5891" s="69"/>
      <c r="S5891" s="69"/>
      <c r="T5891" s="1376"/>
      <c r="U5891" s="1380"/>
    </row>
    <row r="5892" spans="1:26" s="1367" customFormat="1" ht="24.75" customHeight="1" x14ac:dyDescent="0.15">
      <c r="A5892" s="400" t="s">
        <v>2258</v>
      </c>
      <c r="B5892" s="59"/>
      <c r="C5892" s="795">
        <v>0.27291666666666597</v>
      </c>
      <c r="D5892" s="15">
        <v>0.356944444444449</v>
      </c>
      <c r="E5892" s="15">
        <v>0.41805555555555601</v>
      </c>
      <c r="F5892" s="744">
        <v>0.5180555555555556</v>
      </c>
      <c r="G5892" s="15">
        <v>0.57569444444444495</v>
      </c>
      <c r="H5892" s="15">
        <v>0.65416666666666701</v>
      </c>
      <c r="I5892" s="15">
        <v>0.71180555555555702</v>
      </c>
      <c r="J5892" s="15">
        <v>0.79722222222224304</v>
      </c>
      <c r="K5892" s="15">
        <v>0.86041666666648997</v>
      </c>
      <c r="L5892" s="15">
        <v>0.92916666666666703</v>
      </c>
      <c r="M5892" s="15"/>
      <c r="N5892" s="1386"/>
      <c r="O5892" s="1373"/>
      <c r="P5892" s="1386"/>
      <c r="Q5892" s="68"/>
      <c r="R5892" s="69"/>
      <c r="S5892" s="69"/>
      <c r="T5892" s="1376"/>
      <c r="U5892" s="1380"/>
    </row>
    <row r="5893" spans="1:26" s="1367" customFormat="1" ht="24.75" customHeight="1" x14ac:dyDescent="0.15">
      <c r="A5893" s="400" t="s">
        <v>2259</v>
      </c>
      <c r="B5893" s="15"/>
      <c r="C5893" s="796">
        <v>0.27986111111111101</v>
      </c>
      <c r="D5893" s="15">
        <v>0.36666666666667203</v>
      </c>
      <c r="E5893" s="59">
        <v>0.42708333333333298</v>
      </c>
      <c r="F5893" s="744">
        <v>0.52708333333333302</v>
      </c>
      <c r="G5893" s="59">
        <v>0.58472222222222225</v>
      </c>
      <c r="H5893" s="15">
        <v>0.66319444444444497</v>
      </c>
      <c r="I5893" s="59">
        <v>0.72083333333333599</v>
      </c>
      <c r="J5893" s="15">
        <v>0.806250000000022</v>
      </c>
      <c r="K5893" s="59">
        <v>0.86944444444422397</v>
      </c>
      <c r="L5893" s="59">
        <v>0.936805555555556</v>
      </c>
      <c r="M5893" s="15"/>
      <c r="N5893" s="1386"/>
      <c r="O5893" s="1373"/>
      <c r="P5893" s="1386"/>
      <c r="Q5893" s="68"/>
      <c r="R5893" s="69"/>
      <c r="S5893" s="69"/>
      <c r="T5893" s="1376"/>
      <c r="U5893" s="1380"/>
    </row>
    <row r="5894" spans="1:26" s="1367" customFormat="1" ht="24.75" customHeight="1" x14ac:dyDescent="0.15">
      <c r="A5894" s="400" t="s">
        <v>2260</v>
      </c>
      <c r="B5894" s="15"/>
      <c r="C5894" s="795">
        <v>0.28680555555555498</v>
      </c>
      <c r="D5894" s="15">
        <v>0.37638888888889499</v>
      </c>
      <c r="E5894" s="15">
        <v>0.43611111111111101</v>
      </c>
      <c r="F5894" s="744">
        <v>0.53611111111111098</v>
      </c>
      <c r="G5894" s="15">
        <v>0.59375</v>
      </c>
      <c r="H5894" s="15">
        <v>0.67222222222222205</v>
      </c>
      <c r="I5894" s="15">
        <v>0.72986111111111396</v>
      </c>
      <c r="J5894" s="15">
        <v>0.81527777777780097</v>
      </c>
      <c r="K5894" s="15">
        <v>0.87777777777777777</v>
      </c>
      <c r="L5894" s="15">
        <v>0.94444444444444497</v>
      </c>
      <c r="M5894" s="15"/>
      <c r="N5894" s="1386"/>
      <c r="O5894" s="1373"/>
      <c r="P5894" s="1386"/>
      <c r="Q5894" s="68"/>
      <c r="R5894" s="69"/>
      <c r="S5894" s="69"/>
      <c r="T5894" s="1376"/>
      <c r="U5894" s="1380"/>
    </row>
    <row r="5895" spans="1:26" s="1367" customFormat="1" ht="24.75" customHeight="1" x14ac:dyDescent="0.15">
      <c r="A5895" s="400" t="s">
        <v>2261</v>
      </c>
      <c r="B5895" s="15">
        <v>0.23611111111111113</v>
      </c>
      <c r="C5895" s="796">
        <v>0.29374999999999901</v>
      </c>
      <c r="D5895" s="15">
        <v>0.38611111111111801</v>
      </c>
      <c r="E5895" s="59">
        <v>0.44513888888888897</v>
      </c>
      <c r="F5895" s="15">
        <v>0.5444444444444444</v>
      </c>
      <c r="G5895" s="59">
        <v>0.6020833333333333</v>
      </c>
      <c r="H5895" s="15">
        <v>0.68125000000000002</v>
      </c>
      <c r="I5895" s="59">
        <v>0.73888888888887605</v>
      </c>
      <c r="J5895" s="15">
        <v>0.82361111111111107</v>
      </c>
      <c r="K5895" s="59">
        <v>0.88611111111133201</v>
      </c>
      <c r="L5895" s="15"/>
      <c r="M5895" s="15"/>
      <c r="N5895" s="1386"/>
      <c r="O5895" s="1373"/>
      <c r="P5895" s="1386"/>
      <c r="Q5895" s="68"/>
      <c r="R5895" s="69"/>
      <c r="S5895" s="69"/>
      <c r="T5895" s="1376"/>
      <c r="U5895" s="1380"/>
    </row>
    <row r="5896" spans="1:26" s="1367" customFormat="1" ht="24.75" customHeight="1" x14ac:dyDescent="0.15">
      <c r="A5896" s="400" t="s">
        <v>537</v>
      </c>
      <c r="B5896" s="15">
        <v>0.24444444444444446</v>
      </c>
      <c r="C5896" s="795">
        <v>0.30069444444444443</v>
      </c>
      <c r="D5896" s="15">
        <v>0.39583333333334098</v>
      </c>
      <c r="E5896" s="15">
        <v>0.454166666666667</v>
      </c>
      <c r="F5896" s="15">
        <v>0.55277777777777781</v>
      </c>
      <c r="G5896" s="15">
        <v>0.61041666666666705</v>
      </c>
      <c r="H5896" s="15">
        <v>0.69027777777777799</v>
      </c>
      <c r="I5896" s="15">
        <v>0.74861111111108603</v>
      </c>
      <c r="J5896" s="15">
        <v>0.83194444444442095</v>
      </c>
      <c r="K5896" s="15">
        <v>0.89444444444488502</v>
      </c>
      <c r="L5896" s="15"/>
      <c r="M5896" s="15"/>
      <c r="N5896" s="1386"/>
      <c r="O5896" s="1373"/>
      <c r="P5896" s="1386"/>
      <c r="Q5896" s="68"/>
      <c r="R5896" s="69"/>
      <c r="S5896" s="69"/>
      <c r="T5896" s="1376"/>
      <c r="U5896" s="1380"/>
    </row>
    <row r="5897" spans="1:26" s="1367" customFormat="1" ht="24.75" customHeight="1" x14ac:dyDescent="0.15">
      <c r="A5897" s="400" t="s">
        <v>538</v>
      </c>
      <c r="B5897" s="15">
        <v>0.25277777777777799</v>
      </c>
      <c r="C5897" s="59">
        <v>0.30972222222222223</v>
      </c>
      <c r="D5897" s="15">
        <v>0.405555555555564</v>
      </c>
      <c r="E5897" s="59">
        <v>0.46388888888888885</v>
      </c>
      <c r="F5897" s="15">
        <v>0.56111111111111101</v>
      </c>
      <c r="G5897" s="59">
        <v>0.61875000000000002</v>
      </c>
      <c r="H5897" s="15">
        <v>0.69930555555555596</v>
      </c>
      <c r="I5897" s="59">
        <v>0.758333333333296</v>
      </c>
      <c r="J5897" s="15">
        <v>0.84027777777773105</v>
      </c>
      <c r="K5897" s="59">
        <v>0.90277777777843904</v>
      </c>
      <c r="L5897" s="15"/>
      <c r="M5897" s="15"/>
      <c r="N5897" s="1386"/>
      <c r="O5897" s="1373"/>
      <c r="P5897" s="1386"/>
      <c r="Q5897" s="68"/>
      <c r="R5897" s="69"/>
      <c r="S5897" s="69"/>
      <c r="T5897" s="1376"/>
      <c r="U5897" s="1380"/>
    </row>
    <row r="5898" spans="1:26" s="1367" customFormat="1" ht="24.75" customHeight="1" x14ac:dyDescent="0.15">
      <c r="A5898" s="400" t="s">
        <v>539</v>
      </c>
      <c r="B5898" s="15">
        <v>0.26180555555555557</v>
      </c>
      <c r="C5898" s="15">
        <v>0.31944444444444448</v>
      </c>
      <c r="D5898" s="15">
        <v>0.41597222222222219</v>
      </c>
      <c r="E5898" s="15">
        <v>0.47361111111111098</v>
      </c>
      <c r="F5898" s="15">
        <v>0.56944444444444497</v>
      </c>
      <c r="G5898" s="15">
        <v>0.62708333333333299</v>
      </c>
      <c r="H5898" s="15">
        <v>0.70833333333333404</v>
      </c>
      <c r="I5898" s="15">
        <v>0.76805555555550498</v>
      </c>
      <c r="J5898" s="15">
        <v>0.84861111111104104</v>
      </c>
      <c r="K5898" s="15">
        <v>0.91111111111199306</v>
      </c>
      <c r="L5898" s="15"/>
      <c r="M5898" s="15"/>
      <c r="N5898" s="1386"/>
      <c r="O5898" s="1373"/>
      <c r="P5898" s="1386"/>
      <c r="Q5898" s="68"/>
      <c r="R5898" s="69"/>
      <c r="S5898" s="69"/>
      <c r="T5898" s="1376"/>
      <c r="U5898" s="1380"/>
    </row>
    <row r="5899" spans="1:26" s="1367" customFormat="1" ht="24.75" customHeight="1" x14ac:dyDescent="0.15">
      <c r="A5899" s="400" t="s">
        <v>540</v>
      </c>
      <c r="B5899" s="15">
        <v>0.27083333333333298</v>
      </c>
      <c r="C5899" s="59">
        <v>0.329166666666667</v>
      </c>
      <c r="D5899" s="15">
        <v>0.42638888888887999</v>
      </c>
      <c r="E5899" s="59">
        <v>0.48402777777777778</v>
      </c>
      <c r="F5899" s="15">
        <v>0.57777777777777795</v>
      </c>
      <c r="G5899" s="59">
        <v>0.63541666666666696</v>
      </c>
      <c r="H5899" s="15">
        <v>0.717361111111112</v>
      </c>
      <c r="I5899" s="59">
        <v>0.77777777777771495</v>
      </c>
      <c r="J5899" s="15">
        <v>0.85694444444435103</v>
      </c>
      <c r="K5899" s="59">
        <v>0.91944444444554696</v>
      </c>
      <c r="L5899" s="15"/>
      <c r="M5899" s="15"/>
      <c r="N5899" s="1386"/>
      <c r="O5899" s="1373"/>
      <c r="P5899" s="1386"/>
      <c r="Q5899" s="68"/>
      <c r="R5899" s="69"/>
      <c r="S5899" s="69"/>
      <c r="T5899" s="1376"/>
      <c r="U5899" s="1380"/>
    </row>
    <row r="5900" spans="1:26" s="1367" customFormat="1" ht="24.75" customHeight="1" x14ac:dyDescent="0.15">
      <c r="A5900" s="400" t="s">
        <v>541</v>
      </c>
      <c r="B5900" s="15">
        <v>0.27986111111111101</v>
      </c>
      <c r="C5900" s="15">
        <v>0.33888888888888902</v>
      </c>
      <c r="D5900" s="15">
        <v>0.43680555555553902</v>
      </c>
      <c r="E5900" s="15">
        <v>0.49444444444444502</v>
      </c>
      <c r="F5900" s="15">
        <v>0.58611111111111103</v>
      </c>
      <c r="G5900" s="15">
        <v>0.64375000000000004</v>
      </c>
      <c r="H5900" s="15">
        <v>0.72638888888888997</v>
      </c>
      <c r="I5900" s="15">
        <v>0.78749999999992404</v>
      </c>
      <c r="J5900" s="15">
        <v>0.86527777777766202</v>
      </c>
      <c r="K5900" s="15">
        <v>0.92777777777910098</v>
      </c>
      <c r="L5900" s="15"/>
      <c r="M5900" s="15"/>
      <c r="N5900" s="1386"/>
      <c r="O5900" s="1373"/>
      <c r="P5900" s="1386"/>
      <c r="Q5900" s="68"/>
      <c r="R5900" s="69"/>
      <c r="S5900" s="69"/>
      <c r="T5900" s="1376"/>
      <c r="U5900" s="1380"/>
    </row>
    <row r="5901" spans="1:26" s="1367" customFormat="1" ht="24.75" customHeight="1" x14ac:dyDescent="0.15">
      <c r="A5901" s="400" t="s">
        <v>542</v>
      </c>
      <c r="B5901" s="15">
        <v>0.28888888888888797</v>
      </c>
      <c r="C5901" s="59">
        <v>0.34861111111111098</v>
      </c>
      <c r="D5901" s="15">
        <v>0.44722222222219699</v>
      </c>
      <c r="E5901" s="59">
        <v>0.50486111111111098</v>
      </c>
      <c r="F5901" s="15">
        <v>0.594444444444445</v>
      </c>
      <c r="G5901" s="59">
        <v>0.65208333333333302</v>
      </c>
      <c r="H5901" s="15">
        <v>0.73541666666666705</v>
      </c>
      <c r="I5901" s="59">
        <v>0.79722222222213401</v>
      </c>
      <c r="J5901" s="15">
        <v>0.87361111111097201</v>
      </c>
      <c r="K5901" s="59">
        <v>0.93611111111265399</v>
      </c>
      <c r="L5901" s="15"/>
      <c r="M5901" s="15"/>
      <c r="N5901" s="1386"/>
      <c r="O5901" s="1373"/>
      <c r="P5901" s="1386"/>
      <c r="Q5901" s="68"/>
      <c r="R5901" s="69"/>
      <c r="S5901" s="69"/>
      <c r="T5901" s="1376"/>
      <c r="U5901" s="1380"/>
    </row>
    <row r="5902" spans="1:26" s="1367" customFormat="1" ht="24.75" customHeight="1" x14ac:dyDescent="0.15">
      <c r="A5902" s="400" t="s">
        <v>2262</v>
      </c>
      <c r="B5902" s="15">
        <v>0.2986111111111111</v>
      </c>
      <c r="C5902" s="15">
        <v>0.35902777777777778</v>
      </c>
      <c r="D5902" s="15">
        <v>0.45833333333333331</v>
      </c>
      <c r="E5902" s="15">
        <v>0.51597222222222217</v>
      </c>
      <c r="F5902" s="15">
        <v>0.60277777777777797</v>
      </c>
      <c r="G5902" s="15">
        <v>0.66041666666666599</v>
      </c>
      <c r="H5902" s="15">
        <v>0.74375000000000002</v>
      </c>
      <c r="I5902" s="15">
        <v>0.80625000000000002</v>
      </c>
      <c r="J5902" s="15">
        <v>0.88194444444428199</v>
      </c>
      <c r="K5902" s="15">
        <v>0.94444444444620801</v>
      </c>
      <c r="L5902" s="15"/>
      <c r="M5902" s="15"/>
      <c r="N5902" s="1386"/>
      <c r="O5902" s="1386"/>
      <c r="P5902" s="1386"/>
      <c r="Q5902" s="68"/>
      <c r="R5902" s="69"/>
      <c r="S5902" s="69"/>
      <c r="T5902" s="1376"/>
      <c r="U5902" s="1380"/>
    </row>
    <row r="5903" spans="1:26" s="1367" customFormat="1" ht="24.75" customHeight="1" x14ac:dyDescent="0.15">
      <c r="A5903" s="1447">
        <v>17</v>
      </c>
      <c r="B5903" s="1368"/>
      <c r="C5903" s="1368"/>
      <c r="D5903" s="1368"/>
      <c r="E5903" s="1368"/>
      <c r="F5903" s="1368"/>
      <c r="G5903" s="1368"/>
      <c r="H5903" s="1368"/>
      <c r="I5903" s="1368"/>
      <c r="J5903" s="1368"/>
      <c r="K5903" s="1368"/>
      <c r="L5903" s="1368"/>
      <c r="M5903" s="797"/>
      <c r="N5903" s="1386"/>
      <c r="O5903" s="1386"/>
      <c r="P5903" s="1386"/>
      <c r="Q5903" s="68"/>
      <c r="R5903" s="69"/>
      <c r="S5903" s="69"/>
      <c r="T5903" s="1376"/>
      <c r="U5903" s="1380"/>
    </row>
    <row r="5904" spans="1:26" s="1367" customFormat="1" ht="24.75" customHeight="1" x14ac:dyDescent="0.15">
      <c r="A5904" s="1447">
        <v>18</v>
      </c>
      <c r="B5904" s="1368"/>
      <c r="C5904" s="1368"/>
      <c r="D5904" s="1368"/>
      <c r="E5904" s="1368"/>
      <c r="F5904" s="1368"/>
      <c r="G5904" s="1368"/>
      <c r="H5904" s="1368"/>
      <c r="I5904" s="1368"/>
      <c r="J5904" s="1368"/>
      <c r="K5904" s="1368"/>
      <c r="L5904" s="1368"/>
      <c r="M5904" s="797"/>
      <c r="N5904" s="1386"/>
      <c r="O5904" s="1386"/>
      <c r="P5904" s="1386"/>
      <c r="Q5904" s="68"/>
      <c r="R5904" s="69"/>
      <c r="S5904" s="69"/>
      <c r="T5904" s="1376"/>
      <c r="U5904" s="1380"/>
    </row>
    <row r="5905" spans="1:21" s="1367" customFormat="1" ht="24.75" customHeight="1" x14ac:dyDescent="0.15">
      <c r="A5905" s="1447">
        <v>19</v>
      </c>
      <c r="B5905" s="1368"/>
      <c r="C5905" s="1368"/>
      <c r="D5905" s="1368"/>
      <c r="E5905" s="1368"/>
      <c r="F5905" s="1368"/>
      <c r="G5905" s="1368"/>
      <c r="H5905" s="1368"/>
      <c r="I5905" s="1368"/>
      <c r="J5905" s="1368"/>
      <c r="K5905" s="1368"/>
      <c r="L5905" s="1368"/>
      <c r="M5905" s="797"/>
      <c r="N5905" s="1386"/>
      <c r="O5905" s="1386"/>
      <c r="P5905" s="1386"/>
      <c r="Q5905" s="1373"/>
      <c r="R5905" s="69"/>
      <c r="S5905" s="69"/>
      <c r="T5905" s="1376"/>
      <c r="U5905" s="1380"/>
    </row>
    <row r="5906" spans="1:21" s="1367" customFormat="1" ht="24.75" customHeight="1" x14ac:dyDescent="0.15">
      <c r="A5906" s="1447">
        <v>20</v>
      </c>
      <c r="B5906" s="1368"/>
      <c r="C5906" s="1368"/>
      <c r="D5906" s="1368"/>
      <c r="E5906" s="1368"/>
      <c r="F5906" s="1368"/>
      <c r="G5906" s="1368"/>
      <c r="H5906" s="1368"/>
      <c r="I5906" s="1368"/>
      <c r="J5906" s="1368"/>
      <c r="K5906" s="1368"/>
      <c r="L5906" s="1368"/>
      <c r="M5906" s="797"/>
      <c r="N5906" s="1368"/>
      <c r="O5906" s="1368"/>
      <c r="P5906" s="1368"/>
      <c r="Q5906" s="1372"/>
      <c r="R5906" s="1369"/>
      <c r="S5906" s="1369"/>
      <c r="T5906" s="1376"/>
      <c r="U5906" s="1380"/>
    </row>
    <row r="5907" spans="1:21" s="1367" customFormat="1" ht="24.75" customHeight="1" x14ac:dyDescent="0.15">
      <c r="A5907" s="1447">
        <v>21</v>
      </c>
      <c r="B5907" s="1368"/>
      <c r="C5907" s="1368"/>
      <c r="D5907" s="1368"/>
      <c r="E5907" s="1368"/>
      <c r="F5907" s="1368"/>
      <c r="G5907" s="1368"/>
      <c r="H5907" s="1368"/>
      <c r="I5907" s="1368"/>
      <c r="J5907" s="1368"/>
      <c r="K5907" s="1368"/>
      <c r="L5907" s="1369"/>
      <c r="M5907" s="67"/>
      <c r="N5907" s="1369"/>
      <c r="O5907" s="1369"/>
      <c r="P5907" s="1369"/>
      <c r="Q5907" s="1369"/>
      <c r="R5907" s="1369"/>
      <c r="S5907" s="1369"/>
      <c r="T5907" s="1376"/>
      <c r="U5907" s="1380"/>
    </row>
    <row r="5908" spans="1:21" s="1367" customFormat="1" ht="24.75" customHeight="1" x14ac:dyDescent="0.15">
      <c r="A5908" s="1447">
        <v>22</v>
      </c>
      <c r="B5908" s="1368"/>
      <c r="C5908" s="1368"/>
      <c r="D5908" s="1368"/>
      <c r="E5908" s="1368"/>
      <c r="F5908" s="1368"/>
      <c r="G5908" s="1368"/>
      <c r="H5908" s="1368"/>
      <c r="I5908" s="1368"/>
      <c r="J5908" s="1368"/>
      <c r="K5908" s="1368"/>
      <c r="L5908" s="1369"/>
      <c r="M5908" s="1369"/>
      <c r="N5908" s="1369"/>
      <c r="O5908" s="1369"/>
      <c r="P5908" s="1369"/>
      <c r="Q5908" s="1369"/>
      <c r="R5908" s="1369"/>
      <c r="S5908" s="1369"/>
      <c r="T5908" s="1376"/>
      <c r="U5908" s="1380"/>
    </row>
    <row r="5909" spans="1:21" s="1367" customFormat="1" ht="24.75" customHeight="1" x14ac:dyDescent="0.15">
      <c r="A5909" s="1447">
        <v>23</v>
      </c>
      <c r="B5909" s="72"/>
      <c r="C5909" s="72"/>
      <c r="D5909" s="72"/>
      <c r="E5909" s="72"/>
      <c r="F5909" s="73"/>
      <c r="G5909" s="72"/>
      <c r="H5909" s="73"/>
      <c r="I5909" s="72"/>
      <c r="J5909" s="73"/>
      <c r="K5909" s="72"/>
      <c r="L5909" s="1369"/>
      <c r="M5909" s="1369"/>
      <c r="N5909" s="1369"/>
      <c r="O5909" s="1369"/>
      <c r="P5909" s="1369"/>
      <c r="Q5909" s="1369"/>
      <c r="R5909" s="1369"/>
      <c r="S5909" s="1369"/>
      <c r="T5909" s="1376"/>
      <c r="U5909" s="1380"/>
    </row>
    <row r="5910" spans="1:21" s="1367" customFormat="1" ht="24.75" customHeight="1" x14ac:dyDescent="0.15">
      <c r="A5910" s="1447">
        <v>24</v>
      </c>
      <c r="B5910" s="1369"/>
      <c r="C5910" s="1369"/>
      <c r="D5910" s="1369"/>
      <c r="E5910" s="1369"/>
      <c r="F5910" s="1369"/>
      <c r="G5910" s="1369"/>
      <c r="H5910" s="1369"/>
      <c r="I5910" s="1369"/>
      <c r="J5910" s="1369"/>
      <c r="K5910" s="1369"/>
      <c r="L5910" s="1369"/>
      <c r="M5910" s="1369"/>
      <c r="N5910" s="1369"/>
      <c r="O5910" s="1369"/>
      <c r="P5910" s="1369"/>
      <c r="Q5910" s="1369"/>
      <c r="R5910" s="1369"/>
      <c r="S5910" s="1369"/>
      <c r="T5910" s="1376"/>
      <c r="U5910" s="1380"/>
    </row>
    <row r="5911" spans="1:21" s="1367" customFormat="1" ht="24.75" customHeight="1" x14ac:dyDescent="0.15">
      <c r="A5911" s="1447">
        <v>25</v>
      </c>
      <c r="B5911" s="1369"/>
      <c r="C5911" s="1369"/>
      <c r="D5911" s="1369"/>
      <c r="E5911" s="1369"/>
      <c r="F5911" s="1369"/>
      <c r="G5911" s="1369"/>
      <c r="H5911" s="1369"/>
      <c r="I5911" s="1369"/>
      <c r="J5911" s="1369"/>
      <c r="K5911" s="1369"/>
      <c r="L5911" s="1369"/>
      <c r="M5911" s="1369"/>
      <c r="N5911" s="1369"/>
      <c r="O5911" s="1369"/>
      <c r="P5911" s="1369"/>
      <c r="Q5911" s="1369"/>
      <c r="R5911" s="1369"/>
      <c r="S5911" s="1369"/>
      <c r="T5911" s="1376"/>
      <c r="U5911" s="1380"/>
    </row>
    <row r="5912" spans="1:21" s="1367" customFormat="1" ht="24.75" customHeight="1" x14ac:dyDescent="0.15">
      <c r="A5912" s="1447">
        <v>26</v>
      </c>
      <c r="B5912" s="1369"/>
      <c r="C5912" s="1369"/>
      <c r="D5912" s="1369"/>
      <c r="E5912" s="1369"/>
      <c r="F5912" s="1369"/>
      <c r="G5912" s="1369"/>
      <c r="H5912" s="1369"/>
      <c r="I5912" s="1369"/>
      <c r="J5912" s="1369"/>
      <c r="K5912" s="1369"/>
      <c r="L5912" s="1369"/>
      <c r="M5912" s="1369"/>
      <c r="N5912" s="1369"/>
      <c r="O5912" s="1369"/>
      <c r="P5912" s="1369"/>
      <c r="Q5912" s="1369"/>
      <c r="R5912" s="1369"/>
      <c r="S5912" s="1369"/>
      <c r="T5912" s="1376"/>
      <c r="U5912" s="1380"/>
    </row>
    <row r="5913" spans="1:21" s="1367" customFormat="1" ht="24.75" customHeight="1" x14ac:dyDescent="0.15">
      <c r="A5913" s="1447">
        <v>27</v>
      </c>
      <c r="B5913" s="1369"/>
      <c r="C5913" s="1369"/>
      <c r="D5913" s="1369"/>
      <c r="E5913" s="1369"/>
      <c r="F5913" s="1369"/>
      <c r="G5913" s="1369"/>
      <c r="H5913" s="1369"/>
      <c r="I5913" s="1369"/>
      <c r="J5913" s="1369"/>
      <c r="K5913" s="1369"/>
      <c r="L5913" s="1369"/>
      <c r="M5913" s="1369"/>
      <c r="N5913" s="1369"/>
      <c r="O5913" s="1369"/>
      <c r="P5913" s="1369"/>
      <c r="Q5913" s="1369"/>
      <c r="R5913" s="1369"/>
      <c r="S5913" s="1369"/>
      <c r="T5913" s="1376"/>
      <c r="U5913" s="1380"/>
    </row>
    <row r="5914" spans="1:21" s="1367" customFormat="1" ht="24.75" customHeight="1" x14ac:dyDescent="0.15">
      <c r="A5914" s="1447">
        <v>28</v>
      </c>
      <c r="B5914" s="1369"/>
      <c r="C5914" s="1369"/>
      <c r="D5914" s="1369"/>
      <c r="E5914" s="1369"/>
      <c r="F5914" s="1369"/>
      <c r="G5914" s="1369"/>
      <c r="H5914" s="1369"/>
      <c r="I5914" s="1369"/>
      <c r="J5914" s="1369"/>
      <c r="K5914" s="1369"/>
      <c r="L5914" s="1369"/>
      <c r="M5914" s="1369"/>
      <c r="N5914" s="1369"/>
      <c r="O5914" s="1369"/>
      <c r="P5914" s="1369"/>
      <c r="Q5914" s="1369"/>
      <c r="R5914" s="1369"/>
      <c r="S5914" s="1369"/>
      <c r="T5914" s="1376"/>
      <c r="U5914" s="1380"/>
    </row>
    <row r="5915" spans="1:21" s="1367" customFormat="1" ht="24.75" customHeight="1" x14ac:dyDescent="0.15">
      <c r="A5915" s="1447">
        <v>29</v>
      </c>
      <c r="B5915" s="1369"/>
      <c r="C5915" s="1369"/>
      <c r="D5915" s="1369"/>
      <c r="E5915" s="1369"/>
      <c r="F5915" s="1369"/>
      <c r="G5915" s="1369"/>
      <c r="H5915" s="1369"/>
      <c r="I5915" s="1369"/>
      <c r="J5915" s="1369"/>
      <c r="K5915" s="1369"/>
      <c r="L5915" s="1369"/>
      <c r="M5915" s="1369"/>
      <c r="N5915" s="1369"/>
      <c r="O5915" s="1369"/>
      <c r="P5915" s="1369"/>
      <c r="Q5915" s="1369"/>
      <c r="R5915" s="1369"/>
      <c r="S5915" s="1369"/>
      <c r="T5915" s="1376"/>
      <c r="U5915" s="1380"/>
    </row>
    <row r="5916" spans="1:21" s="1367" customFormat="1" ht="24.75" customHeight="1" x14ac:dyDescent="0.15">
      <c r="A5916" s="1447">
        <v>30</v>
      </c>
      <c r="B5916" s="1369"/>
      <c r="C5916" s="1369"/>
      <c r="D5916" s="1369"/>
      <c r="E5916" s="1369"/>
      <c r="F5916" s="1369"/>
      <c r="G5916" s="1369"/>
      <c r="H5916" s="1369"/>
      <c r="I5916" s="1369"/>
      <c r="J5916" s="1369"/>
      <c r="K5916" s="1369"/>
      <c r="L5916" s="1369"/>
      <c r="M5916" s="1369"/>
      <c r="N5916" s="1369"/>
      <c r="O5916" s="1369"/>
      <c r="P5916" s="1369"/>
      <c r="Q5916" s="1369"/>
      <c r="R5916" s="1369"/>
      <c r="S5916" s="1369"/>
      <c r="T5916" s="1376"/>
      <c r="U5916" s="1380"/>
    </row>
    <row r="5917" spans="1:21" s="1367" customFormat="1" ht="24.75" customHeight="1" x14ac:dyDescent="0.15">
      <c r="A5917" s="1447">
        <v>31</v>
      </c>
      <c r="B5917" s="1387"/>
      <c r="C5917" s="1387"/>
      <c r="D5917" s="1387"/>
      <c r="E5917" s="1387"/>
      <c r="F5917" s="1387"/>
      <c r="G5917" s="1387"/>
      <c r="H5917" s="1387"/>
      <c r="I5917" s="1387"/>
      <c r="J5917" s="1387"/>
      <c r="K5917" s="1387"/>
      <c r="L5917" s="1387"/>
      <c r="M5917" s="1387"/>
      <c r="N5917" s="1387"/>
      <c r="O5917" s="1387"/>
      <c r="P5917" s="1387"/>
      <c r="Q5917" s="1387"/>
      <c r="R5917" s="1387"/>
      <c r="S5917" s="1387"/>
      <c r="T5917" s="1388"/>
      <c r="U5917" s="1389"/>
    </row>
    <row r="5918" spans="1:21" s="1367" customFormat="1" ht="24.75" customHeight="1" x14ac:dyDescent="0.15">
      <c r="A5918" s="1447">
        <v>32</v>
      </c>
      <c r="B5918" s="1387"/>
      <c r="C5918" s="1387"/>
      <c r="D5918" s="1387"/>
      <c r="E5918" s="1387"/>
      <c r="F5918" s="1387"/>
      <c r="G5918" s="1387"/>
      <c r="H5918" s="1387"/>
      <c r="I5918" s="1387"/>
      <c r="J5918" s="1387"/>
      <c r="K5918" s="1387"/>
      <c r="L5918" s="1387"/>
      <c r="M5918" s="1387"/>
      <c r="N5918" s="1387"/>
      <c r="O5918" s="1387"/>
      <c r="P5918" s="1387"/>
      <c r="Q5918" s="1387"/>
      <c r="R5918" s="1387"/>
      <c r="S5918" s="1387"/>
      <c r="T5918" s="1388"/>
      <c r="U5918" s="1389"/>
    </row>
    <row r="5919" spans="1:21" s="1367" customFormat="1" ht="24.75" customHeight="1" thickBot="1" x14ac:dyDescent="0.2">
      <c r="A5919" s="11">
        <v>33</v>
      </c>
      <c r="B5919" s="1374"/>
      <c r="C5919" s="1374"/>
      <c r="D5919" s="1374"/>
      <c r="E5919" s="1374"/>
      <c r="F5919" s="1374"/>
      <c r="G5919" s="1374"/>
      <c r="H5919" s="1374"/>
      <c r="I5919" s="1374"/>
      <c r="J5919" s="1374"/>
      <c r="K5919" s="1374"/>
      <c r="L5919" s="1374"/>
      <c r="M5919" s="1374"/>
      <c r="N5919" s="1374"/>
      <c r="O5919" s="1374"/>
      <c r="P5919" s="1374"/>
      <c r="Q5919" s="1374"/>
      <c r="R5919" s="1374"/>
      <c r="S5919" s="1374"/>
      <c r="T5919" s="1382"/>
      <c r="U5919" s="1383"/>
    </row>
    <row r="5920" spans="1:21" s="1367" customFormat="1" ht="20.100000000000001" customHeight="1" thickBot="1" x14ac:dyDescent="0.2">
      <c r="A5920" s="1489" t="s">
        <v>2263</v>
      </c>
      <c r="B5920" s="1490"/>
      <c r="C5920" s="1561" t="s">
        <v>2264</v>
      </c>
      <c r="D5920" s="1562"/>
      <c r="E5920" s="1562"/>
      <c r="F5920" s="1563"/>
      <c r="G5920" s="1375"/>
      <c r="H5920" s="1375"/>
      <c r="I5920" s="1375"/>
      <c r="J5920" s="1375"/>
      <c r="K5920" s="1375"/>
      <c r="L5920" s="1375"/>
      <c r="M5920" s="1375"/>
      <c r="N5920" s="1375"/>
      <c r="O5920" s="1375"/>
      <c r="P5920" s="1375"/>
      <c r="Q5920" s="1375"/>
      <c r="R5920" s="1375"/>
      <c r="S5920" s="1375"/>
      <c r="T5920" s="1401"/>
      <c r="U5920" s="1401"/>
    </row>
    <row r="5921" spans="1:26" ht="32.25" customHeight="1" thickBot="1" x14ac:dyDescent="0.2">
      <c r="A5921" s="1576" t="s">
        <v>637</v>
      </c>
      <c r="B5921" s="1577"/>
      <c r="C5921" s="1577"/>
      <c r="D5921" s="1577"/>
      <c r="E5921" s="1578"/>
      <c r="F5921" s="1" t="s">
        <v>130</v>
      </c>
      <c r="H5921" s="1779" t="s">
        <v>638</v>
      </c>
      <c r="I5921" s="1780"/>
      <c r="J5921" s="1780"/>
      <c r="K5921" s="305" t="s">
        <v>632</v>
      </c>
      <c r="L5921" s="1789" t="s">
        <v>639</v>
      </c>
      <c r="M5921" s="1789"/>
      <c r="N5921" s="1790"/>
      <c r="P5921" s="6"/>
      <c r="Q5921" s="6"/>
      <c r="R5921" s="6"/>
      <c r="T5921" s="1467" t="s">
        <v>636</v>
      </c>
      <c r="U5921" s="1468"/>
      <c r="V5921" s="791">
        <f>V5923/V5928</f>
        <v>1.1805555555555557E-2</v>
      </c>
      <c r="W5921" s="792">
        <f>W5923/W5928</f>
        <v>1.1805555555555557E-2</v>
      </c>
      <c r="X5921" s="793">
        <f>AVERAGE(V5921,W5921)</f>
        <v>1.1805555555555557E-2</v>
      </c>
      <c r="Y5921" s="637" t="s">
        <v>626</v>
      </c>
      <c r="Z5921" s="679">
        <f>ROUND(X5921*1440,0)/1440</f>
        <v>1.1805555555555555E-2</v>
      </c>
    </row>
    <row r="5922" spans="1:26" ht="14.25" thickBot="1" x14ac:dyDescent="0.2">
      <c r="T5922" s="534"/>
      <c r="U5922" s="534"/>
      <c r="V5922" s="678">
        <v>0.23611111111111113</v>
      </c>
      <c r="W5922" s="678">
        <v>0.23611111111111113</v>
      </c>
      <c r="X5922" s="794"/>
      <c r="Y5922" s="751"/>
      <c r="Z5922" s="104"/>
    </row>
    <row r="5923" spans="1:26" ht="23.45" customHeight="1" thickBot="1" x14ac:dyDescent="0.2">
      <c r="A5923" s="1495" t="s">
        <v>633</v>
      </c>
      <c r="B5923" s="1483"/>
      <c r="C5923" s="1450" t="s">
        <v>640</v>
      </c>
      <c r="D5923" s="1451"/>
      <c r="E5923" s="1451"/>
      <c r="F5923" s="1451"/>
      <c r="G5923" s="1451"/>
      <c r="H5923" s="1451"/>
      <c r="I5923" s="1452"/>
      <c r="J5923" s="66"/>
      <c r="N5923" s="1463" t="s">
        <v>628</v>
      </c>
      <c r="O5923" s="1464"/>
      <c r="P5923" s="1503">
        <f>Z5921</f>
        <v>1.1805555555555555E-2</v>
      </c>
      <c r="Q5923" s="1504"/>
      <c r="S5923" s="7" t="s">
        <v>634</v>
      </c>
      <c r="T5923" s="1459">
        <v>5.5555555555555552E-2</v>
      </c>
      <c r="U5923" s="1460"/>
      <c r="V5923" s="678">
        <f>V5924-V5922</f>
        <v>0.70833333333333337</v>
      </c>
      <c r="W5923" s="678">
        <f>W5924-W5922</f>
        <v>0.70833333333333337</v>
      </c>
      <c r="X5923" s="751"/>
      <c r="Y5923" s="751"/>
      <c r="Z5923" s="104"/>
    </row>
    <row r="5924" spans="1:26" ht="14.25" thickBot="1" x14ac:dyDescent="0.2">
      <c r="T5924" s="534"/>
      <c r="U5924" s="534"/>
      <c r="V5924" s="678">
        <v>0.94444444444444453</v>
      </c>
      <c r="W5924" s="678">
        <v>0.94444444444444453</v>
      </c>
      <c r="X5924" s="794"/>
      <c r="Y5924" s="751"/>
      <c r="Z5924" s="104"/>
    </row>
    <row r="5925" spans="1:26" ht="23.45" customHeight="1" x14ac:dyDescent="0.15">
      <c r="A5925" s="1794" t="s">
        <v>635</v>
      </c>
      <c r="B5925" s="1774">
        <v>1</v>
      </c>
      <c r="C5925" s="1774"/>
      <c r="D5925" s="1774">
        <v>2</v>
      </c>
      <c r="E5925" s="1774"/>
      <c r="F5925" s="1774">
        <v>3</v>
      </c>
      <c r="G5925" s="1774"/>
      <c r="H5925" s="1774">
        <v>4</v>
      </c>
      <c r="I5925" s="1774"/>
      <c r="J5925" s="1774">
        <v>5</v>
      </c>
      <c r="K5925" s="1774"/>
      <c r="L5925" s="1774">
        <v>6</v>
      </c>
      <c r="M5925" s="1774"/>
      <c r="N5925" s="1774">
        <v>7</v>
      </c>
      <c r="O5925" s="1774"/>
      <c r="P5925" s="1774">
        <v>8</v>
      </c>
      <c r="Q5925" s="1774"/>
      <c r="R5925" s="1494">
        <v>9</v>
      </c>
      <c r="S5925" s="1494"/>
      <c r="T5925" s="1501">
        <v>10</v>
      </c>
      <c r="U5925" s="1502"/>
      <c r="V5925" s="678"/>
      <c r="W5925" s="678"/>
      <c r="X5925" s="751"/>
      <c r="Y5925" s="751"/>
      <c r="Z5925" s="104"/>
    </row>
    <row r="5926" spans="1:26" ht="23.45" customHeight="1" x14ac:dyDescent="0.15">
      <c r="A5926" s="1795"/>
      <c r="B5926" s="310" t="s">
        <v>638</v>
      </c>
      <c r="C5926" s="310" t="s">
        <v>639</v>
      </c>
      <c r="D5926" s="310" t="s">
        <v>638</v>
      </c>
      <c r="E5926" s="310" t="s">
        <v>639</v>
      </c>
      <c r="F5926" s="310" t="s">
        <v>638</v>
      </c>
      <c r="G5926" s="310" t="s">
        <v>639</v>
      </c>
      <c r="H5926" s="310" t="s">
        <v>638</v>
      </c>
      <c r="I5926" s="310" t="s">
        <v>639</v>
      </c>
      <c r="J5926" s="310" t="s">
        <v>638</v>
      </c>
      <c r="K5926" s="310" t="s">
        <v>639</v>
      </c>
      <c r="L5926" s="310" t="s">
        <v>638</v>
      </c>
      <c r="M5926" s="310" t="s">
        <v>639</v>
      </c>
      <c r="N5926" s="310"/>
      <c r="O5926" s="310"/>
      <c r="P5926" s="310"/>
      <c r="Q5926" s="310"/>
      <c r="R5926" s="9"/>
      <c r="S5926" s="9"/>
      <c r="T5926" s="10"/>
      <c r="U5926" s="16"/>
      <c r="V5926" s="751"/>
      <c r="W5926" s="751"/>
      <c r="X5926" s="751"/>
      <c r="Y5926" s="751"/>
      <c r="Z5926" s="104"/>
    </row>
    <row r="5927" spans="1:26" ht="23.45" customHeight="1" x14ac:dyDescent="0.15">
      <c r="A5927" s="400" t="s">
        <v>641</v>
      </c>
      <c r="B5927" s="15"/>
      <c r="C5927" s="798">
        <v>0.23611111111111113</v>
      </c>
      <c r="D5927" s="59">
        <v>0.31388888888888899</v>
      </c>
      <c r="E5927" s="798">
        <v>0.37152777777777773</v>
      </c>
      <c r="F5927" s="799">
        <v>0.472222222222212</v>
      </c>
      <c r="G5927" s="798">
        <v>0.52986111111111001</v>
      </c>
      <c r="H5927" s="59">
        <v>0.62013888888888891</v>
      </c>
      <c r="I5927" s="798">
        <v>0.68055555555555547</v>
      </c>
      <c r="J5927" s="59">
        <v>0.76111111111063401</v>
      </c>
      <c r="K5927" s="798">
        <v>0.82152777777796504</v>
      </c>
      <c r="L5927" s="59">
        <v>0.89236111110262695</v>
      </c>
      <c r="M5927" s="15"/>
      <c r="N5927" s="15"/>
      <c r="O5927" s="15"/>
      <c r="P5927" s="15"/>
      <c r="Q5927" s="15"/>
      <c r="R5927" s="4"/>
      <c r="S5927" s="4"/>
      <c r="T5927" s="4"/>
      <c r="U5927" s="118"/>
      <c r="V5927" s="682">
        <f>COUNTA(B5927:L5959)</f>
        <v>120</v>
      </c>
      <c r="W5927" s="702">
        <f>V5927/12/2</f>
        <v>5</v>
      </c>
      <c r="X5927" s="751"/>
      <c r="Y5927" s="751"/>
      <c r="Z5927" s="697"/>
    </row>
    <row r="5928" spans="1:26" ht="23.45" customHeight="1" x14ac:dyDescent="0.15">
      <c r="A5928" s="400" t="s">
        <v>642</v>
      </c>
      <c r="B5928" s="59"/>
      <c r="C5928" s="15">
        <v>0.24722222222222223</v>
      </c>
      <c r="D5928" s="15">
        <v>0.327083333333334</v>
      </c>
      <c r="E5928" s="15">
        <v>0.38472222222222219</v>
      </c>
      <c r="F5928" s="744">
        <v>0.48541666666665101</v>
      </c>
      <c r="G5928" s="15">
        <v>0.54305555555555396</v>
      </c>
      <c r="H5928" s="15">
        <v>0.63124999999981501</v>
      </c>
      <c r="I5928" s="15">
        <v>0.69166666666670695</v>
      </c>
      <c r="J5928" s="15">
        <v>0.77291666666616299</v>
      </c>
      <c r="K5928" s="15">
        <v>0.83333333333353399</v>
      </c>
      <c r="L5928" s="15">
        <v>0.90277777776717205</v>
      </c>
      <c r="M5928" s="15"/>
      <c r="N5928" s="15"/>
      <c r="O5928" s="15"/>
      <c r="P5928" s="15"/>
      <c r="Q5928" s="15"/>
      <c r="R5928" s="4"/>
      <c r="S5928" s="4"/>
      <c r="T5928" s="4"/>
      <c r="U5928" s="118"/>
      <c r="V5928" s="685">
        <f>(COUNTA(B5927:B5959,D5927:D5959,F5927:F5959,H5927:H5959,J5927:J5959,L5927:L5959,N5927:N5959,P5927:P5959,R5927:R5959,T5927:T5959))</f>
        <v>60</v>
      </c>
      <c r="W5928" s="685">
        <f>(COUNTA(C5927:C5959,E5927:E5959,G5927:G5959,I5927:I5959,K5927:K5959,M5927:M5959,O5927:O5959,Q5927:Q5959,S5927:S5959,U5927:U5959))</f>
        <v>60</v>
      </c>
      <c r="X5928" s="751"/>
      <c r="Y5928" s="751">
        <f>(V5928+W5928)/2</f>
        <v>60</v>
      </c>
      <c r="Z5928" s="697"/>
    </row>
    <row r="5929" spans="1:26" ht="23.45" customHeight="1" x14ac:dyDescent="0.15">
      <c r="A5929" s="400" t="s">
        <v>643</v>
      </c>
      <c r="B5929" s="15"/>
      <c r="C5929" s="798">
        <v>0.25833333333333303</v>
      </c>
      <c r="D5929" s="59">
        <v>0.34027777777777901</v>
      </c>
      <c r="E5929" s="798">
        <v>0.39791666666666697</v>
      </c>
      <c r="F5929" s="799">
        <v>0.49861111111109002</v>
      </c>
      <c r="G5929" s="798">
        <v>0.55624999999999802</v>
      </c>
      <c r="H5929" s="59">
        <v>0.64305555555534399</v>
      </c>
      <c r="I5929" s="798">
        <v>0.70347222222227601</v>
      </c>
      <c r="J5929" s="59">
        <v>0.78472222222169197</v>
      </c>
      <c r="K5929" s="798">
        <v>0.84444444444444444</v>
      </c>
      <c r="L5929" s="59">
        <v>0.91319444443171705</v>
      </c>
      <c r="M5929" s="15"/>
      <c r="N5929" s="15"/>
      <c r="O5929" s="15"/>
      <c r="P5929" s="15"/>
      <c r="Q5929" s="15"/>
      <c r="R5929" s="4"/>
      <c r="S5929" s="4"/>
      <c r="T5929" s="4"/>
      <c r="U5929" s="118"/>
      <c r="V5929" s="751"/>
      <c r="W5929" s="751"/>
      <c r="X5929" s="751"/>
      <c r="Y5929" s="751" t="s">
        <v>631</v>
      </c>
      <c r="Z5929" s="697"/>
    </row>
    <row r="5930" spans="1:26" ht="23.45" customHeight="1" x14ac:dyDescent="0.15">
      <c r="A5930" s="400" t="s">
        <v>536</v>
      </c>
      <c r="B5930" s="15"/>
      <c r="C5930" s="15">
        <v>0.26944444444444399</v>
      </c>
      <c r="D5930" s="15">
        <v>0.35347222222222402</v>
      </c>
      <c r="E5930" s="15">
        <v>0.41111111111111098</v>
      </c>
      <c r="F5930" s="744">
        <v>0.51180555555552898</v>
      </c>
      <c r="G5930" s="15">
        <v>0.56944444444444198</v>
      </c>
      <c r="H5930" s="15">
        <v>0.65486111111087297</v>
      </c>
      <c r="I5930" s="15">
        <v>0.71527777777784496</v>
      </c>
      <c r="J5930" s="15">
        <v>0.79583333333333339</v>
      </c>
      <c r="K5930" s="15">
        <v>0.85555555555535501</v>
      </c>
      <c r="L5930" s="15">
        <v>0.92361111109626204</v>
      </c>
      <c r="M5930" s="15"/>
      <c r="N5930" s="15"/>
      <c r="O5930" s="15"/>
      <c r="P5930" s="15"/>
      <c r="Q5930" s="15"/>
      <c r="R5930" s="4"/>
      <c r="S5930" s="4"/>
      <c r="T5930" s="4"/>
      <c r="U5930" s="118"/>
    </row>
    <row r="5931" spans="1:26" ht="23.45" customHeight="1" x14ac:dyDescent="0.15">
      <c r="A5931" s="400" t="s">
        <v>644</v>
      </c>
      <c r="B5931" s="59"/>
      <c r="C5931" s="798">
        <v>0.280555555555556</v>
      </c>
      <c r="D5931" s="59">
        <v>0.36666666666666903</v>
      </c>
      <c r="E5931" s="798">
        <v>0.42430555555555599</v>
      </c>
      <c r="F5931" s="799">
        <v>0.52499999999996805</v>
      </c>
      <c r="G5931" s="798">
        <v>0.58263888888888604</v>
      </c>
      <c r="H5931" s="59">
        <v>0.66666666666640195</v>
      </c>
      <c r="I5931" s="798">
        <v>0.72708333333341402</v>
      </c>
      <c r="J5931" s="59">
        <v>0.80694444444497504</v>
      </c>
      <c r="K5931" s="798">
        <v>0.86666666666626502</v>
      </c>
      <c r="L5931" s="59">
        <v>0.93402777776080703</v>
      </c>
      <c r="M5931" s="15"/>
      <c r="N5931" s="15"/>
      <c r="O5931" s="15"/>
      <c r="P5931" s="15"/>
      <c r="Q5931" s="15"/>
      <c r="R5931" s="4"/>
      <c r="S5931" s="4"/>
      <c r="T5931" s="4"/>
      <c r="U5931" s="118"/>
    </row>
    <row r="5932" spans="1:26" ht="23.45" customHeight="1" x14ac:dyDescent="0.15">
      <c r="A5932" s="400" t="s">
        <v>645</v>
      </c>
      <c r="B5932" s="59"/>
      <c r="C5932" s="15">
        <v>0.29166666666666702</v>
      </c>
      <c r="D5932" s="15">
        <v>0.37986111111111398</v>
      </c>
      <c r="E5932" s="15">
        <v>0.4375</v>
      </c>
      <c r="F5932" s="744">
        <v>0.53749999999999998</v>
      </c>
      <c r="G5932" s="15">
        <v>0.59583333333333</v>
      </c>
      <c r="H5932" s="15">
        <v>0.67847222222193104</v>
      </c>
      <c r="I5932" s="15">
        <v>0.73888888888898296</v>
      </c>
      <c r="J5932" s="15">
        <v>0.81805555555661602</v>
      </c>
      <c r="K5932" s="15">
        <v>0.87777777777717603</v>
      </c>
      <c r="L5932" s="15">
        <v>0.94444444442535203</v>
      </c>
      <c r="M5932" s="15"/>
      <c r="N5932" s="15"/>
      <c r="O5932" s="15"/>
      <c r="P5932" s="15"/>
      <c r="Q5932" s="15"/>
      <c r="R5932" s="4"/>
      <c r="S5932" s="4"/>
      <c r="T5932" s="4"/>
      <c r="U5932" s="118"/>
    </row>
    <row r="5933" spans="1:26" ht="23.45" customHeight="1" x14ac:dyDescent="0.15">
      <c r="A5933" s="400" t="s">
        <v>646</v>
      </c>
      <c r="B5933" s="59">
        <v>0.23611111111111113</v>
      </c>
      <c r="C5933" s="798">
        <v>0.30277777777777798</v>
      </c>
      <c r="D5933" s="59">
        <v>0.39305555555555899</v>
      </c>
      <c r="E5933" s="798">
        <v>0.45069444444444401</v>
      </c>
      <c r="F5933" s="59">
        <v>0.54999999999999993</v>
      </c>
      <c r="G5933" s="798">
        <v>0.60902777777777395</v>
      </c>
      <c r="H5933" s="59">
        <v>0.69027777777746002</v>
      </c>
      <c r="I5933" s="798">
        <v>0.75069444444455202</v>
      </c>
      <c r="J5933" s="59">
        <v>0.829166666668258</v>
      </c>
      <c r="K5933" s="798">
        <v>0.88888888888808604</v>
      </c>
      <c r="L5933" s="15"/>
      <c r="M5933" s="15"/>
      <c r="N5933" s="15"/>
      <c r="O5933" s="15"/>
      <c r="P5933" s="15"/>
      <c r="Q5933" s="15"/>
      <c r="R5933" s="4"/>
      <c r="S5933" s="4"/>
      <c r="T5933" s="4"/>
      <c r="U5933" s="118"/>
    </row>
    <row r="5934" spans="1:26" ht="23.45" customHeight="1" x14ac:dyDescent="0.15">
      <c r="A5934" s="400" t="s">
        <v>543</v>
      </c>
      <c r="B5934" s="15">
        <v>0.24861111111111112</v>
      </c>
      <c r="C5934" s="15">
        <v>0.31388888888888899</v>
      </c>
      <c r="D5934" s="15">
        <v>0.406250000000004</v>
      </c>
      <c r="E5934" s="15">
        <v>0.46388888888888902</v>
      </c>
      <c r="F5934" s="15">
        <v>0.56180555555555556</v>
      </c>
      <c r="G5934" s="15">
        <v>0.62152777777777779</v>
      </c>
      <c r="H5934" s="15">
        <v>0.702083333332989</v>
      </c>
      <c r="I5934" s="15">
        <v>0.76250000000012097</v>
      </c>
      <c r="J5934" s="15">
        <v>0.84027777777989898</v>
      </c>
      <c r="K5934" s="15">
        <v>0.89999999999899705</v>
      </c>
      <c r="L5934" s="15"/>
      <c r="M5934" s="15"/>
      <c r="N5934" s="15"/>
      <c r="O5934" s="15"/>
      <c r="P5934" s="15"/>
      <c r="Q5934" s="15"/>
      <c r="R5934" s="4"/>
      <c r="S5934" s="4"/>
      <c r="T5934" s="4"/>
      <c r="U5934" s="118"/>
    </row>
    <row r="5935" spans="1:26" ht="23.45" customHeight="1" x14ac:dyDescent="0.15">
      <c r="A5935" s="400" t="s">
        <v>544</v>
      </c>
      <c r="B5935" s="59">
        <v>0.26111111111111102</v>
      </c>
      <c r="C5935" s="798">
        <v>0.32500000000000001</v>
      </c>
      <c r="D5935" s="59">
        <v>0.419444444444449</v>
      </c>
      <c r="E5935" s="798">
        <v>0.47708333333333403</v>
      </c>
      <c r="F5935" s="59">
        <v>0.57361111111111096</v>
      </c>
      <c r="G5935" s="798">
        <v>0.63402777777778196</v>
      </c>
      <c r="H5935" s="59">
        <v>0.71388888888851798</v>
      </c>
      <c r="I5935" s="798">
        <v>0.77430555555569003</v>
      </c>
      <c r="J5935" s="59">
        <v>0.85069444444444453</v>
      </c>
      <c r="K5935" s="798">
        <v>0.91111111110990695</v>
      </c>
      <c r="L5935" s="15"/>
      <c r="M5935" s="15"/>
      <c r="N5935" s="15"/>
      <c r="O5935" s="15"/>
      <c r="P5935" s="15"/>
      <c r="Q5935" s="15"/>
      <c r="R5935" s="4"/>
      <c r="S5935" s="4"/>
      <c r="T5935" s="4"/>
      <c r="U5935" s="118"/>
    </row>
    <row r="5936" spans="1:26" ht="23.45" customHeight="1" x14ac:dyDescent="0.15">
      <c r="A5936" s="400" t="s">
        <v>537</v>
      </c>
      <c r="B5936" s="15">
        <v>0.27430555555555552</v>
      </c>
      <c r="C5936" s="15">
        <v>0.33611111111111103</v>
      </c>
      <c r="D5936" s="15">
        <v>0.43263888888889401</v>
      </c>
      <c r="E5936" s="15">
        <v>0.49027777777777798</v>
      </c>
      <c r="F5936" s="15">
        <v>0.58541666666666703</v>
      </c>
      <c r="G5936" s="15">
        <v>0.64583333333333337</v>
      </c>
      <c r="H5936" s="15">
        <v>0.72569444444404696</v>
      </c>
      <c r="I5936" s="15">
        <v>0.78611111111125898</v>
      </c>
      <c r="J5936" s="15">
        <v>0.86111111110898997</v>
      </c>
      <c r="K5936" s="15">
        <v>0.92222222222081796</v>
      </c>
      <c r="L5936" s="15"/>
      <c r="M5936" s="15"/>
      <c r="N5936" s="15"/>
      <c r="O5936" s="15"/>
      <c r="P5936" s="15"/>
      <c r="Q5936" s="15"/>
      <c r="R5936" s="4"/>
      <c r="S5936" s="4"/>
      <c r="T5936" s="4"/>
      <c r="U5936" s="118"/>
    </row>
    <row r="5937" spans="1:21" ht="23.45" customHeight="1" x14ac:dyDescent="0.15">
      <c r="A5937" s="400" t="s">
        <v>538</v>
      </c>
      <c r="B5937" s="59">
        <v>0.28749999999999998</v>
      </c>
      <c r="C5937" s="798">
        <v>0.34722222222222199</v>
      </c>
      <c r="D5937" s="59">
        <v>0.4458333333333333</v>
      </c>
      <c r="E5937" s="798">
        <v>0.50347222222222299</v>
      </c>
      <c r="F5937" s="59">
        <v>0.59722222222222199</v>
      </c>
      <c r="G5937" s="798">
        <v>0.657638888888885</v>
      </c>
      <c r="H5937" s="59">
        <v>0.73749999999957605</v>
      </c>
      <c r="I5937" s="798">
        <v>0.79791666666682703</v>
      </c>
      <c r="J5937" s="59">
        <v>0.87152777777353596</v>
      </c>
      <c r="K5937" s="798">
        <v>0.93333333333172797</v>
      </c>
      <c r="L5937" s="15"/>
      <c r="M5937" s="15"/>
      <c r="N5937" s="15"/>
      <c r="O5937" s="15"/>
      <c r="P5937" s="15"/>
      <c r="Q5937" s="15"/>
      <c r="R5937" s="4"/>
      <c r="S5937" s="4"/>
      <c r="T5937" s="4"/>
      <c r="U5937" s="118"/>
    </row>
    <row r="5938" spans="1:21" ht="23.45" customHeight="1" x14ac:dyDescent="0.15">
      <c r="A5938" s="400" t="s">
        <v>539</v>
      </c>
      <c r="B5938" s="15">
        <v>0.30069444444444399</v>
      </c>
      <c r="C5938" s="15">
        <v>0.35902777777777778</v>
      </c>
      <c r="D5938" s="15">
        <v>0.45902777777777298</v>
      </c>
      <c r="E5938" s="15">
        <v>0.51666666666666672</v>
      </c>
      <c r="F5938" s="15">
        <v>0.60902777777777795</v>
      </c>
      <c r="G5938" s="15">
        <v>0.66944444444443596</v>
      </c>
      <c r="H5938" s="15">
        <v>0.74930555555510503</v>
      </c>
      <c r="I5938" s="15">
        <v>0.80972222222239598</v>
      </c>
      <c r="J5938" s="15">
        <v>0.88194444443808095</v>
      </c>
      <c r="K5938" s="15">
        <v>0.94444444444263898</v>
      </c>
      <c r="L5938" s="15"/>
      <c r="M5938" s="15"/>
      <c r="N5938" s="15"/>
      <c r="O5938" s="15"/>
      <c r="P5938" s="15"/>
      <c r="Q5938" s="15"/>
      <c r="R5938" s="4"/>
      <c r="S5938" s="4"/>
      <c r="T5938" s="4"/>
      <c r="U5938" s="118"/>
    </row>
    <row r="5939" spans="1:21" ht="23.45" customHeight="1" x14ac:dyDescent="0.15">
      <c r="A5939" s="24">
        <v>13</v>
      </c>
      <c r="B5939" s="59"/>
      <c r="C5939" s="798"/>
      <c r="D5939" s="59"/>
      <c r="E5939" s="798"/>
      <c r="F5939" s="59"/>
      <c r="G5939" s="798"/>
      <c r="H5939" s="59"/>
      <c r="I5939" s="798"/>
      <c r="J5939" s="59"/>
      <c r="K5939" s="15"/>
      <c r="L5939" s="15"/>
      <c r="M5939" s="15"/>
      <c r="N5939" s="15"/>
      <c r="O5939" s="15"/>
      <c r="P5939" s="15"/>
      <c r="Q5939" s="15"/>
      <c r="R5939" s="4"/>
      <c r="S5939" s="4"/>
      <c r="T5939" s="4"/>
      <c r="U5939" s="118"/>
    </row>
    <row r="5940" spans="1:21" ht="23.45" customHeight="1" x14ac:dyDescent="0.15">
      <c r="A5940" s="24">
        <v>14</v>
      </c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15"/>
      <c r="O5940" s="15"/>
      <c r="P5940" s="15"/>
      <c r="Q5940" s="15"/>
      <c r="R5940" s="4"/>
      <c r="S5940" s="4"/>
      <c r="T5940" s="4"/>
      <c r="U5940" s="118"/>
    </row>
    <row r="5941" spans="1:21" ht="23.45" customHeight="1" x14ac:dyDescent="0.15">
      <c r="A5941" s="24">
        <v>15</v>
      </c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15"/>
      <c r="O5941" s="15"/>
      <c r="P5941" s="15"/>
      <c r="Q5941" s="15"/>
      <c r="R5941" s="4"/>
      <c r="S5941" s="4"/>
      <c r="T5941" s="4"/>
      <c r="U5941" s="118"/>
    </row>
    <row r="5942" spans="1:21" ht="23.45" customHeight="1" x14ac:dyDescent="0.15">
      <c r="A5942" s="113">
        <v>16</v>
      </c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15"/>
      <c r="O5942" s="15"/>
      <c r="P5942" s="15"/>
      <c r="Q5942" s="15"/>
      <c r="R5942" s="4"/>
      <c r="S5942" s="4"/>
      <c r="T5942" s="4"/>
      <c r="U5942" s="118"/>
    </row>
    <row r="5943" spans="1:21" ht="23.45" customHeight="1" x14ac:dyDescent="0.15">
      <c r="A5943" s="113">
        <v>17</v>
      </c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15"/>
      <c r="O5943" s="15"/>
      <c r="P5943" s="15"/>
      <c r="Q5943" s="15"/>
      <c r="R5943" s="4"/>
      <c r="S5943" s="4"/>
      <c r="T5943" s="4"/>
      <c r="U5943" s="118"/>
    </row>
    <row r="5944" spans="1:21" ht="23.45" customHeight="1" x14ac:dyDescent="0.15">
      <c r="A5944" s="113">
        <v>18</v>
      </c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15"/>
      <c r="O5944" s="15"/>
      <c r="P5944" s="15"/>
      <c r="Q5944" s="15"/>
      <c r="R5944" s="4"/>
      <c r="S5944" s="4"/>
      <c r="T5944" s="4"/>
      <c r="U5944" s="118"/>
    </row>
    <row r="5945" spans="1:21" ht="23.45" customHeight="1" x14ac:dyDescent="0.15">
      <c r="A5945" s="24">
        <v>19</v>
      </c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110"/>
      <c r="O5945" s="110"/>
      <c r="P5945" s="110"/>
      <c r="Q5945" s="110"/>
      <c r="R5945" s="4"/>
      <c r="S5945" s="4"/>
      <c r="T5945" s="4"/>
      <c r="U5945" s="118"/>
    </row>
    <row r="5946" spans="1:21" ht="23.45" customHeight="1" x14ac:dyDescent="0.15">
      <c r="A5946" s="24">
        <v>20</v>
      </c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15"/>
      <c r="O5946" s="15"/>
      <c r="P5946" s="15"/>
      <c r="Q5946" s="15"/>
      <c r="R5946" s="4"/>
      <c r="S5946" s="4"/>
      <c r="T5946" s="4"/>
      <c r="U5946" s="118"/>
    </row>
    <row r="5947" spans="1:21" ht="23.45" customHeight="1" x14ac:dyDescent="0.15">
      <c r="A5947" s="24">
        <v>21</v>
      </c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26"/>
      <c r="M5947" s="26"/>
      <c r="N5947" s="26"/>
      <c r="O5947" s="26"/>
      <c r="P5947" s="26"/>
      <c r="Q5947" s="26"/>
      <c r="R5947" s="4"/>
      <c r="S5947" s="4"/>
      <c r="T5947" s="4"/>
      <c r="U5947" s="118"/>
    </row>
    <row r="5948" spans="1:21" ht="23.45" customHeight="1" x14ac:dyDescent="0.15">
      <c r="A5948" s="24">
        <v>22</v>
      </c>
      <c r="B5948" s="26"/>
      <c r="C5948" s="26"/>
      <c r="D5948" s="26"/>
      <c r="E5948" s="26"/>
      <c r="F5948" s="26"/>
      <c r="G5948" s="26"/>
      <c r="H5948" s="26"/>
      <c r="I5948" s="15"/>
      <c r="J5948" s="26"/>
      <c r="K5948" s="26"/>
      <c r="L5948" s="26"/>
      <c r="M5948" s="26"/>
      <c r="N5948" s="26"/>
      <c r="O5948" s="26"/>
      <c r="P5948" s="26"/>
      <c r="Q5948" s="26"/>
      <c r="R5948" s="4"/>
      <c r="S5948" s="4"/>
      <c r="T5948" s="4"/>
      <c r="U5948" s="118"/>
    </row>
    <row r="5949" spans="1:21" ht="23.45" customHeight="1" x14ac:dyDescent="0.15">
      <c r="A5949" s="24">
        <v>23</v>
      </c>
      <c r="B5949" s="26"/>
      <c r="C5949" s="26"/>
      <c r="D5949" s="26"/>
      <c r="E5949" s="26"/>
      <c r="F5949" s="26"/>
      <c r="G5949" s="26"/>
      <c r="H5949" s="26"/>
      <c r="I5949" s="15"/>
      <c r="J5949" s="26"/>
      <c r="K5949" s="26"/>
      <c r="L5949" s="26"/>
      <c r="M5949" s="26"/>
      <c r="N5949" s="26"/>
      <c r="O5949" s="26"/>
      <c r="P5949" s="26"/>
      <c r="Q5949" s="26"/>
      <c r="R5949" s="4"/>
      <c r="S5949" s="4"/>
      <c r="T5949" s="4"/>
      <c r="U5949" s="118"/>
    </row>
    <row r="5950" spans="1:21" ht="23.45" customHeight="1" x14ac:dyDescent="0.15">
      <c r="A5950" s="24">
        <v>24</v>
      </c>
      <c r="B5950" s="26"/>
      <c r="C5950" s="26"/>
      <c r="D5950" s="26"/>
      <c r="E5950" s="26"/>
      <c r="F5950" s="26"/>
      <c r="G5950" s="26"/>
      <c r="H5950" s="26"/>
      <c r="I5950" s="15"/>
      <c r="J5950" s="26"/>
      <c r="K5950" s="26"/>
      <c r="L5950" s="26"/>
      <c r="M5950" s="26"/>
      <c r="N5950" s="26"/>
      <c r="O5950" s="26"/>
      <c r="P5950" s="26"/>
      <c r="Q5950" s="26"/>
      <c r="R5950" s="4"/>
      <c r="S5950" s="4"/>
      <c r="T5950" s="4"/>
      <c r="U5950" s="118"/>
    </row>
    <row r="5951" spans="1:21" ht="23.45" customHeight="1" x14ac:dyDescent="0.15">
      <c r="A5951" s="8">
        <v>25</v>
      </c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118"/>
    </row>
    <row r="5952" spans="1:21" ht="23.45" customHeight="1" x14ac:dyDescent="0.15">
      <c r="A5952" s="8">
        <v>26</v>
      </c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118"/>
    </row>
    <row r="5953" spans="1:27" ht="23.45" customHeight="1" x14ac:dyDescent="0.15">
      <c r="A5953" s="8">
        <v>27</v>
      </c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118"/>
    </row>
    <row r="5954" spans="1:27" ht="23.45" customHeight="1" x14ac:dyDescent="0.15">
      <c r="A5954" s="8">
        <v>28</v>
      </c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118"/>
    </row>
    <row r="5955" spans="1:27" ht="23.45" customHeight="1" x14ac:dyDescent="0.15">
      <c r="A5955" s="8">
        <v>29</v>
      </c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118"/>
    </row>
    <row r="5956" spans="1:27" ht="23.25" customHeight="1" x14ac:dyDescent="0.15">
      <c r="A5956" s="8">
        <v>30</v>
      </c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118"/>
    </row>
    <row r="5957" spans="1:27" ht="23.45" customHeight="1" x14ac:dyDescent="0.15">
      <c r="A5957" s="8">
        <v>31</v>
      </c>
      <c r="B5957" s="45"/>
      <c r="C5957" s="45"/>
      <c r="D5957" s="45"/>
      <c r="E5957" s="45"/>
      <c r="F5957" s="45"/>
      <c r="G5957" s="45"/>
      <c r="H5957" s="45"/>
      <c r="I5957" s="45"/>
      <c r="J5957" s="45"/>
      <c r="K5957" s="45"/>
      <c r="L5957" s="45"/>
      <c r="M5957" s="45"/>
      <c r="N5957" s="45"/>
      <c r="O5957" s="45"/>
      <c r="P5957" s="45"/>
      <c r="Q5957" s="45"/>
      <c r="R5957" s="45"/>
      <c r="S5957" s="45"/>
      <c r="T5957" s="45"/>
      <c r="U5957" s="119"/>
    </row>
    <row r="5958" spans="1:27" ht="23.45" customHeight="1" x14ac:dyDescent="0.15">
      <c r="A5958" s="8">
        <v>32</v>
      </c>
      <c r="B5958" s="45"/>
      <c r="C5958" s="45"/>
      <c r="D5958" s="45"/>
      <c r="E5958" s="45"/>
      <c r="F5958" s="45"/>
      <c r="G5958" s="45"/>
      <c r="H5958" s="45"/>
      <c r="I5958" s="45"/>
      <c r="J5958" s="45"/>
      <c r="K5958" s="45"/>
      <c r="L5958" s="45"/>
      <c r="M5958" s="45"/>
      <c r="N5958" s="45"/>
      <c r="O5958" s="45"/>
      <c r="P5958" s="45"/>
      <c r="Q5958" s="45"/>
      <c r="R5958" s="45"/>
      <c r="S5958" s="45"/>
      <c r="T5958" s="45"/>
      <c r="U5958" s="119"/>
    </row>
    <row r="5959" spans="1:27" ht="23.45" customHeight="1" thickBot="1" x14ac:dyDescent="0.2">
      <c r="A5959" s="11">
        <v>33</v>
      </c>
      <c r="B5959" s="74"/>
      <c r="C5959" s="74"/>
      <c r="D5959" s="74"/>
      <c r="E5959" s="74"/>
      <c r="F5959" s="74"/>
      <c r="G5959" s="74"/>
      <c r="H5959" s="74"/>
      <c r="I5959" s="74"/>
      <c r="J5959" s="74"/>
      <c r="K5959" s="74"/>
      <c r="L5959" s="74"/>
      <c r="M5959" s="74"/>
      <c r="N5959" s="74"/>
      <c r="O5959" s="74"/>
      <c r="P5959" s="74"/>
      <c r="Q5959" s="74"/>
      <c r="R5959" s="74"/>
      <c r="S5959" s="74"/>
      <c r="T5959" s="75"/>
      <c r="U5959" s="76"/>
    </row>
    <row r="5960" spans="1:27" ht="23.45" customHeight="1" thickBot="1" x14ac:dyDescent="0.2">
      <c r="A5960" s="1522" t="s">
        <v>629</v>
      </c>
      <c r="B5960" s="1523"/>
      <c r="C5960" s="1561" t="s">
        <v>630</v>
      </c>
      <c r="D5960" s="1562"/>
      <c r="E5960" s="1562"/>
      <c r="F5960" s="156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467"/>
      <c r="U5960" s="467"/>
    </row>
    <row r="5961" spans="1:27" s="751" customFormat="1" ht="31.5" customHeight="1" thickBot="1" x14ac:dyDescent="0.2">
      <c r="A5961" s="1476" t="s">
        <v>1391</v>
      </c>
      <c r="B5961" s="1477"/>
      <c r="C5961" s="1477"/>
      <c r="D5961" s="1477"/>
      <c r="E5961" s="1478"/>
      <c r="F5961" s="1" t="s">
        <v>1766</v>
      </c>
      <c r="G5961" s="1"/>
      <c r="H5961" s="1648" t="s">
        <v>1392</v>
      </c>
      <c r="I5961" s="1688"/>
      <c r="J5961" s="1688"/>
      <c r="K5961" s="5" t="s">
        <v>1393</v>
      </c>
      <c r="L5961" s="1688" t="s">
        <v>1394</v>
      </c>
      <c r="M5961" s="1688"/>
      <c r="N5961" s="1649"/>
      <c r="O5961" s="1"/>
      <c r="P5961" s="6"/>
      <c r="Q5961" s="6"/>
      <c r="R5961" s="6"/>
      <c r="S5961" s="1"/>
      <c r="T5961" s="1467" t="s">
        <v>1395</v>
      </c>
      <c r="U5961" s="1468"/>
      <c r="V5961" s="610">
        <f>V5963/V5968</f>
        <v>1.5740740740740743E-2</v>
      </c>
      <c r="W5961" s="610">
        <f>W5963/W5968</f>
        <v>1.5398550724637682E-2</v>
      </c>
      <c r="X5961" s="610">
        <f>AVERAGE(V5961,W5961)</f>
        <v>1.5569645732689211E-2</v>
      </c>
      <c r="Y5961" s="611" t="s">
        <v>1003</v>
      </c>
      <c r="Z5961" s="612">
        <f>ROUND(X5961*1440,0)/1440</f>
        <v>1.5277777777777777E-2</v>
      </c>
    </row>
    <row r="5962" spans="1:27" s="751" customFormat="1" ht="9" customHeight="1" thickBot="1" x14ac:dyDescent="0.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534"/>
      <c r="U5962" s="534"/>
      <c r="V5962" s="610">
        <v>0.23611111111111113</v>
      </c>
      <c r="W5962" s="610">
        <v>0.23611111111111113</v>
      </c>
      <c r="X5962" s="534"/>
      <c r="Y5962" s="534"/>
      <c r="Z5962" s="467"/>
    </row>
    <row r="5963" spans="1:27" s="751" customFormat="1" ht="20.100000000000001" customHeight="1" thickBot="1" x14ac:dyDescent="0.2">
      <c r="A5963" s="1495" t="s">
        <v>137</v>
      </c>
      <c r="B5963" s="1483"/>
      <c r="C5963" s="1483" t="s">
        <v>110</v>
      </c>
      <c r="D5963" s="1483"/>
      <c r="E5963" s="1484"/>
      <c r="F5963" s="1453"/>
      <c r="G5963" s="1454"/>
      <c r="H5963" s="1454"/>
      <c r="I5963" s="1454"/>
      <c r="J5963" s="1454"/>
      <c r="K5963" s="1"/>
      <c r="L5963" s="1"/>
      <c r="M5963" s="1"/>
      <c r="N5963" s="1463" t="s">
        <v>1158</v>
      </c>
      <c r="O5963" s="1464"/>
      <c r="P5963" s="1503">
        <f>Z5961</f>
        <v>1.5277777777777777E-2</v>
      </c>
      <c r="Q5963" s="1504"/>
      <c r="R5963" s="1"/>
      <c r="S5963" s="7" t="s">
        <v>1396</v>
      </c>
      <c r="T5963" s="1526">
        <v>5.5555555555555552E-2</v>
      </c>
      <c r="U5963" s="1527"/>
      <c r="V5963" s="610">
        <f>V5964-V5962</f>
        <v>0.70833333333333337</v>
      </c>
      <c r="W5963" s="610">
        <f>W5964-W5962</f>
        <v>0.70833333333333337</v>
      </c>
      <c r="X5963" s="534"/>
      <c r="Y5963" s="534"/>
      <c r="Z5963" s="467"/>
    </row>
    <row r="5964" spans="1:27" s="751" customFormat="1" ht="9" customHeight="1" thickBot="1" x14ac:dyDescent="0.2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534"/>
      <c r="U5964" s="534"/>
      <c r="V5964" s="610">
        <v>0.94444444444444453</v>
      </c>
      <c r="W5964" s="610">
        <v>0.94444444444444453</v>
      </c>
      <c r="X5964" s="534"/>
      <c r="Y5964" s="534"/>
      <c r="Z5964" s="467"/>
    </row>
    <row r="5965" spans="1:27" s="751" customFormat="1" ht="20.100000000000001" customHeight="1" x14ac:dyDescent="0.15">
      <c r="A5965" s="1499" t="s">
        <v>140</v>
      </c>
      <c r="B5965" s="1494">
        <v>1</v>
      </c>
      <c r="C5965" s="1494"/>
      <c r="D5965" s="1494">
        <v>2</v>
      </c>
      <c r="E5965" s="1494"/>
      <c r="F5965" s="1494">
        <v>3</v>
      </c>
      <c r="G5965" s="1494"/>
      <c r="H5965" s="1494">
        <v>4</v>
      </c>
      <c r="I5965" s="1494"/>
      <c r="J5965" s="1494">
        <v>5</v>
      </c>
      <c r="K5965" s="1494"/>
      <c r="L5965" s="1494">
        <v>6</v>
      </c>
      <c r="M5965" s="1494"/>
      <c r="N5965" s="1494">
        <v>7</v>
      </c>
      <c r="O5965" s="1494"/>
      <c r="P5965" s="1494">
        <v>8</v>
      </c>
      <c r="Q5965" s="1494"/>
      <c r="R5965" s="1494">
        <v>9</v>
      </c>
      <c r="S5965" s="1494"/>
      <c r="T5965" s="1501">
        <v>10</v>
      </c>
      <c r="U5965" s="1502"/>
      <c r="V5965" s="534"/>
      <c r="W5965" s="534"/>
      <c r="X5965" s="534"/>
      <c r="Y5965" s="534"/>
      <c r="Z5965" s="467"/>
    </row>
    <row r="5966" spans="1:27" s="751" customFormat="1" ht="20.100000000000001" customHeight="1" x14ac:dyDescent="0.15">
      <c r="A5966" s="1500"/>
      <c r="B5966" s="9" t="s">
        <v>1397</v>
      </c>
      <c r="C5966" s="9" t="s">
        <v>1398</v>
      </c>
      <c r="D5966" s="9" t="s">
        <v>1397</v>
      </c>
      <c r="E5966" s="9" t="s">
        <v>1399</v>
      </c>
      <c r="F5966" s="9" t="s">
        <v>1392</v>
      </c>
      <c r="G5966" s="9" t="s">
        <v>1398</v>
      </c>
      <c r="H5966" s="9" t="s">
        <v>1392</v>
      </c>
      <c r="I5966" s="9" t="s">
        <v>1398</v>
      </c>
      <c r="J5966" s="9" t="s">
        <v>1400</v>
      </c>
      <c r="K5966" s="9" t="s">
        <v>1398</v>
      </c>
      <c r="L5966" s="9" t="s">
        <v>1392</v>
      </c>
      <c r="M5966" s="9" t="s">
        <v>1401</v>
      </c>
      <c r="N5966" s="9" t="s">
        <v>1400</v>
      </c>
      <c r="O5966" s="9" t="s">
        <v>742</v>
      </c>
      <c r="P5966" s="9"/>
      <c r="Q5966" s="9"/>
      <c r="R5966" s="9"/>
      <c r="S5966" s="9"/>
      <c r="T5966" s="10"/>
      <c r="U5966" s="16"/>
      <c r="V5966" s="534"/>
      <c r="W5966" s="534"/>
      <c r="X5966" s="534"/>
      <c r="Y5966" s="534"/>
      <c r="Z5966" s="467"/>
    </row>
    <row r="5967" spans="1:27" s="751" customFormat="1" ht="24.75" customHeight="1" x14ac:dyDescent="0.15">
      <c r="A5967" s="728">
        <v>1</v>
      </c>
      <c r="B5967" s="739"/>
      <c r="C5967" s="739">
        <v>0.23611111111111113</v>
      </c>
      <c r="D5967" s="739">
        <v>0.30625000000000002</v>
      </c>
      <c r="E5967" s="739">
        <v>0.36736111111111114</v>
      </c>
      <c r="F5967" s="739">
        <v>0.45902777777777776</v>
      </c>
      <c r="G5967" s="739">
        <v>0.51666666666666672</v>
      </c>
      <c r="H5967" s="739">
        <v>0.59374999999999978</v>
      </c>
      <c r="I5967" s="739">
        <v>0.65138888888888891</v>
      </c>
      <c r="J5967" s="774">
        <v>0.73749999999999993</v>
      </c>
      <c r="K5967" s="739">
        <v>0.80069444444444471</v>
      </c>
      <c r="L5967" s="739">
        <v>0.89027777777777806</v>
      </c>
      <c r="M5967" s="739">
        <v>0.94444444444444497</v>
      </c>
      <c r="N5967" s="739"/>
      <c r="O5967" s="739"/>
      <c r="P5967" s="740"/>
      <c r="Q5967" s="40"/>
      <c r="R5967" s="68"/>
      <c r="S5967" s="69"/>
      <c r="T5967" s="14"/>
      <c r="U5967" s="20"/>
      <c r="V5967" s="111">
        <f>COUNTA(B5967:U5999)</f>
        <v>91</v>
      </c>
      <c r="W5967" s="112">
        <f>V5967/8.5/2</f>
        <v>5.3529411764705879</v>
      </c>
      <c r="X5967" s="534"/>
      <c r="Y5967" s="534"/>
      <c r="Z5967" s="467"/>
      <c r="AA5967" s="104" t="s">
        <v>1402</v>
      </c>
    </row>
    <row r="5968" spans="1:27" s="751" customFormat="1" ht="24.75" customHeight="1" x14ac:dyDescent="0.15">
      <c r="A5968" s="728">
        <v>2</v>
      </c>
      <c r="B5968" s="741"/>
      <c r="C5968" s="739">
        <v>0.24930555555555559</v>
      </c>
      <c r="D5968" s="739">
        <v>0.32430555555555557</v>
      </c>
      <c r="E5968" s="739">
        <v>0.38541666666666669</v>
      </c>
      <c r="F5968" s="739">
        <v>0.4770833333333333</v>
      </c>
      <c r="G5968" s="739">
        <v>0.53472222222222232</v>
      </c>
      <c r="H5968" s="739">
        <v>0.60972222222222205</v>
      </c>
      <c r="I5968" s="739">
        <v>0.66736111111111118</v>
      </c>
      <c r="J5968" s="774">
        <v>0.75069444444444433</v>
      </c>
      <c r="K5968" s="739">
        <v>0.81458333333333355</v>
      </c>
      <c r="L5968" s="739">
        <v>0.90833333333333366</v>
      </c>
      <c r="M5968" s="739"/>
      <c r="N5968" s="739"/>
      <c r="O5968" s="739"/>
      <c r="P5968" s="740"/>
      <c r="Q5968" s="40"/>
      <c r="R5968" s="68"/>
      <c r="S5968" s="69"/>
      <c r="T5968" s="14"/>
      <c r="U5968" s="20"/>
      <c r="V5968" s="114">
        <f>COUNTA(B5967:B5999,D5967:D5999,F5967:F5999,H5967:H5999,J5967:J5999,L5967:L5999,N5967:N5999,P5967:P5999,R5967:R5999,T5967:T5999)</f>
        <v>45</v>
      </c>
      <c r="W5968" s="114">
        <f>COUNTA(C5967:C5999,E5967:E5999,G5967:G5999,I5967:I5999,K5967:K5999,M5967:M5999,O5967:O5999,Q5967:Q5999,S5967:S5999,U5967:U5999)</f>
        <v>46</v>
      </c>
      <c r="X5968" s="534"/>
      <c r="Y5968" s="534">
        <f>(V5968+W5968)/2</f>
        <v>45.5</v>
      </c>
      <c r="Z5968" s="467"/>
      <c r="AA5968" s="104"/>
    </row>
    <row r="5969" spans="1:27" s="751" customFormat="1" ht="24.75" customHeight="1" x14ac:dyDescent="0.15">
      <c r="A5969" s="728">
        <v>3</v>
      </c>
      <c r="B5969" s="739"/>
      <c r="C5969" s="739">
        <v>0.26250000000000001</v>
      </c>
      <c r="D5969" s="739">
        <v>0.34236111111111112</v>
      </c>
      <c r="E5969" s="739">
        <v>0.40347222222222223</v>
      </c>
      <c r="F5969" s="739">
        <v>0.49513888888888885</v>
      </c>
      <c r="G5969" s="739">
        <v>0.55277777777777792</v>
      </c>
      <c r="H5969" s="739">
        <v>0.62569444444444433</v>
      </c>
      <c r="I5969" s="739">
        <v>0.68333333333333346</v>
      </c>
      <c r="J5969" s="739">
        <v>0.76944444444444438</v>
      </c>
      <c r="K5969" s="739">
        <v>0.82847222222222239</v>
      </c>
      <c r="L5969" s="739">
        <v>0.92638888888888926</v>
      </c>
      <c r="M5969" s="739"/>
      <c r="N5969" s="739"/>
      <c r="O5969" s="739"/>
      <c r="P5969" s="740"/>
      <c r="Q5969" s="40"/>
      <c r="R5969" s="68"/>
      <c r="S5969" s="69"/>
      <c r="T5969" s="14"/>
      <c r="U5969" s="20"/>
      <c r="V5969" s="534" t="s">
        <v>143</v>
      </c>
      <c r="W5969" s="534" t="s">
        <v>1403</v>
      </c>
      <c r="X5969" s="534"/>
      <c r="Y5969" s="534" t="s">
        <v>1275</v>
      </c>
      <c r="Z5969" s="467"/>
      <c r="AA5969" s="104"/>
    </row>
    <row r="5970" spans="1:27" s="751" customFormat="1" ht="24.75" customHeight="1" x14ac:dyDescent="0.15">
      <c r="A5970" s="728">
        <v>4</v>
      </c>
      <c r="B5970" s="741"/>
      <c r="C5970" s="739">
        <v>0.27569444444444446</v>
      </c>
      <c r="D5970" s="739">
        <v>0.36041666666666666</v>
      </c>
      <c r="E5970" s="739">
        <v>0.42152777777777778</v>
      </c>
      <c r="F5970" s="739">
        <v>0.51180555555555551</v>
      </c>
      <c r="G5970" s="739">
        <v>0.56944444444444464</v>
      </c>
      <c r="H5970" s="739">
        <v>0.64166666666666661</v>
      </c>
      <c r="I5970" s="739">
        <v>0.69930555555555574</v>
      </c>
      <c r="J5970" s="739">
        <v>0.78749999999999998</v>
      </c>
      <c r="K5970" s="739">
        <v>0.84444444444444466</v>
      </c>
      <c r="L5970" s="739">
        <v>0.94444444444444486</v>
      </c>
      <c r="M5970" s="739"/>
      <c r="N5970" s="739"/>
      <c r="O5970" s="739"/>
      <c r="P5970" s="740"/>
      <c r="Q5970" s="40"/>
      <c r="R5970" s="68"/>
      <c r="S5970" s="69"/>
      <c r="T5970" s="14"/>
      <c r="U5970" s="20"/>
      <c r="V5970" s="614" t="s">
        <v>27</v>
      </c>
      <c r="W5970" s="614" t="s">
        <v>28</v>
      </c>
      <c r="X5970" s="534"/>
      <c r="Y5970" s="534"/>
      <c r="Z5970" s="467"/>
      <c r="AA5970" s="104"/>
    </row>
    <row r="5971" spans="1:27" s="751" customFormat="1" ht="24.75" customHeight="1" x14ac:dyDescent="0.15">
      <c r="A5971" s="728">
        <v>5</v>
      </c>
      <c r="B5971" s="741">
        <v>0.23611111111111113</v>
      </c>
      <c r="C5971" s="774">
        <v>0.28888888888888892</v>
      </c>
      <c r="D5971" s="739">
        <v>0.37638888888888888</v>
      </c>
      <c r="E5971" s="739">
        <v>0.4375</v>
      </c>
      <c r="F5971" s="739">
        <v>0.52499999999999991</v>
      </c>
      <c r="G5971" s="739">
        <v>0.58263888888888904</v>
      </c>
      <c r="H5971" s="739">
        <v>0.66041666666666665</v>
      </c>
      <c r="I5971" s="739">
        <v>0.71805555555555578</v>
      </c>
      <c r="J5971" s="739">
        <v>0.80555555555555558</v>
      </c>
      <c r="K5971" s="739">
        <v>0.86111111111111138</v>
      </c>
      <c r="L5971" s="739"/>
      <c r="M5971" s="739"/>
      <c r="N5971" s="739"/>
      <c r="O5971" s="739"/>
      <c r="P5971" s="740"/>
      <c r="Q5971" s="40"/>
      <c r="R5971" s="68"/>
      <c r="S5971" s="69"/>
      <c r="T5971" s="14"/>
      <c r="U5971" s="20"/>
      <c r="V5971" s="614" t="s">
        <v>29</v>
      </c>
      <c r="W5971" s="614" t="s">
        <v>30</v>
      </c>
      <c r="X5971" s="534"/>
      <c r="Y5971" s="534"/>
      <c r="Z5971" s="467"/>
      <c r="AA5971" s="104"/>
    </row>
    <row r="5972" spans="1:27" s="751" customFormat="1" ht="24.75" customHeight="1" x14ac:dyDescent="0.15">
      <c r="A5972" s="728">
        <v>6</v>
      </c>
      <c r="B5972" s="741">
        <v>0.24930555555555559</v>
      </c>
      <c r="C5972" s="774">
        <v>0.30208333333333337</v>
      </c>
      <c r="D5972" s="739">
        <v>0.3923611111111111</v>
      </c>
      <c r="E5972" s="739">
        <v>0.45277777777777778</v>
      </c>
      <c r="F5972" s="739">
        <v>0.53819444444444431</v>
      </c>
      <c r="G5972" s="739">
        <v>0.59583333333333344</v>
      </c>
      <c r="H5972" s="739">
        <v>0.6791666666666667</v>
      </c>
      <c r="I5972" s="739">
        <v>0.73680555555555582</v>
      </c>
      <c r="J5972" s="739">
        <v>0.82291666666666674</v>
      </c>
      <c r="K5972" s="739">
        <v>0.8777777777777781</v>
      </c>
      <c r="L5972" s="739"/>
      <c r="M5972" s="739"/>
      <c r="N5972" s="739"/>
      <c r="O5972" s="739"/>
      <c r="P5972" s="740"/>
      <c r="Q5972" s="40"/>
      <c r="R5972" s="68"/>
      <c r="S5972" s="69"/>
      <c r="T5972" s="14"/>
      <c r="U5972" s="20"/>
      <c r="V5972" s="615">
        <f>L5968-L5967</f>
        <v>1.8055555555555602E-2</v>
      </c>
      <c r="W5972" s="615">
        <f>K5974-K5973</f>
        <v>1.6666666666666718E-2</v>
      </c>
      <c r="X5972" s="534"/>
      <c r="Y5972" s="534"/>
      <c r="Z5972" s="467"/>
      <c r="AA5972" s="104"/>
    </row>
    <row r="5973" spans="1:27" s="751" customFormat="1" ht="24.75" customHeight="1" x14ac:dyDescent="0.15">
      <c r="A5973" s="728">
        <v>7</v>
      </c>
      <c r="B5973" s="741">
        <v>0.26250000000000001</v>
      </c>
      <c r="C5973" s="774">
        <v>0.31527777777777782</v>
      </c>
      <c r="D5973" s="739">
        <v>0.40833333333333333</v>
      </c>
      <c r="E5973" s="739">
        <v>0.46805555555555556</v>
      </c>
      <c r="F5973" s="739">
        <v>0.55138888888888871</v>
      </c>
      <c r="G5973" s="739">
        <v>0.60902777777777783</v>
      </c>
      <c r="H5973" s="739">
        <v>0.69791666666666674</v>
      </c>
      <c r="I5973" s="739">
        <v>0.75555555555555587</v>
      </c>
      <c r="J5973" s="739">
        <v>0.8402777777777779</v>
      </c>
      <c r="K5973" s="739">
        <v>0.89444444444444482</v>
      </c>
      <c r="L5973" s="739"/>
      <c r="M5973" s="739"/>
      <c r="N5973" s="739"/>
      <c r="O5973" s="739"/>
      <c r="P5973" s="110"/>
      <c r="Q5973" s="40"/>
      <c r="R5973" s="68"/>
      <c r="S5973" s="69"/>
      <c r="T5973" s="14"/>
      <c r="U5973" s="20"/>
      <c r="V5973" s="615">
        <f>L5969-L5968</f>
        <v>1.8055555555555602E-2</v>
      </c>
      <c r="W5973" s="615">
        <f>K5975-K5974</f>
        <v>1.6666666666666718E-2</v>
      </c>
      <c r="X5973" s="534"/>
      <c r="Y5973" s="534"/>
      <c r="Z5973" s="467"/>
      <c r="AA5973" s="104" t="s">
        <v>741</v>
      </c>
    </row>
    <row r="5974" spans="1:27" s="751" customFormat="1" ht="24.75" customHeight="1" x14ac:dyDescent="0.15">
      <c r="A5974" s="728">
        <v>8</v>
      </c>
      <c r="B5974" s="741">
        <v>0.27569444444444446</v>
      </c>
      <c r="C5974" s="774">
        <v>0.32847222222222228</v>
      </c>
      <c r="D5974" s="739">
        <v>0.42430555555555555</v>
      </c>
      <c r="E5974" s="739">
        <v>0.48333333333333334</v>
      </c>
      <c r="F5974" s="739">
        <v>0.5645833333333331</v>
      </c>
      <c r="G5974" s="739">
        <v>0.62222222222222223</v>
      </c>
      <c r="H5974" s="774">
        <v>0.71111111111111114</v>
      </c>
      <c r="I5974" s="739">
        <v>0.77083333333333359</v>
      </c>
      <c r="J5974" s="739">
        <v>0.85694444444444462</v>
      </c>
      <c r="K5974" s="739">
        <v>0.91111111111111154</v>
      </c>
      <c r="L5974" s="739"/>
      <c r="M5974" s="739"/>
      <c r="N5974" s="739"/>
      <c r="O5974" s="739"/>
      <c r="P5974" s="110"/>
      <c r="Q5974" s="40"/>
      <c r="R5974" s="68"/>
      <c r="S5974" s="69"/>
      <c r="T5974" s="14"/>
      <c r="U5974" s="20"/>
      <c r="V5974" s="615">
        <f>L5970-L5969</f>
        <v>1.8055555555555602E-2</v>
      </c>
      <c r="W5974" s="615">
        <f>M5967-K5975</f>
        <v>1.6666666666666718E-2</v>
      </c>
      <c r="X5974" s="534"/>
      <c r="Y5974" s="534"/>
      <c r="Z5974" s="467"/>
      <c r="AA5974" s="104" t="s">
        <v>1404</v>
      </c>
    </row>
    <row r="5975" spans="1:27" s="751" customFormat="1" ht="24.75" customHeight="1" x14ac:dyDescent="0.15">
      <c r="A5975" s="728">
        <v>9</v>
      </c>
      <c r="B5975" s="741">
        <v>0.28819444444444448</v>
      </c>
      <c r="C5975" s="739">
        <v>0.34791666666666671</v>
      </c>
      <c r="D5975" s="739">
        <v>0.44027777777777777</v>
      </c>
      <c r="E5975" s="739">
        <v>0.49861111111111112</v>
      </c>
      <c r="F5975" s="739">
        <v>0.5777777777777775</v>
      </c>
      <c r="G5975" s="739">
        <v>0.63541666666666663</v>
      </c>
      <c r="H5975" s="774">
        <v>0.72430555555555554</v>
      </c>
      <c r="I5975" s="739">
        <v>0.78680555555555587</v>
      </c>
      <c r="J5975" s="739">
        <v>0.87361111111111134</v>
      </c>
      <c r="K5975" s="739">
        <v>0.92777777777777826</v>
      </c>
      <c r="L5975" s="739"/>
      <c r="M5975" s="739"/>
      <c r="N5975" s="739"/>
      <c r="O5975" s="739"/>
      <c r="P5975" s="740"/>
      <c r="Q5975" s="40"/>
      <c r="R5975" s="68"/>
      <c r="S5975" s="69"/>
      <c r="T5975" s="14"/>
      <c r="U5975" s="20"/>
      <c r="V5975" s="615"/>
      <c r="W5975" s="615">
        <f>M5967-K5975</f>
        <v>1.6666666666666718E-2</v>
      </c>
      <c r="X5975" s="534"/>
      <c r="Y5975" s="534"/>
      <c r="Z5975" s="467"/>
      <c r="AA5975" s="104" t="s">
        <v>1405</v>
      </c>
    </row>
    <row r="5976" spans="1:27" s="751" customFormat="1" ht="24.75" customHeight="1" x14ac:dyDescent="0.15">
      <c r="A5976" s="728">
        <v>10</v>
      </c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40"/>
      <c r="O5976" s="40"/>
      <c r="P5976" s="40"/>
      <c r="Q5976" s="40"/>
      <c r="R5976" s="68"/>
      <c r="S5976" s="69"/>
      <c r="T5976" s="14"/>
      <c r="U5976" s="20"/>
      <c r="V5976" s="615"/>
      <c r="W5976" s="615"/>
      <c r="X5976" s="534"/>
      <c r="Y5976" s="534"/>
      <c r="Z5976" s="534"/>
      <c r="AA5976" s="104"/>
    </row>
    <row r="5977" spans="1:27" s="751" customFormat="1" ht="24.75" customHeight="1" x14ac:dyDescent="0.15">
      <c r="A5977" s="728">
        <v>11</v>
      </c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40"/>
      <c r="O5977" s="40"/>
      <c r="P5977" s="40"/>
      <c r="Q5977" s="40"/>
      <c r="R5977" s="68"/>
      <c r="S5977" s="69"/>
      <c r="T5977" s="14"/>
      <c r="U5977" s="20"/>
      <c r="V5977" s="615"/>
      <c r="W5977" s="615"/>
      <c r="X5977" s="534"/>
      <c r="Y5977" s="534"/>
      <c r="Z5977" s="467"/>
    </row>
    <row r="5978" spans="1:27" s="751" customFormat="1" ht="24.75" customHeight="1" x14ac:dyDescent="0.15">
      <c r="A5978" s="728">
        <v>12</v>
      </c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40"/>
      <c r="O5978" s="40"/>
      <c r="P5978" s="40"/>
      <c r="Q5978" s="40"/>
      <c r="R5978" s="68"/>
      <c r="S5978" s="69"/>
      <c r="T5978" s="14"/>
      <c r="U5978" s="20"/>
      <c r="V5978" s="534"/>
      <c r="W5978" s="534"/>
      <c r="X5978" s="534"/>
      <c r="Y5978" s="534"/>
      <c r="Z5978" s="467"/>
    </row>
    <row r="5979" spans="1:27" s="751" customFormat="1" ht="24.75" customHeight="1" x14ac:dyDescent="0.15">
      <c r="A5979" s="728">
        <v>13</v>
      </c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40"/>
      <c r="O5979" s="40"/>
      <c r="P5979" s="40"/>
      <c r="Q5979" s="40"/>
      <c r="R5979" s="68"/>
      <c r="S5979" s="69"/>
      <c r="T5979" s="14"/>
      <c r="U5979" s="20"/>
      <c r="V5979" s="534"/>
      <c r="W5979" s="534"/>
      <c r="X5979" s="534"/>
      <c r="Y5979" s="534"/>
      <c r="Z5979" s="467"/>
    </row>
    <row r="5980" spans="1:27" s="751" customFormat="1" ht="24.75" customHeight="1" x14ac:dyDescent="0.15">
      <c r="A5980" s="728">
        <v>14</v>
      </c>
      <c r="B5980" s="558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40"/>
      <c r="O5980" s="40"/>
      <c r="P5980" s="40"/>
      <c r="Q5980" s="40"/>
      <c r="R5980" s="68"/>
      <c r="S5980" s="69"/>
      <c r="T5980" s="14"/>
      <c r="U5980" s="20"/>
      <c r="V5980" s="534"/>
      <c r="W5980" s="534"/>
      <c r="X5980" s="534"/>
      <c r="Y5980" s="534"/>
      <c r="Z5980" s="467"/>
    </row>
    <row r="5981" spans="1:27" s="751" customFormat="1" ht="24.75" customHeight="1" x14ac:dyDescent="0.15">
      <c r="A5981" s="728">
        <v>15</v>
      </c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40"/>
      <c r="O5981" s="40"/>
      <c r="P5981" s="40"/>
      <c r="Q5981" s="40"/>
      <c r="R5981" s="68"/>
      <c r="S5981" s="69"/>
      <c r="T5981" s="14"/>
      <c r="U5981" s="20"/>
      <c r="V5981" s="534"/>
      <c r="W5981" s="534"/>
      <c r="X5981" s="534"/>
      <c r="Y5981" s="534"/>
      <c r="Z5981" s="467"/>
    </row>
    <row r="5982" spans="1:27" s="751" customFormat="1" ht="24.75" customHeight="1" x14ac:dyDescent="0.15">
      <c r="A5982" s="728">
        <v>16</v>
      </c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40"/>
      <c r="O5982" s="40"/>
      <c r="P5982" s="40"/>
      <c r="Q5982" s="40"/>
      <c r="R5982" s="68"/>
      <c r="S5982" s="69"/>
      <c r="T5982" s="14"/>
      <c r="U5982" s="20"/>
      <c r="V5982" s="534"/>
      <c r="W5982" s="534"/>
      <c r="X5982" s="534"/>
      <c r="Y5982" s="534"/>
      <c r="Z5982" s="467"/>
    </row>
    <row r="5983" spans="1:27" s="751" customFormat="1" ht="24.75" customHeight="1" x14ac:dyDescent="0.15">
      <c r="A5983" s="728">
        <v>17</v>
      </c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40"/>
      <c r="O5983" s="40"/>
      <c r="P5983" s="40"/>
      <c r="Q5983" s="40"/>
      <c r="R5983" s="68"/>
      <c r="S5983" s="69"/>
      <c r="T5983" s="14"/>
      <c r="U5983" s="20"/>
      <c r="V5983" s="534"/>
      <c r="W5983" s="534"/>
      <c r="X5983" s="534"/>
      <c r="Y5983" s="534"/>
      <c r="Z5983" s="467"/>
    </row>
    <row r="5984" spans="1:27" s="751" customFormat="1" ht="24.75" customHeight="1" x14ac:dyDescent="0.15">
      <c r="A5984" s="728">
        <v>18</v>
      </c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40"/>
      <c r="O5984" s="40"/>
      <c r="P5984" s="40"/>
      <c r="Q5984" s="40"/>
      <c r="R5984" s="68"/>
      <c r="S5984" s="69"/>
      <c r="T5984" s="14"/>
      <c r="U5984" s="20"/>
      <c r="V5984" s="534"/>
      <c r="W5984" s="534"/>
      <c r="X5984" s="534"/>
      <c r="Y5984" s="534"/>
      <c r="Z5984" s="467"/>
    </row>
    <row r="5985" spans="1:26" s="751" customFormat="1" ht="24.75" customHeight="1" x14ac:dyDescent="0.15">
      <c r="A5985" s="8">
        <v>19</v>
      </c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40"/>
      <c r="O5985" s="40"/>
      <c r="P5985" s="40"/>
      <c r="Q5985" s="40"/>
      <c r="R5985" s="10"/>
      <c r="S5985" s="69"/>
      <c r="T5985" s="14"/>
      <c r="U5985" s="20"/>
      <c r="V5985" s="534"/>
      <c r="W5985" s="534"/>
      <c r="X5985" s="534"/>
      <c r="Y5985" s="534"/>
      <c r="Z5985" s="467"/>
    </row>
    <row r="5986" spans="1:26" s="751" customFormat="1" ht="24.75" customHeight="1" x14ac:dyDescent="0.15">
      <c r="A5986" s="8">
        <v>20</v>
      </c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9"/>
      <c r="S5986" s="4"/>
      <c r="T5986" s="14"/>
      <c r="U5986" s="20"/>
      <c r="V5986" s="534"/>
      <c r="W5986" s="534"/>
      <c r="X5986" s="534"/>
      <c r="Y5986" s="534"/>
      <c r="Z5986" s="467"/>
    </row>
    <row r="5987" spans="1:26" s="751" customFormat="1" ht="24.75" customHeight="1" x14ac:dyDescent="0.15">
      <c r="A5987" s="8">
        <v>21</v>
      </c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14"/>
      <c r="U5987" s="20"/>
      <c r="V5987" s="534"/>
      <c r="W5987" s="534"/>
      <c r="X5987" s="534"/>
      <c r="Y5987" s="534"/>
      <c r="Z5987" s="467"/>
    </row>
    <row r="5988" spans="1:26" s="751" customFormat="1" ht="24.75" customHeight="1" x14ac:dyDescent="0.15">
      <c r="A5988" s="8">
        <v>22</v>
      </c>
      <c r="B5988" s="4"/>
      <c r="C5988" s="4"/>
      <c r="D5988" s="4"/>
      <c r="E5988" s="4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14"/>
      <c r="U5988" s="20"/>
      <c r="V5988" s="534"/>
      <c r="W5988" s="534"/>
      <c r="X5988" s="534"/>
      <c r="Y5988" s="534"/>
      <c r="Z5988" s="467"/>
    </row>
    <row r="5989" spans="1:26" s="751" customFormat="1" ht="24.75" customHeight="1" x14ac:dyDescent="0.15">
      <c r="A5989" s="8">
        <v>23</v>
      </c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14"/>
      <c r="U5989" s="20"/>
      <c r="V5989" s="534"/>
      <c r="W5989" s="534"/>
      <c r="X5989" s="534"/>
      <c r="Y5989" s="534"/>
      <c r="Z5989" s="467"/>
    </row>
    <row r="5990" spans="1:26" s="751" customFormat="1" ht="24.75" customHeight="1" x14ac:dyDescent="0.15">
      <c r="A5990" s="8">
        <v>24</v>
      </c>
      <c r="B5990" s="4"/>
      <c r="C5990" s="4"/>
      <c r="D5990" s="4"/>
      <c r="E5990" s="4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14"/>
      <c r="U5990" s="20"/>
      <c r="V5990" s="534"/>
      <c r="W5990" s="534"/>
      <c r="X5990" s="534"/>
      <c r="Y5990" s="534"/>
      <c r="Z5990" s="467"/>
    </row>
    <row r="5991" spans="1:26" s="751" customFormat="1" ht="24.75" customHeight="1" x14ac:dyDescent="0.15">
      <c r="A5991" s="8">
        <v>25</v>
      </c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14"/>
      <c r="U5991" s="20"/>
      <c r="V5991" s="534"/>
      <c r="W5991" s="534"/>
      <c r="X5991" s="534"/>
      <c r="Y5991" s="534"/>
      <c r="Z5991" s="467"/>
    </row>
    <row r="5992" spans="1:26" s="751" customFormat="1" ht="24.75" customHeight="1" x14ac:dyDescent="0.15">
      <c r="A5992" s="8">
        <v>26</v>
      </c>
      <c r="B5992" s="4"/>
      <c r="C5992" s="4"/>
      <c r="D5992" s="4"/>
      <c r="E5992" s="4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14"/>
      <c r="U5992" s="20"/>
      <c r="V5992" s="534"/>
      <c r="W5992" s="534"/>
      <c r="X5992" s="534"/>
      <c r="Y5992" s="534"/>
      <c r="Z5992" s="467"/>
    </row>
    <row r="5993" spans="1:26" s="751" customFormat="1" ht="24.75" customHeight="1" x14ac:dyDescent="0.15">
      <c r="A5993" s="8">
        <v>27</v>
      </c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14"/>
      <c r="U5993" s="20"/>
      <c r="V5993" s="534"/>
      <c r="W5993" s="534"/>
      <c r="X5993" s="534"/>
      <c r="Y5993" s="534"/>
      <c r="Z5993" s="467"/>
    </row>
    <row r="5994" spans="1:26" s="751" customFormat="1" ht="24.75" customHeight="1" x14ac:dyDescent="0.15">
      <c r="A5994" s="8">
        <v>28</v>
      </c>
      <c r="B5994" s="4"/>
      <c r="C5994" s="4"/>
      <c r="D5994" s="4"/>
      <c r="E5994" s="4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14"/>
      <c r="U5994" s="20"/>
      <c r="V5994" s="534"/>
      <c r="W5994" s="534"/>
      <c r="X5994" s="534"/>
      <c r="Y5994" s="534"/>
      <c r="Z5994" s="467"/>
    </row>
    <row r="5995" spans="1:26" s="751" customFormat="1" ht="24.75" customHeight="1" x14ac:dyDescent="0.15">
      <c r="A5995" s="8">
        <v>29</v>
      </c>
      <c r="B5995" s="4"/>
      <c r="C5995" s="4"/>
      <c r="D5995" s="4"/>
      <c r="E5995" s="4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14"/>
      <c r="U5995" s="20"/>
      <c r="V5995" s="534"/>
      <c r="W5995" s="534"/>
      <c r="X5995" s="534"/>
      <c r="Y5995" s="534"/>
      <c r="Z5995" s="467"/>
    </row>
    <row r="5996" spans="1:26" s="751" customFormat="1" ht="24.75" customHeight="1" x14ac:dyDescent="0.15">
      <c r="A5996" s="44">
        <v>30</v>
      </c>
      <c r="B5996" s="45"/>
      <c r="C5996" s="45"/>
      <c r="D5996" s="45"/>
      <c r="E5996" s="45"/>
      <c r="F5996" s="45"/>
      <c r="G5996" s="45"/>
      <c r="H5996" s="45"/>
      <c r="I5996" s="45"/>
      <c r="J5996" s="45"/>
      <c r="K5996" s="45"/>
      <c r="L5996" s="45"/>
      <c r="M5996" s="45"/>
      <c r="N5996" s="45"/>
      <c r="O5996" s="45"/>
      <c r="P5996" s="45"/>
      <c r="Q5996" s="45"/>
      <c r="R5996" s="45"/>
      <c r="S5996" s="45"/>
      <c r="T5996" s="46"/>
      <c r="U5996" s="47"/>
      <c r="V5996" s="534"/>
      <c r="W5996" s="534"/>
      <c r="X5996" s="534"/>
      <c r="Y5996" s="534"/>
      <c r="Z5996" s="467"/>
    </row>
    <row r="5997" spans="1:26" s="751" customFormat="1" ht="24.75" customHeight="1" x14ac:dyDescent="0.15">
      <c r="A5997" s="44">
        <v>31</v>
      </c>
      <c r="B5997" s="45"/>
      <c r="C5997" s="45"/>
      <c r="D5997" s="45"/>
      <c r="E5997" s="45"/>
      <c r="F5997" s="45"/>
      <c r="G5997" s="45"/>
      <c r="H5997" s="45"/>
      <c r="I5997" s="45"/>
      <c r="J5997" s="45"/>
      <c r="K5997" s="45"/>
      <c r="L5997" s="45"/>
      <c r="M5997" s="45"/>
      <c r="N5997" s="45"/>
      <c r="O5997" s="45"/>
      <c r="P5997" s="45"/>
      <c r="Q5997" s="45"/>
      <c r="R5997" s="45"/>
      <c r="S5997" s="45"/>
      <c r="T5997" s="46"/>
      <c r="U5997" s="47"/>
      <c r="V5997" s="534"/>
      <c r="W5997" s="534"/>
      <c r="X5997" s="534"/>
      <c r="Y5997" s="534"/>
      <c r="Z5997" s="467"/>
    </row>
    <row r="5998" spans="1:26" s="751" customFormat="1" ht="24.75" customHeight="1" x14ac:dyDescent="0.15">
      <c r="A5998" s="44">
        <v>32</v>
      </c>
      <c r="B5998" s="45"/>
      <c r="C5998" s="45"/>
      <c r="D5998" s="45"/>
      <c r="E5998" s="45"/>
      <c r="F5998" s="45"/>
      <c r="G5998" s="45"/>
      <c r="H5998" s="45"/>
      <c r="I5998" s="45"/>
      <c r="J5998" s="45"/>
      <c r="K5998" s="45"/>
      <c r="L5998" s="45"/>
      <c r="M5998" s="45"/>
      <c r="N5998" s="45"/>
      <c r="O5998" s="45"/>
      <c r="P5998" s="45"/>
      <c r="Q5998" s="45"/>
      <c r="R5998" s="45"/>
      <c r="S5998" s="45"/>
      <c r="T5998" s="46"/>
      <c r="U5998" s="47"/>
      <c r="V5998" s="534"/>
      <c r="W5998" s="534"/>
      <c r="X5998" s="534"/>
      <c r="Y5998" s="534"/>
      <c r="Z5998" s="467"/>
    </row>
    <row r="5999" spans="1:26" s="751" customFormat="1" ht="24.75" customHeight="1" thickBot="1" x14ac:dyDescent="0.2">
      <c r="A5999" s="48">
        <v>33</v>
      </c>
      <c r="B5999" s="12"/>
      <c r="C5999" s="12"/>
      <c r="D5999" s="12"/>
      <c r="E5999" s="12"/>
      <c r="F5999" s="12"/>
      <c r="G5999" s="12"/>
      <c r="H5999" s="12"/>
      <c r="I5999" s="12"/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31"/>
      <c r="U5999" s="32"/>
      <c r="V5999" s="534"/>
      <c r="W5999" s="534"/>
      <c r="X5999" s="534"/>
      <c r="Y5999" s="534"/>
      <c r="Z5999" s="467"/>
    </row>
    <row r="6000" spans="1:26" s="751" customFormat="1" ht="20.100000000000001" customHeight="1" thickBot="1" x14ac:dyDescent="0.2">
      <c r="A6000" s="1522" t="s">
        <v>1178</v>
      </c>
      <c r="B6000" s="1523"/>
      <c r="C6000" s="1448" t="s">
        <v>1019</v>
      </c>
      <c r="D6000" s="1448"/>
      <c r="E6000" s="1448"/>
      <c r="F6000" s="1449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467"/>
      <c r="U6000" s="467"/>
      <c r="V6000" s="534"/>
      <c r="W6000" s="534"/>
      <c r="X6000" s="534"/>
      <c r="Y6000" s="534"/>
      <c r="Z6000" s="467"/>
    </row>
    <row r="6001" spans="1:27" s="751" customFormat="1" ht="31.5" customHeight="1" thickBot="1" x14ac:dyDescent="0.2">
      <c r="A6001" s="1476" t="s">
        <v>507</v>
      </c>
      <c r="B6001" s="1477"/>
      <c r="C6001" s="1477"/>
      <c r="D6001" s="1477"/>
      <c r="E6001" s="1478"/>
      <c r="F6001" s="1" t="s">
        <v>1766</v>
      </c>
      <c r="G6001" s="1"/>
      <c r="H6001" s="1479" t="s">
        <v>1400</v>
      </c>
      <c r="I6001" s="1480"/>
      <c r="J6001" s="1480"/>
      <c r="K6001" s="5" t="s">
        <v>1020</v>
      </c>
      <c r="L6001" s="1457" t="s">
        <v>1399</v>
      </c>
      <c r="M6001" s="1457"/>
      <c r="N6001" s="1458"/>
      <c r="O6001" s="1"/>
      <c r="P6001" s="6"/>
      <c r="Q6001" s="6"/>
      <c r="R6001" s="6"/>
      <c r="S6001" s="1"/>
      <c r="T6001" s="1467" t="s">
        <v>1406</v>
      </c>
      <c r="U6001" s="1468"/>
      <c r="V6001" s="610">
        <f>V6003/V6008</f>
        <v>1.7708333333333333E-2</v>
      </c>
      <c r="W6001" s="610">
        <f>W6003/W6008</f>
        <v>1.7276422764227643E-2</v>
      </c>
      <c r="X6001" s="610">
        <f>AVERAGE(V6001,W6001)</f>
        <v>1.7492378048780489E-2</v>
      </c>
      <c r="Y6001" s="611" t="s">
        <v>1003</v>
      </c>
      <c r="Z6001" s="612">
        <f>ROUND(X6001*1440,0)/1440</f>
        <v>1.7361111111111112E-2</v>
      </c>
    </row>
    <row r="6002" spans="1:27" s="751" customFormat="1" ht="9" customHeight="1" thickBot="1" x14ac:dyDescent="0.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534"/>
      <c r="U6002" s="534"/>
      <c r="V6002" s="610">
        <v>0.23611111111111113</v>
      </c>
      <c r="W6002" s="610">
        <v>0.23611111111111113</v>
      </c>
      <c r="X6002" s="534"/>
      <c r="Y6002" s="534"/>
      <c r="Z6002" s="467"/>
    </row>
    <row r="6003" spans="1:27" s="751" customFormat="1" ht="20.100000000000001" customHeight="1" thickBot="1" x14ac:dyDescent="0.2">
      <c r="A6003" s="1495" t="s">
        <v>137</v>
      </c>
      <c r="B6003" s="1483"/>
      <c r="C6003" s="1483" t="s">
        <v>110</v>
      </c>
      <c r="D6003" s="1483"/>
      <c r="E6003" s="1484"/>
      <c r="F6003" s="1453"/>
      <c r="G6003" s="1454"/>
      <c r="H6003" s="1454"/>
      <c r="I6003" s="1454"/>
      <c r="J6003" s="1454"/>
      <c r="K6003" s="1"/>
      <c r="L6003" s="1"/>
      <c r="M6003" s="1"/>
      <c r="N6003" s="1463" t="s">
        <v>3</v>
      </c>
      <c r="O6003" s="1464"/>
      <c r="P6003" s="1503">
        <f>Z6001</f>
        <v>1.7361111111111112E-2</v>
      </c>
      <c r="Q6003" s="1504"/>
      <c r="R6003" s="1"/>
      <c r="S6003" s="7" t="s">
        <v>139</v>
      </c>
      <c r="T6003" s="1526">
        <v>5.5555555555555552E-2</v>
      </c>
      <c r="U6003" s="1527"/>
      <c r="V6003" s="610">
        <f>V6004-V6002</f>
        <v>0.70833333333333337</v>
      </c>
      <c r="W6003" s="610">
        <f>W6004-W6002</f>
        <v>0.70833333333333337</v>
      </c>
      <c r="X6003" s="534"/>
      <c r="Y6003" s="534"/>
      <c r="Z6003" s="467"/>
    </row>
    <row r="6004" spans="1:27" s="751" customFormat="1" ht="9" customHeight="1" thickBot="1" x14ac:dyDescent="0.2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534"/>
      <c r="U6004" s="534"/>
      <c r="V6004" s="610">
        <v>0.94444444444444453</v>
      </c>
      <c r="W6004" s="610">
        <v>0.94444444444444453</v>
      </c>
      <c r="X6004" s="534"/>
      <c r="Y6004" s="534"/>
      <c r="Z6004" s="467"/>
    </row>
    <row r="6005" spans="1:27" s="751" customFormat="1" ht="20.100000000000001" customHeight="1" x14ac:dyDescent="0.15">
      <c r="A6005" s="1499" t="s">
        <v>1202</v>
      </c>
      <c r="B6005" s="1494">
        <v>1</v>
      </c>
      <c r="C6005" s="1494"/>
      <c r="D6005" s="1494">
        <v>2</v>
      </c>
      <c r="E6005" s="1494"/>
      <c r="F6005" s="1494">
        <v>3</v>
      </c>
      <c r="G6005" s="1494"/>
      <c r="H6005" s="1494">
        <v>4</v>
      </c>
      <c r="I6005" s="1494"/>
      <c r="J6005" s="1494">
        <v>5</v>
      </c>
      <c r="K6005" s="1494"/>
      <c r="L6005" s="1494">
        <v>6</v>
      </c>
      <c r="M6005" s="1494"/>
      <c r="N6005" s="1494">
        <v>7</v>
      </c>
      <c r="O6005" s="1494"/>
      <c r="P6005" s="1494">
        <v>8</v>
      </c>
      <c r="Q6005" s="1494"/>
      <c r="R6005" s="1494">
        <v>9</v>
      </c>
      <c r="S6005" s="1494"/>
      <c r="T6005" s="1501">
        <v>10</v>
      </c>
      <c r="U6005" s="1502"/>
      <c r="V6005" s="534"/>
      <c r="W6005" s="534"/>
      <c r="X6005" s="534"/>
      <c r="Y6005" s="534"/>
      <c r="Z6005" s="467"/>
    </row>
    <row r="6006" spans="1:27" s="751" customFormat="1" ht="20.100000000000001" customHeight="1" x14ac:dyDescent="0.15">
      <c r="A6006" s="1500"/>
      <c r="B6006" s="9" t="s">
        <v>1407</v>
      </c>
      <c r="C6006" s="9" t="s">
        <v>1408</v>
      </c>
      <c r="D6006" s="9" t="s">
        <v>1409</v>
      </c>
      <c r="E6006" s="9" t="s">
        <v>742</v>
      </c>
      <c r="F6006" s="9" t="s">
        <v>1397</v>
      </c>
      <c r="G6006" s="9" t="s">
        <v>1399</v>
      </c>
      <c r="H6006" s="9" t="s">
        <v>1397</v>
      </c>
      <c r="I6006" s="9" t="s">
        <v>1410</v>
      </c>
      <c r="J6006" s="9" t="s">
        <v>1409</v>
      </c>
      <c r="K6006" s="9" t="s">
        <v>1398</v>
      </c>
      <c r="L6006" s="9" t="s">
        <v>1392</v>
      </c>
      <c r="M6006" s="9" t="s">
        <v>1408</v>
      </c>
      <c r="N6006" s="9" t="s">
        <v>1092</v>
      </c>
      <c r="O6006" s="9" t="s">
        <v>1411</v>
      </c>
      <c r="P6006" s="9"/>
      <c r="Q6006" s="9"/>
      <c r="R6006" s="9"/>
      <c r="S6006" s="9"/>
      <c r="T6006" s="10"/>
      <c r="U6006" s="16"/>
      <c r="V6006" s="534"/>
      <c r="W6006" s="534"/>
      <c r="X6006" s="534"/>
      <c r="Y6006" s="534"/>
      <c r="Z6006" s="467"/>
    </row>
    <row r="6007" spans="1:27" s="751" customFormat="1" ht="24.75" customHeight="1" x14ac:dyDescent="0.15">
      <c r="A6007" s="728">
        <v>1</v>
      </c>
      <c r="B6007" s="739"/>
      <c r="C6007" s="739">
        <v>0.23611111111111113</v>
      </c>
      <c r="D6007" s="739">
        <v>0.30486111111111108</v>
      </c>
      <c r="E6007" s="739">
        <v>0.36527777777777776</v>
      </c>
      <c r="F6007" s="739">
        <v>0.45069444444444434</v>
      </c>
      <c r="G6007" s="739">
        <v>0.50763888888888886</v>
      </c>
      <c r="H6007" s="739">
        <v>0.58402777777777748</v>
      </c>
      <c r="I6007" s="739">
        <v>0.64236111111111105</v>
      </c>
      <c r="J6007" s="739">
        <v>0.73333333333333339</v>
      </c>
      <c r="K6007" s="739">
        <v>0.79444444444444473</v>
      </c>
      <c r="L6007" s="739">
        <v>0.88680555555555596</v>
      </c>
      <c r="M6007" s="739">
        <v>0.94444444444444509</v>
      </c>
      <c r="N6007" s="739"/>
      <c r="O6007" s="739"/>
      <c r="P6007" s="739"/>
      <c r="Q6007" s="3"/>
      <c r="R6007" s="275"/>
      <c r="S6007" s="69"/>
      <c r="T6007" s="14"/>
      <c r="U6007" s="20"/>
      <c r="V6007" s="111">
        <f>COUNTA(B6007:U6039)</f>
        <v>81</v>
      </c>
      <c r="W6007" s="465">
        <f>V6007/8/2</f>
        <v>5.0625</v>
      </c>
      <c r="X6007" s="534"/>
      <c r="Y6007" s="534"/>
      <c r="Z6007" s="467"/>
      <c r="AA6007" s="104" t="s">
        <v>1412</v>
      </c>
    </row>
    <row r="6008" spans="1:27" s="751" customFormat="1" ht="24.75" customHeight="1" x14ac:dyDescent="0.15">
      <c r="A6008" s="728">
        <v>2</v>
      </c>
      <c r="B6008" s="741"/>
      <c r="C6008" s="739">
        <v>0.25</v>
      </c>
      <c r="D6008" s="739">
        <v>0.32291666666666663</v>
      </c>
      <c r="E6008" s="739">
        <v>0.3833333333333333</v>
      </c>
      <c r="F6008" s="739">
        <v>0.47013888888888877</v>
      </c>
      <c r="G6008" s="739">
        <v>0.52708333333333335</v>
      </c>
      <c r="H6008" s="739">
        <v>0.60208333333333308</v>
      </c>
      <c r="I6008" s="739">
        <v>0.66041666666666665</v>
      </c>
      <c r="J6008" s="739">
        <v>0.75069444444444455</v>
      </c>
      <c r="K6008" s="739">
        <v>0.81180555555555589</v>
      </c>
      <c r="L6008" s="739">
        <v>0.90625000000000044</v>
      </c>
      <c r="M6008" s="739"/>
      <c r="N6008" s="739"/>
      <c r="O6008" s="739"/>
      <c r="P6008" s="739"/>
      <c r="Q6008" s="3"/>
      <c r="R6008" s="275"/>
      <c r="S6008" s="69"/>
      <c r="T6008" s="14"/>
      <c r="U6008" s="20"/>
      <c r="V6008" s="114">
        <f>COUNTA(B6007:B6039,D6007:D6039,F6007:F6039,H6007:H6039,J6007:J6039,L6007:L6039,N6007:N6039,P6007:P6039,R6007:R6039,T6007:T6039)</f>
        <v>40</v>
      </c>
      <c r="W6008" s="114">
        <f>COUNTA(C6007:C6039,E6007:E6039,G6007:G6039,I6007:I6039,K6007:K6039,M6007:M6039,O6007:O6039,Q6007:Q6039,S6007:S6039,U6007:U6039)</f>
        <v>41</v>
      </c>
      <c r="X6008" s="534"/>
      <c r="Y6008" s="534">
        <f>(V6008+W6008)/2</f>
        <v>40.5</v>
      </c>
      <c r="Z6008" s="467"/>
      <c r="AA6008" s="104"/>
    </row>
    <row r="6009" spans="1:27" s="751" customFormat="1" ht="24.75" customHeight="1" x14ac:dyDescent="0.15">
      <c r="A6009" s="728">
        <v>3</v>
      </c>
      <c r="B6009" s="739"/>
      <c r="C6009" s="739">
        <v>0.2638888888888889</v>
      </c>
      <c r="D6009" s="739">
        <v>0.34097222222222218</v>
      </c>
      <c r="E6009" s="739">
        <v>0.40138888888888885</v>
      </c>
      <c r="F6009" s="739">
        <v>0.48819444444444432</v>
      </c>
      <c r="G6009" s="739">
        <v>0.54513888888888895</v>
      </c>
      <c r="H6009" s="739">
        <v>0.62013888888888868</v>
      </c>
      <c r="I6009" s="739">
        <v>0.67847222222222225</v>
      </c>
      <c r="J6009" s="739">
        <v>0.76805555555555571</v>
      </c>
      <c r="K6009" s="739">
        <v>0.82916666666666705</v>
      </c>
      <c r="L6009" s="739">
        <v>0.92569444444444493</v>
      </c>
      <c r="M6009" s="739"/>
      <c r="N6009" s="739"/>
      <c r="O6009" s="739"/>
      <c r="P6009" s="739"/>
      <c r="Q6009" s="3"/>
      <c r="R6009" s="275"/>
      <c r="S6009" s="69"/>
      <c r="T6009" s="14"/>
      <c r="U6009" s="20"/>
      <c r="V6009" s="534" t="s">
        <v>1051</v>
      </c>
      <c r="W6009" s="534" t="s">
        <v>1403</v>
      </c>
      <c r="X6009" s="534"/>
      <c r="Y6009" s="534" t="s">
        <v>1413</v>
      </c>
      <c r="Z6009" s="467"/>
      <c r="AA6009" s="104"/>
    </row>
    <row r="6010" spans="1:27" s="751" customFormat="1" ht="24.75" customHeight="1" x14ac:dyDescent="0.15">
      <c r="A6010" s="728">
        <v>4</v>
      </c>
      <c r="B6010" s="741"/>
      <c r="C6010" s="739">
        <v>0.27777777777777779</v>
      </c>
      <c r="D6010" s="739">
        <v>0.35902777777777772</v>
      </c>
      <c r="E6010" s="739">
        <v>0.4194444444444444</v>
      </c>
      <c r="F6010" s="739">
        <v>0.50624999999999987</v>
      </c>
      <c r="G6010" s="739">
        <v>0.56319444444444455</v>
      </c>
      <c r="H6010" s="739">
        <v>0.63819444444444429</v>
      </c>
      <c r="I6010" s="739">
        <v>0.69652777777777786</v>
      </c>
      <c r="J6010" s="739">
        <v>0.78541666666666687</v>
      </c>
      <c r="K6010" s="739">
        <v>0.84652777777777821</v>
      </c>
      <c r="L6010" s="739">
        <v>0.94444444444444497</v>
      </c>
      <c r="M6010" s="739"/>
      <c r="N6010" s="739"/>
      <c r="O6010" s="739"/>
      <c r="P6010" s="739"/>
      <c r="Q6010" s="3"/>
      <c r="R6010" s="275"/>
      <c r="S6010" s="69"/>
      <c r="T6010" s="14"/>
      <c r="U6010" s="20"/>
      <c r="V6010" s="614" t="s">
        <v>27</v>
      </c>
      <c r="W6010" s="614" t="s">
        <v>28</v>
      </c>
      <c r="X6010" s="534"/>
      <c r="Y6010" s="534"/>
      <c r="Z6010" s="467"/>
      <c r="AA6010" s="104"/>
    </row>
    <row r="6011" spans="1:27" s="751" customFormat="1" ht="24.75" customHeight="1" x14ac:dyDescent="0.15">
      <c r="A6011" s="728">
        <v>5</v>
      </c>
      <c r="B6011" s="742">
        <v>0.23611111111111113</v>
      </c>
      <c r="C6011" s="739">
        <v>0.29166666666666669</v>
      </c>
      <c r="D6011" s="739">
        <v>0.37708333333333327</v>
      </c>
      <c r="E6011" s="739">
        <v>0.43749999999999994</v>
      </c>
      <c r="F6011" s="739">
        <v>0.52152777777777759</v>
      </c>
      <c r="G6011" s="739">
        <v>0.57847222222222228</v>
      </c>
      <c r="H6011" s="739">
        <v>0.65763888888888877</v>
      </c>
      <c r="I6011" s="739">
        <v>0.71597222222222234</v>
      </c>
      <c r="J6011" s="739">
        <v>0.80486111111111136</v>
      </c>
      <c r="K6011" s="739">
        <v>0.86458333333333381</v>
      </c>
      <c r="L6011" s="739"/>
      <c r="M6011" s="739"/>
      <c r="N6011" s="739"/>
      <c r="O6011" s="740"/>
      <c r="P6011" s="739"/>
      <c r="Q6011" s="3"/>
      <c r="R6011" s="275"/>
      <c r="S6011" s="69"/>
      <c r="T6011" s="14"/>
      <c r="U6011" s="20"/>
      <c r="V6011" s="614" t="s">
        <v>29</v>
      </c>
      <c r="W6011" s="614" t="s">
        <v>30</v>
      </c>
      <c r="X6011" s="534"/>
      <c r="Y6011" s="534"/>
      <c r="Z6011" s="467"/>
      <c r="AA6011" s="104"/>
    </row>
    <row r="6012" spans="1:27" s="751" customFormat="1" ht="24.75" customHeight="1" x14ac:dyDescent="0.15">
      <c r="A6012" s="728">
        <v>6</v>
      </c>
      <c r="B6012" s="741">
        <v>0.25138888888888888</v>
      </c>
      <c r="C6012" s="739">
        <v>0.30763888888888891</v>
      </c>
      <c r="D6012" s="739">
        <v>0.39513888888888882</v>
      </c>
      <c r="E6012" s="739">
        <v>0.45416666666666661</v>
      </c>
      <c r="F6012" s="739">
        <v>0.53680555555555531</v>
      </c>
      <c r="G6012" s="739">
        <v>0.59375</v>
      </c>
      <c r="H6012" s="739">
        <v>0.67708333333333326</v>
      </c>
      <c r="I6012" s="739">
        <v>0.73541666666666683</v>
      </c>
      <c r="J6012" s="739">
        <v>0.82430555555555585</v>
      </c>
      <c r="K6012" s="739">
        <v>0.8840277777777783</v>
      </c>
      <c r="L6012" s="739"/>
      <c r="M6012" s="739"/>
      <c r="N6012" s="739"/>
      <c r="O6012" s="739"/>
      <c r="P6012" s="739"/>
      <c r="Q6012" s="3"/>
      <c r="R6012" s="275"/>
      <c r="S6012" s="69"/>
      <c r="T6012" s="14"/>
      <c r="U6012" s="20"/>
      <c r="V6012" s="615">
        <f>L6007-J6014</f>
        <v>2.083333333333337E-2</v>
      </c>
      <c r="W6012" s="615">
        <f>K6012-K6011</f>
        <v>1.9444444444444486E-2</v>
      </c>
      <c r="X6012" s="534"/>
      <c r="Y6012" s="534"/>
      <c r="Z6012" s="467"/>
      <c r="AA6012" s="104" t="s">
        <v>1414</v>
      </c>
    </row>
    <row r="6013" spans="1:27" s="751" customFormat="1" ht="24.75" customHeight="1" x14ac:dyDescent="0.15">
      <c r="A6013" s="728">
        <v>7</v>
      </c>
      <c r="B6013" s="741">
        <v>0.26666666666666666</v>
      </c>
      <c r="C6013" s="739">
        <v>0.32500000000000001</v>
      </c>
      <c r="D6013" s="739">
        <v>0.41319444444444436</v>
      </c>
      <c r="E6013" s="739">
        <v>0.47083333333333327</v>
      </c>
      <c r="F6013" s="739">
        <v>0.55208333333333304</v>
      </c>
      <c r="G6013" s="739">
        <v>0.60902777777777772</v>
      </c>
      <c r="H6013" s="739">
        <v>0.69652777777777775</v>
      </c>
      <c r="I6013" s="739">
        <v>0.75555555555555576</v>
      </c>
      <c r="J6013" s="739">
        <v>0.84513888888888922</v>
      </c>
      <c r="K6013" s="739">
        <v>0.90347222222222279</v>
      </c>
      <c r="L6013" s="739"/>
      <c r="M6013" s="739"/>
      <c r="N6013" s="739"/>
      <c r="O6013" s="739"/>
      <c r="P6013" s="15"/>
      <c r="Q6013" s="3"/>
      <c r="R6013" s="275"/>
      <c r="S6013" s="69"/>
      <c r="T6013" s="14"/>
      <c r="U6013" s="20"/>
      <c r="V6013" s="615">
        <f>L6008-L6007</f>
        <v>1.9444444444444486E-2</v>
      </c>
      <c r="W6013" s="615">
        <f>K6013-K6012</f>
        <v>1.9444444444444486E-2</v>
      </c>
      <c r="X6013" s="534"/>
      <c r="Y6013" s="534"/>
      <c r="Z6013" s="467"/>
      <c r="AA6013" s="104" t="s">
        <v>1414</v>
      </c>
    </row>
    <row r="6014" spans="1:27" s="751" customFormat="1" ht="24.75" customHeight="1" x14ac:dyDescent="0.15">
      <c r="A6014" s="728">
        <v>8</v>
      </c>
      <c r="B6014" s="741">
        <v>0.28402777777777777</v>
      </c>
      <c r="C6014" s="739">
        <v>0.34444444444444444</v>
      </c>
      <c r="D6014" s="739">
        <v>0.43124999999999991</v>
      </c>
      <c r="E6014" s="739">
        <v>0.48819444444444438</v>
      </c>
      <c r="F6014" s="739">
        <v>0.56736111111111076</v>
      </c>
      <c r="G6014" s="739">
        <v>0.62430555555555545</v>
      </c>
      <c r="H6014" s="739">
        <v>0.71597222222222223</v>
      </c>
      <c r="I6014" s="739">
        <v>0.77569444444444469</v>
      </c>
      <c r="J6014" s="739">
        <v>0.86597222222222259</v>
      </c>
      <c r="K6014" s="739">
        <v>0.92291666666666727</v>
      </c>
      <c r="L6014" s="739"/>
      <c r="M6014" s="739"/>
      <c r="N6014" s="739"/>
      <c r="O6014" s="739"/>
      <c r="P6014" s="15"/>
      <c r="Q6014" s="3"/>
      <c r="R6014" s="275"/>
      <c r="S6014" s="69"/>
      <c r="T6014" s="14"/>
      <c r="U6014" s="20"/>
      <c r="V6014" s="615">
        <f>L6009-L6008</f>
        <v>1.9444444444444486E-2</v>
      </c>
      <c r="W6014" s="615">
        <f>K6014-K6013</f>
        <v>1.9444444444444486E-2</v>
      </c>
      <c r="X6014" s="534"/>
      <c r="Y6014" s="534"/>
      <c r="Z6014" s="467"/>
      <c r="AA6014" s="104" t="s">
        <v>1404</v>
      </c>
    </row>
    <row r="6015" spans="1:27" s="751" customFormat="1" ht="24.75" customHeight="1" x14ac:dyDescent="0.15">
      <c r="A6015" s="728">
        <v>9</v>
      </c>
      <c r="B6015" s="741"/>
      <c r="C6015" s="739"/>
      <c r="D6015" s="739"/>
      <c r="E6015" s="739"/>
      <c r="F6015" s="739"/>
      <c r="G6015" s="739"/>
      <c r="H6015" s="739"/>
      <c r="I6015" s="739"/>
      <c r="J6015" s="739"/>
      <c r="K6015" s="739"/>
      <c r="L6015" s="739"/>
      <c r="M6015" s="739"/>
      <c r="N6015" s="739"/>
      <c r="O6015" s="739"/>
      <c r="P6015" s="739"/>
      <c r="Q6015" s="3"/>
      <c r="R6015" s="275"/>
      <c r="S6015" s="69"/>
      <c r="T6015" s="14"/>
      <c r="U6015" s="20"/>
      <c r="V6015" s="615">
        <f>L6010-L6009</f>
        <v>1.8750000000000044E-2</v>
      </c>
      <c r="W6015" s="615">
        <f>M6007-K6014</f>
        <v>2.1527777777777812E-2</v>
      </c>
      <c r="X6015" s="534"/>
      <c r="Y6015" s="534"/>
      <c r="Z6015" s="467"/>
      <c r="AA6015" s="104"/>
    </row>
    <row r="6016" spans="1:27" s="751" customFormat="1" ht="24.75" customHeight="1" x14ac:dyDescent="0.15">
      <c r="A6016" s="728">
        <v>10</v>
      </c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40"/>
      <c r="O6016" s="40"/>
      <c r="P6016" s="40"/>
      <c r="Q6016" s="40"/>
      <c r="R6016" s="68"/>
      <c r="S6016" s="69"/>
      <c r="T6016" s="14"/>
      <c r="U6016" s="20"/>
      <c r="V6016" s="615"/>
      <c r="W6016" s="615"/>
      <c r="X6016" s="534"/>
      <c r="Y6016" s="534"/>
      <c r="Z6016" s="467"/>
    </row>
    <row r="6017" spans="1:26" s="751" customFormat="1" ht="24.75" customHeight="1" x14ac:dyDescent="0.15">
      <c r="A6017" s="728">
        <v>11</v>
      </c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40"/>
      <c r="O6017" s="40"/>
      <c r="P6017" s="40"/>
      <c r="Q6017" s="40"/>
      <c r="R6017" s="68"/>
      <c r="S6017" s="69"/>
      <c r="T6017" s="14"/>
      <c r="U6017" s="20"/>
      <c r="V6017" s="615"/>
      <c r="W6017" s="615"/>
      <c r="X6017" s="534"/>
      <c r="Y6017" s="534"/>
      <c r="Z6017" s="467"/>
    </row>
    <row r="6018" spans="1:26" s="751" customFormat="1" ht="24.75" customHeight="1" x14ac:dyDescent="0.15">
      <c r="A6018" s="728">
        <v>12</v>
      </c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40"/>
      <c r="O6018" s="40"/>
      <c r="P6018" s="40"/>
      <c r="Q6018" s="40"/>
      <c r="R6018" s="68"/>
      <c r="S6018" s="69"/>
      <c r="T6018" s="14"/>
      <c r="U6018" s="20"/>
      <c r="V6018" s="614"/>
      <c r="W6018" s="614"/>
      <c r="X6018" s="534"/>
      <c r="Y6018" s="534"/>
      <c r="Z6018" s="467"/>
    </row>
    <row r="6019" spans="1:26" s="751" customFormat="1" ht="24.75" customHeight="1" x14ac:dyDescent="0.15">
      <c r="A6019" s="728">
        <v>13</v>
      </c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40"/>
      <c r="O6019" s="40"/>
      <c r="P6019" s="40"/>
      <c r="Q6019" s="40"/>
      <c r="R6019" s="68"/>
      <c r="S6019" s="69"/>
      <c r="T6019" s="14"/>
      <c r="U6019" s="20"/>
      <c r="V6019" s="534"/>
      <c r="W6019" s="534"/>
      <c r="X6019" s="534"/>
      <c r="Y6019" s="534"/>
      <c r="Z6019" s="467"/>
    </row>
    <row r="6020" spans="1:26" s="751" customFormat="1" ht="24.75" customHeight="1" x14ac:dyDescent="0.15">
      <c r="A6020" s="728">
        <v>14</v>
      </c>
      <c r="B6020" s="558"/>
      <c r="C6020" s="558"/>
      <c r="D6020" s="558"/>
      <c r="E6020" s="558"/>
      <c r="F6020" s="558"/>
      <c r="G6020" s="558"/>
      <c r="H6020" s="558"/>
      <c r="I6020" s="558"/>
      <c r="J6020" s="558"/>
      <c r="K6020" s="558"/>
      <c r="L6020" s="558"/>
      <c r="M6020" s="196"/>
      <c r="N6020" s="40"/>
      <c r="O6020" s="40"/>
      <c r="P6020" s="40"/>
      <c r="Q6020" s="40"/>
      <c r="R6020" s="68"/>
      <c r="S6020" s="69"/>
      <c r="T6020" s="14"/>
      <c r="U6020" s="20"/>
      <c r="V6020" s="534"/>
      <c r="W6020" s="534"/>
      <c r="X6020" s="534"/>
      <c r="Y6020" s="534"/>
      <c r="Z6020" s="467"/>
    </row>
    <row r="6021" spans="1:26" s="751" customFormat="1" ht="24.75" customHeight="1" x14ac:dyDescent="0.15">
      <c r="A6021" s="728">
        <v>15</v>
      </c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40"/>
      <c r="O6021" s="40"/>
      <c r="P6021" s="40"/>
      <c r="Q6021" s="40"/>
      <c r="R6021" s="68"/>
      <c r="S6021" s="69"/>
      <c r="T6021" s="14"/>
      <c r="U6021" s="20"/>
      <c r="V6021" s="534"/>
      <c r="W6021" s="534"/>
      <c r="X6021" s="534"/>
      <c r="Y6021" s="534"/>
      <c r="Z6021" s="467"/>
    </row>
    <row r="6022" spans="1:26" s="751" customFormat="1" ht="24.75" customHeight="1" x14ac:dyDescent="0.15">
      <c r="A6022" s="728">
        <v>16</v>
      </c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40"/>
      <c r="O6022" s="40"/>
      <c r="P6022" s="40"/>
      <c r="Q6022" s="40"/>
      <c r="R6022" s="68"/>
      <c r="S6022" s="69"/>
      <c r="T6022" s="14"/>
      <c r="U6022" s="20"/>
      <c r="V6022" s="534"/>
      <c r="W6022" s="534"/>
      <c r="X6022" s="534"/>
      <c r="Y6022" s="534"/>
      <c r="Z6022" s="467"/>
    </row>
    <row r="6023" spans="1:26" s="751" customFormat="1" ht="24.75" customHeight="1" x14ac:dyDescent="0.15">
      <c r="A6023" s="728">
        <v>17</v>
      </c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40"/>
      <c r="O6023" s="40"/>
      <c r="P6023" s="40"/>
      <c r="Q6023" s="40"/>
      <c r="R6023" s="68"/>
      <c r="S6023" s="69"/>
      <c r="T6023" s="14"/>
      <c r="U6023" s="20"/>
      <c r="V6023" s="534"/>
      <c r="W6023" s="534"/>
      <c r="X6023" s="534"/>
      <c r="Y6023" s="534"/>
      <c r="Z6023" s="467"/>
    </row>
    <row r="6024" spans="1:26" s="751" customFormat="1" ht="24.75" customHeight="1" x14ac:dyDescent="0.15">
      <c r="A6024" s="728">
        <v>18</v>
      </c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40"/>
      <c r="O6024" s="40"/>
      <c r="P6024" s="40"/>
      <c r="Q6024" s="40"/>
      <c r="R6024" s="68"/>
      <c r="S6024" s="69"/>
      <c r="T6024" s="14"/>
      <c r="U6024" s="20"/>
      <c r="V6024" s="534"/>
      <c r="W6024" s="534"/>
      <c r="X6024" s="534"/>
      <c r="Y6024" s="534"/>
      <c r="Z6024" s="467"/>
    </row>
    <row r="6025" spans="1:26" s="751" customFormat="1" ht="24.75" customHeight="1" x14ac:dyDescent="0.15">
      <c r="A6025" s="8">
        <v>19</v>
      </c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40"/>
      <c r="O6025" s="40"/>
      <c r="P6025" s="40"/>
      <c r="Q6025" s="40"/>
      <c r="R6025" s="10"/>
      <c r="S6025" s="69"/>
      <c r="T6025" s="14"/>
      <c r="U6025" s="20"/>
      <c r="V6025" s="534"/>
      <c r="W6025" s="534"/>
      <c r="X6025" s="534"/>
      <c r="Y6025" s="534"/>
      <c r="Z6025" s="467"/>
    </row>
    <row r="6026" spans="1:26" s="751" customFormat="1" ht="24.75" customHeight="1" x14ac:dyDescent="0.15">
      <c r="A6026" s="8">
        <v>20</v>
      </c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9"/>
      <c r="S6026" s="4"/>
      <c r="T6026" s="14"/>
      <c r="U6026" s="20"/>
      <c r="V6026" s="534"/>
      <c r="W6026" s="534"/>
      <c r="X6026" s="534"/>
      <c r="Y6026" s="534"/>
      <c r="Z6026" s="467"/>
    </row>
    <row r="6027" spans="1:26" s="751" customFormat="1" ht="24.75" customHeight="1" x14ac:dyDescent="0.15">
      <c r="A6027" s="8">
        <v>21</v>
      </c>
      <c r="B6027" s="4"/>
      <c r="C6027" s="4"/>
      <c r="D6027" s="4"/>
      <c r="E6027" s="4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14"/>
      <c r="U6027" s="20"/>
      <c r="V6027" s="534"/>
      <c r="W6027" s="534"/>
      <c r="X6027" s="534"/>
      <c r="Y6027" s="534"/>
      <c r="Z6027" s="467"/>
    </row>
    <row r="6028" spans="1:26" s="751" customFormat="1" ht="24.75" customHeight="1" x14ac:dyDescent="0.15">
      <c r="A6028" s="8">
        <v>22</v>
      </c>
      <c r="B6028" s="4"/>
      <c r="C6028" s="4"/>
      <c r="D6028" s="4"/>
      <c r="E6028" s="4"/>
      <c r="F6028" s="4"/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14"/>
      <c r="U6028" s="20"/>
      <c r="V6028" s="534"/>
      <c r="W6028" s="534"/>
      <c r="X6028" s="534"/>
      <c r="Y6028" s="534"/>
      <c r="Z6028" s="467"/>
    </row>
    <row r="6029" spans="1:26" s="751" customFormat="1" ht="24.75" customHeight="1" x14ac:dyDescent="0.15">
      <c r="A6029" s="8">
        <v>23</v>
      </c>
      <c r="B6029" s="4"/>
      <c r="C6029" s="4"/>
      <c r="D6029" s="4"/>
      <c r="E6029" s="4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14"/>
      <c r="U6029" s="20"/>
      <c r="V6029" s="534"/>
      <c r="W6029" s="534"/>
      <c r="X6029" s="534"/>
      <c r="Y6029" s="534"/>
      <c r="Z6029" s="467"/>
    </row>
    <row r="6030" spans="1:26" s="751" customFormat="1" ht="24.75" customHeight="1" x14ac:dyDescent="0.15">
      <c r="A6030" s="8">
        <v>24</v>
      </c>
      <c r="B6030" s="4"/>
      <c r="C6030" s="4"/>
      <c r="D6030" s="4"/>
      <c r="E6030" s="4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14"/>
      <c r="U6030" s="20"/>
      <c r="V6030" s="534"/>
      <c r="W6030" s="534"/>
      <c r="X6030" s="534"/>
      <c r="Y6030" s="534"/>
      <c r="Z6030" s="467"/>
    </row>
    <row r="6031" spans="1:26" s="751" customFormat="1" ht="24.75" customHeight="1" x14ac:dyDescent="0.15">
      <c r="A6031" s="8">
        <v>25</v>
      </c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14"/>
      <c r="U6031" s="20"/>
      <c r="V6031" s="534"/>
      <c r="W6031" s="534"/>
      <c r="X6031" s="534"/>
      <c r="Y6031" s="534"/>
      <c r="Z6031" s="467"/>
    </row>
    <row r="6032" spans="1:26" s="751" customFormat="1" ht="24.75" customHeight="1" x14ac:dyDescent="0.15">
      <c r="A6032" s="8">
        <v>26</v>
      </c>
      <c r="B6032" s="4"/>
      <c r="C6032" s="4"/>
      <c r="D6032" s="4"/>
      <c r="E6032" s="4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14"/>
      <c r="U6032" s="20"/>
      <c r="V6032" s="534"/>
      <c r="W6032" s="534"/>
      <c r="X6032" s="534"/>
      <c r="Y6032" s="534"/>
      <c r="Z6032" s="467"/>
    </row>
    <row r="6033" spans="1:26" s="751" customFormat="1" ht="24.75" customHeight="1" x14ac:dyDescent="0.15">
      <c r="A6033" s="8">
        <v>27</v>
      </c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14"/>
      <c r="U6033" s="20"/>
      <c r="V6033" s="534"/>
      <c r="W6033" s="534"/>
      <c r="X6033" s="534"/>
      <c r="Y6033" s="534"/>
      <c r="Z6033" s="467"/>
    </row>
    <row r="6034" spans="1:26" s="751" customFormat="1" ht="24.75" customHeight="1" x14ac:dyDescent="0.15">
      <c r="A6034" s="8">
        <v>28</v>
      </c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14"/>
      <c r="U6034" s="20"/>
      <c r="V6034" s="534"/>
      <c r="W6034" s="534"/>
      <c r="X6034" s="534"/>
      <c r="Y6034" s="534"/>
      <c r="Z6034" s="467"/>
    </row>
    <row r="6035" spans="1:26" s="751" customFormat="1" ht="24.75" customHeight="1" x14ac:dyDescent="0.15">
      <c r="A6035" s="8">
        <v>29</v>
      </c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14"/>
      <c r="U6035" s="20"/>
      <c r="V6035" s="534"/>
      <c r="W6035" s="534"/>
      <c r="X6035" s="534"/>
      <c r="Y6035" s="534"/>
      <c r="Z6035" s="467"/>
    </row>
    <row r="6036" spans="1:26" s="751" customFormat="1" ht="24.75" customHeight="1" x14ac:dyDescent="0.15">
      <c r="A6036" s="44">
        <v>30</v>
      </c>
      <c r="B6036" s="45"/>
      <c r="C6036" s="45"/>
      <c r="D6036" s="45"/>
      <c r="E6036" s="45"/>
      <c r="F6036" s="45"/>
      <c r="G6036" s="45"/>
      <c r="H6036" s="45"/>
      <c r="I6036" s="45"/>
      <c r="J6036" s="45"/>
      <c r="K6036" s="45"/>
      <c r="L6036" s="45"/>
      <c r="M6036" s="45"/>
      <c r="N6036" s="45"/>
      <c r="O6036" s="45"/>
      <c r="P6036" s="45"/>
      <c r="Q6036" s="45"/>
      <c r="R6036" s="45"/>
      <c r="S6036" s="45"/>
      <c r="T6036" s="46"/>
      <c r="U6036" s="47"/>
      <c r="V6036" s="534"/>
      <c r="W6036" s="534"/>
      <c r="X6036" s="534"/>
      <c r="Y6036" s="534"/>
      <c r="Z6036" s="467"/>
    </row>
    <row r="6037" spans="1:26" s="751" customFormat="1" ht="24.75" customHeight="1" x14ac:dyDescent="0.15">
      <c r="A6037" s="44">
        <v>31</v>
      </c>
      <c r="B6037" s="45"/>
      <c r="C6037" s="45"/>
      <c r="D6037" s="45"/>
      <c r="E6037" s="45"/>
      <c r="F6037" s="45"/>
      <c r="G6037" s="45"/>
      <c r="H6037" s="45"/>
      <c r="I6037" s="45"/>
      <c r="J6037" s="45"/>
      <c r="K6037" s="45"/>
      <c r="L6037" s="45"/>
      <c r="M6037" s="45"/>
      <c r="N6037" s="45"/>
      <c r="O6037" s="45"/>
      <c r="P6037" s="45"/>
      <c r="Q6037" s="45"/>
      <c r="R6037" s="45"/>
      <c r="S6037" s="45"/>
      <c r="T6037" s="46"/>
      <c r="U6037" s="47"/>
      <c r="V6037" s="534"/>
      <c r="W6037" s="534"/>
      <c r="X6037" s="534"/>
      <c r="Y6037" s="534"/>
      <c r="Z6037" s="467"/>
    </row>
    <row r="6038" spans="1:26" s="751" customFormat="1" ht="24.75" customHeight="1" x14ac:dyDescent="0.15">
      <c r="A6038" s="44">
        <v>32</v>
      </c>
      <c r="B6038" s="45"/>
      <c r="C6038" s="45"/>
      <c r="D6038" s="45"/>
      <c r="E6038" s="45"/>
      <c r="F6038" s="45"/>
      <c r="G6038" s="45"/>
      <c r="H6038" s="45"/>
      <c r="I6038" s="45"/>
      <c r="J6038" s="45"/>
      <c r="K6038" s="45"/>
      <c r="L6038" s="45"/>
      <c r="M6038" s="45"/>
      <c r="N6038" s="45"/>
      <c r="O6038" s="45"/>
      <c r="P6038" s="45"/>
      <c r="Q6038" s="45"/>
      <c r="R6038" s="45"/>
      <c r="S6038" s="45"/>
      <c r="T6038" s="46"/>
      <c r="U6038" s="47"/>
      <c r="V6038" s="534"/>
      <c r="W6038" s="534"/>
      <c r="X6038" s="534"/>
      <c r="Y6038" s="534"/>
      <c r="Z6038" s="467"/>
    </row>
    <row r="6039" spans="1:26" s="751" customFormat="1" ht="24.75" customHeight="1" thickBot="1" x14ac:dyDescent="0.2">
      <c r="A6039" s="48">
        <v>33</v>
      </c>
      <c r="B6039" s="12"/>
      <c r="C6039" s="12"/>
      <c r="D6039" s="12"/>
      <c r="E6039" s="12"/>
      <c r="F6039" s="12"/>
      <c r="G6039" s="12"/>
      <c r="H6039" s="12"/>
      <c r="I6039" s="12"/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31"/>
      <c r="U6039" s="32"/>
      <c r="V6039" s="534"/>
      <c r="W6039" s="534"/>
      <c r="X6039" s="534"/>
      <c r="Y6039" s="534"/>
      <c r="Z6039" s="467"/>
    </row>
    <row r="6040" spans="1:26" s="751" customFormat="1" ht="20.100000000000001" customHeight="1" thickBot="1" x14ac:dyDescent="0.2">
      <c r="A6040" s="1522" t="s">
        <v>1017</v>
      </c>
      <c r="B6040" s="1523"/>
      <c r="C6040" s="1448" t="s">
        <v>1019</v>
      </c>
      <c r="D6040" s="1448"/>
      <c r="E6040" s="1448"/>
      <c r="F6040" s="1449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467"/>
      <c r="U6040" s="467"/>
      <c r="V6040" s="534"/>
      <c r="W6040" s="534"/>
      <c r="X6040" s="534"/>
      <c r="Y6040" s="534"/>
      <c r="Z6040" s="467"/>
    </row>
    <row r="6041" spans="1:26" s="751" customFormat="1" ht="34.5" customHeight="1" thickBot="1" x14ac:dyDescent="0.2">
      <c r="A6041" s="1602" t="s">
        <v>388</v>
      </c>
      <c r="B6041" s="1603"/>
      <c r="C6041" s="1603"/>
      <c r="D6041" s="1603"/>
      <c r="E6041" s="1604"/>
      <c r="F6041" s="1" t="s">
        <v>1766</v>
      </c>
      <c r="G6041" s="1"/>
      <c r="H6041" s="1479" t="s">
        <v>1120</v>
      </c>
      <c r="I6041" s="1480"/>
      <c r="J6041" s="1480"/>
      <c r="K6041" s="5" t="s">
        <v>135</v>
      </c>
      <c r="L6041" s="1457" t="s">
        <v>1121</v>
      </c>
      <c r="M6041" s="1457"/>
      <c r="N6041" s="1458"/>
      <c r="O6041" s="1"/>
      <c r="P6041" s="6"/>
      <c r="Q6041" s="6"/>
      <c r="R6041" s="6"/>
      <c r="S6041" s="1"/>
      <c r="T6041" s="1467" t="s">
        <v>1093</v>
      </c>
      <c r="U6041" s="1468"/>
      <c r="V6041" s="34">
        <f>V6043/V6048</f>
        <v>1.7361111111111112E-2</v>
      </c>
      <c r="W6041" s="34">
        <f>W6043/W6048</f>
        <v>1.7274305555555557E-2</v>
      </c>
      <c r="X6041" s="678">
        <f>AVERAGE(V6041,W6041)</f>
        <v>1.7317708333333334E-2</v>
      </c>
      <c r="Y6041" s="380" t="s">
        <v>1094</v>
      </c>
      <c r="Z6041" s="381">
        <f>ROUND(X6041*1440,0)/1440</f>
        <v>1.7361111111111112E-2</v>
      </c>
    </row>
    <row r="6042" spans="1:26" s="751" customFormat="1" ht="9" customHeight="1" thickBot="1" x14ac:dyDescent="0.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534"/>
      <c r="U6042" s="534"/>
      <c r="V6042" s="34">
        <v>0.24305555555555555</v>
      </c>
      <c r="W6042" s="34">
        <v>0.24305555555555555</v>
      </c>
      <c r="Z6042" s="104"/>
    </row>
    <row r="6043" spans="1:26" s="751" customFormat="1" ht="20.100000000000001" customHeight="1" thickBot="1" x14ac:dyDescent="0.2">
      <c r="A6043" s="1495" t="s">
        <v>1033</v>
      </c>
      <c r="B6043" s="1483"/>
      <c r="C6043" s="1483" t="s">
        <v>1122</v>
      </c>
      <c r="D6043" s="1451"/>
      <c r="E6043" s="1452"/>
      <c r="F6043" s="1453"/>
      <c r="G6043" s="1454"/>
      <c r="H6043" s="1454"/>
      <c r="I6043" s="1454"/>
      <c r="J6043" s="1454"/>
      <c r="K6043" s="1"/>
      <c r="L6043" s="1"/>
      <c r="M6043" s="1"/>
      <c r="N6043" s="1463" t="s">
        <v>1123</v>
      </c>
      <c r="O6043" s="1464"/>
      <c r="P6043" s="1503">
        <f>Z6041</f>
        <v>1.7361111111111112E-2</v>
      </c>
      <c r="Q6043" s="1504"/>
      <c r="R6043" s="1"/>
      <c r="S6043" s="7" t="s">
        <v>1124</v>
      </c>
      <c r="T6043" s="1526">
        <v>5.6944444444444443E-2</v>
      </c>
      <c r="U6043" s="1527"/>
      <c r="V6043" s="34">
        <f>V6044-V6042</f>
        <v>0.69444444444444442</v>
      </c>
      <c r="W6043" s="34">
        <f>W6044-W6042</f>
        <v>0.69097222222222221</v>
      </c>
      <c r="Z6043" s="104"/>
    </row>
    <row r="6044" spans="1:26" s="751" customFormat="1" ht="9" customHeight="1" thickBot="1" x14ac:dyDescent="0.2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534"/>
      <c r="U6044" s="534"/>
      <c r="V6044" s="34">
        <v>0.9375</v>
      </c>
      <c r="W6044" s="34">
        <v>0.93402777777777779</v>
      </c>
      <c r="Z6044" s="104"/>
    </row>
    <row r="6045" spans="1:26" s="751" customFormat="1" ht="20.100000000000001" customHeight="1" x14ac:dyDescent="0.15">
      <c r="A6045" s="1499" t="s">
        <v>1008</v>
      </c>
      <c r="B6045" s="1494">
        <v>1</v>
      </c>
      <c r="C6045" s="1494"/>
      <c r="D6045" s="1494">
        <v>2</v>
      </c>
      <c r="E6045" s="1494"/>
      <c r="F6045" s="1494">
        <v>3</v>
      </c>
      <c r="G6045" s="1494"/>
      <c r="H6045" s="1494">
        <v>4</v>
      </c>
      <c r="I6045" s="1494"/>
      <c r="J6045" s="1494">
        <v>5</v>
      </c>
      <c r="K6045" s="1494"/>
      <c r="L6045" s="1494">
        <v>6</v>
      </c>
      <c r="M6045" s="1494"/>
      <c r="N6045" s="1494">
        <v>7</v>
      </c>
      <c r="O6045" s="1494"/>
      <c r="P6045" s="1494">
        <v>8</v>
      </c>
      <c r="Q6045" s="1494"/>
      <c r="R6045" s="1494">
        <v>9</v>
      </c>
      <c r="S6045" s="1494"/>
      <c r="T6045" s="1501">
        <v>10</v>
      </c>
      <c r="U6045" s="1502"/>
      <c r="V6045" s="34"/>
      <c r="W6045" s="34"/>
      <c r="Z6045" s="104"/>
    </row>
    <row r="6046" spans="1:26" s="751" customFormat="1" ht="20.100000000000001" customHeight="1" x14ac:dyDescent="0.15">
      <c r="A6046" s="1500"/>
      <c r="B6046" s="9" t="s">
        <v>1023</v>
      </c>
      <c r="C6046" s="9" t="s">
        <v>1125</v>
      </c>
      <c r="D6046" s="9" t="s">
        <v>389</v>
      </c>
      <c r="E6046" s="9" t="s">
        <v>1126</v>
      </c>
      <c r="F6046" s="9" t="s">
        <v>1023</v>
      </c>
      <c r="G6046" s="9" t="s">
        <v>1127</v>
      </c>
      <c r="H6046" s="9" t="s">
        <v>1128</v>
      </c>
      <c r="I6046" s="9" t="s">
        <v>1125</v>
      </c>
      <c r="J6046" s="9" t="s">
        <v>1129</v>
      </c>
      <c r="K6046" s="9" t="s">
        <v>1125</v>
      </c>
      <c r="L6046" s="9" t="s">
        <v>1128</v>
      </c>
      <c r="M6046" s="9" t="s">
        <v>1125</v>
      </c>
      <c r="N6046" s="9"/>
      <c r="O6046" s="9"/>
      <c r="P6046" s="9"/>
      <c r="Q6046" s="9"/>
      <c r="R6046" s="9"/>
      <c r="S6046" s="9"/>
      <c r="T6046" s="10"/>
      <c r="U6046" s="16"/>
      <c r="V6046" s="534"/>
      <c r="W6046" s="534"/>
      <c r="Z6046" s="104"/>
    </row>
    <row r="6047" spans="1:26" s="751" customFormat="1" ht="24.75" customHeight="1" x14ac:dyDescent="0.15">
      <c r="A6047" s="8">
        <v>1</v>
      </c>
      <c r="B6047" s="3"/>
      <c r="C6047" s="3">
        <v>0.24305555555555555</v>
      </c>
      <c r="D6047" s="3">
        <v>0.30694444444444441</v>
      </c>
      <c r="E6047" s="3">
        <v>0.37083333333333335</v>
      </c>
      <c r="F6047" s="3">
        <v>0.44861111111111102</v>
      </c>
      <c r="G6047" s="3">
        <v>0.50972222222222219</v>
      </c>
      <c r="H6047" s="3">
        <v>0.59513888888888899</v>
      </c>
      <c r="I6047" s="3">
        <v>0.65625000000000033</v>
      </c>
      <c r="J6047" s="3">
        <v>0.74652777777777823</v>
      </c>
      <c r="K6047" s="3">
        <v>0.81388888888888955</v>
      </c>
      <c r="L6047" s="628">
        <v>0.88541666666666741</v>
      </c>
      <c r="M6047" s="3"/>
      <c r="N6047" s="40"/>
      <c r="O6047" s="40"/>
      <c r="P6047" s="40"/>
      <c r="Q6047" s="40"/>
      <c r="R6047" s="68"/>
      <c r="S6047" s="69"/>
      <c r="T6047" s="14"/>
      <c r="U6047" s="20"/>
      <c r="V6047" s="21">
        <f>COUNTA(B6047:U6078)-1</f>
        <v>80</v>
      </c>
      <c r="W6047" s="41">
        <f>V6047/8/2</f>
        <v>5</v>
      </c>
      <c r="Z6047" s="104"/>
    </row>
    <row r="6048" spans="1:26" s="751" customFormat="1" ht="24.75" customHeight="1" x14ac:dyDescent="0.15">
      <c r="A6048" s="8">
        <v>2</v>
      </c>
      <c r="B6048" s="39"/>
      <c r="C6048" s="3">
        <v>0.2590277777777778</v>
      </c>
      <c r="D6048" s="3">
        <v>0.3256944444444444</v>
      </c>
      <c r="E6048" s="628">
        <v>0.39027777777777778</v>
      </c>
      <c r="F6048" s="3">
        <v>0.46736111111111101</v>
      </c>
      <c r="G6048" s="3">
        <v>0.52847222222222223</v>
      </c>
      <c r="H6048" s="3">
        <v>0.61458333333333348</v>
      </c>
      <c r="I6048" s="628">
        <v>0.67569444444444482</v>
      </c>
      <c r="J6048" s="3">
        <v>0.76458333333333384</v>
      </c>
      <c r="K6048" s="3">
        <v>0.83263888888888959</v>
      </c>
      <c r="L6048" s="3">
        <v>0.90277777777777857</v>
      </c>
      <c r="M6048" s="3"/>
      <c r="N6048" s="40"/>
      <c r="O6048" s="40"/>
      <c r="P6048" s="40"/>
      <c r="Q6048" s="40"/>
      <c r="R6048" s="68"/>
      <c r="S6048" s="69"/>
      <c r="T6048" s="14"/>
      <c r="U6048" s="20"/>
      <c r="V6048" s="23">
        <f>COUNTA(B6047:B6078,D6047:D6078,F6047:F6078,H6047:H6078,J6047:J6078,L6047:L6078,N6047:N6078,P6047:P6078,R6047:R6078,T6047:T6078)</f>
        <v>40</v>
      </c>
      <c r="W6048" s="23">
        <f>COUNTA(C6047:C6078,E6047:E6078,G6047:G6078,I6047:I6078,K6047:K6078,M6047:M6078,O6047:O6078,Q6047:Q6078,S6047:S6078,U6047:U6078)-1</f>
        <v>40</v>
      </c>
      <c r="Y6048" s="667">
        <f>(V6048+W6048)/2</f>
        <v>40</v>
      </c>
      <c r="Z6048" s="104"/>
    </row>
    <row r="6049" spans="1:26" s="751" customFormat="1" ht="24.75" customHeight="1" x14ac:dyDescent="0.15">
      <c r="A6049" s="8">
        <v>3</v>
      </c>
      <c r="B6049" s="3"/>
      <c r="C6049" s="43">
        <v>0.2729166666666667</v>
      </c>
      <c r="D6049" s="3">
        <v>0.34444444444444439</v>
      </c>
      <c r="E6049" s="3">
        <v>0.40902777777777777</v>
      </c>
      <c r="F6049" s="628">
        <v>0.48402777777777767</v>
      </c>
      <c r="G6049" s="3">
        <v>0.54722222222222228</v>
      </c>
      <c r="H6049" s="3">
        <v>0.63402777777777797</v>
      </c>
      <c r="I6049" s="3">
        <v>0.69583333333333375</v>
      </c>
      <c r="J6049" s="3">
        <v>0.78333333333333388</v>
      </c>
      <c r="K6049" s="628">
        <v>0.85138888888888964</v>
      </c>
      <c r="L6049" s="3">
        <v>0.92013888888888973</v>
      </c>
      <c r="M6049" s="3"/>
      <c r="N6049" s="40"/>
      <c r="O6049" s="40"/>
      <c r="P6049" s="40"/>
      <c r="Q6049" s="40"/>
      <c r="R6049" s="68"/>
      <c r="S6049" s="69"/>
      <c r="T6049" s="14"/>
      <c r="U6049" s="20"/>
      <c r="V6049" s="534"/>
      <c r="W6049" s="534"/>
      <c r="Z6049" s="104"/>
    </row>
    <row r="6050" spans="1:26" s="751" customFormat="1" ht="24.75" customHeight="1" x14ac:dyDescent="0.15">
      <c r="A6050" s="8">
        <v>4</v>
      </c>
      <c r="B6050" s="3"/>
      <c r="C6050" s="43">
        <v>0.28680555555555559</v>
      </c>
      <c r="D6050" s="3">
        <v>0.36180555555555549</v>
      </c>
      <c r="E6050" s="3">
        <v>0.42569444444444443</v>
      </c>
      <c r="F6050" s="3">
        <v>0.50277777777777766</v>
      </c>
      <c r="G6050" s="3">
        <v>0.56527777777777788</v>
      </c>
      <c r="H6050" s="3">
        <v>0.65347222222222245</v>
      </c>
      <c r="I6050" s="3">
        <v>0.71597222222222268</v>
      </c>
      <c r="J6050" s="628">
        <v>0.8000000000000006</v>
      </c>
      <c r="K6050" s="3">
        <v>0.86666666666666736</v>
      </c>
      <c r="L6050" s="3">
        <v>0.93750000000000089</v>
      </c>
      <c r="M6050" s="3"/>
      <c r="N6050" s="40"/>
      <c r="O6050" s="40"/>
      <c r="P6050" s="40"/>
      <c r="Q6050" s="40"/>
      <c r="R6050" s="68"/>
      <c r="S6050" s="69"/>
      <c r="T6050" s="14"/>
      <c r="U6050" s="20"/>
      <c r="V6050" s="61">
        <f>L6048-L6047</f>
        <v>1.736111111111116E-2</v>
      </c>
      <c r="W6050" s="638">
        <f>K6052-K6051</f>
        <v>1.736111111111116E-2</v>
      </c>
      <c r="Z6050" s="104"/>
    </row>
    <row r="6051" spans="1:26" s="751" customFormat="1" ht="24.75" customHeight="1" x14ac:dyDescent="0.15">
      <c r="A6051" s="8">
        <v>5</v>
      </c>
      <c r="B6051" s="3">
        <v>0.24305555555555555</v>
      </c>
      <c r="C6051" s="43">
        <v>0.30069444444444449</v>
      </c>
      <c r="D6051" s="3">
        <v>0.3791666666666666</v>
      </c>
      <c r="E6051" s="628">
        <v>0.44236111111111109</v>
      </c>
      <c r="F6051" s="3">
        <v>0.5215277777777777</v>
      </c>
      <c r="G6051" s="3">
        <v>0.58333333333333348</v>
      </c>
      <c r="H6051" s="628">
        <v>0.67083333333333361</v>
      </c>
      <c r="I6051" s="3">
        <v>0.73541666666666716</v>
      </c>
      <c r="J6051" s="3">
        <v>0.81875000000000064</v>
      </c>
      <c r="K6051" s="3">
        <v>0.88194444444444509</v>
      </c>
      <c r="L6051" s="3"/>
      <c r="M6051" s="3"/>
      <c r="N6051" s="40"/>
      <c r="O6051" s="40"/>
      <c r="P6051" s="40"/>
      <c r="Q6051" s="40"/>
      <c r="R6051" s="68"/>
      <c r="S6051" s="69"/>
      <c r="T6051" s="14"/>
      <c r="U6051" s="20"/>
      <c r="V6051" s="61">
        <f>L6049-L6048</f>
        <v>1.736111111111116E-2</v>
      </c>
      <c r="W6051" s="61">
        <f>K6053-K6052</f>
        <v>1.736111111111116E-2</v>
      </c>
      <c r="Z6051" s="104"/>
    </row>
    <row r="6052" spans="1:26" s="751" customFormat="1" ht="24.75" customHeight="1" x14ac:dyDescent="0.15">
      <c r="A6052" s="8">
        <v>6</v>
      </c>
      <c r="B6052" s="628">
        <v>0.25694444444444442</v>
      </c>
      <c r="C6052" s="43">
        <v>0.31458333333333338</v>
      </c>
      <c r="D6052" s="3">
        <v>0.3965277777777777</v>
      </c>
      <c r="E6052" s="3">
        <v>0.45833333333333331</v>
      </c>
      <c r="F6052" s="3">
        <v>0.54027777777777775</v>
      </c>
      <c r="G6052" s="628">
        <v>0.60138888888888908</v>
      </c>
      <c r="H6052" s="3">
        <v>0.6902777777777781</v>
      </c>
      <c r="I6052" s="3">
        <v>0.75555555555555609</v>
      </c>
      <c r="J6052" s="3">
        <v>0.8361111111111118</v>
      </c>
      <c r="K6052" s="3">
        <v>0.89930555555555625</v>
      </c>
      <c r="L6052" s="3"/>
      <c r="M6052" s="3"/>
      <c r="N6052" s="40"/>
      <c r="O6052" s="40"/>
      <c r="P6052" s="40"/>
      <c r="Q6052" s="40"/>
      <c r="R6052" s="68"/>
      <c r="S6052" s="69"/>
      <c r="T6052" s="14"/>
      <c r="U6052" s="20"/>
      <c r="V6052" s="61">
        <f>L6050-L6049</f>
        <v>1.736111111111116E-2</v>
      </c>
      <c r="W6052" s="61">
        <f>K6054-K6053</f>
        <v>1.736111111111116E-2</v>
      </c>
      <c r="Z6052" s="104"/>
    </row>
    <row r="6053" spans="1:26" s="751" customFormat="1" ht="24.75" customHeight="1" x14ac:dyDescent="0.15">
      <c r="A6053" s="8">
        <v>7</v>
      </c>
      <c r="B6053" s="3">
        <v>0.27291666666666664</v>
      </c>
      <c r="C6053" s="3">
        <v>0.33263888888888893</v>
      </c>
      <c r="D6053" s="628">
        <v>0.41249999999999992</v>
      </c>
      <c r="E6053" s="3">
        <v>0.47499999999999998</v>
      </c>
      <c r="F6053" s="3">
        <v>0.55833333333333335</v>
      </c>
      <c r="G6053" s="3">
        <v>0.61944444444444469</v>
      </c>
      <c r="H6053" s="3">
        <v>0.70972222222222259</v>
      </c>
      <c r="I6053" s="3">
        <v>0.77569444444444502</v>
      </c>
      <c r="J6053" s="3">
        <v>0.85347222222222296</v>
      </c>
      <c r="K6053" s="628">
        <v>0.91666666666666741</v>
      </c>
      <c r="L6053" s="3"/>
      <c r="M6053" s="3"/>
      <c r="N6053" s="40"/>
      <c r="O6053" s="40"/>
      <c r="P6053" s="40"/>
      <c r="Q6053" s="40"/>
      <c r="R6053" s="68"/>
      <c r="S6053" s="69"/>
      <c r="T6053" s="14"/>
      <c r="U6053" s="20"/>
      <c r="V6053" s="61"/>
      <c r="W6053" s="61"/>
      <c r="Z6053" s="104"/>
    </row>
    <row r="6054" spans="1:26" s="751" customFormat="1" ht="24.75" customHeight="1" x14ac:dyDescent="0.15">
      <c r="A6054" s="8">
        <v>8</v>
      </c>
      <c r="B6054" s="3">
        <v>0.28819444444444442</v>
      </c>
      <c r="C6054" s="3">
        <v>0.35138888888888892</v>
      </c>
      <c r="D6054" s="3">
        <v>0.42986111111111103</v>
      </c>
      <c r="E6054" s="3">
        <v>0.49166666666666664</v>
      </c>
      <c r="F6054" s="628">
        <v>0.57638888888888895</v>
      </c>
      <c r="G6054" s="3">
        <v>0.63750000000000029</v>
      </c>
      <c r="H6054" s="3">
        <v>0.72847222222222263</v>
      </c>
      <c r="I6054" s="628">
        <v>0.79513888888888951</v>
      </c>
      <c r="J6054" s="3">
        <v>0.87083333333333413</v>
      </c>
      <c r="K6054" s="3">
        <v>0.93402777777777857</v>
      </c>
      <c r="L6054" s="3"/>
      <c r="M6054" s="3"/>
      <c r="N6054" s="40"/>
      <c r="O6054" s="40"/>
      <c r="P6054" s="40"/>
      <c r="Q6054" s="40"/>
      <c r="R6054" s="68"/>
      <c r="S6054" s="69"/>
      <c r="T6054" s="14"/>
      <c r="U6054" s="20"/>
      <c r="V6054" s="61"/>
      <c r="W6054" s="61"/>
      <c r="Z6054" s="104"/>
    </row>
    <row r="6055" spans="1:26" s="751" customFormat="1" ht="24.75" customHeight="1" x14ac:dyDescent="0.15">
      <c r="A6055" s="728">
        <v>9</v>
      </c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40"/>
      <c r="O6055" s="40"/>
      <c r="P6055" s="40"/>
      <c r="Q6055" s="40"/>
      <c r="R6055" s="68"/>
      <c r="S6055" s="69"/>
      <c r="T6055" s="14"/>
      <c r="U6055" s="20"/>
      <c r="V6055" s="61"/>
      <c r="W6055" s="61"/>
    </row>
    <row r="6056" spans="1:26" s="751" customFormat="1" ht="24.75" customHeight="1" x14ac:dyDescent="0.15">
      <c r="A6056" s="728">
        <v>10</v>
      </c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40"/>
      <c r="O6056" s="40"/>
      <c r="P6056" s="40"/>
      <c r="Q6056" s="40"/>
      <c r="R6056" s="68"/>
      <c r="S6056" s="69"/>
      <c r="T6056" s="14"/>
      <c r="U6056" s="20"/>
      <c r="V6056" s="534"/>
      <c r="W6056" s="534"/>
      <c r="Z6056" s="104"/>
    </row>
    <row r="6057" spans="1:26" s="751" customFormat="1" ht="24.75" customHeight="1" x14ac:dyDescent="0.15">
      <c r="A6057" s="728">
        <v>11</v>
      </c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40"/>
      <c r="O6057" s="40"/>
      <c r="P6057" s="40"/>
      <c r="Q6057" s="40"/>
      <c r="R6057" s="68"/>
      <c r="S6057" s="69"/>
      <c r="T6057" s="14"/>
      <c r="U6057" s="20"/>
      <c r="V6057" s="534"/>
      <c r="W6057" s="534"/>
      <c r="Z6057" s="104"/>
    </row>
    <row r="6058" spans="1:26" s="751" customFormat="1" ht="24.75" customHeight="1" x14ac:dyDescent="0.15">
      <c r="A6058" s="728">
        <v>12</v>
      </c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40"/>
      <c r="O6058" s="40"/>
      <c r="P6058" s="40"/>
      <c r="Q6058" s="40"/>
      <c r="R6058" s="68"/>
      <c r="S6058" s="69"/>
      <c r="T6058" s="14"/>
      <c r="U6058" s="20"/>
      <c r="V6058" s="534"/>
      <c r="W6058" s="534"/>
      <c r="Z6058" s="104"/>
    </row>
    <row r="6059" spans="1:26" s="751" customFormat="1" ht="24.75" customHeight="1" x14ac:dyDescent="0.15">
      <c r="A6059" s="728">
        <v>13</v>
      </c>
      <c r="B6059" s="40"/>
      <c r="C6059" s="40"/>
      <c r="D6059" s="628"/>
      <c r="E6059" s="1843" t="s">
        <v>1130</v>
      </c>
      <c r="F6059" s="1844"/>
      <c r="G6059" s="1844"/>
      <c r="H6059" s="1844"/>
      <c r="I6059" s="1845"/>
      <c r="J6059" s="40"/>
      <c r="K6059" s="40"/>
      <c r="L6059" s="40"/>
      <c r="M6059" s="40"/>
      <c r="N6059" s="40"/>
      <c r="O6059" s="40"/>
      <c r="P6059" s="40"/>
      <c r="Q6059" s="40"/>
      <c r="R6059" s="68"/>
      <c r="S6059" s="69"/>
      <c r="T6059" s="14"/>
      <c r="U6059" s="20"/>
      <c r="V6059" s="534"/>
      <c r="W6059" s="534"/>
      <c r="Z6059" s="104"/>
    </row>
    <row r="6060" spans="1:26" s="751" customFormat="1" ht="24.75" customHeight="1" x14ac:dyDescent="0.15">
      <c r="A6060" s="728">
        <v>14</v>
      </c>
      <c r="B6060" s="40"/>
      <c r="C6060" s="40"/>
      <c r="D6060" s="40"/>
      <c r="E6060" s="545"/>
      <c r="F6060" s="545"/>
      <c r="G6060" s="545"/>
      <c r="H6060" s="545"/>
      <c r="I6060" s="545"/>
      <c r="J6060" s="40"/>
      <c r="K6060" s="40"/>
      <c r="L6060" s="40"/>
      <c r="M6060" s="40"/>
      <c r="N6060" s="40"/>
      <c r="O6060" s="40"/>
      <c r="P6060" s="40"/>
      <c r="Q6060" s="40"/>
      <c r="R6060" s="68"/>
      <c r="S6060" s="69"/>
      <c r="T6060" s="14"/>
      <c r="U6060" s="20"/>
      <c r="V6060" s="534"/>
      <c r="W6060" s="534"/>
      <c r="Z6060" s="104"/>
    </row>
    <row r="6061" spans="1:26" s="751" customFormat="1" ht="24.75" customHeight="1" x14ac:dyDescent="0.15">
      <c r="A6061" s="728">
        <v>15</v>
      </c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40"/>
      <c r="O6061" s="40"/>
      <c r="P6061" s="40"/>
      <c r="Q6061" s="40"/>
      <c r="R6061" s="68"/>
      <c r="S6061" s="69"/>
      <c r="T6061" s="14"/>
      <c r="U6061" s="20"/>
      <c r="V6061" s="534"/>
      <c r="W6061" s="534"/>
      <c r="Z6061" s="104"/>
    </row>
    <row r="6062" spans="1:26" s="751" customFormat="1" ht="24.75" customHeight="1" x14ac:dyDescent="0.15">
      <c r="A6062" s="728">
        <v>16</v>
      </c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40"/>
      <c r="O6062" s="40"/>
      <c r="P6062" s="40"/>
      <c r="Q6062" s="40"/>
      <c r="R6062" s="68"/>
      <c r="S6062" s="69"/>
      <c r="T6062" s="14"/>
      <c r="U6062" s="20"/>
      <c r="V6062" s="534"/>
      <c r="W6062" s="534"/>
      <c r="Z6062" s="104"/>
    </row>
    <row r="6063" spans="1:26" s="751" customFormat="1" ht="24.75" customHeight="1" x14ac:dyDescent="0.15">
      <c r="A6063" s="728">
        <v>17</v>
      </c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40"/>
      <c r="O6063" s="40"/>
      <c r="P6063" s="40"/>
      <c r="Q6063" s="40"/>
      <c r="R6063" s="68"/>
      <c r="S6063" s="69"/>
      <c r="T6063" s="14"/>
      <c r="U6063" s="20"/>
      <c r="V6063" s="534"/>
      <c r="W6063" s="534"/>
      <c r="Z6063" s="104"/>
    </row>
    <row r="6064" spans="1:26" s="751" customFormat="1" ht="24.75" customHeight="1" x14ac:dyDescent="0.15">
      <c r="A6064" s="728">
        <v>18</v>
      </c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40"/>
      <c r="O6064" s="40"/>
      <c r="P6064" s="40"/>
      <c r="Q6064" s="40"/>
      <c r="R6064" s="68"/>
      <c r="S6064" s="69"/>
      <c r="T6064" s="14"/>
      <c r="U6064" s="20"/>
      <c r="V6064" s="534"/>
      <c r="W6064" s="534"/>
      <c r="Z6064" s="104"/>
    </row>
    <row r="6065" spans="1:26" s="751" customFormat="1" ht="24.75" customHeight="1" x14ac:dyDescent="0.15">
      <c r="A6065" s="8">
        <v>19</v>
      </c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40"/>
      <c r="O6065" s="40"/>
      <c r="P6065" s="40"/>
      <c r="Q6065" s="40"/>
      <c r="R6065" s="10"/>
      <c r="S6065" s="69"/>
      <c r="T6065" s="14"/>
      <c r="U6065" s="20"/>
      <c r="V6065" s="534"/>
      <c r="W6065" s="534"/>
      <c r="Z6065" s="104"/>
    </row>
    <row r="6066" spans="1:26" s="751" customFormat="1" ht="24.75" customHeight="1" x14ac:dyDescent="0.15">
      <c r="A6066" s="8">
        <v>20</v>
      </c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9"/>
      <c r="S6066" s="4"/>
      <c r="T6066" s="14"/>
      <c r="U6066" s="20"/>
      <c r="V6066" s="534"/>
      <c r="W6066" s="534"/>
      <c r="Z6066" s="104"/>
    </row>
    <row r="6067" spans="1:26" s="751" customFormat="1" ht="24.75" customHeight="1" x14ac:dyDescent="0.15">
      <c r="A6067" s="8">
        <v>21</v>
      </c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14"/>
      <c r="U6067" s="20"/>
      <c r="V6067" s="534"/>
      <c r="W6067" s="534"/>
      <c r="Z6067" s="104"/>
    </row>
    <row r="6068" spans="1:26" s="751" customFormat="1" ht="24.75" customHeight="1" x14ac:dyDescent="0.15">
      <c r="A6068" s="8">
        <v>22</v>
      </c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14"/>
      <c r="U6068" s="20"/>
      <c r="V6068" s="534"/>
      <c r="W6068" s="534"/>
      <c r="Z6068" s="104"/>
    </row>
    <row r="6069" spans="1:26" s="751" customFormat="1" ht="24.75" customHeight="1" x14ac:dyDescent="0.15">
      <c r="A6069" s="8">
        <v>23</v>
      </c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14"/>
      <c r="U6069" s="20"/>
      <c r="V6069" s="534"/>
      <c r="W6069" s="534"/>
      <c r="Z6069" s="104"/>
    </row>
    <row r="6070" spans="1:26" s="751" customFormat="1" ht="24.75" customHeight="1" x14ac:dyDescent="0.15">
      <c r="A6070" s="8">
        <v>24</v>
      </c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14"/>
      <c r="U6070" s="20"/>
      <c r="V6070" s="534"/>
      <c r="W6070" s="534"/>
      <c r="Z6070" s="104"/>
    </row>
    <row r="6071" spans="1:26" s="751" customFormat="1" ht="24.75" customHeight="1" x14ac:dyDescent="0.15">
      <c r="A6071" s="8">
        <v>25</v>
      </c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14"/>
      <c r="U6071" s="20"/>
      <c r="V6071" s="534"/>
      <c r="W6071" s="534"/>
      <c r="Z6071" s="104"/>
    </row>
    <row r="6072" spans="1:26" s="751" customFormat="1" ht="24.75" customHeight="1" x14ac:dyDescent="0.15">
      <c r="A6072" s="8">
        <v>26</v>
      </c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14"/>
      <c r="U6072" s="20"/>
      <c r="V6072" s="534"/>
      <c r="W6072" s="534"/>
      <c r="Z6072" s="104"/>
    </row>
    <row r="6073" spans="1:26" s="751" customFormat="1" ht="24.75" customHeight="1" x14ac:dyDescent="0.15">
      <c r="A6073" s="8">
        <v>27</v>
      </c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14"/>
      <c r="U6073" s="20"/>
      <c r="V6073" s="534"/>
      <c r="W6073" s="534"/>
      <c r="Z6073" s="104"/>
    </row>
    <row r="6074" spans="1:26" s="751" customFormat="1" ht="24.75" customHeight="1" x14ac:dyDescent="0.15">
      <c r="A6074" s="8">
        <v>28</v>
      </c>
      <c r="B6074" s="4"/>
      <c r="C6074" s="4"/>
      <c r="D6074" s="4"/>
      <c r="E6074" s="4"/>
      <c r="F6074" s="4"/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14"/>
      <c r="U6074" s="20"/>
      <c r="V6074" s="534"/>
      <c r="W6074" s="534"/>
      <c r="Z6074" s="104"/>
    </row>
    <row r="6075" spans="1:26" s="751" customFormat="1" ht="24.75" customHeight="1" x14ac:dyDescent="0.15">
      <c r="A6075" s="8">
        <v>29</v>
      </c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14"/>
      <c r="U6075" s="20"/>
      <c r="V6075" s="534"/>
      <c r="W6075" s="534"/>
      <c r="Z6075" s="104"/>
    </row>
    <row r="6076" spans="1:26" s="751" customFormat="1" ht="24.75" customHeight="1" x14ac:dyDescent="0.15">
      <c r="A6076" s="44">
        <v>30</v>
      </c>
      <c r="B6076" s="45"/>
      <c r="C6076" s="45"/>
      <c r="D6076" s="45"/>
      <c r="E6076" s="45"/>
      <c r="F6076" s="45"/>
      <c r="G6076" s="45"/>
      <c r="H6076" s="45"/>
      <c r="I6076" s="45"/>
      <c r="J6076" s="45"/>
      <c r="K6076" s="45"/>
      <c r="L6076" s="45"/>
      <c r="M6076" s="45"/>
      <c r="N6076" s="45"/>
      <c r="O6076" s="45"/>
      <c r="P6076" s="45"/>
      <c r="Q6076" s="45"/>
      <c r="R6076" s="45"/>
      <c r="S6076" s="45"/>
      <c r="T6076" s="46"/>
      <c r="U6076" s="47"/>
      <c r="V6076" s="534"/>
      <c r="W6076" s="534"/>
      <c r="Z6076" s="104"/>
    </row>
    <row r="6077" spans="1:26" s="751" customFormat="1" ht="24.75" customHeight="1" x14ac:dyDescent="0.15">
      <c r="A6077" s="44">
        <v>31</v>
      </c>
      <c r="B6077" s="45"/>
      <c r="C6077" s="45"/>
      <c r="D6077" s="45"/>
      <c r="E6077" s="45"/>
      <c r="F6077" s="45"/>
      <c r="G6077" s="45"/>
      <c r="H6077" s="45"/>
      <c r="I6077" s="45"/>
      <c r="J6077" s="45"/>
      <c r="K6077" s="45"/>
      <c r="L6077" s="45"/>
      <c r="M6077" s="45"/>
      <c r="N6077" s="45"/>
      <c r="O6077" s="45"/>
      <c r="P6077" s="45"/>
      <c r="Q6077" s="45"/>
      <c r="R6077" s="45"/>
      <c r="S6077" s="45"/>
      <c r="T6077" s="46"/>
      <c r="U6077" s="47"/>
      <c r="V6077" s="534"/>
      <c r="W6077" s="534"/>
      <c r="Z6077" s="104"/>
    </row>
    <row r="6078" spans="1:26" s="751" customFormat="1" ht="24.75" customHeight="1" x14ac:dyDescent="0.15">
      <c r="A6078" s="44">
        <v>32</v>
      </c>
      <c r="B6078" s="45"/>
      <c r="C6078" s="45"/>
      <c r="D6078" s="45"/>
      <c r="E6078" s="45"/>
      <c r="F6078" s="45"/>
      <c r="G6078" s="45"/>
      <c r="H6078" s="45"/>
      <c r="I6078" s="45"/>
      <c r="J6078" s="45"/>
      <c r="K6078" s="45"/>
      <c r="L6078" s="45"/>
      <c r="M6078" s="45"/>
      <c r="N6078" s="45"/>
      <c r="O6078" s="45"/>
      <c r="P6078" s="45"/>
      <c r="Q6078" s="45"/>
      <c r="R6078" s="45"/>
      <c r="S6078" s="45"/>
      <c r="T6078" s="46"/>
      <c r="U6078" s="47"/>
      <c r="V6078" s="534"/>
      <c r="W6078" s="534"/>
      <c r="Z6078" s="104"/>
    </row>
    <row r="6079" spans="1:26" s="751" customFormat="1" ht="24.75" customHeight="1" thickBot="1" x14ac:dyDescent="0.2">
      <c r="A6079" s="462">
        <v>33</v>
      </c>
      <c r="B6079" s="45"/>
      <c r="C6079" s="45"/>
      <c r="D6079" s="45"/>
      <c r="E6079" s="45"/>
      <c r="F6079" s="45"/>
      <c r="G6079" s="45"/>
      <c r="H6079" s="45"/>
      <c r="I6079" s="45"/>
      <c r="J6079" s="45"/>
      <c r="K6079" s="45"/>
      <c r="L6079" s="45"/>
      <c r="M6079" s="45"/>
      <c r="N6079" s="45"/>
      <c r="O6079" s="45"/>
      <c r="P6079" s="45"/>
      <c r="Q6079" s="45"/>
      <c r="R6079" s="45"/>
      <c r="S6079" s="45"/>
      <c r="T6079" s="46"/>
      <c r="U6079" s="46"/>
      <c r="V6079" s="534"/>
      <c r="W6079" s="534"/>
      <c r="Z6079" s="104"/>
    </row>
    <row r="6080" spans="1:26" s="751" customFormat="1" ht="20.100000000000001" customHeight="1" thickBot="1" x14ac:dyDescent="0.2">
      <c r="A6080" s="1469" t="s">
        <v>1017</v>
      </c>
      <c r="B6080" s="1470"/>
      <c r="C6080" s="1491" t="s">
        <v>1019</v>
      </c>
      <c r="D6080" s="1492"/>
      <c r="E6080" s="1492"/>
      <c r="F6080" s="1493"/>
      <c r="G6080" s="584"/>
      <c r="H6080" s="601"/>
      <c r="I6080" s="601"/>
      <c r="J6080" s="601"/>
      <c r="K6080" s="601"/>
      <c r="L6080" s="601"/>
      <c r="M6080" s="601"/>
      <c r="N6080" s="1474"/>
      <c r="O6080" s="1474"/>
      <c r="P6080" s="1474"/>
      <c r="Q6080" s="1474"/>
      <c r="R6080" s="1474"/>
      <c r="S6080" s="1474"/>
      <c r="T6080" s="1474"/>
      <c r="U6080" s="1475"/>
      <c r="V6080" s="534"/>
      <c r="W6080" s="534"/>
      <c r="Z6080" s="104"/>
    </row>
    <row r="6081" spans="1:26" s="751" customFormat="1" ht="31.5" customHeight="1" thickBot="1" x14ac:dyDescent="0.2">
      <c r="A6081" s="1602" t="s">
        <v>1131</v>
      </c>
      <c r="B6081" s="1603"/>
      <c r="C6081" s="1603"/>
      <c r="D6081" s="1603"/>
      <c r="E6081" s="1604"/>
      <c r="F6081" s="1" t="s">
        <v>1766</v>
      </c>
      <c r="G6081" s="602"/>
      <c r="H6081" s="1479" t="s">
        <v>1120</v>
      </c>
      <c r="I6081" s="1480"/>
      <c r="J6081" s="1480"/>
      <c r="K6081" s="5" t="s">
        <v>1020</v>
      </c>
      <c r="L6081" s="1457" t="s">
        <v>1132</v>
      </c>
      <c r="M6081" s="1457"/>
      <c r="N6081" s="1458"/>
      <c r="O6081" s="602"/>
      <c r="P6081" s="603"/>
      <c r="Q6081" s="603"/>
      <c r="R6081" s="603"/>
      <c r="S6081" s="602"/>
      <c r="T6081" s="1467" t="s">
        <v>1114</v>
      </c>
      <c r="U6081" s="1468"/>
      <c r="V6081" s="34">
        <f>V6083/V6088</f>
        <v>2.3148148148148147E-2</v>
      </c>
      <c r="W6081" s="34">
        <f>W6083/W6088</f>
        <v>2.3032407407407408E-2</v>
      </c>
      <c r="X6081" s="678">
        <f>AVERAGE(V6081,W6081)</f>
        <v>2.3090277777777779E-2</v>
      </c>
      <c r="Y6081" s="380" t="s">
        <v>1133</v>
      </c>
      <c r="Z6081" s="381">
        <f>ROUND(X6081*1440,0)/1440</f>
        <v>2.2916666666666665E-2</v>
      </c>
    </row>
    <row r="6082" spans="1:26" s="751" customFormat="1" ht="9" customHeight="1" thickBot="1" x14ac:dyDescent="0.2">
      <c r="A6082" s="33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534"/>
      <c r="U6082" s="535"/>
      <c r="V6082" s="34">
        <v>0.24305555555555555</v>
      </c>
      <c r="W6082" s="34">
        <v>0.24305555555555555</v>
      </c>
      <c r="Z6082" s="104"/>
    </row>
    <row r="6083" spans="1:26" s="751" customFormat="1" ht="20.100000000000001" customHeight="1" thickBot="1" x14ac:dyDescent="0.2">
      <c r="A6083" s="1495" t="s">
        <v>1033</v>
      </c>
      <c r="B6083" s="1483"/>
      <c r="C6083" s="1483" t="s">
        <v>1122</v>
      </c>
      <c r="D6083" s="1451"/>
      <c r="E6083" s="1452"/>
      <c r="F6083" s="1453"/>
      <c r="G6083" s="1454"/>
      <c r="H6083" s="1454"/>
      <c r="I6083" s="1454"/>
      <c r="J6083" s="1454"/>
      <c r="K6083" s="1"/>
      <c r="L6083" s="1"/>
      <c r="M6083" s="1"/>
      <c r="N6083" s="1463" t="s">
        <v>1022</v>
      </c>
      <c r="O6083" s="1464"/>
      <c r="P6083" s="1503">
        <f>Z6081</f>
        <v>2.2916666666666665E-2</v>
      </c>
      <c r="Q6083" s="1504"/>
      <c r="R6083" s="1"/>
      <c r="S6083" s="7" t="s">
        <v>1007</v>
      </c>
      <c r="T6083" s="1526">
        <v>5.6944444444444443E-2</v>
      </c>
      <c r="U6083" s="1527"/>
      <c r="V6083" s="34">
        <f>V6084-V6082</f>
        <v>0.69444444444444442</v>
      </c>
      <c r="W6083" s="34">
        <f>W6084-W6082</f>
        <v>0.69097222222222221</v>
      </c>
      <c r="Z6083" s="104"/>
    </row>
    <row r="6084" spans="1:26" s="751" customFormat="1" ht="9" customHeight="1" thickBot="1" x14ac:dyDescent="0.2">
      <c r="A6084" s="33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534"/>
      <c r="U6084" s="535"/>
      <c r="V6084" s="34">
        <v>0.9375</v>
      </c>
      <c r="W6084" s="34">
        <v>0.93402777777777779</v>
      </c>
      <c r="Z6084" s="104"/>
    </row>
    <row r="6085" spans="1:26" s="751" customFormat="1" ht="20.100000000000001" customHeight="1" x14ac:dyDescent="0.15">
      <c r="A6085" s="1499" t="s">
        <v>1008</v>
      </c>
      <c r="B6085" s="1494">
        <v>1</v>
      </c>
      <c r="C6085" s="1494"/>
      <c r="D6085" s="1494">
        <v>2</v>
      </c>
      <c r="E6085" s="1494"/>
      <c r="F6085" s="1494">
        <v>3</v>
      </c>
      <c r="G6085" s="1494"/>
      <c r="H6085" s="1494">
        <v>4</v>
      </c>
      <c r="I6085" s="1494"/>
      <c r="J6085" s="1494">
        <v>5</v>
      </c>
      <c r="K6085" s="1494"/>
      <c r="L6085" s="1494">
        <v>6</v>
      </c>
      <c r="M6085" s="1494"/>
      <c r="N6085" s="1494">
        <v>7</v>
      </c>
      <c r="O6085" s="1494"/>
      <c r="P6085" s="1494">
        <v>8</v>
      </c>
      <c r="Q6085" s="1494"/>
      <c r="R6085" s="1494">
        <v>9</v>
      </c>
      <c r="S6085" s="1494"/>
      <c r="T6085" s="1501">
        <v>10</v>
      </c>
      <c r="U6085" s="1502"/>
      <c r="V6085" s="34"/>
      <c r="W6085" s="34"/>
      <c r="Z6085" s="104"/>
    </row>
    <row r="6086" spans="1:26" s="751" customFormat="1" ht="20.100000000000001" customHeight="1" x14ac:dyDescent="0.15">
      <c r="A6086" s="1500"/>
      <c r="B6086" s="9" t="s">
        <v>1023</v>
      </c>
      <c r="C6086" s="9" t="s">
        <v>1125</v>
      </c>
      <c r="D6086" s="9" t="s">
        <v>1023</v>
      </c>
      <c r="E6086" s="9" t="s">
        <v>1125</v>
      </c>
      <c r="F6086" s="9" t="s">
        <v>1023</v>
      </c>
      <c r="G6086" s="9" t="s">
        <v>1125</v>
      </c>
      <c r="H6086" s="9" t="s">
        <v>1023</v>
      </c>
      <c r="I6086" s="9" t="s">
        <v>1125</v>
      </c>
      <c r="J6086" s="9" t="s">
        <v>1023</v>
      </c>
      <c r="K6086" s="9" t="s">
        <v>1125</v>
      </c>
      <c r="L6086" s="9" t="s">
        <v>1023</v>
      </c>
      <c r="M6086" s="9" t="s">
        <v>1125</v>
      </c>
      <c r="N6086" s="9"/>
      <c r="O6086" s="9"/>
      <c r="P6086" s="9"/>
      <c r="Q6086" s="9"/>
      <c r="R6086" s="9"/>
      <c r="S6086" s="9"/>
      <c r="T6086" s="10"/>
      <c r="U6086" s="16"/>
      <c r="V6086" s="534"/>
      <c r="W6086" s="534"/>
      <c r="Z6086" s="104"/>
    </row>
    <row r="6087" spans="1:26" s="751" customFormat="1" ht="24.75" customHeight="1" x14ac:dyDescent="0.15">
      <c r="A6087" s="728">
        <v>1</v>
      </c>
      <c r="B6087" s="3"/>
      <c r="C6087" s="3">
        <v>0.24305555555555555</v>
      </c>
      <c r="D6087" s="3">
        <v>0.31319444444444444</v>
      </c>
      <c r="E6087" s="628">
        <v>0.37569444444444444</v>
      </c>
      <c r="F6087" s="3">
        <v>0.45763888888888904</v>
      </c>
      <c r="G6087" s="3">
        <v>0.52291666666666681</v>
      </c>
      <c r="H6087" s="3">
        <v>0.60625000000000029</v>
      </c>
      <c r="I6087" s="628">
        <v>0.67291666666666694</v>
      </c>
      <c r="J6087" s="3">
        <v>0.75833333333333375</v>
      </c>
      <c r="K6087" s="3">
        <v>0.82083333333333375</v>
      </c>
      <c r="L6087" s="3">
        <v>0.89166666666666727</v>
      </c>
      <c r="M6087" s="3"/>
      <c r="N6087" s="3"/>
      <c r="O6087" s="3"/>
      <c r="P6087" s="3"/>
      <c r="Q6087" s="3"/>
      <c r="R6087" s="68"/>
      <c r="S6087" s="69"/>
      <c r="T6087" s="14"/>
      <c r="U6087" s="20"/>
      <c r="V6087" s="334">
        <f>COUNTA(B6087:U6118)-1</f>
        <v>60</v>
      </c>
      <c r="W6087" s="22">
        <f>V6087/6/2</f>
        <v>5</v>
      </c>
      <c r="Z6087" s="104"/>
    </row>
    <row r="6088" spans="1:26" s="751" customFormat="1" ht="24.75" customHeight="1" x14ac:dyDescent="0.15">
      <c r="A6088" s="728">
        <v>2</v>
      </c>
      <c r="B6088" s="39"/>
      <c r="C6088" s="3">
        <v>0.2638888888888889</v>
      </c>
      <c r="D6088" s="3">
        <v>0.33750000000000002</v>
      </c>
      <c r="E6088" s="3">
        <v>0.4</v>
      </c>
      <c r="F6088" s="628">
        <v>0.48194444444444462</v>
      </c>
      <c r="G6088" s="3">
        <v>0.54861111111111127</v>
      </c>
      <c r="H6088" s="3">
        <v>0.63194444444444475</v>
      </c>
      <c r="I6088" s="3">
        <v>0.6986111111111114</v>
      </c>
      <c r="J6088" s="3">
        <v>0.78263888888888933</v>
      </c>
      <c r="K6088" s="628">
        <v>0.84375000000000044</v>
      </c>
      <c r="L6088" s="3">
        <v>0.91458333333333397</v>
      </c>
      <c r="M6088" s="3"/>
      <c r="N6088" s="3"/>
      <c r="O6088" s="3"/>
      <c r="P6088" s="3"/>
      <c r="Q6088" s="3"/>
      <c r="R6088" s="68"/>
      <c r="S6088" s="69"/>
      <c r="T6088" s="14"/>
      <c r="U6088" s="20"/>
      <c r="V6088" s="335">
        <f>COUNTA(B6087:B6118,D6087:D6118,F6087:F6118,H6087:H6118,J6087:J6118,L6087:L6118,N6087:N6118,P6087:P6118,R6087:R6118,T6087:T6118)</f>
        <v>30</v>
      </c>
      <c r="W6088" s="23">
        <f>COUNTA(C6087:C6118,E6087:E6118,G6087:G6118,I6087:I6118,K6087:K6118,M6087:M6118,O6087:O6118,Q6087:Q6118,S6087:S6118,U6087:U6118)-1</f>
        <v>30</v>
      </c>
      <c r="Y6088" s="667">
        <f>(V6088+W6088)/2</f>
        <v>30</v>
      </c>
      <c r="Z6088" s="104"/>
    </row>
    <row r="6089" spans="1:26" s="751" customFormat="1" ht="24.75" customHeight="1" x14ac:dyDescent="0.15">
      <c r="A6089" s="728">
        <v>3</v>
      </c>
      <c r="B6089" s="3"/>
      <c r="C6089" s="3">
        <v>0.28472222222222221</v>
      </c>
      <c r="D6089" s="628">
        <v>0.36041666666666672</v>
      </c>
      <c r="E6089" s="3">
        <v>0.42291666666666672</v>
      </c>
      <c r="F6089" s="3">
        <v>0.5062500000000002</v>
      </c>
      <c r="G6089" s="3">
        <v>0.57291666666666685</v>
      </c>
      <c r="H6089" s="3">
        <v>0.65763888888888922</v>
      </c>
      <c r="I6089" s="3">
        <v>0.72430555555555587</v>
      </c>
      <c r="J6089" s="3">
        <v>0.80555555555555602</v>
      </c>
      <c r="K6089" s="3">
        <v>0.86666666666666714</v>
      </c>
      <c r="L6089" s="3">
        <v>0.93750000000000067</v>
      </c>
      <c r="M6089" s="3"/>
      <c r="N6089" s="3"/>
      <c r="O6089" s="3"/>
      <c r="P6089" s="3"/>
      <c r="Q6089" s="3"/>
      <c r="R6089" s="68"/>
      <c r="S6089" s="69"/>
      <c r="T6089" s="14"/>
      <c r="U6089" s="20"/>
      <c r="V6089" s="534"/>
      <c r="W6089" s="534"/>
      <c r="Z6089" s="104"/>
    </row>
    <row r="6090" spans="1:26" s="751" customFormat="1" ht="24.75" customHeight="1" x14ac:dyDescent="0.15">
      <c r="A6090" s="728">
        <v>4</v>
      </c>
      <c r="B6090" s="3">
        <v>0.24305555555555555</v>
      </c>
      <c r="C6090" s="3">
        <v>0.30555555555555552</v>
      </c>
      <c r="D6090" s="3">
        <v>0.38333333333333341</v>
      </c>
      <c r="E6090" s="3">
        <v>0.44583333333333341</v>
      </c>
      <c r="F6090" s="3">
        <v>0.53055555555555578</v>
      </c>
      <c r="G6090" s="3">
        <v>0.59722222222222243</v>
      </c>
      <c r="H6090" s="628">
        <v>0.68333333333333368</v>
      </c>
      <c r="I6090" s="3">
        <v>0.75000000000000033</v>
      </c>
      <c r="J6090" s="3">
        <v>0.82638888888888939</v>
      </c>
      <c r="K6090" s="3">
        <v>0.88819444444444495</v>
      </c>
      <c r="L6090" s="3"/>
      <c r="M6090" s="3"/>
      <c r="N6090" s="3"/>
      <c r="O6090" s="3"/>
      <c r="P6090" s="3"/>
      <c r="Q6090" s="3"/>
      <c r="R6090" s="68"/>
      <c r="S6090" s="69"/>
      <c r="T6090" s="14"/>
      <c r="U6090" s="20"/>
      <c r="V6090" s="115">
        <f>L6088-L6087</f>
        <v>2.2916666666666696E-2</v>
      </c>
      <c r="W6090" s="115">
        <f>K6091-K6090</f>
        <v>2.2916666666666696E-2</v>
      </c>
      <c r="Z6090" s="104"/>
    </row>
    <row r="6091" spans="1:26" s="751" customFormat="1" ht="24.75" customHeight="1" x14ac:dyDescent="0.15">
      <c r="A6091" s="728">
        <v>5</v>
      </c>
      <c r="B6091" s="628">
        <v>0.26597222222222222</v>
      </c>
      <c r="C6091" s="3">
        <v>0.32847222222222217</v>
      </c>
      <c r="D6091" s="3">
        <v>0.40763888888888899</v>
      </c>
      <c r="E6091" s="3">
        <v>0.47152777777777788</v>
      </c>
      <c r="F6091" s="3">
        <v>0.55625000000000024</v>
      </c>
      <c r="G6091" s="3">
        <v>0.6229166666666669</v>
      </c>
      <c r="H6091" s="3">
        <v>0.70902777777777815</v>
      </c>
      <c r="I6091" s="628">
        <v>0.77430555555555591</v>
      </c>
      <c r="J6091" s="3">
        <v>0.84722222222222276</v>
      </c>
      <c r="K6091" s="3">
        <v>0.91111111111111165</v>
      </c>
      <c r="L6091" s="3"/>
      <c r="M6091" s="3"/>
      <c r="N6091" s="3"/>
      <c r="O6091" s="3"/>
      <c r="P6091" s="3"/>
      <c r="Q6091" s="3"/>
      <c r="R6091" s="68"/>
      <c r="S6091" s="69"/>
      <c r="T6091" s="14"/>
      <c r="U6091" s="20"/>
      <c r="V6091" s="115">
        <f>L6089-L6088</f>
        <v>2.2916666666666696E-2</v>
      </c>
      <c r="W6091" s="115">
        <f>K6092-K6091</f>
        <v>2.2916666666666696E-2</v>
      </c>
      <c r="Z6091" s="104"/>
    </row>
    <row r="6092" spans="1:26" s="751" customFormat="1" ht="24.75" customHeight="1" x14ac:dyDescent="0.15">
      <c r="A6092" s="728">
        <v>6</v>
      </c>
      <c r="B6092" s="3">
        <v>0.28888888888888886</v>
      </c>
      <c r="C6092" s="3">
        <v>0.35138888888888886</v>
      </c>
      <c r="D6092" s="3">
        <v>0.43194444444444458</v>
      </c>
      <c r="E6092" s="628">
        <v>0.49722222222222234</v>
      </c>
      <c r="F6092" s="3">
        <v>0.58194444444444471</v>
      </c>
      <c r="G6092" s="3">
        <v>0.64861111111111136</v>
      </c>
      <c r="H6092" s="3">
        <v>0.73333333333333373</v>
      </c>
      <c r="I6092" s="3">
        <v>0.79791666666666705</v>
      </c>
      <c r="J6092" s="628">
        <v>0.86875000000000058</v>
      </c>
      <c r="K6092" s="3">
        <v>0.93402777777777835</v>
      </c>
      <c r="L6092" s="3"/>
      <c r="M6092" s="3"/>
      <c r="N6092" s="3"/>
      <c r="O6092" s="3"/>
      <c r="P6092" s="3"/>
      <c r="Q6092" s="3"/>
      <c r="R6092" s="68"/>
      <c r="S6092" s="69"/>
      <c r="T6092" s="14"/>
      <c r="U6092" s="20"/>
      <c r="V6092" s="115"/>
      <c r="W6092" s="115"/>
      <c r="Z6092" s="104"/>
    </row>
    <row r="6093" spans="1:26" s="751" customFormat="1" ht="24.75" customHeight="1" x14ac:dyDescent="0.15">
      <c r="A6093" s="728">
        <v>7</v>
      </c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68"/>
      <c r="S6093" s="69"/>
      <c r="T6093" s="14"/>
      <c r="U6093" s="20"/>
      <c r="V6093" s="115"/>
      <c r="W6093" s="115"/>
      <c r="Z6093" s="104"/>
    </row>
    <row r="6094" spans="1:26" s="751" customFormat="1" ht="24.75" customHeight="1" x14ac:dyDescent="0.15">
      <c r="A6094" s="728">
        <v>8</v>
      </c>
      <c r="B6094" s="3"/>
      <c r="C6094" s="3"/>
      <c r="D6094" s="40"/>
      <c r="E6094" s="3"/>
      <c r="F6094" s="49"/>
      <c r="G6094" s="3"/>
      <c r="H6094" s="50"/>
      <c r="I6094" s="3"/>
      <c r="J6094" s="3"/>
      <c r="K6094" s="3"/>
      <c r="L6094" s="3"/>
      <c r="M6094" s="3"/>
      <c r="N6094" s="3"/>
      <c r="O6094" s="3"/>
      <c r="P6094" s="3"/>
      <c r="Q6094" s="3"/>
      <c r="R6094" s="68"/>
      <c r="S6094" s="69"/>
      <c r="T6094" s="14"/>
      <c r="U6094" s="20"/>
      <c r="V6094" s="534"/>
      <c r="W6094" s="534"/>
      <c r="Z6094" s="104"/>
    </row>
    <row r="6095" spans="1:26" s="751" customFormat="1" ht="24.75" customHeight="1" x14ac:dyDescent="0.15">
      <c r="A6095" s="728">
        <v>9</v>
      </c>
      <c r="B6095" s="3"/>
      <c r="C6095" s="3"/>
      <c r="D6095" s="40"/>
      <c r="E6095" s="3"/>
      <c r="F6095" s="49"/>
      <c r="G6095" s="3"/>
      <c r="H6095" s="50"/>
      <c r="I6095" s="3"/>
      <c r="J6095" s="3"/>
      <c r="K6095" s="3"/>
      <c r="L6095" s="3"/>
      <c r="M6095" s="3"/>
      <c r="N6095" s="3"/>
      <c r="O6095" s="3"/>
      <c r="P6095" s="3"/>
      <c r="Q6095" s="3"/>
      <c r="R6095" s="68"/>
      <c r="S6095" s="69"/>
      <c r="T6095" s="14"/>
      <c r="U6095" s="20"/>
      <c r="V6095" s="534"/>
      <c r="W6095" s="534"/>
      <c r="Z6095" s="104"/>
    </row>
    <row r="6096" spans="1:26" s="751" customFormat="1" ht="24.75" customHeight="1" x14ac:dyDescent="0.15">
      <c r="A6096" s="728">
        <v>10</v>
      </c>
      <c r="B6096" s="3"/>
      <c r="C6096" s="3"/>
      <c r="D6096" s="40"/>
      <c r="E6096" s="3"/>
      <c r="F6096" s="49"/>
      <c r="G6096" s="3"/>
      <c r="H6096" s="50"/>
      <c r="I6096" s="3"/>
      <c r="J6096" s="3"/>
      <c r="K6096" s="3"/>
      <c r="L6096" s="3"/>
      <c r="M6096" s="3"/>
      <c r="N6096" s="3"/>
      <c r="O6096" s="3"/>
      <c r="P6096" s="3"/>
      <c r="Q6096" s="3"/>
      <c r="R6096" s="68"/>
      <c r="S6096" s="69"/>
      <c r="T6096" s="14"/>
      <c r="U6096" s="20"/>
      <c r="V6096" s="534"/>
      <c r="W6096" s="534"/>
      <c r="Z6096" s="104"/>
    </row>
    <row r="6097" spans="1:26" s="751" customFormat="1" ht="24.75" customHeight="1" x14ac:dyDescent="0.15">
      <c r="A6097" s="728">
        <v>11</v>
      </c>
      <c r="B6097" s="3"/>
      <c r="C6097" s="3"/>
      <c r="D6097" s="40"/>
      <c r="E6097" s="3"/>
      <c r="F6097" s="49"/>
      <c r="G6097" s="3"/>
      <c r="H6097" s="50"/>
      <c r="I6097" s="3"/>
      <c r="J6097" s="3"/>
      <c r="K6097" s="3"/>
      <c r="L6097" s="3"/>
      <c r="M6097" s="3"/>
      <c r="N6097" s="3"/>
      <c r="O6097" s="3"/>
      <c r="P6097" s="3"/>
      <c r="Q6097" s="3"/>
      <c r="R6097" s="68"/>
      <c r="S6097" s="69"/>
      <c r="T6097" s="14"/>
      <c r="U6097" s="20"/>
      <c r="V6097" s="534"/>
      <c r="W6097" s="534"/>
      <c r="Z6097" s="104"/>
    </row>
    <row r="6098" spans="1:26" s="751" customFormat="1" ht="24.75" customHeight="1" x14ac:dyDescent="0.15">
      <c r="A6098" s="728">
        <v>12</v>
      </c>
      <c r="B6098" s="3"/>
      <c r="C6098" s="3"/>
      <c r="D6098" s="628"/>
      <c r="E6098" s="1843" t="s">
        <v>1130</v>
      </c>
      <c r="F6098" s="1844"/>
      <c r="G6098" s="1844"/>
      <c r="H6098" s="1844"/>
      <c r="I6098" s="1845"/>
      <c r="J6098" s="3"/>
      <c r="K6098" s="3"/>
      <c r="L6098" s="3"/>
      <c r="M6098" s="3"/>
      <c r="N6098" s="3"/>
      <c r="O6098" s="3"/>
      <c r="P6098" s="3"/>
      <c r="Q6098" s="3"/>
      <c r="R6098" s="68"/>
      <c r="S6098" s="69"/>
      <c r="T6098" s="14"/>
      <c r="U6098" s="20"/>
      <c r="V6098" s="534"/>
      <c r="W6098" s="534"/>
      <c r="Z6098" s="104"/>
    </row>
    <row r="6099" spans="1:26" s="751" customFormat="1" ht="24.75" customHeight="1" x14ac:dyDescent="0.15">
      <c r="A6099" s="728">
        <v>13</v>
      </c>
      <c r="B6099" s="3"/>
      <c r="C6099" s="3"/>
      <c r="D6099" s="40"/>
      <c r="E6099" s="545"/>
      <c r="F6099" s="545"/>
      <c r="G6099" s="545"/>
      <c r="H6099" s="545"/>
      <c r="I6099" s="545"/>
      <c r="J6099" s="3"/>
      <c r="K6099" s="3"/>
      <c r="L6099" s="3"/>
      <c r="M6099" s="3"/>
      <c r="N6099" s="3"/>
      <c r="O6099" s="3"/>
      <c r="P6099" s="3"/>
      <c r="Q6099" s="3"/>
      <c r="R6099" s="68"/>
      <c r="S6099" s="69"/>
      <c r="T6099" s="14"/>
      <c r="U6099" s="20"/>
      <c r="V6099" s="534"/>
      <c r="W6099" s="534"/>
      <c r="Z6099" s="104"/>
    </row>
    <row r="6100" spans="1:26" s="751" customFormat="1" ht="24.75" customHeight="1" x14ac:dyDescent="0.15">
      <c r="A6100" s="728">
        <v>14</v>
      </c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68"/>
      <c r="S6100" s="69"/>
      <c r="T6100" s="14"/>
      <c r="U6100" s="20"/>
      <c r="V6100" s="534"/>
      <c r="W6100" s="534"/>
      <c r="Z6100" s="104"/>
    </row>
    <row r="6101" spans="1:26" s="751" customFormat="1" ht="24.75" customHeight="1" x14ac:dyDescent="0.15">
      <c r="A6101" s="728">
        <v>15</v>
      </c>
      <c r="B6101" s="3"/>
      <c r="C6101" s="3"/>
      <c r="D6101" s="3"/>
      <c r="E6101" s="3"/>
      <c r="F6101" s="49"/>
      <c r="G6101" s="3"/>
      <c r="H6101" s="50"/>
      <c r="I6101" s="3"/>
      <c r="J6101" s="3"/>
      <c r="K6101" s="3"/>
      <c r="L6101" s="3"/>
      <c r="M6101" s="3"/>
      <c r="N6101" s="3"/>
      <c r="O6101" s="3"/>
      <c r="P6101" s="3"/>
      <c r="Q6101" s="3"/>
      <c r="R6101" s="68"/>
      <c r="S6101" s="69"/>
      <c r="T6101" s="14"/>
      <c r="U6101" s="20"/>
      <c r="V6101" s="534"/>
      <c r="W6101" s="534"/>
      <c r="Z6101" s="104"/>
    </row>
    <row r="6102" spans="1:26" s="751" customFormat="1" ht="24.75" customHeight="1" x14ac:dyDescent="0.15">
      <c r="A6102" s="728">
        <v>16</v>
      </c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40"/>
      <c r="O6102" s="40"/>
      <c r="P6102" s="40"/>
      <c r="Q6102" s="40"/>
      <c r="R6102" s="68"/>
      <c r="S6102" s="69"/>
      <c r="T6102" s="14"/>
      <c r="U6102" s="20"/>
      <c r="V6102" s="534"/>
      <c r="W6102" s="534"/>
      <c r="Z6102" s="104"/>
    </row>
    <row r="6103" spans="1:26" s="751" customFormat="1" ht="24.75" customHeight="1" x14ac:dyDescent="0.15">
      <c r="A6103" s="728">
        <v>17</v>
      </c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40"/>
      <c r="O6103" s="40"/>
      <c r="P6103" s="40"/>
      <c r="Q6103" s="40"/>
      <c r="R6103" s="68"/>
      <c r="S6103" s="69"/>
      <c r="T6103" s="14"/>
      <c r="U6103" s="20"/>
      <c r="V6103" s="534"/>
      <c r="W6103" s="534"/>
      <c r="Z6103" s="104"/>
    </row>
    <row r="6104" spans="1:26" s="751" customFormat="1" ht="24.75" customHeight="1" x14ac:dyDescent="0.15">
      <c r="A6104" s="728">
        <v>18</v>
      </c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40"/>
      <c r="O6104" s="40"/>
      <c r="P6104" s="40"/>
      <c r="Q6104" s="40"/>
      <c r="R6104" s="68"/>
      <c r="S6104" s="69"/>
      <c r="T6104" s="14"/>
      <c r="U6104" s="20"/>
      <c r="V6104" s="534"/>
      <c r="W6104" s="534"/>
      <c r="Z6104" s="104"/>
    </row>
    <row r="6105" spans="1:26" s="751" customFormat="1" ht="24.75" customHeight="1" x14ac:dyDescent="0.15">
      <c r="A6105" s="8">
        <v>19</v>
      </c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40"/>
      <c r="O6105" s="40"/>
      <c r="P6105" s="40"/>
      <c r="Q6105" s="40"/>
      <c r="R6105" s="10"/>
      <c r="S6105" s="69"/>
      <c r="T6105" s="14"/>
      <c r="U6105" s="20"/>
      <c r="V6105" s="534"/>
      <c r="W6105" s="534"/>
      <c r="Z6105" s="104"/>
    </row>
    <row r="6106" spans="1:26" s="751" customFormat="1" ht="24.75" customHeight="1" x14ac:dyDescent="0.15">
      <c r="A6106" s="8">
        <v>20</v>
      </c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9"/>
      <c r="S6106" s="4"/>
      <c r="T6106" s="14"/>
      <c r="U6106" s="20"/>
      <c r="V6106" s="534"/>
      <c r="W6106" s="534"/>
      <c r="Z6106" s="104"/>
    </row>
    <row r="6107" spans="1:26" s="751" customFormat="1" ht="24.75" customHeight="1" x14ac:dyDescent="0.15">
      <c r="A6107" s="8">
        <v>21</v>
      </c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14"/>
      <c r="U6107" s="20"/>
      <c r="V6107" s="534"/>
      <c r="W6107" s="534"/>
      <c r="Z6107" s="104"/>
    </row>
    <row r="6108" spans="1:26" s="751" customFormat="1" ht="24.75" customHeight="1" x14ac:dyDescent="0.15">
      <c r="A6108" s="8">
        <v>22</v>
      </c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14"/>
      <c r="U6108" s="20"/>
      <c r="V6108" s="534"/>
      <c r="W6108" s="534"/>
      <c r="Z6108" s="104"/>
    </row>
    <row r="6109" spans="1:26" s="751" customFormat="1" ht="24.75" customHeight="1" x14ac:dyDescent="0.15">
      <c r="A6109" s="8">
        <v>23</v>
      </c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14"/>
      <c r="U6109" s="20"/>
      <c r="V6109" s="534"/>
      <c r="W6109" s="534"/>
      <c r="Z6109" s="104"/>
    </row>
    <row r="6110" spans="1:26" s="751" customFormat="1" ht="24.75" customHeight="1" x14ac:dyDescent="0.15">
      <c r="A6110" s="8">
        <v>24</v>
      </c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14"/>
      <c r="U6110" s="20"/>
      <c r="V6110" s="534"/>
      <c r="W6110" s="534"/>
      <c r="Z6110" s="104"/>
    </row>
    <row r="6111" spans="1:26" s="751" customFormat="1" ht="24.75" customHeight="1" x14ac:dyDescent="0.15">
      <c r="A6111" s="8">
        <v>25</v>
      </c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14"/>
      <c r="U6111" s="20"/>
      <c r="V6111" s="534"/>
      <c r="W6111" s="534"/>
      <c r="Z6111" s="104"/>
    </row>
    <row r="6112" spans="1:26" s="751" customFormat="1" ht="24.75" customHeight="1" x14ac:dyDescent="0.15">
      <c r="A6112" s="8">
        <v>26</v>
      </c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14"/>
      <c r="U6112" s="20"/>
      <c r="V6112" s="534"/>
      <c r="W6112" s="534"/>
      <c r="Z6112" s="104"/>
    </row>
    <row r="6113" spans="1:27" s="751" customFormat="1" ht="24.75" customHeight="1" x14ac:dyDescent="0.15">
      <c r="A6113" s="8">
        <v>27</v>
      </c>
      <c r="B6113" s="4"/>
      <c r="C6113" s="4"/>
      <c r="D6113" s="4"/>
      <c r="E6113" s="4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14"/>
      <c r="U6113" s="20"/>
      <c r="V6113" s="534"/>
      <c r="W6113" s="534"/>
      <c r="Z6113" s="104"/>
    </row>
    <row r="6114" spans="1:27" s="751" customFormat="1" ht="24.75" customHeight="1" x14ac:dyDescent="0.15">
      <c r="A6114" s="8">
        <v>28</v>
      </c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14"/>
      <c r="U6114" s="20"/>
      <c r="V6114" s="534"/>
      <c r="W6114" s="534"/>
      <c r="Z6114" s="104"/>
    </row>
    <row r="6115" spans="1:27" s="751" customFormat="1" ht="24.75" customHeight="1" x14ac:dyDescent="0.15">
      <c r="A6115" s="8">
        <v>29</v>
      </c>
      <c r="B6115" s="4"/>
      <c r="C6115" s="4"/>
      <c r="D6115" s="4"/>
      <c r="E6115" s="4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14"/>
      <c r="U6115" s="20"/>
      <c r="V6115" s="534"/>
      <c r="W6115" s="534"/>
      <c r="Z6115" s="104"/>
    </row>
    <row r="6116" spans="1:27" s="751" customFormat="1" ht="24.75" customHeight="1" x14ac:dyDescent="0.15">
      <c r="A6116" s="44">
        <v>30</v>
      </c>
      <c r="B6116" s="45"/>
      <c r="C6116" s="45"/>
      <c r="D6116" s="45"/>
      <c r="E6116" s="45"/>
      <c r="F6116" s="45"/>
      <c r="G6116" s="45"/>
      <c r="H6116" s="45"/>
      <c r="I6116" s="45"/>
      <c r="J6116" s="45"/>
      <c r="K6116" s="45"/>
      <c r="L6116" s="45"/>
      <c r="M6116" s="45"/>
      <c r="N6116" s="45"/>
      <c r="O6116" s="45"/>
      <c r="P6116" s="45"/>
      <c r="Q6116" s="45"/>
      <c r="R6116" s="45"/>
      <c r="S6116" s="45"/>
      <c r="T6116" s="46"/>
      <c r="U6116" s="47"/>
      <c r="V6116" s="534"/>
      <c r="W6116" s="534"/>
      <c r="Z6116" s="104"/>
    </row>
    <row r="6117" spans="1:27" s="751" customFormat="1" ht="24.75" customHeight="1" x14ac:dyDescent="0.15">
      <c r="A6117" s="44">
        <v>31</v>
      </c>
      <c r="B6117" s="45"/>
      <c r="C6117" s="45"/>
      <c r="D6117" s="45"/>
      <c r="E6117" s="45"/>
      <c r="F6117" s="45"/>
      <c r="G6117" s="45"/>
      <c r="H6117" s="45"/>
      <c r="I6117" s="45"/>
      <c r="J6117" s="45"/>
      <c r="K6117" s="45"/>
      <c r="L6117" s="45"/>
      <c r="M6117" s="45"/>
      <c r="N6117" s="45"/>
      <c r="O6117" s="45"/>
      <c r="P6117" s="45"/>
      <c r="Q6117" s="45"/>
      <c r="R6117" s="45"/>
      <c r="S6117" s="45"/>
      <c r="T6117" s="46"/>
      <c r="U6117" s="47"/>
      <c r="V6117" s="534"/>
      <c r="W6117" s="534"/>
      <c r="Z6117" s="104"/>
    </row>
    <row r="6118" spans="1:27" s="751" customFormat="1" ht="24.75" customHeight="1" x14ac:dyDescent="0.15">
      <c r="A6118" s="44">
        <v>32</v>
      </c>
      <c r="B6118" s="45"/>
      <c r="C6118" s="45"/>
      <c r="D6118" s="45"/>
      <c r="E6118" s="45"/>
      <c r="F6118" s="45"/>
      <c r="G6118" s="45"/>
      <c r="H6118" s="45"/>
      <c r="I6118" s="45"/>
      <c r="J6118" s="45"/>
      <c r="K6118" s="45"/>
      <c r="L6118" s="45"/>
      <c r="M6118" s="45"/>
      <c r="N6118" s="45"/>
      <c r="O6118" s="45"/>
      <c r="P6118" s="45"/>
      <c r="Q6118" s="45"/>
      <c r="R6118" s="45"/>
      <c r="S6118" s="45"/>
      <c r="T6118" s="46"/>
      <c r="U6118" s="47"/>
      <c r="V6118" s="534"/>
      <c r="W6118" s="534"/>
      <c r="Z6118" s="104"/>
    </row>
    <row r="6119" spans="1:27" s="751" customFormat="1" ht="24.75" customHeight="1" thickBot="1" x14ac:dyDescent="0.2">
      <c r="A6119" s="44">
        <v>33</v>
      </c>
      <c r="B6119" s="45"/>
      <c r="C6119" s="45"/>
      <c r="D6119" s="45"/>
      <c r="E6119" s="45"/>
      <c r="F6119" s="45"/>
      <c r="G6119" s="45"/>
      <c r="H6119" s="45"/>
      <c r="I6119" s="45"/>
      <c r="J6119" s="45"/>
      <c r="K6119" s="45"/>
      <c r="L6119" s="45"/>
      <c r="M6119" s="45"/>
      <c r="N6119" s="45"/>
      <c r="O6119" s="45"/>
      <c r="P6119" s="45"/>
      <c r="Q6119" s="45"/>
      <c r="R6119" s="45"/>
      <c r="S6119" s="45"/>
      <c r="T6119" s="46"/>
      <c r="U6119" s="47"/>
      <c r="V6119" s="534"/>
      <c r="W6119" s="534"/>
      <c r="Z6119" s="104"/>
    </row>
    <row r="6120" spans="1:27" s="751" customFormat="1" ht="20.100000000000001" customHeight="1" thickBot="1" x14ac:dyDescent="0.2">
      <c r="A6120" s="1469" t="s">
        <v>1017</v>
      </c>
      <c r="B6120" s="1470"/>
      <c r="C6120" s="1491" t="s">
        <v>1019</v>
      </c>
      <c r="D6120" s="1492"/>
      <c r="E6120" s="1492"/>
      <c r="F6120" s="1493"/>
      <c r="G6120" s="584"/>
      <c r="H6120" s="601"/>
      <c r="I6120" s="601"/>
      <c r="J6120" s="601"/>
      <c r="K6120" s="601"/>
      <c r="L6120" s="601"/>
      <c r="M6120" s="601"/>
      <c r="N6120" s="601"/>
      <c r="O6120" s="601"/>
      <c r="P6120" s="601"/>
      <c r="Q6120" s="601"/>
      <c r="R6120" s="601"/>
      <c r="S6120" s="601"/>
      <c r="T6120" s="604"/>
      <c r="U6120" s="605"/>
      <c r="V6120" s="534"/>
      <c r="W6120" s="534"/>
      <c r="Z6120" s="104"/>
    </row>
    <row r="6121" spans="1:27" s="751" customFormat="1" ht="31.5" customHeight="1" thickBot="1" x14ac:dyDescent="0.2">
      <c r="A6121" s="1602" t="s">
        <v>48</v>
      </c>
      <c r="B6121" s="1603"/>
      <c r="C6121" s="1603"/>
      <c r="D6121" s="1603"/>
      <c r="E6121" s="1604"/>
      <c r="F6121" s="1" t="s">
        <v>1766</v>
      </c>
      <c r="G6121" s="1"/>
      <c r="H6121" s="1479" t="s">
        <v>8</v>
      </c>
      <c r="I6121" s="1480"/>
      <c r="J6121" s="1480"/>
      <c r="K6121" s="5" t="s">
        <v>9</v>
      </c>
      <c r="L6121" s="1457" t="s">
        <v>674</v>
      </c>
      <c r="M6121" s="1457"/>
      <c r="N6121" s="1458"/>
      <c r="O6121" s="1"/>
      <c r="P6121" s="6"/>
      <c r="Q6121" s="6"/>
      <c r="R6121" s="6"/>
      <c r="S6121" s="1"/>
      <c r="T6121" s="1524" t="s">
        <v>1134</v>
      </c>
      <c r="U6121" s="1525"/>
      <c r="V6121" s="34">
        <f>V6123/V6128</f>
        <v>1.5096618357487915E-2</v>
      </c>
      <c r="W6121" s="34">
        <f>W6123/W6128</f>
        <v>1.5096618357487912E-2</v>
      </c>
      <c r="X6121" s="678">
        <f>AVERAGE(V6121,W6121)</f>
        <v>1.5096618357487913E-2</v>
      </c>
      <c r="Y6121" s="637" t="s">
        <v>136</v>
      </c>
      <c r="Z6121" s="679">
        <f>ROUND(X6121*1440,0)/1440</f>
        <v>1.5277777777777777E-2</v>
      </c>
    </row>
    <row r="6122" spans="1:27" s="751" customFormat="1" ht="9" customHeight="1" thickBot="1" x14ac:dyDescent="0.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534"/>
      <c r="U6122" s="534"/>
      <c r="V6122" s="34">
        <f>B6130</f>
        <v>0.24305555555555555</v>
      </c>
      <c r="W6122" s="34">
        <f>C6127</f>
        <v>0.24305555555555555</v>
      </c>
      <c r="Y6122" s="104"/>
    </row>
    <row r="6123" spans="1:27" s="751" customFormat="1" ht="20.100000000000001" customHeight="1" thickBot="1" x14ac:dyDescent="0.2">
      <c r="A6123" s="1495" t="s">
        <v>12</v>
      </c>
      <c r="B6123" s="1483"/>
      <c r="C6123" s="1483" t="s">
        <v>43</v>
      </c>
      <c r="D6123" s="1483"/>
      <c r="E6123" s="1484"/>
      <c r="F6123" s="1453"/>
      <c r="G6123" s="1454"/>
      <c r="H6123" s="1454"/>
      <c r="I6123" s="1454"/>
      <c r="J6123" s="1454"/>
      <c r="K6123" s="1"/>
      <c r="L6123" s="1"/>
      <c r="M6123" s="1"/>
      <c r="N6123" s="1463" t="s">
        <v>13</v>
      </c>
      <c r="O6123" s="1464"/>
      <c r="P6123" s="1536">
        <f>MINUTE(Z6121)</f>
        <v>22</v>
      </c>
      <c r="Q6123" s="1537"/>
      <c r="R6123" s="1"/>
      <c r="S6123" s="7" t="s">
        <v>14</v>
      </c>
      <c r="T6123" s="1526">
        <v>4.9305555555555554E-2</v>
      </c>
      <c r="U6123" s="1527"/>
      <c r="V6123" s="34">
        <f>V6124-V6122</f>
        <v>0.69444444444444409</v>
      </c>
      <c r="W6123" s="34">
        <f>W6124-W6122</f>
        <v>0.69444444444444398</v>
      </c>
      <c r="Y6123" s="104"/>
    </row>
    <row r="6124" spans="1:27" s="751" customFormat="1" ht="9" customHeight="1" thickBot="1" x14ac:dyDescent="0.2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534"/>
      <c r="U6124" s="534"/>
      <c r="V6124" s="34">
        <f>M6132</f>
        <v>0.93749999999999967</v>
      </c>
      <c r="W6124" s="34">
        <f>N6127</f>
        <v>0.93749999999999956</v>
      </c>
      <c r="Y6124" s="104"/>
    </row>
    <row r="6125" spans="1:27" s="751" customFormat="1" ht="20.100000000000001" customHeight="1" x14ac:dyDescent="0.15">
      <c r="A6125" s="1499" t="s">
        <v>15</v>
      </c>
      <c r="B6125" s="1494">
        <v>1</v>
      </c>
      <c r="C6125" s="1494"/>
      <c r="D6125" s="1494">
        <v>2</v>
      </c>
      <c r="E6125" s="1494"/>
      <c r="F6125" s="1494">
        <v>3</v>
      </c>
      <c r="G6125" s="1494"/>
      <c r="H6125" s="1494">
        <v>4</v>
      </c>
      <c r="I6125" s="1494"/>
      <c r="J6125" s="1494">
        <v>5</v>
      </c>
      <c r="K6125" s="1494"/>
      <c r="L6125" s="1494">
        <v>6</v>
      </c>
      <c r="M6125" s="1494"/>
      <c r="N6125" s="1494">
        <v>7</v>
      </c>
      <c r="O6125" s="1494"/>
      <c r="P6125" s="1494">
        <v>8</v>
      </c>
      <c r="Q6125" s="1494"/>
      <c r="R6125" s="1494">
        <v>9</v>
      </c>
      <c r="S6125" s="1494"/>
      <c r="T6125" s="1501">
        <v>10</v>
      </c>
      <c r="U6125" s="1502"/>
      <c r="V6125" s="115"/>
      <c r="W6125" s="534"/>
      <c r="Y6125" s="104"/>
      <c r="AA6125" s="104"/>
    </row>
    <row r="6126" spans="1:27" s="751" customFormat="1" ht="20.100000000000001" customHeight="1" x14ac:dyDescent="0.15">
      <c r="A6126" s="1500"/>
      <c r="B6126" s="9" t="s">
        <v>8</v>
      </c>
      <c r="C6126" s="9" t="s">
        <v>49</v>
      </c>
      <c r="D6126" s="9" t="s">
        <v>8</v>
      </c>
      <c r="E6126" s="9" t="s">
        <v>49</v>
      </c>
      <c r="F6126" s="9" t="s">
        <v>8</v>
      </c>
      <c r="G6126" s="9" t="s">
        <v>49</v>
      </c>
      <c r="H6126" s="9" t="s">
        <v>8</v>
      </c>
      <c r="I6126" s="9" t="s">
        <v>49</v>
      </c>
      <c r="J6126" s="9" t="s">
        <v>8</v>
      </c>
      <c r="K6126" s="9" t="s">
        <v>49</v>
      </c>
      <c r="L6126" s="9" t="s">
        <v>8</v>
      </c>
      <c r="M6126" s="9" t="s">
        <v>49</v>
      </c>
      <c r="N6126" s="9" t="s">
        <v>8</v>
      </c>
      <c r="O6126" s="9" t="s">
        <v>49</v>
      </c>
      <c r="P6126" s="9" t="s">
        <v>8</v>
      </c>
      <c r="Q6126" s="9" t="s">
        <v>49</v>
      </c>
      <c r="R6126" s="9"/>
      <c r="S6126" s="9"/>
      <c r="T6126" s="10"/>
      <c r="U6126" s="16"/>
      <c r="V6126" s="534" t="s">
        <v>1057</v>
      </c>
      <c r="W6126" s="613" t="s">
        <v>1058</v>
      </c>
      <c r="Y6126" s="104"/>
      <c r="AA6126" s="104"/>
    </row>
    <row r="6127" spans="1:27" s="751" customFormat="1" ht="23.85" customHeight="1" x14ac:dyDescent="0.15">
      <c r="A6127" s="728">
        <v>1</v>
      </c>
      <c r="B6127" s="39"/>
      <c r="C6127" s="50">
        <v>0.24305555555555555</v>
      </c>
      <c r="D6127" s="784">
        <v>0.31111111111111112</v>
      </c>
      <c r="E6127" s="50">
        <v>0.3611111111111111</v>
      </c>
      <c r="F6127" s="50">
        <v>0.4375</v>
      </c>
      <c r="G6127" s="50">
        <v>0.48680555555555555</v>
      </c>
      <c r="H6127" s="50">
        <v>0.55972222222222201</v>
      </c>
      <c r="I6127" s="50">
        <v>0.60902777777777739</v>
      </c>
      <c r="J6127" s="50">
        <v>0.6819444444444438</v>
      </c>
      <c r="K6127" s="50">
        <v>0.73680555555555549</v>
      </c>
      <c r="L6127" s="50">
        <v>0.811805555555555</v>
      </c>
      <c r="M6127" s="50">
        <v>0.86111111111111105</v>
      </c>
      <c r="N6127" s="50">
        <v>0.93749999999999956</v>
      </c>
      <c r="O6127" s="50"/>
      <c r="P6127" s="776"/>
      <c r="Q6127" s="3"/>
      <c r="R6127" s="275"/>
      <c r="S6127" s="4"/>
      <c r="T6127" s="14"/>
      <c r="U6127" s="20"/>
      <c r="V6127" s="633">
        <f>COUNTA(B6127:U6159)</f>
        <v>92</v>
      </c>
      <c r="W6127" s="634">
        <f>V6127/6/2</f>
        <v>7.666666666666667</v>
      </c>
      <c r="AA6127" s="104" t="s">
        <v>17</v>
      </c>
    </row>
    <row r="6128" spans="1:27" s="751" customFormat="1" ht="23.85" customHeight="1" x14ac:dyDescent="0.15">
      <c r="A6128" s="728">
        <v>2</v>
      </c>
      <c r="B6128" s="264"/>
      <c r="C6128" s="105">
        <v>0.25694444444444442</v>
      </c>
      <c r="D6128" s="671">
        <v>0.32430555555555557</v>
      </c>
      <c r="E6128" s="105">
        <v>0.37638888888888888</v>
      </c>
      <c r="F6128" s="105">
        <v>0.45277777777777778</v>
      </c>
      <c r="G6128" s="105">
        <v>0.50208333333333333</v>
      </c>
      <c r="H6128" s="105">
        <v>0.57499999999999973</v>
      </c>
      <c r="I6128" s="105">
        <v>0.62499999999999956</v>
      </c>
      <c r="J6128" s="105">
        <v>0.69722222222222152</v>
      </c>
      <c r="K6128" s="105">
        <v>0.75277777777777777</v>
      </c>
      <c r="L6128" s="105">
        <v>0.82777777777777728</v>
      </c>
      <c r="M6128" s="105">
        <v>0.87638888888888877</v>
      </c>
      <c r="N6128" s="105"/>
      <c r="O6128" s="105"/>
      <c r="P6128" s="776"/>
      <c r="Q6128" s="3"/>
      <c r="R6128" s="275"/>
      <c r="S6128" s="4"/>
      <c r="T6128" s="14"/>
      <c r="U6128" s="20"/>
      <c r="V6128" s="23">
        <f>COUNTA(B6127:B6159,D6127:D6159,F6127:F6159,H6127:H6159,J6127:J6159,L6127:L6159,N6127:N6159,P6127:P6159,R6127:R6159,T6127:T6159)</f>
        <v>46</v>
      </c>
      <c r="W6128" s="23">
        <f>COUNTA(C6127:C6159,E6127:E6159,G6127:G6159,I6127:I6159,K6127:K6159,M6127:M6159,O6127:O6159,Q6127:Q6159,S6127:S6159,U6127:U6159)</f>
        <v>46</v>
      </c>
      <c r="Y6128" s="751">
        <f>(V6128+W6128)/2</f>
        <v>46</v>
      </c>
      <c r="AA6128" s="104"/>
    </row>
    <row r="6129" spans="1:27" s="751" customFormat="1" ht="23.85" customHeight="1" x14ac:dyDescent="0.15">
      <c r="A6129" s="728">
        <v>3</v>
      </c>
      <c r="B6129" s="106"/>
      <c r="C6129" s="105">
        <v>0.27083333333333331</v>
      </c>
      <c r="D6129" s="105">
        <v>0.34097222222222223</v>
      </c>
      <c r="E6129" s="105">
        <v>0.39305555555555555</v>
      </c>
      <c r="F6129" s="105">
        <v>0.46805555555555556</v>
      </c>
      <c r="G6129" s="105">
        <v>0.51736111111111105</v>
      </c>
      <c r="H6129" s="105">
        <v>0.59027777777777746</v>
      </c>
      <c r="I6129" s="105">
        <v>0.64097222222222183</v>
      </c>
      <c r="J6129" s="105">
        <v>0.71249999999999925</v>
      </c>
      <c r="K6129" s="105">
        <v>0.76875000000000004</v>
      </c>
      <c r="L6129" s="105">
        <v>0.84374999999999956</v>
      </c>
      <c r="M6129" s="105">
        <v>0.8916666666666665</v>
      </c>
      <c r="N6129" s="105"/>
      <c r="O6129" s="105"/>
      <c r="P6129" s="3"/>
      <c r="Q6129" s="3"/>
      <c r="R6129" s="785"/>
      <c r="S6129" s="785"/>
      <c r="T6129" s="14"/>
      <c r="U6129" s="20"/>
      <c r="V6129" s="534" t="s">
        <v>1051</v>
      </c>
      <c r="W6129" s="534" t="s">
        <v>1052</v>
      </c>
      <c r="Y6129" s="751" t="s">
        <v>1028</v>
      </c>
      <c r="AA6129" s="104"/>
    </row>
    <row r="6130" spans="1:27" s="751" customFormat="1" ht="23.85" customHeight="1" x14ac:dyDescent="0.15">
      <c r="A6130" s="728">
        <v>4</v>
      </c>
      <c r="B6130" s="106">
        <v>0.24305555555555555</v>
      </c>
      <c r="C6130" s="105">
        <v>0.28472222222222221</v>
      </c>
      <c r="D6130" s="105">
        <v>0.3576388888888889</v>
      </c>
      <c r="E6130" s="105">
        <v>0.40833333333333333</v>
      </c>
      <c r="F6130" s="105">
        <v>0.48333333333333334</v>
      </c>
      <c r="G6130" s="105">
        <v>0.53263888888888877</v>
      </c>
      <c r="H6130" s="105">
        <v>0.60555555555555518</v>
      </c>
      <c r="I6130" s="105">
        <v>0.65694444444444411</v>
      </c>
      <c r="J6130" s="105">
        <v>0.72916666666666596</v>
      </c>
      <c r="K6130" s="105">
        <v>0.78541666666666676</v>
      </c>
      <c r="L6130" s="105">
        <v>0.85972222222222183</v>
      </c>
      <c r="M6130" s="105">
        <v>0.90694444444444422</v>
      </c>
      <c r="N6130" s="105"/>
      <c r="O6130" s="105"/>
      <c r="P6130" s="3"/>
      <c r="Q6130" s="3"/>
      <c r="R6130" s="275"/>
      <c r="S6130" s="4"/>
      <c r="T6130" s="14"/>
      <c r="U6130" s="20"/>
      <c r="V6130" s="534"/>
      <c r="W6130" s="534"/>
      <c r="X6130" s="104"/>
      <c r="AA6130" s="104"/>
    </row>
    <row r="6131" spans="1:27" s="751" customFormat="1" ht="23.85" customHeight="1" x14ac:dyDescent="0.15">
      <c r="A6131" s="728">
        <v>5</v>
      </c>
      <c r="B6131" s="106">
        <v>0.2583333333333333</v>
      </c>
      <c r="C6131" s="105">
        <v>0.3</v>
      </c>
      <c r="D6131" s="105">
        <v>0.37430555555555556</v>
      </c>
      <c r="E6131" s="105">
        <v>0.4236111111111111</v>
      </c>
      <c r="F6131" s="105">
        <v>0.49861111111111112</v>
      </c>
      <c r="G6131" s="105">
        <v>0.5479166666666665</v>
      </c>
      <c r="H6131" s="105">
        <v>0.6208333333333329</v>
      </c>
      <c r="I6131" s="105">
        <v>0.67291666666666639</v>
      </c>
      <c r="J6131" s="105">
        <v>0.74583333333333268</v>
      </c>
      <c r="K6131" s="105">
        <v>0.80208333333333348</v>
      </c>
      <c r="L6131" s="105">
        <v>0.87569444444444411</v>
      </c>
      <c r="M6131" s="105">
        <v>0.92222222222222194</v>
      </c>
      <c r="N6131" s="105"/>
      <c r="O6131" s="105"/>
      <c r="P6131" s="3"/>
      <c r="Q6131" s="3"/>
      <c r="R6131" s="68"/>
      <c r="S6131" s="69"/>
      <c r="T6131" s="14"/>
      <c r="U6131" s="20"/>
      <c r="V6131" s="534"/>
      <c r="W6131" s="534"/>
      <c r="X6131" s="104"/>
      <c r="AA6131" s="104"/>
    </row>
    <row r="6132" spans="1:27" s="751" customFormat="1" ht="23.85" customHeight="1" x14ac:dyDescent="0.15">
      <c r="A6132" s="728">
        <v>6</v>
      </c>
      <c r="B6132" s="747">
        <v>0.27152777777777776</v>
      </c>
      <c r="C6132" s="3">
        <v>0.31527777777777777</v>
      </c>
      <c r="D6132" s="40">
        <v>0.39027777777777778</v>
      </c>
      <c r="E6132" s="3">
        <v>0.43958333333333333</v>
      </c>
      <c r="F6132" s="49">
        <v>0.51388888888888884</v>
      </c>
      <c r="G6132" s="3">
        <v>0.56319444444444422</v>
      </c>
      <c r="H6132" s="50">
        <v>0.63611111111111063</v>
      </c>
      <c r="I6132" s="3">
        <v>0.68888888888888866</v>
      </c>
      <c r="J6132" s="3">
        <v>0.7624999999999994</v>
      </c>
      <c r="K6132" s="3">
        <v>0.8173611111111112</v>
      </c>
      <c r="L6132" s="3">
        <v>0.89166666666666639</v>
      </c>
      <c r="M6132" s="3">
        <v>0.93749999999999967</v>
      </c>
      <c r="N6132" s="3"/>
      <c r="O6132" s="3"/>
      <c r="P6132" s="3"/>
      <c r="Q6132" s="3"/>
      <c r="R6132" s="68"/>
      <c r="S6132" s="69"/>
      <c r="T6132" s="14"/>
      <c r="U6132" s="20"/>
      <c r="V6132" s="61">
        <f>L6132-L6131</f>
        <v>1.5972222222222276E-2</v>
      </c>
      <c r="W6132" s="61">
        <f>M6129-M6128</f>
        <v>1.5277777777777724E-2</v>
      </c>
      <c r="X6132" s="104"/>
      <c r="AA6132" s="104"/>
    </row>
    <row r="6133" spans="1:27" s="751" customFormat="1" ht="23.85" customHeight="1" x14ac:dyDescent="0.15">
      <c r="A6133" s="728">
        <v>7</v>
      </c>
      <c r="B6133" s="43">
        <v>0.28472222222222221</v>
      </c>
      <c r="C6133" s="3">
        <v>0.33055555555555555</v>
      </c>
      <c r="D6133" s="40">
        <v>0.40625</v>
      </c>
      <c r="E6133" s="3">
        <v>0.45555555555555555</v>
      </c>
      <c r="F6133" s="49">
        <v>0.52916666666666656</v>
      </c>
      <c r="G6133" s="3">
        <v>0.57847222222222194</v>
      </c>
      <c r="H6133" s="50">
        <v>0.65138888888888835</v>
      </c>
      <c r="I6133" s="3">
        <v>0.70486111111111094</v>
      </c>
      <c r="J6133" s="3">
        <v>0.77916666666666612</v>
      </c>
      <c r="K6133" s="3">
        <v>0.83194444444444449</v>
      </c>
      <c r="L6133" s="3">
        <v>0.90694444444444411</v>
      </c>
      <c r="M6133" s="3"/>
      <c r="N6133" s="3"/>
      <c r="O6133" s="3"/>
      <c r="P6133" s="3"/>
      <c r="Q6133" s="3"/>
      <c r="R6133" s="68"/>
      <c r="S6133" s="69"/>
      <c r="T6133" s="14"/>
      <c r="U6133" s="20"/>
      <c r="V6133" s="61">
        <f>L6133-L6132</f>
        <v>1.5277777777777724E-2</v>
      </c>
      <c r="W6133" s="61">
        <f>M6130-M6129</f>
        <v>1.5277777777777724E-2</v>
      </c>
      <c r="X6133" s="104"/>
      <c r="AA6133" s="104" t="s">
        <v>17</v>
      </c>
    </row>
    <row r="6134" spans="1:27" s="751" customFormat="1" ht="23.85" customHeight="1" x14ac:dyDescent="0.15">
      <c r="A6134" s="728">
        <v>8</v>
      </c>
      <c r="B6134" s="43">
        <v>0.29791666666666666</v>
      </c>
      <c r="C6134" s="3">
        <v>0.34583333333333333</v>
      </c>
      <c r="D6134" s="40">
        <v>0.42222222222222222</v>
      </c>
      <c r="E6134" s="3">
        <v>0.47152777777777777</v>
      </c>
      <c r="F6134" s="49">
        <v>0.54444444444444429</v>
      </c>
      <c r="G6134" s="3">
        <v>0.59374999999999967</v>
      </c>
      <c r="H6134" s="50">
        <v>0.66666666666666607</v>
      </c>
      <c r="I6134" s="3">
        <v>0.72083333333333321</v>
      </c>
      <c r="J6134" s="3">
        <v>0.79583333333333284</v>
      </c>
      <c r="K6134" s="3">
        <v>0.84652777777777777</v>
      </c>
      <c r="L6134" s="3">
        <v>0.92222222222222183</v>
      </c>
      <c r="M6134" s="3"/>
      <c r="N6134" s="3"/>
      <c r="O6134" s="3"/>
      <c r="P6134" s="3"/>
      <c r="Q6134" s="3"/>
      <c r="R6134" s="68"/>
      <c r="S6134" s="69"/>
      <c r="T6134" s="14"/>
      <c r="U6134" s="20"/>
      <c r="V6134" s="61">
        <f>L6134-L6133</f>
        <v>1.5277777777777724E-2</v>
      </c>
      <c r="W6134" s="61">
        <f>M6131-M6130</f>
        <v>1.5277777777777724E-2</v>
      </c>
      <c r="X6134" s="104"/>
      <c r="AA6134" s="104" t="s">
        <v>17</v>
      </c>
    </row>
    <row r="6135" spans="1:27" s="751" customFormat="1" ht="23.85" customHeight="1" x14ac:dyDescent="0.15">
      <c r="A6135" s="728">
        <v>9</v>
      </c>
      <c r="B6135" s="3"/>
      <c r="C6135" s="3"/>
      <c r="D6135" s="40"/>
      <c r="E6135" s="3"/>
      <c r="F6135" s="49"/>
      <c r="G6135" s="3"/>
      <c r="H6135" s="50"/>
      <c r="I6135" s="3"/>
      <c r="J6135" s="3"/>
      <c r="K6135" s="3"/>
      <c r="L6135" s="3"/>
      <c r="M6135" s="3"/>
      <c r="N6135" s="3"/>
      <c r="O6135" s="3"/>
      <c r="P6135" s="3"/>
      <c r="Q6135" s="3"/>
      <c r="R6135" s="68"/>
      <c r="S6135" s="69"/>
      <c r="T6135" s="14"/>
      <c r="U6135" s="20"/>
      <c r="V6135" s="61">
        <f>N6127-L6134</f>
        <v>1.5277777777777724E-2</v>
      </c>
      <c r="W6135" s="61">
        <f>M6132-M6131</f>
        <v>1.5277777777777724E-2</v>
      </c>
      <c r="X6135" s="104"/>
      <c r="AA6135" s="104"/>
    </row>
    <row r="6136" spans="1:27" s="751" customFormat="1" ht="23.85" customHeight="1" x14ac:dyDescent="0.15">
      <c r="A6136" s="728">
        <v>10</v>
      </c>
      <c r="B6136" s="3"/>
      <c r="C6136" s="3"/>
      <c r="D6136" s="40"/>
      <c r="E6136" s="3"/>
      <c r="F6136" s="49"/>
      <c r="G6136" s="3"/>
      <c r="H6136" s="50"/>
      <c r="I6136" s="3"/>
      <c r="J6136" s="3"/>
      <c r="K6136" s="3"/>
      <c r="L6136" s="3"/>
      <c r="M6136" s="3"/>
      <c r="N6136" s="3"/>
      <c r="O6136" s="3"/>
      <c r="P6136" s="3"/>
      <c r="Q6136" s="3"/>
      <c r="R6136" s="68"/>
      <c r="S6136" s="69"/>
      <c r="T6136" s="14"/>
      <c r="U6136" s="20"/>
      <c r="V6136" s="61">
        <f>N6128-N6127</f>
        <v>-0.93749999999999956</v>
      </c>
      <c r="W6136" s="61">
        <f>M6133-M6132</f>
        <v>-0.93749999999999967</v>
      </c>
      <c r="X6136" s="104"/>
      <c r="AA6136" s="104"/>
    </row>
    <row r="6137" spans="1:27" s="751" customFormat="1" ht="23.85" customHeight="1" x14ac:dyDescent="0.15">
      <c r="A6137" s="728">
        <v>11</v>
      </c>
      <c r="B6137" s="3"/>
      <c r="C6137" s="3"/>
      <c r="D6137" s="40"/>
      <c r="E6137" s="3"/>
      <c r="F6137" s="49"/>
      <c r="G6137" s="3"/>
      <c r="H6137" s="50"/>
      <c r="I6137" s="3"/>
      <c r="J6137" s="3"/>
      <c r="K6137" s="3"/>
      <c r="L6137" s="3"/>
      <c r="M6137" s="3"/>
      <c r="N6137" s="3"/>
      <c r="O6137" s="3"/>
      <c r="P6137" s="3"/>
      <c r="Q6137" s="3"/>
      <c r="R6137" s="275"/>
      <c r="S6137" s="69"/>
      <c r="T6137" s="14"/>
      <c r="U6137" s="20"/>
      <c r="V6137" s="61"/>
      <c r="W6137" s="61"/>
      <c r="AA6137" s="104"/>
    </row>
    <row r="6138" spans="1:27" s="751" customFormat="1" ht="23.85" customHeight="1" x14ac:dyDescent="0.15">
      <c r="A6138" s="728">
        <v>12</v>
      </c>
      <c r="B6138" s="40"/>
      <c r="C6138" s="40"/>
      <c r="D6138" s="40"/>
      <c r="E6138" s="40"/>
      <c r="F6138" s="40"/>
      <c r="G6138" s="40"/>
      <c r="H6138" s="276"/>
      <c r="I6138" s="40"/>
      <c r="J6138" s="40"/>
      <c r="K6138" s="40"/>
      <c r="L6138" s="40"/>
      <c r="M6138" s="40"/>
      <c r="N6138" s="40"/>
      <c r="O6138" s="40"/>
      <c r="P6138" s="40"/>
      <c r="Q6138" s="40"/>
      <c r="R6138" s="68"/>
      <c r="S6138" s="69"/>
      <c r="T6138" s="14"/>
      <c r="U6138" s="20"/>
      <c r="V6138" s="61"/>
      <c r="W6138" s="534"/>
      <c r="AA6138" s="104"/>
    </row>
    <row r="6139" spans="1:27" s="751" customFormat="1" ht="23.85" customHeight="1" x14ac:dyDescent="0.15">
      <c r="A6139" s="728">
        <v>13</v>
      </c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40"/>
      <c r="O6139" s="40"/>
      <c r="P6139" s="40"/>
      <c r="Q6139" s="40"/>
      <c r="R6139" s="68"/>
      <c r="S6139" s="69"/>
      <c r="T6139" s="14"/>
      <c r="U6139" s="20"/>
      <c r="V6139" s="534"/>
      <c r="W6139" s="534"/>
      <c r="AA6139" s="104"/>
    </row>
    <row r="6140" spans="1:27" s="751" customFormat="1" ht="23.85" customHeight="1" x14ac:dyDescent="0.15">
      <c r="A6140" s="728">
        <v>14</v>
      </c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40"/>
      <c r="O6140" s="40"/>
      <c r="P6140" s="40"/>
      <c r="Q6140" s="40"/>
      <c r="R6140" s="68"/>
      <c r="S6140" s="69"/>
      <c r="T6140" s="14"/>
      <c r="U6140" s="20"/>
      <c r="V6140" s="534"/>
      <c r="W6140" s="534"/>
      <c r="Y6140" s="104"/>
    </row>
    <row r="6141" spans="1:27" s="751" customFormat="1" ht="23.85" customHeight="1" x14ac:dyDescent="0.15">
      <c r="A6141" s="728">
        <v>15</v>
      </c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40"/>
      <c r="O6141" s="40"/>
      <c r="P6141" s="40"/>
      <c r="Q6141" s="40"/>
      <c r="R6141" s="68"/>
      <c r="S6141" s="69"/>
      <c r="T6141" s="14"/>
      <c r="U6141" s="20"/>
      <c r="V6141" s="534"/>
      <c r="W6141" s="534"/>
      <c r="Y6141" s="104"/>
    </row>
    <row r="6142" spans="1:27" s="751" customFormat="1" ht="23.85" customHeight="1" x14ac:dyDescent="0.15">
      <c r="A6142" s="728">
        <v>16</v>
      </c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40"/>
      <c r="O6142" s="40"/>
      <c r="P6142" s="40"/>
      <c r="Q6142" s="40"/>
      <c r="R6142" s="68"/>
      <c r="S6142" s="69"/>
      <c r="T6142" s="14"/>
      <c r="U6142" s="20"/>
      <c r="V6142" s="534"/>
      <c r="W6142" s="534"/>
      <c r="Y6142" s="104"/>
    </row>
    <row r="6143" spans="1:27" s="751" customFormat="1" ht="23.85" customHeight="1" x14ac:dyDescent="0.15">
      <c r="A6143" s="728">
        <v>17</v>
      </c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40"/>
      <c r="O6143" s="40"/>
      <c r="P6143" s="40"/>
      <c r="Q6143" s="40"/>
      <c r="R6143" s="68"/>
      <c r="S6143" s="69"/>
      <c r="T6143" s="14"/>
      <c r="U6143" s="20"/>
      <c r="V6143" s="534"/>
      <c r="W6143" s="534"/>
      <c r="Y6143" s="104"/>
    </row>
    <row r="6144" spans="1:27" s="751" customFormat="1" ht="23.85" customHeight="1" x14ac:dyDescent="0.15">
      <c r="A6144" s="728">
        <v>18</v>
      </c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40"/>
      <c r="O6144" s="40"/>
      <c r="P6144" s="40"/>
      <c r="Q6144" s="40"/>
      <c r="R6144" s="68"/>
      <c r="S6144" s="69"/>
      <c r="T6144" s="14"/>
      <c r="U6144" s="20"/>
      <c r="V6144" s="534"/>
      <c r="W6144" s="534"/>
      <c r="Y6144" s="104"/>
    </row>
    <row r="6145" spans="1:25" s="751" customFormat="1" ht="23.85" customHeight="1" x14ac:dyDescent="0.15">
      <c r="A6145" s="8">
        <v>19</v>
      </c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40"/>
      <c r="O6145" s="40"/>
      <c r="P6145" s="40"/>
      <c r="Q6145" s="40"/>
      <c r="R6145" s="10"/>
      <c r="S6145" s="69"/>
      <c r="T6145" s="14"/>
      <c r="U6145" s="20"/>
      <c r="V6145" s="534"/>
      <c r="W6145" s="534"/>
      <c r="Y6145" s="104"/>
    </row>
    <row r="6146" spans="1:25" s="751" customFormat="1" ht="23.85" customHeight="1" x14ac:dyDescent="0.15">
      <c r="A6146" s="8">
        <v>20</v>
      </c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9"/>
      <c r="S6146" s="4"/>
      <c r="T6146" s="14"/>
      <c r="U6146" s="20"/>
      <c r="V6146" s="534"/>
      <c r="W6146" s="534"/>
      <c r="Y6146" s="104"/>
    </row>
    <row r="6147" spans="1:25" s="751" customFormat="1" ht="23.85" customHeight="1" x14ac:dyDescent="0.15">
      <c r="A6147" s="8">
        <v>21</v>
      </c>
      <c r="B6147" s="4"/>
      <c r="C6147" s="4"/>
      <c r="D6147" s="4"/>
      <c r="E6147" s="4"/>
      <c r="F6147" s="4"/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14"/>
      <c r="U6147" s="20"/>
      <c r="V6147" s="534"/>
      <c r="W6147" s="534"/>
      <c r="Y6147" s="104"/>
    </row>
    <row r="6148" spans="1:25" s="751" customFormat="1" ht="23.85" customHeight="1" x14ac:dyDescent="0.15">
      <c r="A6148" s="8">
        <v>22</v>
      </c>
      <c r="B6148" s="4"/>
      <c r="C6148" s="4"/>
      <c r="D6148" s="4"/>
      <c r="E6148" s="4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14"/>
      <c r="U6148" s="20"/>
      <c r="V6148" s="534"/>
      <c r="W6148" s="534"/>
      <c r="Y6148" s="104"/>
    </row>
    <row r="6149" spans="1:25" s="751" customFormat="1" ht="23.85" customHeight="1" x14ac:dyDescent="0.15">
      <c r="A6149" s="8">
        <v>23</v>
      </c>
      <c r="B6149" s="4"/>
      <c r="C6149" s="4"/>
      <c r="D6149" s="4"/>
      <c r="E6149" s="4"/>
      <c r="F6149" s="4"/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14"/>
      <c r="U6149" s="20"/>
      <c r="V6149" s="534"/>
      <c r="W6149" s="534"/>
      <c r="Y6149" s="104"/>
    </row>
    <row r="6150" spans="1:25" s="751" customFormat="1" ht="23.85" customHeight="1" x14ac:dyDescent="0.15">
      <c r="A6150" s="8">
        <v>24</v>
      </c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14"/>
      <c r="U6150" s="20"/>
      <c r="V6150" s="534"/>
      <c r="W6150" s="534"/>
      <c r="Y6150" s="104"/>
    </row>
    <row r="6151" spans="1:25" s="751" customFormat="1" ht="23.85" customHeight="1" x14ac:dyDescent="0.15">
      <c r="A6151" s="8">
        <v>25</v>
      </c>
      <c r="B6151" s="4"/>
      <c r="C6151" s="4"/>
      <c r="D6151" s="4"/>
      <c r="E6151" s="4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14"/>
      <c r="U6151" s="20"/>
      <c r="V6151" s="534"/>
      <c r="W6151" s="534"/>
      <c r="Y6151" s="104"/>
    </row>
    <row r="6152" spans="1:25" s="751" customFormat="1" ht="23.85" customHeight="1" x14ac:dyDescent="0.15">
      <c r="A6152" s="8">
        <v>26</v>
      </c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14"/>
      <c r="U6152" s="20"/>
      <c r="V6152" s="534"/>
      <c r="W6152" s="534"/>
      <c r="Y6152" s="104"/>
    </row>
    <row r="6153" spans="1:25" s="751" customFormat="1" ht="23.85" customHeight="1" x14ac:dyDescent="0.15">
      <c r="A6153" s="8">
        <v>27</v>
      </c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14"/>
      <c r="U6153" s="20"/>
      <c r="V6153" s="534"/>
      <c r="W6153" s="534"/>
      <c r="Y6153" s="104"/>
    </row>
    <row r="6154" spans="1:25" s="751" customFormat="1" ht="23.85" customHeight="1" x14ac:dyDescent="0.15">
      <c r="A6154" s="8">
        <v>28</v>
      </c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14"/>
      <c r="U6154" s="20"/>
      <c r="V6154" s="534"/>
      <c r="W6154" s="534"/>
      <c r="Y6154" s="104"/>
    </row>
    <row r="6155" spans="1:25" s="751" customFormat="1" ht="23.85" customHeight="1" x14ac:dyDescent="0.15">
      <c r="A6155" s="8">
        <v>29</v>
      </c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14"/>
      <c r="U6155" s="20"/>
      <c r="V6155" s="534"/>
      <c r="W6155" s="534"/>
      <c r="Y6155" s="104"/>
    </row>
    <row r="6156" spans="1:25" s="751" customFormat="1" ht="23.85" customHeight="1" x14ac:dyDescent="0.15">
      <c r="A6156" s="8">
        <v>30</v>
      </c>
      <c r="B6156" s="4"/>
      <c r="C6156" s="4"/>
      <c r="D6156" s="4"/>
      <c r="E6156" s="4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14"/>
      <c r="U6156" s="20"/>
      <c r="V6156" s="534"/>
      <c r="W6156" s="534"/>
      <c r="Y6156" s="104"/>
    </row>
    <row r="6157" spans="1:25" s="751" customFormat="1" ht="23.85" customHeight="1" x14ac:dyDescent="0.15">
      <c r="A6157" s="8">
        <v>31</v>
      </c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14"/>
      <c r="U6157" s="20"/>
      <c r="V6157" s="534"/>
      <c r="W6157" s="534"/>
      <c r="Y6157" s="104"/>
    </row>
    <row r="6158" spans="1:25" s="751" customFormat="1" ht="23.85" customHeight="1" x14ac:dyDescent="0.15">
      <c r="A6158" s="8">
        <v>32</v>
      </c>
      <c r="B6158" s="4"/>
      <c r="C6158" s="4"/>
      <c r="D6158" s="4"/>
      <c r="E6158" s="4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14"/>
      <c r="U6158" s="20"/>
      <c r="V6158" s="534"/>
      <c r="W6158" s="534"/>
      <c r="Y6158" s="104"/>
    </row>
    <row r="6159" spans="1:25" s="751" customFormat="1" ht="23.85" customHeight="1" thickBot="1" x14ac:dyDescent="0.2">
      <c r="A6159" s="11">
        <v>33</v>
      </c>
      <c r="B6159" s="12"/>
      <c r="C6159" s="12"/>
      <c r="D6159" s="12"/>
      <c r="E6159" s="12"/>
      <c r="F6159" s="12"/>
      <c r="G6159" s="12"/>
      <c r="H6159" s="12"/>
      <c r="I6159" s="12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31"/>
      <c r="U6159" s="32"/>
      <c r="V6159" s="534"/>
      <c r="W6159" s="534"/>
      <c r="Y6159" s="104"/>
    </row>
    <row r="6160" spans="1:25" s="751" customFormat="1" ht="20.100000000000001" customHeight="1" thickBot="1" x14ac:dyDescent="0.2">
      <c r="A6160" s="1522" t="s">
        <v>20</v>
      </c>
      <c r="B6160" s="1523"/>
      <c r="C6160" s="1491" t="s">
        <v>1019</v>
      </c>
      <c r="D6160" s="1492"/>
      <c r="E6160" s="1492"/>
      <c r="F6160" s="149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467"/>
      <c r="U6160" s="467"/>
      <c r="V6160" s="534"/>
      <c r="W6160" s="534"/>
      <c r="Y6160" s="104"/>
    </row>
    <row r="6161" spans="1:27" s="751" customFormat="1" ht="31.5" customHeight="1" thickBot="1" x14ac:dyDescent="0.2">
      <c r="A6161" s="1602" t="s">
        <v>48</v>
      </c>
      <c r="B6161" s="1603"/>
      <c r="C6161" s="1603"/>
      <c r="D6161" s="1603"/>
      <c r="E6161" s="1604"/>
      <c r="F6161" s="1" t="s">
        <v>1766</v>
      </c>
      <c r="G6161" s="1"/>
      <c r="H6161" s="1479" t="s">
        <v>8</v>
      </c>
      <c r="I6161" s="1480"/>
      <c r="J6161" s="1480"/>
      <c r="K6161" s="5" t="s">
        <v>9</v>
      </c>
      <c r="L6161" s="1457" t="s">
        <v>1135</v>
      </c>
      <c r="M6161" s="1457"/>
      <c r="N6161" s="1458"/>
      <c r="O6161" s="1"/>
      <c r="P6161" s="6"/>
      <c r="Q6161" s="6"/>
      <c r="R6161" s="6"/>
      <c r="S6161" s="1"/>
      <c r="T6161" s="1524" t="s">
        <v>1056</v>
      </c>
      <c r="U6161" s="1525"/>
      <c r="V6161" s="34">
        <f>V6163/V6168</f>
        <v>2.4801587301587318E-2</v>
      </c>
      <c r="W6161" s="34">
        <f>W6163/W6168</f>
        <v>2.4801587301587318E-2</v>
      </c>
      <c r="X6161" s="678">
        <f>AVERAGE(V6161,W6161)</f>
        <v>2.4801587301587318E-2</v>
      </c>
      <c r="Y6161" s="637" t="s">
        <v>1003</v>
      </c>
      <c r="Z6161" s="679">
        <f>ROUND(X6161*1440,0)/1440</f>
        <v>2.5000000000000001E-2</v>
      </c>
    </row>
    <row r="6162" spans="1:27" s="751" customFormat="1" ht="9" customHeight="1" thickBot="1" x14ac:dyDescent="0.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534"/>
      <c r="U6162" s="534"/>
      <c r="V6162" s="34">
        <f>B6169</f>
        <v>0.24305555555555555</v>
      </c>
      <c r="W6162" s="34">
        <f>C6167</f>
        <v>0.24305555555555555</v>
      </c>
      <c r="Y6162" s="104"/>
    </row>
    <row r="6163" spans="1:27" s="751" customFormat="1" ht="20.100000000000001" customHeight="1" thickBot="1" x14ac:dyDescent="0.2">
      <c r="A6163" s="1495" t="s">
        <v>12</v>
      </c>
      <c r="B6163" s="1483"/>
      <c r="C6163" s="1483" t="s">
        <v>43</v>
      </c>
      <c r="D6163" s="1483"/>
      <c r="E6163" s="1484"/>
      <c r="F6163" s="1453"/>
      <c r="G6163" s="1454"/>
      <c r="H6163" s="1454"/>
      <c r="I6163" s="1454"/>
      <c r="J6163" s="1454"/>
      <c r="K6163" s="1"/>
      <c r="L6163" s="1"/>
      <c r="M6163" s="1"/>
      <c r="N6163" s="1463" t="s">
        <v>13</v>
      </c>
      <c r="O6163" s="1464"/>
      <c r="P6163" s="1536">
        <f>MINUTE(Z6161)</f>
        <v>36</v>
      </c>
      <c r="Q6163" s="1537"/>
      <c r="R6163" s="1"/>
      <c r="S6163" s="7" t="s">
        <v>14</v>
      </c>
      <c r="T6163" s="1526">
        <v>4.9305555555555554E-2</v>
      </c>
      <c r="U6163" s="1527"/>
      <c r="V6163" s="34">
        <f>V6164-V6162</f>
        <v>0.69444444444444486</v>
      </c>
      <c r="W6163" s="34">
        <f>W6164-W6162</f>
        <v>0.69444444444444486</v>
      </c>
      <c r="Y6163" s="104"/>
    </row>
    <row r="6164" spans="1:27" s="751" customFormat="1" ht="9" customHeight="1" thickBot="1" x14ac:dyDescent="0.2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534"/>
      <c r="U6164" s="534"/>
      <c r="V6164" s="34">
        <f>L6171</f>
        <v>0.93750000000000044</v>
      </c>
      <c r="W6164" s="34">
        <f>M6169</f>
        <v>0.93750000000000044</v>
      </c>
      <c r="Y6164" s="104"/>
    </row>
    <row r="6165" spans="1:27" s="751" customFormat="1" ht="20.100000000000001" customHeight="1" x14ac:dyDescent="0.15">
      <c r="A6165" s="1499" t="s">
        <v>15</v>
      </c>
      <c r="B6165" s="1494">
        <v>1</v>
      </c>
      <c r="C6165" s="1494"/>
      <c r="D6165" s="1494">
        <v>2</v>
      </c>
      <c r="E6165" s="1494"/>
      <c r="F6165" s="1494">
        <v>3</v>
      </c>
      <c r="G6165" s="1494"/>
      <c r="H6165" s="1494">
        <v>4</v>
      </c>
      <c r="I6165" s="1494"/>
      <c r="J6165" s="1494">
        <v>5</v>
      </c>
      <c r="K6165" s="1494"/>
      <c r="L6165" s="1494">
        <v>6</v>
      </c>
      <c r="M6165" s="1494"/>
      <c r="N6165" s="1494">
        <v>7</v>
      </c>
      <c r="O6165" s="1494"/>
      <c r="P6165" s="1494">
        <v>8</v>
      </c>
      <c r="Q6165" s="1494"/>
      <c r="R6165" s="1494">
        <v>9</v>
      </c>
      <c r="S6165" s="1494"/>
      <c r="T6165" s="1501">
        <v>10</v>
      </c>
      <c r="U6165" s="1502"/>
      <c r="V6165" s="115"/>
      <c r="W6165" s="534"/>
      <c r="Y6165" s="104"/>
      <c r="AA6165" s="104"/>
    </row>
    <row r="6166" spans="1:27" s="751" customFormat="1" ht="20.100000000000001" customHeight="1" x14ac:dyDescent="0.15">
      <c r="A6166" s="1500"/>
      <c r="B6166" s="9" t="s">
        <v>8</v>
      </c>
      <c r="C6166" s="9" t="s">
        <v>49</v>
      </c>
      <c r="D6166" s="9" t="s">
        <v>8</v>
      </c>
      <c r="E6166" s="9" t="s">
        <v>49</v>
      </c>
      <c r="F6166" s="9" t="s">
        <v>8</v>
      </c>
      <c r="G6166" s="9" t="s">
        <v>49</v>
      </c>
      <c r="H6166" s="9" t="s">
        <v>8</v>
      </c>
      <c r="I6166" s="9" t="s">
        <v>49</v>
      </c>
      <c r="J6166" s="9" t="s">
        <v>8</v>
      </c>
      <c r="K6166" s="9" t="s">
        <v>49</v>
      </c>
      <c r="L6166" s="9" t="s">
        <v>8</v>
      </c>
      <c r="M6166" s="9" t="s">
        <v>49</v>
      </c>
      <c r="N6166" s="9" t="s">
        <v>8</v>
      </c>
      <c r="O6166" s="9" t="s">
        <v>49</v>
      </c>
      <c r="P6166" s="9" t="s">
        <v>8</v>
      </c>
      <c r="Q6166" s="9" t="s">
        <v>49</v>
      </c>
      <c r="R6166" s="9"/>
      <c r="S6166" s="9"/>
      <c r="T6166" s="10"/>
      <c r="U6166" s="16"/>
      <c r="V6166" s="534" t="s">
        <v>1057</v>
      </c>
      <c r="W6166" s="613" t="s">
        <v>1058</v>
      </c>
      <c r="Y6166" s="104"/>
      <c r="AA6166" s="104"/>
    </row>
    <row r="6167" spans="1:27" s="751" customFormat="1" ht="23.85" customHeight="1" x14ac:dyDescent="0.15">
      <c r="A6167" s="728">
        <v>1</v>
      </c>
      <c r="B6167" s="39"/>
      <c r="C6167" s="50">
        <v>0.24305555555555555</v>
      </c>
      <c r="D6167" s="50">
        <v>0.31736111111111115</v>
      </c>
      <c r="E6167" s="50">
        <v>0.36458333333333337</v>
      </c>
      <c r="F6167" s="50">
        <v>0.44375000000000014</v>
      </c>
      <c r="G6167" s="50">
        <v>0.49305555555555569</v>
      </c>
      <c r="H6167" s="50">
        <v>0.57291666666666685</v>
      </c>
      <c r="I6167" s="50">
        <v>0.62222222222222245</v>
      </c>
      <c r="J6167" s="50">
        <v>0.70277777777777806</v>
      </c>
      <c r="K6167" s="50">
        <v>0.75416666666666698</v>
      </c>
      <c r="L6167" s="50">
        <v>0.83472222222222259</v>
      </c>
      <c r="M6167" s="50">
        <v>0.88541666666666707</v>
      </c>
      <c r="N6167" s="50"/>
      <c r="O6167" s="50"/>
      <c r="P6167" s="776"/>
      <c r="Q6167" s="3"/>
      <c r="R6167" s="275"/>
      <c r="S6167" s="4"/>
      <c r="T6167" s="14"/>
      <c r="U6167" s="20"/>
      <c r="V6167" s="633">
        <f>COUNTA(B6167:U6199)</f>
        <v>56</v>
      </c>
      <c r="W6167" s="634">
        <f>V6167/6/2</f>
        <v>4.666666666666667</v>
      </c>
      <c r="AA6167" s="104" t="s">
        <v>17</v>
      </c>
    </row>
    <row r="6168" spans="1:27" s="751" customFormat="1" ht="23.85" customHeight="1" x14ac:dyDescent="0.15">
      <c r="A6168" s="728">
        <v>2</v>
      </c>
      <c r="B6168" s="264"/>
      <c r="C6168" s="105">
        <v>0.26527777777777778</v>
      </c>
      <c r="D6168" s="105">
        <v>0.34166666666666673</v>
      </c>
      <c r="E6168" s="105">
        <v>0.39027777777777783</v>
      </c>
      <c r="F6168" s="105">
        <v>0.46944444444444461</v>
      </c>
      <c r="G6168" s="105">
        <v>0.51875000000000016</v>
      </c>
      <c r="H6168" s="105">
        <v>0.59861111111111132</v>
      </c>
      <c r="I6168" s="105">
        <v>0.64861111111111136</v>
      </c>
      <c r="J6168" s="105">
        <v>0.72916666666666696</v>
      </c>
      <c r="K6168" s="105">
        <v>0.78055555555555589</v>
      </c>
      <c r="L6168" s="105">
        <v>0.86111111111111149</v>
      </c>
      <c r="M6168" s="105">
        <v>0.91111111111111154</v>
      </c>
      <c r="N6168" s="105"/>
      <c r="O6168" s="105"/>
      <c r="P6168" s="776"/>
      <c r="Q6168" s="3"/>
      <c r="R6168" s="275"/>
      <c r="S6168" s="4"/>
      <c r="T6168" s="14"/>
      <c r="U6168" s="20"/>
      <c r="V6168" s="23">
        <f>COUNTA(B6167:B6199,D6167:D6199,F6167:F6199,H6167:H6199,J6167:J6199,L6167:L6199,N6167:N6199,P6167:P6199,R6167:R6199,T6167:T6199)</f>
        <v>28</v>
      </c>
      <c r="W6168" s="23">
        <f>COUNTA(C6167:C6199,E6167:E6199,G6167:G6199,I6167:I6199,K6167:K6199,M6167:M6199,O6167:O6199,Q6167:Q6199,S6167:S6199,U6167:U6199)</f>
        <v>28</v>
      </c>
      <c r="Y6168" s="751">
        <f>(V6168+W6168)/2</f>
        <v>28</v>
      </c>
      <c r="AA6168" s="104" t="s">
        <v>17</v>
      </c>
    </row>
    <row r="6169" spans="1:27" s="751" customFormat="1" ht="23.85" customHeight="1" x14ac:dyDescent="0.15">
      <c r="A6169" s="728">
        <v>3</v>
      </c>
      <c r="B6169" s="106">
        <v>0.24305555555555555</v>
      </c>
      <c r="C6169" s="105">
        <v>0.28749999999999998</v>
      </c>
      <c r="D6169" s="105">
        <v>0.36666666666666675</v>
      </c>
      <c r="E6169" s="105">
        <v>0.4159722222222223</v>
      </c>
      <c r="F6169" s="105">
        <v>0.49513888888888907</v>
      </c>
      <c r="G6169" s="105">
        <v>0.54444444444444462</v>
      </c>
      <c r="H6169" s="105">
        <v>0.62430555555555578</v>
      </c>
      <c r="I6169" s="105">
        <v>0.67500000000000027</v>
      </c>
      <c r="J6169" s="105">
        <v>0.75555555555555587</v>
      </c>
      <c r="K6169" s="105">
        <v>0.8069444444444448</v>
      </c>
      <c r="L6169" s="105">
        <v>0.8875000000000004</v>
      </c>
      <c r="M6169" s="105">
        <v>0.93750000000000044</v>
      </c>
      <c r="N6169" s="105"/>
      <c r="O6169" s="105"/>
      <c r="P6169" s="3"/>
      <c r="Q6169" s="3"/>
      <c r="R6169" s="785"/>
      <c r="S6169" s="785"/>
      <c r="T6169" s="14"/>
      <c r="U6169" s="20"/>
      <c r="V6169" s="534" t="s">
        <v>1051</v>
      </c>
      <c r="W6169" s="534" t="s">
        <v>1052</v>
      </c>
      <c r="Y6169" s="751" t="s">
        <v>1028</v>
      </c>
      <c r="AA6169" s="104" t="s">
        <v>17</v>
      </c>
    </row>
    <row r="6170" spans="1:27" s="751" customFormat="1" ht="23.85" customHeight="1" x14ac:dyDescent="0.15">
      <c r="A6170" s="728">
        <v>4</v>
      </c>
      <c r="B6170" s="106">
        <v>0.26874999999999999</v>
      </c>
      <c r="C6170" s="105">
        <v>0.31319444444444444</v>
      </c>
      <c r="D6170" s="105">
        <v>0.39236111111111122</v>
      </c>
      <c r="E6170" s="105">
        <v>0.44166666666666676</v>
      </c>
      <c r="F6170" s="105">
        <v>0.52083333333333348</v>
      </c>
      <c r="G6170" s="105">
        <v>0.57013888888888908</v>
      </c>
      <c r="H6170" s="105">
        <v>0.65000000000000024</v>
      </c>
      <c r="I6170" s="105">
        <v>0.70138888888888917</v>
      </c>
      <c r="J6170" s="105">
        <v>0.78194444444444478</v>
      </c>
      <c r="K6170" s="105">
        <v>0.8333333333333337</v>
      </c>
      <c r="L6170" s="105">
        <v>0.91250000000000042</v>
      </c>
      <c r="M6170" s="105"/>
      <c r="N6170" s="105"/>
      <c r="O6170" s="105"/>
      <c r="P6170" s="3"/>
      <c r="Q6170" s="3"/>
      <c r="R6170" s="275"/>
      <c r="S6170" s="4"/>
      <c r="T6170" s="14"/>
      <c r="U6170" s="20"/>
      <c r="V6170" s="534"/>
      <c r="W6170" s="534"/>
      <c r="X6170" s="104"/>
      <c r="AA6170" s="104"/>
    </row>
    <row r="6171" spans="1:27" s="751" customFormat="1" ht="23.85" customHeight="1" x14ac:dyDescent="0.15">
      <c r="A6171" s="728">
        <v>5</v>
      </c>
      <c r="B6171" s="106">
        <v>0.29305555555555557</v>
      </c>
      <c r="C6171" s="105">
        <v>0.33888888888888891</v>
      </c>
      <c r="D6171" s="105">
        <v>0.41805555555555568</v>
      </c>
      <c r="E6171" s="105">
        <v>0.46736111111111123</v>
      </c>
      <c r="F6171" s="105">
        <v>0.54652777777777795</v>
      </c>
      <c r="G6171" s="105">
        <v>0.59583333333333355</v>
      </c>
      <c r="H6171" s="105">
        <v>0.67638888888888915</v>
      </c>
      <c r="I6171" s="105">
        <v>0.72777777777777808</v>
      </c>
      <c r="J6171" s="105">
        <v>0.80833333333333368</v>
      </c>
      <c r="K6171" s="105">
        <v>0.85972222222222261</v>
      </c>
      <c r="L6171" s="105">
        <v>0.93750000000000044</v>
      </c>
      <c r="M6171" s="105"/>
      <c r="N6171" s="105"/>
      <c r="O6171" s="105"/>
      <c r="P6171" s="3"/>
      <c r="Q6171" s="3"/>
      <c r="R6171" s="68"/>
      <c r="S6171" s="69"/>
      <c r="T6171" s="14"/>
      <c r="U6171" s="20"/>
      <c r="V6171" s="534"/>
      <c r="W6171" s="534"/>
      <c r="X6171" s="104"/>
      <c r="AA6171" s="104"/>
    </row>
    <row r="6172" spans="1:27" s="751" customFormat="1" ht="23.85" customHeight="1" x14ac:dyDescent="0.15">
      <c r="A6172" s="728">
        <v>6</v>
      </c>
      <c r="B6172" s="3"/>
      <c r="C6172" s="3"/>
      <c r="D6172" s="40"/>
      <c r="E6172" s="3"/>
      <c r="F6172" s="49"/>
      <c r="G6172" s="3"/>
      <c r="H6172" s="50"/>
      <c r="I6172" s="3"/>
      <c r="J6172" s="3"/>
      <c r="K6172" s="3"/>
      <c r="L6172" s="3"/>
      <c r="M6172" s="3"/>
      <c r="N6172" s="3"/>
      <c r="O6172" s="3"/>
      <c r="P6172" s="3"/>
      <c r="Q6172" s="3"/>
      <c r="R6172" s="68"/>
      <c r="S6172" s="69"/>
      <c r="T6172" s="14"/>
      <c r="U6172" s="20"/>
      <c r="V6172" s="61">
        <f>L6170-L6169</f>
        <v>2.5000000000000022E-2</v>
      </c>
      <c r="W6172" s="61">
        <f>M6168-M6167</f>
        <v>2.5694444444444464E-2</v>
      </c>
      <c r="X6172" s="104"/>
      <c r="AA6172" s="104"/>
    </row>
    <row r="6173" spans="1:27" s="751" customFormat="1" ht="23.85" customHeight="1" x14ac:dyDescent="0.15">
      <c r="A6173" s="728">
        <v>7</v>
      </c>
      <c r="B6173" s="3"/>
      <c r="C6173" s="3"/>
      <c r="D6173" s="40"/>
      <c r="E6173" s="3"/>
      <c r="F6173" s="49"/>
      <c r="G6173" s="3"/>
      <c r="H6173" s="50"/>
      <c r="I6173" s="3"/>
      <c r="J6173" s="3"/>
      <c r="K6173" s="3"/>
      <c r="L6173" s="3"/>
      <c r="M6173" s="3"/>
      <c r="N6173" s="3"/>
      <c r="O6173" s="3"/>
      <c r="P6173" s="3"/>
      <c r="Q6173" s="3"/>
      <c r="R6173" s="68"/>
      <c r="S6173" s="69"/>
      <c r="T6173" s="14"/>
      <c r="U6173" s="20"/>
      <c r="V6173" s="61">
        <f>L6171-L6170</f>
        <v>2.5000000000000022E-2</v>
      </c>
      <c r="W6173" s="61">
        <f>M6168-M6167</f>
        <v>2.5694444444444464E-2</v>
      </c>
      <c r="X6173" s="104"/>
      <c r="AA6173" s="104"/>
    </row>
    <row r="6174" spans="1:27" s="751" customFormat="1" ht="23.85" customHeight="1" x14ac:dyDescent="0.15">
      <c r="A6174" s="728">
        <v>8</v>
      </c>
      <c r="B6174" s="3"/>
      <c r="C6174" s="3"/>
      <c r="D6174" s="40"/>
      <c r="E6174" s="3"/>
      <c r="F6174" s="49"/>
      <c r="G6174" s="3"/>
      <c r="H6174" s="50"/>
      <c r="I6174" s="3"/>
      <c r="J6174" s="3"/>
      <c r="K6174" s="3"/>
      <c r="L6174" s="3"/>
      <c r="M6174" s="3"/>
      <c r="N6174" s="3"/>
      <c r="O6174" s="3"/>
      <c r="P6174" s="3"/>
      <c r="Q6174" s="3"/>
      <c r="R6174" s="68"/>
      <c r="S6174" s="69"/>
      <c r="T6174" s="14"/>
      <c r="U6174" s="20"/>
      <c r="V6174" s="61">
        <f>L6172-L6171</f>
        <v>-0.93750000000000044</v>
      </c>
      <c r="W6174" s="61">
        <f>M6169-M6168</f>
        <v>2.6388888888888906E-2</v>
      </c>
      <c r="X6174" s="104"/>
      <c r="AA6174" s="104"/>
    </row>
    <row r="6175" spans="1:27" s="751" customFormat="1" ht="23.85" customHeight="1" x14ac:dyDescent="0.15">
      <c r="A6175" s="728">
        <v>9</v>
      </c>
      <c r="B6175" s="3"/>
      <c r="C6175" s="3"/>
      <c r="D6175" s="40"/>
      <c r="E6175" s="3"/>
      <c r="F6175" s="49"/>
      <c r="G6175" s="3"/>
      <c r="H6175" s="50"/>
      <c r="I6175" s="3"/>
      <c r="J6175" s="3"/>
      <c r="K6175" s="3"/>
      <c r="L6175" s="3"/>
      <c r="M6175" s="3"/>
      <c r="N6175" s="3"/>
      <c r="O6175" s="3"/>
      <c r="P6175" s="3"/>
      <c r="Q6175" s="3"/>
      <c r="R6175" s="68"/>
      <c r="S6175" s="69"/>
      <c r="T6175" s="14"/>
      <c r="U6175" s="20"/>
      <c r="V6175" s="61"/>
      <c r="W6175" s="61"/>
      <c r="X6175" s="104"/>
      <c r="AA6175" s="104"/>
    </row>
    <row r="6176" spans="1:27" s="751" customFormat="1" ht="23.85" customHeight="1" x14ac:dyDescent="0.15">
      <c r="A6176" s="728">
        <v>10</v>
      </c>
      <c r="B6176" s="3"/>
      <c r="C6176" s="3"/>
      <c r="D6176" s="40"/>
      <c r="E6176" s="3"/>
      <c r="F6176" s="49"/>
      <c r="G6176" s="3"/>
      <c r="H6176" s="50"/>
      <c r="I6176" s="3"/>
      <c r="J6176" s="3"/>
      <c r="K6176" s="3"/>
      <c r="L6176" s="3"/>
      <c r="M6176" s="3"/>
      <c r="N6176" s="3"/>
      <c r="O6176" s="3"/>
      <c r="P6176" s="3"/>
      <c r="Q6176" s="3"/>
      <c r="R6176" s="68"/>
      <c r="S6176" s="69"/>
      <c r="T6176" s="14"/>
      <c r="U6176" s="20"/>
      <c r="V6176" s="61"/>
      <c r="W6176" s="61"/>
      <c r="X6176" s="104"/>
      <c r="AA6176" s="104"/>
    </row>
    <row r="6177" spans="1:27" s="751" customFormat="1" ht="23.85" customHeight="1" x14ac:dyDescent="0.15">
      <c r="A6177" s="728">
        <v>11</v>
      </c>
      <c r="B6177" s="3"/>
      <c r="C6177" s="3"/>
      <c r="D6177" s="40"/>
      <c r="E6177" s="3"/>
      <c r="F6177" s="49"/>
      <c r="G6177" s="3"/>
      <c r="H6177" s="50"/>
      <c r="I6177" s="3"/>
      <c r="J6177" s="3"/>
      <c r="K6177" s="3"/>
      <c r="L6177" s="3"/>
      <c r="M6177" s="3"/>
      <c r="N6177" s="3"/>
      <c r="O6177" s="3"/>
      <c r="P6177" s="3"/>
      <c r="Q6177" s="3"/>
      <c r="R6177" s="275"/>
      <c r="S6177" s="69"/>
      <c r="T6177" s="14"/>
      <c r="U6177" s="20"/>
      <c r="V6177" s="61"/>
      <c r="W6177" s="61"/>
      <c r="AA6177" s="104"/>
    </row>
    <row r="6178" spans="1:27" s="751" customFormat="1" ht="23.85" customHeight="1" x14ac:dyDescent="0.15">
      <c r="A6178" s="728">
        <v>12</v>
      </c>
      <c r="B6178" s="40"/>
      <c r="C6178" s="40"/>
      <c r="D6178" s="40"/>
      <c r="E6178" s="40"/>
      <c r="F6178" s="40"/>
      <c r="G6178" s="40"/>
      <c r="H6178" s="276"/>
      <c r="I6178" s="40"/>
      <c r="J6178" s="40"/>
      <c r="K6178" s="40"/>
      <c r="L6178" s="40"/>
      <c r="M6178" s="40"/>
      <c r="N6178" s="40"/>
      <c r="O6178" s="40"/>
      <c r="P6178" s="40"/>
      <c r="Q6178" s="40"/>
      <c r="R6178" s="68"/>
      <c r="S6178" s="69"/>
      <c r="T6178" s="14"/>
      <c r="U6178" s="20"/>
      <c r="V6178" s="61"/>
      <c r="W6178" s="534"/>
      <c r="AA6178" s="104"/>
    </row>
    <row r="6179" spans="1:27" s="751" customFormat="1" ht="23.85" customHeight="1" x14ac:dyDescent="0.15">
      <c r="A6179" s="728">
        <v>13</v>
      </c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40"/>
      <c r="O6179" s="40"/>
      <c r="P6179" s="40"/>
      <c r="Q6179" s="40"/>
      <c r="R6179" s="68"/>
      <c r="S6179" s="69"/>
      <c r="T6179" s="14"/>
      <c r="U6179" s="20"/>
      <c r="V6179" s="534"/>
      <c r="W6179" s="534"/>
      <c r="AA6179" s="104"/>
    </row>
    <row r="6180" spans="1:27" s="751" customFormat="1" ht="23.85" customHeight="1" x14ac:dyDescent="0.15">
      <c r="A6180" s="728">
        <v>14</v>
      </c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40"/>
      <c r="O6180" s="40"/>
      <c r="P6180" s="40"/>
      <c r="Q6180" s="40"/>
      <c r="R6180" s="68"/>
      <c r="S6180" s="69"/>
      <c r="T6180" s="14"/>
      <c r="U6180" s="20"/>
      <c r="V6180" s="534"/>
      <c r="W6180" s="534"/>
      <c r="Y6180" s="104"/>
    </row>
    <row r="6181" spans="1:27" s="751" customFormat="1" ht="23.85" customHeight="1" x14ac:dyDescent="0.15">
      <c r="A6181" s="728">
        <v>15</v>
      </c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40"/>
      <c r="O6181" s="40"/>
      <c r="P6181" s="40"/>
      <c r="Q6181" s="40"/>
      <c r="R6181" s="68"/>
      <c r="S6181" s="69"/>
      <c r="T6181" s="14"/>
      <c r="U6181" s="20"/>
      <c r="V6181" s="534"/>
      <c r="W6181" s="534"/>
      <c r="Y6181" s="104"/>
    </row>
    <row r="6182" spans="1:27" s="751" customFormat="1" ht="23.85" customHeight="1" x14ac:dyDescent="0.15">
      <c r="A6182" s="728">
        <v>16</v>
      </c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40"/>
      <c r="O6182" s="40"/>
      <c r="P6182" s="40"/>
      <c r="Q6182" s="40"/>
      <c r="R6182" s="68"/>
      <c r="S6182" s="69"/>
      <c r="T6182" s="14"/>
      <c r="U6182" s="20"/>
      <c r="V6182" s="534"/>
      <c r="W6182" s="534"/>
      <c r="Y6182" s="104"/>
    </row>
    <row r="6183" spans="1:27" s="751" customFormat="1" ht="23.85" customHeight="1" x14ac:dyDescent="0.15">
      <c r="A6183" s="728">
        <v>17</v>
      </c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40"/>
      <c r="O6183" s="40"/>
      <c r="P6183" s="40"/>
      <c r="Q6183" s="40"/>
      <c r="R6183" s="68"/>
      <c r="S6183" s="69"/>
      <c r="T6183" s="14"/>
      <c r="U6183" s="20"/>
      <c r="V6183" s="534"/>
      <c r="W6183" s="534"/>
      <c r="Y6183" s="104"/>
    </row>
    <row r="6184" spans="1:27" s="751" customFormat="1" ht="23.85" customHeight="1" x14ac:dyDescent="0.15">
      <c r="A6184" s="728">
        <v>18</v>
      </c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40"/>
      <c r="O6184" s="40"/>
      <c r="P6184" s="40"/>
      <c r="Q6184" s="40"/>
      <c r="R6184" s="68"/>
      <c r="S6184" s="69"/>
      <c r="T6184" s="14"/>
      <c r="U6184" s="20"/>
      <c r="V6184" s="534"/>
      <c r="W6184" s="534"/>
      <c r="Y6184" s="104"/>
    </row>
    <row r="6185" spans="1:27" s="751" customFormat="1" ht="23.85" customHeight="1" x14ac:dyDescent="0.15">
      <c r="A6185" s="8">
        <v>19</v>
      </c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40"/>
      <c r="O6185" s="40"/>
      <c r="P6185" s="40"/>
      <c r="Q6185" s="40"/>
      <c r="R6185" s="10"/>
      <c r="S6185" s="69"/>
      <c r="T6185" s="14"/>
      <c r="U6185" s="20"/>
      <c r="V6185" s="534"/>
      <c r="W6185" s="534"/>
      <c r="Y6185" s="104"/>
    </row>
    <row r="6186" spans="1:27" s="751" customFormat="1" ht="23.85" customHeight="1" x14ac:dyDescent="0.15">
      <c r="A6186" s="8">
        <v>20</v>
      </c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9"/>
      <c r="S6186" s="4"/>
      <c r="T6186" s="14"/>
      <c r="U6186" s="20"/>
      <c r="V6186" s="534"/>
      <c r="W6186" s="534"/>
      <c r="Y6186" s="104"/>
    </row>
    <row r="6187" spans="1:27" s="751" customFormat="1" ht="23.85" customHeight="1" x14ac:dyDescent="0.15">
      <c r="A6187" s="8">
        <v>21</v>
      </c>
      <c r="B6187" s="4"/>
      <c r="C6187" s="4"/>
      <c r="D6187" s="4"/>
      <c r="E6187" s="4"/>
      <c r="F6187" s="4"/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14"/>
      <c r="U6187" s="20"/>
      <c r="V6187" s="534"/>
      <c r="W6187" s="534"/>
      <c r="Y6187" s="104"/>
    </row>
    <row r="6188" spans="1:27" s="751" customFormat="1" ht="23.85" customHeight="1" x14ac:dyDescent="0.15">
      <c r="A6188" s="8">
        <v>22</v>
      </c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14"/>
      <c r="U6188" s="20"/>
      <c r="V6188" s="534"/>
      <c r="W6188" s="534"/>
      <c r="Y6188" s="104"/>
    </row>
    <row r="6189" spans="1:27" s="751" customFormat="1" ht="23.85" customHeight="1" x14ac:dyDescent="0.15">
      <c r="A6189" s="8">
        <v>23</v>
      </c>
      <c r="B6189" s="4"/>
      <c r="C6189" s="4"/>
      <c r="D6189" s="4"/>
      <c r="E6189" s="4"/>
      <c r="F6189" s="4"/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14"/>
      <c r="U6189" s="20"/>
      <c r="V6189" s="534"/>
      <c r="W6189" s="534"/>
      <c r="Y6189" s="104"/>
    </row>
    <row r="6190" spans="1:27" s="751" customFormat="1" ht="23.85" customHeight="1" x14ac:dyDescent="0.15">
      <c r="A6190" s="8">
        <v>24</v>
      </c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14"/>
      <c r="U6190" s="20"/>
      <c r="V6190" s="534"/>
      <c r="W6190" s="534"/>
      <c r="Y6190" s="104"/>
    </row>
    <row r="6191" spans="1:27" s="751" customFormat="1" ht="23.85" customHeight="1" x14ac:dyDescent="0.15">
      <c r="A6191" s="8">
        <v>25</v>
      </c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14"/>
      <c r="U6191" s="20"/>
      <c r="V6191" s="534"/>
      <c r="W6191" s="534"/>
      <c r="Y6191" s="104"/>
    </row>
    <row r="6192" spans="1:27" s="751" customFormat="1" ht="23.85" customHeight="1" x14ac:dyDescent="0.15">
      <c r="A6192" s="8">
        <v>26</v>
      </c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14"/>
      <c r="U6192" s="20"/>
      <c r="V6192" s="534"/>
      <c r="W6192" s="534"/>
      <c r="Y6192" s="104"/>
    </row>
    <row r="6193" spans="1:35" s="751" customFormat="1" ht="23.85" customHeight="1" x14ac:dyDescent="0.15">
      <c r="A6193" s="8">
        <v>27</v>
      </c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14"/>
      <c r="U6193" s="20"/>
      <c r="V6193" s="534"/>
      <c r="W6193" s="534"/>
      <c r="Y6193" s="104"/>
    </row>
    <row r="6194" spans="1:35" s="751" customFormat="1" ht="23.85" customHeight="1" x14ac:dyDescent="0.15">
      <c r="A6194" s="8">
        <v>28</v>
      </c>
      <c r="B6194" s="4"/>
      <c r="C6194" s="4"/>
      <c r="D6194" s="4"/>
      <c r="E6194" s="4"/>
      <c r="F6194" s="4"/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14"/>
      <c r="U6194" s="20"/>
      <c r="V6194" s="534"/>
      <c r="W6194" s="534"/>
      <c r="Y6194" s="104"/>
    </row>
    <row r="6195" spans="1:35" s="751" customFormat="1" ht="23.85" customHeight="1" x14ac:dyDescent="0.15">
      <c r="A6195" s="8">
        <v>29</v>
      </c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14"/>
      <c r="U6195" s="20"/>
      <c r="V6195" s="534"/>
      <c r="W6195" s="534"/>
      <c r="Y6195" s="104"/>
    </row>
    <row r="6196" spans="1:35" s="751" customFormat="1" ht="23.85" customHeight="1" x14ac:dyDescent="0.15">
      <c r="A6196" s="8">
        <v>30</v>
      </c>
      <c r="B6196" s="4"/>
      <c r="C6196" s="4"/>
      <c r="D6196" s="4"/>
      <c r="E6196" s="4"/>
      <c r="F6196" s="4"/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14"/>
      <c r="U6196" s="20"/>
      <c r="V6196" s="534"/>
      <c r="W6196" s="534"/>
      <c r="Y6196" s="104"/>
    </row>
    <row r="6197" spans="1:35" s="751" customFormat="1" ht="23.85" customHeight="1" x14ac:dyDescent="0.15">
      <c r="A6197" s="8">
        <v>31</v>
      </c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14"/>
      <c r="U6197" s="20"/>
      <c r="V6197" s="534"/>
      <c r="W6197" s="534"/>
      <c r="Y6197" s="104"/>
    </row>
    <row r="6198" spans="1:35" s="751" customFormat="1" ht="23.85" customHeight="1" x14ac:dyDescent="0.15">
      <c r="A6198" s="8">
        <v>32</v>
      </c>
      <c r="B6198" s="4"/>
      <c r="C6198" s="4"/>
      <c r="D6198" s="4"/>
      <c r="E6198" s="4"/>
      <c r="F6198" s="4"/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14"/>
      <c r="U6198" s="20"/>
      <c r="V6198" s="534"/>
      <c r="W6198" s="534"/>
      <c r="Y6198" s="104"/>
    </row>
    <row r="6199" spans="1:35" s="751" customFormat="1" ht="23.85" customHeight="1" thickBot="1" x14ac:dyDescent="0.2">
      <c r="A6199" s="11">
        <v>33</v>
      </c>
      <c r="B6199" s="12"/>
      <c r="C6199" s="12"/>
      <c r="D6199" s="12"/>
      <c r="E6199" s="12"/>
      <c r="F6199" s="12"/>
      <c r="G6199" s="12"/>
      <c r="H6199" s="12"/>
      <c r="I6199" s="12"/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31"/>
      <c r="U6199" s="32"/>
      <c r="V6199" s="534"/>
      <c r="W6199" s="534"/>
      <c r="Y6199" s="104"/>
    </row>
    <row r="6200" spans="1:35" s="751" customFormat="1" ht="20.100000000000001" customHeight="1" thickBot="1" x14ac:dyDescent="0.2">
      <c r="A6200" s="1522" t="s">
        <v>20</v>
      </c>
      <c r="B6200" s="1523"/>
      <c r="C6200" s="1491" t="s">
        <v>1019</v>
      </c>
      <c r="D6200" s="1492"/>
      <c r="E6200" s="1492"/>
      <c r="F6200" s="149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467"/>
      <c r="U6200" s="467"/>
      <c r="V6200" s="534"/>
      <c r="W6200" s="534"/>
      <c r="Y6200" s="104"/>
    </row>
    <row r="6201" spans="1:35" s="2" customFormat="1" ht="31.5" customHeight="1" thickBot="1" x14ac:dyDescent="0.2">
      <c r="A6201" s="1602" t="s">
        <v>1525</v>
      </c>
      <c r="B6201" s="1603"/>
      <c r="C6201" s="1603"/>
      <c r="D6201" s="1603"/>
      <c r="E6201" s="1604"/>
      <c r="F6201" s="1" t="s">
        <v>1766</v>
      </c>
      <c r="G6201" s="1"/>
      <c r="H6201" s="1479" t="s">
        <v>1526</v>
      </c>
      <c r="I6201" s="1480"/>
      <c r="J6201" s="1480"/>
      <c r="K6201" s="5" t="s">
        <v>9</v>
      </c>
      <c r="L6201" s="1457" t="s">
        <v>1527</v>
      </c>
      <c r="M6201" s="1457"/>
      <c r="N6201" s="1458"/>
      <c r="O6201" s="1"/>
      <c r="P6201" s="6"/>
      <c r="Q6201" s="6"/>
      <c r="R6201" s="6"/>
      <c r="S6201" s="1"/>
      <c r="T6201" s="1467" t="s">
        <v>11</v>
      </c>
      <c r="U6201" s="1468"/>
      <c r="V6201" s="34">
        <f>V6203/V6208</f>
        <v>1.5940656565656564E-2</v>
      </c>
      <c r="W6201" s="34">
        <f>W6203/W6208</f>
        <v>1.6699735449735451E-2</v>
      </c>
      <c r="X6201" s="678">
        <f>AVERAGE(V6201,W6201)</f>
        <v>1.6320196007696006E-2</v>
      </c>
      <c r="Y6201" s="637" t="s">
        <v>1441</v>
      </c>
      <c r="Z6201" s="381">
        <f>ROUND(X6201*1440,0)/1440</f>
        <v>1.6666666666666666E-2</v>
      </c>
    </row>
    <row r="6202" spans="1:35" s="2" customFormat="1" ht="9" customHeight="1" thickBot="1" x14ac:dyDescent="0.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534"/>
      <c r="U6202" s="534"/>
      <c r="V6202" s="34">
        <v>0.23611111111111113</v>
      </c>
      <c r="W6202" s="34">
        <v>0.24305555555555555</v>
      </c>
      <c r="Y6202" s="104"/>
      <c r="Z6202" s="104"/>
    </row>
    <row r="6203" spans="1:35" s="2" customFormat="1" ht="19.5" customHeight="1" thickBot="1" x14ac:dyDescent="0.2">
      <c r="A6203" s="1495" t="s">
        <v>12</v>
      </c>
      <c r="B6203" s="1483"/>
      <c r="C6203" s="1483" t="s">
        <v>1000</v>
      </c>
      <c r="D6203" s="1483"/>
      <c r="E6203" s="1484"/>
      <c r="F6203" s="1453"/>
      <c r="G6203" s="1454"/>
      <c r="H6203" s="1454"/>
      <c r="I6203" s="1454"/>
      <c r="J6203" s="1454"/>
      <c r="K6203" s="1"/>
      <c r="L6203" s="1"/>
      <c r="M6203" s="1"/>
      <c r="N6203" s="1463" t="s">
        <v>1424</v>
      </c>
      <c r="O6203" s="1464"/>
      <c r="P6203" s="1503">
        <f>Z6201</f>
        <v>1.6666666666666666E-2</v>
      </c>
      <c r="Q6203" s="1504"/>
      <c r="R6203" s="1"/>
      <c r="S6203" s="7" t="s">
        <v>14</v>
      </c>
      <c r="T6203" s="1526">
        <v>5.2777777777777778E-2</v>
      </c>
      <c r="U6203" s="1527"/>
      <c r="V6203" s="34">
        <f>V6204-V6202</f>
        <v>0.70138888888888884</v>
      </c>
      <c r="W6203" s="34">
        <f>W6204-W6202</f>
        <v>0.70138888888888895</v>
      </c>
      <c r="Y6203" s="104"/>
      <c r="Z6203" s="104"/>
    </row>
    <row r="6204" spans="1:35" s="2" customFormat="1" ht="10.5" customHeight="1" thickBot="1" x14ac:dyDescent="0.2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534"/>
      <c r="U6204" s="534"/>
      <c r="V6204" s="34">
        <v>0.9375</v>
      </c>
      <c r="W6204" s="34">
        <v>0.94444444444444453</v>
      </c>
      <c r="Y6204" s="104"/>
      <c r="Z6204" s="104"/>
    </row>
    <row r="6205" spans="1:35" s="2" customFormat="1" ht="24.95" customHeight="1" x14ac:dyDescent="0.15">
      <c r="A6205" s="1499" t="s">
        <v>15</v>
      </c>
      <c r="B6205" s="1494">
        <v>1</v>
      </c>
      <c r="C6205" s="1494"/>
      <c r="D6205" s="1494">
        <v>2</v>
      </c>
      <c r="E6205" s="1494"/>
      <c r="F6205" s="1494">
        <v>3</v>
      </c>
      <c r="G6205" s="1494"/>
      <c r="H6205" s="1494">
        <v>4</v>
      </c>
      <c r="I6205" s="1494"/>
      <c r="J6205" s="1494">
        <v>5</v>
      </c>
      <c r="K6205" s="1494"/>
      <c r="L6205" s="1494">
        <v>6</v>
      </c>
      <c r="M6205" s="1494"/>
      <c r="N6205" s="1494">
        <v>7</v>
      </c>
      <c r="O6205" s="1494"/>
      <c r="P6205" s="1494">
        <v>8</v>
      </c>
      <c r="Q6205" s="1494"/>
      <c r="R6205" s="1494">
        <v>9</v>
      </c>
      <c r="S6205" s="1494"/>
      <c r="T6205" s="1501">
        <v>10</v>
      </c>
      <c r="U6205" s="1502"/>
      <c r="V6205" s="115"/>
      <c r="W6205" s="534"/>
      <c r="Y6205" s="104"/>
      <c r="Z6205" s="104"/>
    </row>
    <row r="6206" spans="1:35" s="2" customFormat="1" ht="24.95" customHeight="1" x14ac:dyDescent="0.15">
      <c r="A6206" s="1500"/>
      <c r="B6206" s="9" t="s">
        <v>1526</v>
      </c>
      <c r="C6206" s="9" t="s">
        <v>1527</v>
      </c>
      <c r="D6206" s="9" t="s">
        <v>1526</v>
      </c>
      <c r="E6206" s="9" t="s">
        <v>1528</v>
      </c>
      <c r="F6206" s="9" t="s">
        <v>1526</v>
      </c>
      <c r="G6206" s="9" t="s">
        <v>1528</v>
      </c>
      <c r="H6206" s="9" t="s">
        <v>1526</v>
      </c>
      <c r="I6206" s="9" t="s">
        <v>1528</v>
      </c>
      <c r="J6206" s="9" t="s">
        <v>1526</v>
      </c>
      <c r="K6206" s="9" t="s">
        <v>1528</v>
      </c>
      <c r="L6206" s="9" t="s">
        <v>1526</v>
      </c>
      <c r="M6206" s="9" t="s">
        <v>1528</v>
      </c>
      <c r="N6206" s="9"/>
      <c r="O6206" s="9"/>
      <c r="P6206" s="9"/>
      <c r="Q6206" s="9"/>
      <c r="R6206" s="9"/>
      <c r="S6206" s="9"/>
      <c r="T6206" s="10"/>
      <c r="U6206" s="16"/>
      <c r="V6206" s="534" t="s">
        <v>1429</v>
      </c>
      <c r="W6206" s="516" t="s">
        <v>1430</v>
      </c>
      <c r="Y6206" s="104"/>
      <c r="Z6206" s="104"/>
    </row>
    <row r="6207" spans="1:35" s="942" customFormat="1" ht="24.75" customHeight="1" x14ac:dyDescent="0.15">
      <c r="A6207" s="728">
        <v>1</v>
      </c>
      <c r="B6207" s="39"/>
      <c r="C6207" s="39">
        <v>0.23611111111111113</v>
      </c>
      <c r="D6207" s="3">
        <v>0.3034722222222222</v>
      </c>
      <c r="E6207" s="3">
        <v>0.36249999999999999</v>
      </c>
      <c r="F6207" s="3">
        <v>0.44374999999999992</v>
      </c>
      <c r="G6207" s="3">
        <v>0.49791666666666662</v>
      </c>
      <c r="H6207" s="3">
        <v>0.5777777777777775</v>
      </c>
      <c r="I6207" s="3">
        <v>0.63194444444444431</v>
      </c>
      <c r="J6207" s="43">
        <v>0.71805555555555545</v>
      </c>
      <c r="K6207" s="3">
        <v>0.77847222222222234</v>
      </c>
      <c r="L6207" s="3">
        <v>0.85347222222222219</v>
      </c>
      <c r="M6207" s="3">
        <v>0.91805555555555574</v>
      </c>
      <c r="N6207" s="3"/>
      <c r="O6207" s="3"/>
      <c r="P6207" s="3"/>
      <c r="Q6207" s="39"/>
      <c r="R6207" s="52"/>
      <c r="S6207" s="51"/>
      <c r="T6207" s="51"/>
      <c r="U6207" s="20"/>
      <c r="V6207" s="633">
        <f>COUNTA(B6207:U6239)</f>
        <v>86</v>
      </c>
      <c r="W6207" s="634">
        <f>V6207/8/2</f>
        <v>5.375</v>
      </c>
      <c r="X6207" s="2"/>
      <c r="Y6207" s="2"/>
      <c r="Z6207" s="104"/>
      <c r="AA6207" s="82"/>
      <c r="AB6207" s="82"/>
      <c r="AC6207" s="82"/>
      <c r="AD6207" s="82"/>
      <c r="AE6207" s="82"/>
      <c r="AF6207" s="82"/>
      <c r="AG6207" s="82"/>
      <c r="AH6207" s="82"/>
      <c r="AI6207" s="82"/>
    </row>
    <row r="6208" spans="1:35" s="942" customFormat="1" ht="24.75" customHeight="1" x14ac:dyDescent="0.15">
      <c r="A6208" s="728">
        <v>2</v>
      </c>
      <c r="B6208" s="3"/>
      <c r="C6208" s="3">
        <v>0.25138888888888888</v>
      </c>
      <c r="D6208" s="3">
        <v>0.32222222222222219</v>
      </c>
      <c r="E6208" s="3">
        <v>0.38263888888888886</v>
      </c>
      <c r="F6208" s="3">
        <v>0.4638888888888888</v>
      </c>
      <c r="G6208" s="3">
        <v>0.51805555555555549</v>
      </c>
      <c r="H6208" s="3">
        <v>0.59513888888888866</v>
      </c>
      <c r="I6208" s="3">
        <v>0.64930555555555547</v>
      </c>
      <c r="J6208" s="43">
        <v>0.73194444444444429</v>
      </c>
      <c r="K6208" s="3">
        <v>0.79375000000000007</v>
      </c>
      <c r="L6208" s="3">
        <v>0.86736111111111103</v>
      </c>
      <c r="M6208" s="3">
        <v>0.93750000000000022</v>
      </c>
      <c r="N6208" s="3"/>
      <c r="O6208" s="3"/>
      <c r="P6208" s="3"/>
      <c r="Q6208" s="3"/>
      <c r="R6208" s="52"/>
      <c r="S6208" s="69"/>
      <c r="T6208" s="51"/>
      <c r="U6208" s="20"/>
      <c r="V6208" s="23">
        <f>COUNTA(B6207:B6239,D6207:D6239,F6207:F6239,H6207:H6239,J6207:J6239,L6207:L6239,N6207:N6239,P6207:P6239,R6207:R6239,T6207:T6239)</f>
        <v>44</v>
      </c>
      <c r="W6208" s="23">
        <f>COUNTA(C6207:C6239,E6207:E6239,G6207:G6239,I6207:I6239,K6207:K6239,M6207:M6239,O6207:O6239,Q6207:Q6239,S6207:S6239,U6207:U6239)</f>
        <v>42</v>
      </c>
      <c r="X6208" s="2"/>
      <c r="Y6208" s="2">
        <f>(V6208+W6208)/2</f>
        <v>43</v>
      </c>
      <c r="Z6208" s="82"/>
      <c r="AA6208" s="82"/>
      <c r="AB6208" s="82"/>
      <c r="AC6208" s="82"/>
      <c r="AD6208" s="82"/>
      <c r="AE6208" s="82"/>
      <c r="AF6208" s="82"/>
      <c r="AG6208" s="82"/>
      <c r="AH6208" s="82"/>
      <c r="AI6208" s="82"/>
    </row>
    <row r="6209" spans="1:56" s="942" customFormat="1" ht="24.75" customHeight="1" x14ac:dyDescent="0.15">
      <c r="A6209" s="728">
        <v>3</v>
      </c>
      <c r="B6209" s="3"/>
      <c r="C6209" s="3">
        <v>0.26666666666666666</v>
      </c>
      <c r="D6209" s="3">
        <v>0.34097222222222218</v>
      </c>
      <c r="E6209" s="3">
        <v>0.40138888888888885</v>
      </c>
      <c r="F6209" s="3">
        <v>0.48263888888888878</v>
      </c>
      <c r="G6209" s="3">
        <v>0.53680555555555554</v>
      </c>
      <c r="H6209" s="3">
        <v>0.61249999999999982</v>
      </c>
      <c r="I6209" s="3">
        <v>0.66666666666666663</v>
      </c>
      <c r="J6209" s="43">
        <v>0.74583333333333313</v>
      </c>
      <c r="K6209" s="3">
        <v>0.80902777777777779</v>
      </c>
      <c r="L6209" s="3">
        <v>0.88263888888888875</v>
      </c>
      <c r="M6209" s="3"/>
      <c r="N6209" s="3"/>
      <c r="O6209" s="3"/>
      <c r="P6209" s="3"/>
      <c r="Q6209" s="3"/>
      <c r="R6209" s="4"/>
      <c r="S6209" s="69"/>
      <c r="T6209" s="14"/>
      <c r="U6209" s="20"/>
      <c r="V6209" s="534" t="s">
        <v>1529</v>
      </c>
      <c r="W6209" s="534" t="s">
        <v>1432</v>
      </c>
      <c r="X6209" s="2"/>
      <c r="Y6209" s="2" t="s">
        <v>1416</v>
      </c>
      <c r="Z6209" s="82"/>
      <c r="AA6209" s="82"/>
      <c r="AB6209" s="82"/>
      <c r="AC6209" s="82"/>
      <c r="AD6209" s="82"/>
      <c r="AE6209" s="82"/>
      <c r="AF6209" s="82"/>
      <c r="AG6209" s="82"/>
      <c r="AH6209" s="82"/>
      <c r="AI6209" s="82"/>
    </row>
    <row r="6210" spans="1:56" s="942" customFormat="1" ht="24.75" customHeight="1" x14ac:dyDescent="0.15">
      <c r="A6210" s="728">
        <v>4</v>
      </c>
      <c r="B6210" s="264" t="s">
        <v>1530</v>
      </c>
      <c r="C6210" s="43">
        <v>0.28055555555555556</v>
      </c>
      <c r="D6210" s="3">
        <v>0.35972222222222217</v>
      </c>
      <c r="E6210" s="3">
        <v>0.41874999999999996</v>
      </c>
      <c r="F6210" s="3">
        <v>0.49930555555555545</v>
      </c>
      <c r="G6210" s="3">
        <v>0.55347222222222225</v>
      </c>
      <c r="H6210" s="3">
        <v>0.62986111111111098</v>
      </c>
      <c r="I6210" s="3">
        <v>0.68402777777777779</v>
      </c>
      <c r="J6210" s="3">
        <v>0.76458333333333317</v>
      </c>
      <c r="K6210" s="3">
        <v>0.82430555555555551</v>
      </c>
      <c r="L6210" s="3">
        <v>0.89791666666666647</v>
      </c>
      <c r="M6210" s="3"/>
      <c r="N6210" s="3"/>
      <c r="O6210" s="3"/>
      <c r="P6210" s="3"/>
      <c r="Q6210" s="3"/>
      <c r="R6210" s="40"/>
      <c r="S6210" s="70"/>
      <c r="T6210" s="14"/>
      <c r="U6210" s="20"/>
      <c r="V6210" s="614" t="s">
        <v>27</v>
      </c>
      <c r="W6210" s="614" t="s">
        <v>28</v>
      </c>
      <c r="X6210" s="104"/>
      <c r="Y6210" s="2"/>
      <c r="Z6210" s="82"/>
      <c r="AA6210" s="82"/>
      <c r="AB6210" s="82"/>
      <c r="AC6210" s="82"/>
      <c r="AD6210" s="82"/>
      <c r="AE6210" s="82"/>
      <c r="AF6210" s="82"/>
      <c r="AG6210" s="82"/>
      <c r="AH6210" s="82"/>
      <c r="AI6210" s="82"/>
    </row>
    <row r="6211" spans="1:56" s="942" customFormat="1" ht="24.75" customHeight="1" x14ac:dyDescent="0.15">
      <c r="A6211" s="728">
        <v>5</v>
      </c>
      <c r="B6211" s="40">
        <v>0.24305555555555555</v>
      </c>
      <c r="C6211" s="43">
        <v>0.29444444444444445</v>
      </c>
      <c r="D6211" s="3">
        <v>0.37708333333333327</v>
      </c>
      <c r="E6211" s="3">
        <v>0.43263888888888885</v>
      </c>
      <c r="F6211" s="3">
        <v>0.51458333333333317</v>
      </c>
      <c r="G6211" s="3">
        <v>0.56874999999999998</v>
      </c>
      <c r="H6211" s="3">
        <v>0.64999999999999991</v>
      </c>
      <c r="I6211" s="3">
        <v>0.70416666666666672</v>
      </c>
      <c r="J6211" s="3">
        <v>0.78333333333333321</v>
      </c>
      <c r="K6211" s="3">
        <v>0.84236111111111112</v>
      </c>
      <c r="L6211" s="3">
        <v>0.9131944444444442</v>
      </c>
      <c r="M6211" s="3"/>
      <c r="N6211" s="3"/>
      <c r="O6211" s="3"/>
      <c r="P6211" s="39"/>
      <c r="Q6211" s="39"/>
      <c r="R6211" s="4"/>
      <c r="S6211" s="70"/>
      <c r="T6211" s="14"/>
      <c r="U6211" s="20"/>
      <c r="V6211" s="115">
        <f>L6209-L6208</f>
        <v>1.5277777777777724E-2</v>
      </c>
      <c r="W6211" s="115">
        <f>K6214-K6213</f>
        <v>1.9444444444444486E-2</v>
      </c>
      <c r="X6211" s="104"/>
      <c r="Y6211" s="2"/>
      <c r="Z6211" s="2"/>
      <c r="AA6211" s="82"/>
      <c r="AB6211" s="82"/>
      <c r="AC6211" s="82"/>
      <c r="AD6211" s="82"/>
      <c r="AE6211" s="82"/>
      <c r="AF6211" s="82"/>
      <c r="AG6211" s="82"/>
      <c r="AH6211" s="82"/>
      <c r="AI6211" s="82"/>
    </row>
    <row r="6212" spans="1:56" s="942" customFormat="1" ht="24.75" customHeight="1" x14ac:dyDescent="0.15">
      <c r="A6212" s="728">
        <v>6</v>
      </c>
      <c r="B6212" s="40">
        <v>0.25694444444444442</v>
      </c>
      <c r="C6212" s="43">
        <v>0.30833333333333335</v>
      </c>
      <c r="D6212" s="3">
        <v>0.39097222222222217</v>
      </c>
      <c r="E6212" s="3">
        <v>0.44652777777777775</v>
      </c>
      <c r="F6212" s="3">
        <v>0.52986111111111089</v>
      </c>
      <c r="G6212" s="3">
        <v>0.5840277777777777</v>
      </c>
      <c r="H6212" s="3">
        <v>0.67013888888888884</v>
      </c>
      <c r="I6212" s="3">
        <v>0.72430555555555565</v>
      </c>
      <c r="J6212" s="3">
        <v>0.80208333333333326</v>
      </c>
      <c r="K6212" s="3">
        <v>0.86041666666666672</v>
      </c>
      <c r="L6212" s="3">
        <v>0.92847222222222192</v>
      </c>
      <c r="M6212" s="3"/>
      <c r="N6212" s="3"/>
      <c r="O6212" s="3"/>
      <c r="P6212" s="39"/>
      <c r="Q6212" s="3"/>
      <c r="R6212" s="4"/>
      <c r="S6212" s="69"/>
      <c r="T6212" s="14"/>
      <c r="U6212" s="20"/>
      <c r="V6212" s="115">
        <f>L6210-L6209</f>
        <v>1.5277777777777724E-2</v>
      </c>
      <c r="W6212" s="115">
        <f>M6207-K6214</f>
        <v>1.9444444444444486E-2</v>
      </c>
      <c r="X6212" s="104"/>
      <c r="Y6212" s="2"/>
      <c r="AA6212" s="82"/>
      <c r="AB6212" s="82"/>
      <c r="AC6212" s="82"/>
      <c r="AD6212" s="82"/>
      <c r="AE6212" s="82"/>
      <c r="AF6212" s="82"/>
      <c r="AG6212" s="82"/>
      <c r="AH6212" s="82"/>
      <c r="AI6212" s="82"/>
      <c r="AJ6212" s="82"/>
      <c r="AK6212" s="82"/>
      <c r="AL6212" s="82"/>
      <c r="AM6212" s="82"/>
      <c r="AN6212" s="82"/>
      <c r="AO6212" s="82"/>
      <c r="AP6212" s="82"/>
      <c r="AQ6212" s="82"/>
      <c r="AR6212" s="82"/>
      <c r="AS6212" s="82"/>
      <c r="AT6212" s="82"/>
      <c r="AU6212" s="82"/>
      <c r="AV6212" s="82"/>
      <c r="AW6212" s="82"/>
      <c r="AX6212" s="82"/>
      <c r="AY6212" s="82"/>
      <c r="AZ6212" s="82"/>
      <c r="BA6212" s="82"/>
      <c r="BB6212" s="82"/>
      <c r="BC6212" s="82"/>
      <c r="BD6212" s="82"/>
    </row>
    <row r="6213" spans="1:56" s="942" customFormat="1" ht="24.75" customHeight="1" x14ac:dyDescent="0.15">
      <c r="A6213" s="728">
        <v>7</v>
      </c>
      <c r="B6213" s="40">
        <v>0.27083333333333331</v>
      </c>
      <c r="C6213" s="43">
        <v>0.32222222222222224</v>
      </c>
      <c r="D6213" s="3">
        <v>0.40624999999999994</v>
      </c>
      <c r="E6213" s="3">
        <v>0.46180555555555552</v>
      </c>
      <c r="F6213" s="3">
        <v>0.54513888888888862</v>
      </c>
      <c r="G6213" s="3">
        <v>0.59930555555555542</v>
      </c>
      <c r="H6213" s="3">
        <v>0.69027777777777777</v>
      </c>
      <c r="I6213" s="3">
        <v>0.74444444444444458</v>
      </c>
      <c r="J6213" s="3">
        <v>0.8208333333333333</v>
      </c>
      <c r="K6213" s="3">
        <v>0.87916666666666676</v>
      </c>
      <c r="L6213" s="3">
        <v>0.9444444444444442</v>
      </c>
      <c r="M6213" s="3"/>
      <c r="N6213" s="3"/>
      <c r="O6213" s="3"/>
      <c r="P6213" s="3"/>
      <c r="Q6213" s="3"/>
      <c r="R6213" s="4"/>
      <c r="S6213" s="69"/>
      <c r="T6213" s="14"/>
      <c r="U6213" s="20"/>
      <c r="V6213" s="115">
        <f>L6211-L6210</f>
        <v>1.5277777777777724E-2</v>
      </c>
      <c r="W6213" s="115">
        <f>M6208-M6207</f>
        <v>1.9444444444444486E-2</v>
      </c>
      <c r="X6213" s="104"/>
      <c r="Y6213" s="2"/>
      <c r="Z6213" s="82"/>
      <c r="AA6213" s="82"/>
      <c r="AB6213" s="82"/>
      <c r="AC6213" s="82"/>
      <c r="AD6213" s="82"/>
      <c r="AE6213" s="82"/>
      <c r="AF6213" s="82"/>
      <c r="AG6213" s="82"/>
      <c r="AH6213" s="82"/>
      <c r="AI6213" s="82"/>
      <c r="AJ6213" s="82"/>
      <c r="AK6213" s="82"/>
      <c r="AL6213" s="82"/>
      <c r="AM6213" s="82"/>
      <c r="AN6213" s="82"/>
      <c r="AO6213" s="82"/>
      <c r="AP6213" s="82"/>
      <c r="AQ6213" s="82"/>
      <c r="AR6213" s="82"/>
      <c r="AS6213" s="82"/>
      <c r="AT6213" s="82"/>
      <c r="AU6213" s="82"/>
      <c r="AV6213" s="82"/>
      <c r="AW6213" s="82"/>
      <c r="AX6213" s="82"/>
      <c r="AY6213" s="82"/>
      <c r="AZ6213" s="82"/>
      <c r="BA6213" s="82"/>
      <c r="BB6213" s="82"/>
      <c r="BC6213" s="82"/>
      <c r="BD6213" s="82"/>
    </row>
    <row r="6214" spans="1:56" s="942" customFormat="1" ht="24.75" customHeight="1" x14ac:dyDescent="0.15">
      <c r="A6214" s="728">
        <v>8</v>
      </c>
      <c r="B6214" s="40">
        <v>0.28472222222222221</v>
      </c>
      <c r="C6214" s="3">
        <v>0.34236111111111112</v>
      </c>
      <c r="D6214" s="3">
        <v>0.42361111111111105</v>
      </c>
      <c r="E6214" s="3">
        <v>0.47777777777777775</v>
      </c>
      <c r="F6214" s="3">
        <v>0.56041666666666634</v>
      </c>
      <c r="G6214" s="3">
        <v>0.61458333333333315</v>
      </c>
      <c r="H6214" s="43">
        <v>0.70416666666666661</v>
      </c>
      <c r="I6214" s="3">
        <v>0.76319444444444462</v>
      </c>
      <c r="J6214" s="3">
        <v>0.83958333333333335</v>
      </c>
      <c r="K6214" s="3">
        <v>0.89861111111111125</v>
      </c>
      <c r="L6214" s="3"/>
      <c r="M6214" s="3"/>
      <c r="N6214" s="3"/>
      <c r="O6214" s="3"/>
      <c r="P6214" s="3"/>
      <c r="Q6214" s="3"/>
      <c r="R6214" s="275"/>
      <c r="S6214" s="69"/>
      <c r="T6214" s="14"/>
      <c r="U6214" s="20"/>
      <c r="V6214" s="115">
        <f>L6212-L6211</f>
        <v>1.5277777777777724E-2</v>
      </c>
      <c r="W6214" s="115"/>
      <c r="X6214" s="104"/>
      <c r="Y6214" s="2"/>
      <c r="Z6214" s="82"/>
      <c r="AA6214" s="82"/>
      <c r="AB6214" s="82"/>
      <c r="AC6214" s="82"/>
      <c r="AD6214" s="82"/>
      <c r="AE6214" s="82"/>
      <c r="AF6214" s="82"/>
      <c r="AG6214" s="82"/>
      <c r="AH6214" s="82"/>
      <c r="AI6214" s="82"/>
      <c r="AJ6214" s="82"/>
      <c r="AK6214" s="82"/>
      <c r="AL6214" s="82"/>
      <c r="AM6214" s="82"/>
      <c r="AN6214" s="82"/>
      <c r="AO6214" s="82"/>
      <c r="AP6214" s="82"/>
      <c r="AQ6214" s="82"/>
      <c r="AR6214" s="82"/>
      <c r="AS6214" s="82"/>
      <c r="AT6214" s="82"/>
      <c r="AU6214" s="82"/>
      <c r="AV6214" s="82"/>
      <c r="AW6214" s="82"/>
      <c r="AX6214" s="82"/>
      <c r="AY6214" s="82"/>
      <c r="AZ6214" s="82"/>
      <c r="BA6214" s="82"/>
      <c r="BB6214" s="82"/>
      <c r="BC6214" s="82"/>
      <c r="BD6214" s="82"/>
    </row>
    <row r="6215" spans="1:56" s="942" customFormat="1" ht="24.75" customHeight="1" x14ac:dyDescent="0.15">
      <c r="A6215" s="728">
        <v>9</v>
      </c>
      <c r="B6215" s="747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9"/>
      <c r="Q6215" s="3"/>
      <c r="R6215" s="275"/>
      <c r="S6215" s="69"/>
      <c r="T6215" s="14"/>
      <c r="U6215" s="20"/>
      <c r="V6215" s="115">
        <f>L6213-L6212</f>
        <v>1.5972222222222276E-2</v>
      </c>
      <c r="W6215" s="115"/>
      <c r="X6215" s="104"/>
      <c r="Y6215" s="2"/>
      <c r="Z6215" s="82"/>
      <c r="AA6215" s="82"/>
      <c r="AB6215" s="82"/>
      <c r="AC6215" s="82"/>
      <c r="AD6215" s="82"/>
      <c r="AE6215" s="82"/>
      <c r="AF6215" s="82"/>
      <c r="AG6215" s="82"/>
      <c r="AH6215" s="82"/>
      <c r="AI6215" s="82"/>
      <c r="AJ6215" s="82"/>
      <c r="AK6215" s="82"/>
      <c r="AL6215" s="82"/>
      <c r="AM6215" s="82"/>
      <c r="AN6215" s="82"/>
      <c r="AO6215" s="82"/>
      <c r="AP6215" s="82"/>
      <c r="AQ6215" s="82"/>
      <c r="AR6215" s="82"/>
      <c r="AS6215" s="82"/>
      <c r="AT6215" s="82"/>
      <c r="AU6215" s="82"/>
      <c r="AV6215" s="82"/>
      <c r="AW6215" s="82"/>
      <c r="AX6215" s="82"/>
      <c r="AY6215" s="82"/>
      <c r="AZ6215" s="82"/>
      <c r="BA6215" s="82"/>
      <c r="BB6215" s="82"/>
      <c r="BC6215" s="82"/>
      <c r="BD6215" s="82"/>
    </row>
    <row r="6216" spans="1:56" s="942" customFormat="1" ht="24.75" customHeight="1" x14ac:dyDescent="0.15">
      <c r="A6216" s="728">
        <v>10</v>
      </c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275"/>
      <c r="S6216" s="69"/>
      <c r="T6216" s="14"/>
      <c r="U6216" s="20"/>
      <c r="V6216" s="115"/>
      <c r="W6216" s="115"/>
      <c r="X6216" s="104"/>
      <c r="Y6216" s="2"/>
      <c r="Z6216" s="82"/>
      <c r="AA6216" s="82"/>
      <c r="AB6216" s="82"/>
      <c r="AC6216" s="82"/>
      <c r="AD6216" s="82"/>
      <c r="AE6216" s="82"/>
      <c r="AF6216" s="82"/>
      <c r="AG6216" s="82"/>
      <c r="AH6216" s="82"/>
      <c r="AI6216" s="82"/>
      <c r="AJ6216" s="82"/>
      <c r="AK6216" s="82"/>
      <c r="AL6216" s="82"/>
      <c r="AM6216" s="82"/>
      <c r="AN6216" s="82"/>
      <c r="AO6216" s="82"/>
      <c r="AP6216" s="82"/>
      <c r="AQ6216" s="82"/>
      <c r="AR6216" s="82"/>
      <c r="AS6216" s="82"/>
      <c r="AT6216" s="82"/>
      <c r="AU6216" s="82"/>
      <c r="AV6216" s="82"/>
      <c r="AW6216" s="82"/>
      <c r="AX6216" s="82"/>
      <c r="AY6216" s="82"/>
      <c r="AZ6216" s="82"/>
      <c r="BA6216" s="82"/>
      <c r="BB6216" s="82"/>
      <c r="BC6216" s="82"/>
      <c r="BD6216" s="82"/>
    </row>
    <row r="6217" spans="1:56" s="942" customFormat="1" ht="24.75" customHeight="1" x14ac:dyDescent="0.15">
      <c r="A6217" s="349">
        <v>11</v>
      </c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823"/>
      <c r="M6217" s="823"/>
      <c r="N6217" s="121"/>
      <c r="O6217" s="121"/>
      <c r="P6217" s="40"/>
      <c r="Q6217" s="40"/>
      <c r="R6217" s="357"/>
      <c r="S6217" s="4"/>
      <c r="T6217" s="14"/>
      <c r="U6217" s="20"/>
      <c r="V6217" s="82"/>
      <c r="W6217" s="82"/>
      <c r="Y6217" s="82"/>
      <c r="Z6217" s="82"/>
      <c r="AA6217" s="82"/>
      <c r="AB6217" s="82"/>
      <c r="AC6217" s="82"/>
      <c r="AD6217" s="82"/>
      <c r="AE6217" s="82"/>
      <c r="AF6217" s="82"/>
      <c r="AG6217" s="82"/>
      <c r="AH6217" s="82"/>
      <c r="AI6217" s="82"/>
      <c r="AJ6217" s="82"/>
      <c r="AK6217" s="82"/>
      <c r="AL6217" s="82"/>
      <c r="AM6217" s="82"/>
      <c r="AN6217" s="82"/>
      <c r="AO6217" s="82"/>
      <c r="AP6217" s="82"/>
      <c r="AQ6217" s="82"/>
      <c r="AR6217" s="82"/>
      <c r="AS6217" s="82"/>
      <c r="AT6217" s="82"/>
      <c r="AU6217" s="82"/>
      <c r="AV6217" s="82"/>
      <c r="AW6217" s="82"/>
      <c r="AX6217" s="82"/>
      <c r="AY6217" s="82"/>
      <c r="AZ6217" s="82"/>
      <c r="BA6217" s="82"/>
      <c r="BB6217" s="82"/>
      <c r="BC6217" s="82"/>
      <c r="BD6217" s="82"/>
    </row>
    <row r="6218" spans="1:56" s="2" customFormat="1" ht="24.95" customHeight="1" x14ac:dyDescent="0.15">
      <c r="A6218" s="349">
        <v>12</v>
      </c>
      <c r="B6218" s="358"/>
      <c r="C6218" s="52"/>
      <c r="D6218" s="52"/>
      <c r="E6218" s="52"/>
      <c r="F6218" s="52"/>
      <c r="G6218" s="52"/>
      <c r="H6218" s="52"/>
      <c r="I6218" s="52"/>
      <c r="J6218" s="52"/>
      <c r="K6218" s="52"/>
      <c r="L6218" s="52"/>
      <c r="M6218" s="358"/>
      <c r="N6218" s="40"/>
      <c r="O6218" s="40"/>
      <c r="P6218" s="40"/>
      <c r="Q6218" s="40"/>
      <c r="R6218" s="18"/>
      <c r="S6218" s="14"/>
      <c r="T6218" s="14"/>
      <c r="U6218" s="20"/>
      <c r="V6218" s="534"/>
      <c r="W6218" s="534"/>
      <c r="Z6218" s="82"/>
    </row>
    <row r="6219" spans="1:56" s="2" customFormat="1" ht="24.95" customHeight="1" x14ac:dyDescent="0.15">
      <c r="A6219" s="349">
        <v>13</v>
      </c>
      <c r="B6219" s="359"/>
      <c r="C6219" s="359"/>
      <c r="D6219" s="359"/>
      <c r="E6219" s="359"/>
      <c r="F6219" s="359"/>
      <c r="G6219" s="359"/>
      <c r="H6219" s="359"/>
      <c r="I6219" s="359"/>
      <c r="J6219" s="359"/>
      <c r="K6219" s="359"/>
      <c r="L6219" s="359"/>
      <c r="M6219" s="359"/>
      <c r="N6219" s="40"/>
      <c r="O6219" s="40"/>
      <c r="P6219" s="40"/>
      <c r="Q6219" s="40"/>
      <c r="R6219" s="18"/>
      <c r="S6219" s="14"/>
      <c r="T6219" s="14"/>
      <c r="U6219" s="20"/>
      <c r="V6219" s="534"/>
      <c r="W6219" s="534"/>
      <c r="Z6219" s="104"/>
    </row>
    <row r="6220" spans="1:56" s="2" customFormat="1" ht="24.95" customHeight="1" x14ac:dyDescent="0.15">
      <c r="A6220" s="349">
        <v>14</v>
      </c>
      <c r="B6220" s="358"/>
      <c r="C6220" s="52"/>
      <c r="D6220" s="52"/>
      <c r="E6220" s="52"/>
      <c r="F6220" s="52"/>
      <c r="G6220" s="52"/>
      <c r="H6220" s="52"/>
      <c r="I6220" s="52"/>
      <c r="J6220" s="52"/>
      <c r="K6220" s="52"/>
      <c r="L6220" s="52"/>
      <c r="M6220" s="358"/>
      <c r="N6220" s="40"/>
      <c r="O6220" s="40"/>
      <c r="P6220" s="40"/>
      <c r="Q6220" s="40"/>
      <c r="R6220" s="18"/>
      <c r="S6220" s="14"/>
      <c r="T6220" s="14"/>
      <c r="U6220" s="20"/>
      <c r="V6220" s="534"/>
      <c r="W6220" s="534"/>
      <c r="Z6220" s="104"/>
    </row>
    <row r="6221" spans="1:56" s="2" customFormat="1" ht="24.95" customHeight="1" x14ac:dyDescent="0.15">
      <c r="A6221" s="349">
        <v>15</v>
      </c>
      <c r="B6221" s="52"/>
      <c r="C6221" s="52"/>
      <c r="D6221" s="52"/>
      <c r="E6221" s="52"/>
      <c r="F6221" s="52"/>
      <c r="G6221" s="52"/>
      <c r="H6221" s="52"/>
      <c r="I6221" s="52"/>
      <c r="J6221" s="52"/>
      <c r="K6221" s="52"/>
      <c r="L6221" s="52"/>
      <c r="M6221" s="358"/>
      <c r="N6221" s="40"/>
      <c r="O6221" s="40"/>
      <c r="P6221" s="40"/>
      <c r="Q6221" s="40"/>
      <c r="R6221" s="18"/>
      <c r="S6221" s="14"/>
      <c r="T6221" s="14"/>
      <c r="U6221" s="20"/>
      <c r="V6221" s="534"/>
      <c r="W6221" s="534"/>
      <c r="Z6221" s="104"/>
    </row>
    <row r="6222" spans="1:56" s="2" customFormat="1" ht="24.95" customHeight="1" x14ac:dyDescent="0.15">
      <c r="A6222" s="349">
        <v>16</v>
      </c>
      <c r="B6222" s="52"/>
      <c r="C6222" s="52"/>
      <c r="D6222" s="52"/>
      <c r="E6222" s="52"/>
      <c r="F6222" s="52"/>
      <c r="G6222" s="52"/>
      <c r="H6222" s="52"/>
      <c r="I6222" s="52"/>
      <c r="J6222" s="52"/>
      <c r="K6222" s="52"/>
      <c r="L6222" s="52"/>
      <c r="M6222" s="358"/>
      <c r="N6222" s="40"/>
      <c r="O6222" s="40"/>
      <c r="P6222" s="40"/>
      <c r="Q6222" s="40"/>
      <c r="R6222" s="18"/>
      <c r="S6222" s="14"/>
      <c r="T6222" s="14"/>
      <c r="U6222" s="20"/>
      <c r="V6222" s="534"/>
      <c r="W6222" s="534"/>
      <c r="Z6222" s="104"/>
    </row>
    <row r="6223" spans="1:56" s="2" customFormat="1" ht="24.95" customHeight="1" x14ac:dyDescent="0.15">
      <c r="A6223" s="349">
        <v>17</v>
      </c>
      <c r="B6223" s="360"/>
      <c r="C6223" s="360"/>
      <c r="D6223" s="360"/>
      <c r="E6223" s="360"/>
      <c r="F6223" s="360"/>
      <c r="G6223" s="360"/>
      <c r="H6223" s="360"/>
      <c r="I6223" s="360"/>
      <c r="J6223" s="360"/>
      <c r="K6223" s="360"/>
      <c r="L6223" s="360"/>
      <c r="M6223" s="361"/>
      <c r="N6223" s="191"/>
      <c r="O6223" s="191"/>
      <c r="P6223" s="191"/>
      <c r="Q6223" s="191"/>
      <c r="R6223" s="362"/>
      <c r="S6223" s="363"/>
      <c r="T6223" s="364"/>
      <c r="U6223" s="365"/>
      <c r="V6223" s="534"/>
      <c r="W6223" s="534"/>
      <c r="Z6223" s="104"/>
    </row>
    <row r="6224" spans="1:56" s="2" customFormat="1" ht="24.95" customHeight="1" x14ac:dyDescent="0.15">
      <c r="A6224" s="349">
        <v>18</v>
      </c>
      <c r="B6224" s="63"/>
      <c r="C6224" s="63"/>
      <c r="D6224" s="63"/>
      <c r="E6224" s="63"/>
      <c r="F6224" s="63"/>
      <c r="G6224" s="63"/>
      <c r="H6224" s="63"/>
      <c r="I6224" s="63"/>
      <c r="J6224" s="63"/>
      <c r="K6224" s="63"/>
      <c r="L6224" s="63"/>
      <c r="M6224" s="62"/>
      <c r="N6224" s="40"/>
      <c r="O6224" s="40"/>
      <c r="P6224" s="40"/>
      <c r="Q6224" s="40"/>
      <c r="R6224" s="18"/>
      <c r="S6224" s="69"/>
      <c r="T6224" s="14"/>
      <c r="U6224" s="20"/>
      <c r="V6224" s="534"/>
      <c r="W6224" s="534"/>
      <c r="Z6224" s="104"/>
    </row>
    <row r="6225" spans="1:26" s="2" customFormat="1" ht="24.95" customHeight="1" x14ac:dyDescent="0.15">
      <c r="A6225" s="349">
        <v>19</v>
      </c>
      <c r="B6225" s="63"/>
      <c r="C6225" s="63"/>
      <c r="D6225" s="63"/>
      <c r="E6225" s="63"/>
      <c r="F6225" s="63"/>
      <c r="G6225" s="63"/>
      <c r="H6225" s="63"/>
      <c r="I6225" s="63"/>
      <c r="J6225" s="63"/>
      <c r="K6225" s="63"/>
      <c r="L6225" s="63"/>
      <c r="M6225" s="62"/>
      <c r="N6225" s="40"/>
      <c r="O6225" s="40"/>
      <c r="P6225" s="40"/>
      <c r="Q6225" s="40"/>
      <c r="R6225" s="10"/>
      <c r="S6225" s="69"/>
      <c r="T6225" s="14"/>
      <c r="U6225" s="20"/>
      <c r="V6225" s="534"/>
      <c r="W6225" s="534"/>
      <c r="Z6225" s="104"/>
    </row>
    <row r="6226" spans="1:26" s="2" customFormat="1" ht="24.95" customHeight="1" x14ac:dyDescent="0.15">
      <c r="A6226" s="349">
        <v>20</v>
      </c>
      <c r="B6226" s="63"/>
      <c r="C6226" s="63"/>
      <c r="D6226" s="63"/>
      <c r="E6226" s="63"/>
      <c r="F6226" s="63"/>
      <c r="G6226" s="63"/>
      <c r="H6226" s="63"/>
      <c r="I6226" s="63"/>
      <c r="J6226" s="63"/>
      <c r="K6226" s="63"/>
      <c r="L6226" s="63"/>
      <c r="M6226" s="62"/>
      <c r="N6226" s="40"/>
      <c r="O6226" s="40"/>
      <c r="P6226" s="40"/>
      <c r="Q6226" s="3"/>
      <c r="R6226" s="9"/>
      <c r="S6226" s="4"/>
      <c r="T6226" s="14"/>
      <c r="U6226" s="20"/>
      <c r="V6226" s="534"/>
      <c r="W6226" s="534"/>
      <c r="Z6226" s="104"/>
    </row>
    <row r="6227" spans="1:26" s="2" customFormat="1" ht="24.95" customHeight="1" x14ac:dyDescent="0.15">
      <c r="A6227" s="349">
        <v>21</v>
      </c>
      <c r="B6227" s="63"/>
      <c r="C6227" s="63"/>
      <c r="D6227" s="63"/>
      <c r="E6227" s="63"/>
      <c r="F6227" s="63"/>
      <c r="G6227" s="63"/>
      <c r="H6227" s="63"/>
      <c r="I6227" s="63"/>
      <c r="J6227" s="63"/>
      <c r="K6227" s="63"/>
      <c r="L6227" s="62"/>
      <c r="M6227" s="62"/>
      <c r="N6227" s="40"/>
      <c r="O6227" s="14"/>
      <c r="P6227" s="14"/>
      <c r="Q6227" s="4"/>
      <c r="R6227" s="4"/>
      <c r="S6227" s="4"/>
      <c r="T6227" s="14"/>
      <c r="U6227" s="20"/>
      <c r="V6227" s="534"/>
      <c r="W6227" s="534"/>
      <c r="Z6227" s="104"/>
    </row>
    <row r="6228" spans="1:26" s="2" customFormat="1" ht="24.95" customHeight="1" x14ac:dyDescent="0.15">
      <c r="A6228" s="349">
        <v>22</v>
      </c>
      <c r="B6228" s="63"/>
      <c r="C6228" s="63"/>
      <c r="D6228" s="63"/>
      <c r="E6228" s="63"/>
      <c r="F6228" s="63"/>
      <c r="G6228" s="63"/>
      <c r="H6228" s="63"/>
      <c r="I6228" s="63"/>
      <c r="J6228" s="63"/>
      <c r="K6228" s="63"/>
      <c r="L6228" s="62"/>
      <c r="M6228" s="62"/>
      <c r="N6228" s="40"/>
      <c r="O6228" s="14"/>
      <c r="P6228" s="14"/>
      <c r="Q6228" s="4"/>
      <c r="R6228" s="4"/>
      <c r="S6228" s="4"/>
      <c r="T6228" s="14"/>
      <c r="U6228" s="20"/>
      <c r="V6228" s="534"/>
      <c r="W6228" s="534"/>
      <c r="Z6228" s="104"/>
    </row>
    <row r="6229" spans="1:26" s="2" customFormat="1" ht="24.95" customHeight="1" x14ac:dyDescent="0.15">
      <c r="A6229" s="349">
        <v>23</v>
      </c>
      <c r="B6229" s="63"/>
      <c r="C6229" s="63"/>
      <c r="D6229" s="63"/>
      <c r="E6229" s="63"/>
      <c r="F6229" s="63"/>
      <c r="G6229" s="63"/>
      <c r="H6229" s="63"/>
      <c r="I6229" s="63"/>
      <c r="J6229" s="63"/>
      <c r="K6229" s="63"/>
      <c r="L6229" s="62"/>
      <c r="M6229" s="62"/>
      <c r="N6229" s="40"/>
      <c r="O6229" s="14"/>
      <c r="P6229" s="14"/>
      <c r="Q6229" s="4"/>
      <c r="R6229" s="4"/>
      <c r="S6229" s="4"/>
      <c r="T6229" s="14"/>
      <c r="U6229" s="20"/>
      <c r="V6229" s="534"/>
      <c r="W6229" s="534"/>
      <c r="Z6229" s="104"/>
    </row>
    <row r="6230" spans="1:26" s="2" customFormat="1" ht="24.95" customHeight="1" x14ac:dyDescent="0.15">
      <c r="A6230" s="349">
        <v>24</v>
      </c>
      <c r="B6230" s="63"/>
      <c r="C6230" s="63"/>
      <c r="D6230" s="63"/>
      <c r="E6230" s="63"/>
      <c r="F6230" s="63"/>
      <c r="G6230" s="63"/>
      <c r="H6230" s="63"/>
      <c r="I6230" s="63"/>
      <c r="J6230" s="63"/>
      <c r="K6230" s="63"/>
      <c r="L6230" s="62"/>
      <c r="M6230" s="62"/>
      <c r="N6230" s="40"/>
      <c r="O6230" s="14"/>
      <c r="P6230" s="14"/>
      <c r="Q6230" s="4"/>
      <c r="R6230" s="4"/>
      <c r="S6230" s="4"/>
      <c r="T6230" s="14"/>
      <c r="U6230" s="20"/>
      <c r="V6230" s="534"/>
      <c r="W6230" s="534"/>
      <c r="Z6230" s="104"/>
    </row>
    <row r="6231" spans="1:26" s="2" customFormat="1" ht="24.75" customHeight="1" x14ac:dyDescent="0.15">
      <c r="A6231" s="349">
        <v>25</v>
      </c>
      <c r="B6231" s="63"/>
      <c r="C6231" s="63"/>
      <c r="D6231" s="63"/>
      <c r="E6231" s="63"/>
      <c r="F6231" s="63"/>
      <c r="G6231" s="63"/>
      <c r="H6231" s="63"/>
      <c r="I6231" s="63"/>
      <c r="J6231" s="63"/>
      <c r="K6231" s="63"/>
      <c r="L6231" s="62"/>
      <c r="M6231" s="62"/>
      <c r="N6231" s="40"/>
      <c r="O6231" s="14"/>
      <c r="P6231" s="14"/>
      <c r="Q6231" s="4"/>
      <c r="R6231" s="4"/>
      <c r="S6231" s="4"/>
      <c r="T6231" s="14"/>
      <c r="U6231" s="20"/>
      <c r="V6231" s="534"/>
      <c r="W6231" s="534"/>
      <c r="Z6231" s="104"/>
    </row>
    <row r="6232" spans="1:26" s="2" customFormat="1" ht="24.95" customHeight="1" x14ac:dyDescent="0.15">
      <c r="A6232" s="349">
        <v>26</v>
      </c>
      <c r="B6232" s="63"/>
      <c r="C6232" s="63"/>
      <c r="D6232" s="63"/>
      <c r="E6232" s="63"/>
      <c r="F6232" s="63"/>
      <c r="G6232" s="63"/>
      <c r="H6232" s="63"/>
      <c r="I6232" s="63"/>
      <c r="J6232" s="63"/>
      <c r="K6232" s="63"/>
      <c r="L6232" s="62"/>
      <c r="M6232" s="62"/>
      <c r="N6232" s="40"/>
      <c r="O6232" s="14"/>
      <c r="P6232" s="14"/>
      <c r="Q6232" s="4"/>
      <c r="R6232" s="4"/>
      <c r="S6232" s="4"/>
      <c r="T6232" s="14"/>
      <c r="U6232" s="20"/>
      <c r="V6232" s="534"/>
      <c r="W6232" s="534"/>
      <c r="Z6232" s="104"/>
    </row>
    <row r="6233" spans="1:26" s="2" customFormat="1" ht="24.95" customHeight="1" x14ac:dyDescent="0.15">
      <c r="A6233" s="349">
        <v>27</v>
      </c>
      <c r="B6233" s="366"/>
      <c r="C6233" s="366"/>
      <c r="D6233" s="366"/>
      <c r="E6233" s="366"/>
      <c r="F6233" s="366"/>
      <c r="G6233" s="366"/>
      <c r="H6233" s="366"/>
      <c r="I6233" s="366"/>
      <c r="J6233" s="366"/>
      <c r="K6233" s="366"/>
      <c r="L6233" s="588"/>
      <c r="M6233" s="588"/>
      <c r="N6233" s="94"/>
      <c r="O6233" s="14"/>
      <c r="P6233" s="14"/>
      <c r="Q6233" s="4"/>
      <c r="R6233" s="4"/>
      <c r="S6233" s="4"/>
      <c r="T6233" s="14"/>
      <c r="U6233" s="20"/>
      <c r="V6233" s="534"/>
      <c r="W6233" s="534"/>
      <c r="Z6233" s="104"/>
    </row>
    <row r="6234" spans="1:26" s="2" customFormat="1" ht="24.95" customHeight="1" x14ac:dyDescent="0.15">
      <c r="A6234" s="349">
        <v>28</v>
      </c>
      <c r="B6234" s="52"/>
      <c r="C6234" s="52"/>
      <c r="D6234" s="52"/>
      <c r="E6234" s="52"/>
      <c r="F6234" s="52"/>
      <c r="G6234" s="52"/>
      <c r="H6234" s="52"/>
      <c r="I6234" s="52"/>
      <c r="J6234" s="52"/>
      <c r="K6234" s="52"/>
      <c r="L6234" s="358"/>
      <c r="M6234" s="358"/>
      <c r="N6234" s="14"/>
      <c r="O6234" s="14"/>
      <c r="P6234" s="14"/>
      <c r="Q6234" s="4"/>
      <c r="R6234" s="4"/>
      <c r="S6234" s="4"/>
      <c r="T6234" s="14"/>
      <c r="U6234" s="20"/>
      <c r="V6234" s="534"/>
      <c r="W6234" s="534"/>
      <c r="Z6234" s="104"/>
    </row>
    <row r="6235" spans="1:26" s="2" customFormat="1" ht="24.95" customHeight="1" x14ac:dyDescent="0.15">
      <c r="A6235" s="349">
        <v>29</v>
      </c>
      <c r="B6235" s="52"/>
      <c r="C6235" s="52"/>
      <c r="D6235" s="52"/>
      <c r="E6235" s="52"/>
      <c r="F6235" s="52"/>
      <c r="G6235" s="52"/>
      <c r="H6235" s="52"/>
      <c r="I6235" s="52"/>
      <c r="J6235" s="52"/>
      <c r="K6235" s="52"/>
      <c r="L6235" s="52"/>
      <c r="M6235" s="52"/>
      <c r="N6235" s="14"/>
      <c r="O6235" s="14"/>
      <c r="P6235" s="14"/>
      <c r="Q6235" s="4"/>
      <c r="R6235" s="4"/>
      <c r="S6235" s="4"/>
      <c r="T6235" s="14"/>
      <c r="U6235" s="20"/>
      <c r="V6235" s="534"/>
      <c r="W6235" s="534"/>
      <c r="Z6235" s="104"/>
    </row>
    <row r="6236" spans="1:26" s="2" customFormat="1" ht="24.95" customHeight="1" x14ac:dyDescent="0.15">
      <c r="A6236" s="349">
        <v>30</v>
      </c>
      <c r="B6236" s="52"/>
      <c r="C6236" s="52"/>
      <c r="D6236" s="52"/>
      <c r="E6236" s="52"/>
      <c r="F6236" s="52"/>
      <c r="G6236" s="52"/>
      <c r="H6236" s="52"/>
      <c r="I6236" s="52"/>
      <c r="J6236" s="52"/>
      <c r="K6236" s="52"/>
      <c r="L6236" s="52"/>
      <c r="M6236" s="52"/>
      <c r="N6236" s="14"/>
      <c r="O6236" s="46"/>
      <c r="P6236" s="46"/>
      <c r="Q6236" s="45"/>
      <c r="R6236" s="45"/>
      <c r="S6236" s="45"/>
      <c r="T6236" s="46"/>
      <c r="U6236" s="47"/>
      <c r="V6236" s="534"/>
      <c r="W6236" s="534"/>
      <c r="Z6236" s="104"/>
    </row>
    <row r="6237" spans="1:26" s="2" customFormat="1" ht="24.95" customHeight="1" x14ac:dyDescent="0.15">
      <c r="A6237" s="349">
        <v>31</v>
      </c>
      <c r="B6237" s="52"/>
      <c r="C6237" s="52"/>
      <c r="D6237" s="52"/>
      <c r="E6237" s="52"/>
      <c r="F6237" s="52"/>
      <c r="G6237" s="52"/>
      <c r="H6237" s="52"/>
      <c r="I6237" s="52"/>
      <c r="J6237" s="52"/>
      <c r="K6237" s="52"/>
      <c r="L6237" s="52"/>
      <c r="M6237" s="52"/>
      <c r="N6237" s="14"/>
      <c r="O6237" s="46"/>
      <c r="P6237" s="46"/>
      <c r="Q6237" s="45"/>
      <c r="R6237" s="45"/>
      <c r="S6237" s="45"/>
      <c r="T6237" s="46"/>
      <c r="U6237" s="47"/>
      <c r="V6237" s="534"/>
      <c r="W6237" s="534"/>
      <c r="Z6237" s="104"/>
    </row>
    <row r="6238" spans="1:26" s="2" customFormat="1" ht="24.95" customHeight="1" x14ac:dyDescent="0.15">
      <c r="A6238" s="349">
        <v>32</v>
      </c>
      <c r="B6238" s="52"/>
      <c r="C6238" s="52"/>
      <c r="D6238" s="52"/>
      <c r="E6238" s="52"/>
      <c r="F6238" s="52"/>
      <c r="G6238" s="52"/>
      <c r="H6238" s="52"/>
      <c r="I6238" s="52"/>
      <c r="J6238" s="52"/>
      <c r="K6238" s="52"/>
      <c r="L6238" s="52"/>
      <c r="M6238" s="52"/>
      <c r="N6238" s="14"/>
      <c r="O6238" s="46"/>
      <c r="P6238" s="46"/>
      <c r="Q6238" s="45"/>
      <c r="R6238" s="45"/>
      <c r="S6238" s="45"/>
      <c r="T6238" s="46"/>
      <c r="U6238" s="47"/>
      <c r="V6238" s="534"/>
      <c r="W6238" s="534"/>
      <c r="Z6238" s="104"/>
    </row>
    <row r="6239" spans="1:26" s="2" customFormat="1" ht="24.75" customHeight="1" thickBot="1" x14ac:dyDescent="0.2">
      <c r="A6239" s="349">
        <v>33</v>
      </c>
      <c r="B6239" s="12"/>
      <c r="C6239" s="12"/>
      <c r="D6239" s="12"/>
      <c r="E6239" s="12"/>
      <c r="F6239" s="12"/>
      <c r="G6239" s="12"/>
      <c r="H6239" s="12"/>
      <c r="I6239" s="12"/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31"/>
      <c r="U6239" s="32"/>
      <c r="V6239" s="534"/>
      <c r="W6239" s="534"/>
      <c r="Z6239" s="104"/>
    </row>
    <row r="6240" spans="1:26" s="2" customFormat="1" ht="20.100000000000001" customHeight="1" thickBot="1" x14ac:dyDescent="0.2">
      <c r="A6240" s="1489" t="s">
        <v>1417</v>
      </c>
      <c r="B6240" s="1490"/>
      <c r="C6240" s="1448" t="s">
        <v>1437</v>
      </c>
      <c r="D6240" s="1448"/>
      <c r="E6240" s="1448"/>
      <c r="F6240" s="1449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467"/>
      <c r="U6240" s="467"/>
      <c r="V6240" s="534"/>
      <c r="W6240" s="534"/>
      <c r="Z6240" s="104"/>
    </row>
    <row r="6241" spans="1:56" s="2" customFormat="1" ht="31.5" customHeight="1" thickBot="1" x14ac:dyDescent="0.2">
      <c r="A6241" s="1602" t="s">
        <v>1525</v>
      </c>
      <c r="B6241" s="1603"/>
      <c r="C6241" s="1603"/>
      <c r="D6241" s="1603"/>
      <c r="E6241" s="1604"/>
      <c r="F6241" s="1" t="s">
        <v>1766</v>
      </c>
      <c r="G6241" s="1"/>
      <c r="H6241" s="1479" t="s">
        <v>1526</v>
      </c>
      <c r="I6241" s="1480"/>
      <c r="J6241" s="1480"/>
      <c r="K6241" s="5" t="s">
        <v>9</v>
      </c>
      <c r="L6241" s="1457" t="s">
        <v>1528</v>
      </c>
      <c r="M6241" s="1457"/>
      <c r="N6241" s="1458"/>
      <c r="O6241" s="1"/>
      <c r="P6241" s="6"/>
      <c r="Q6241" s="6"/>
      <c r="R6241" s="6"/>
      <c r="S6241" s="1"/>
      <c r="T6241" s="1467" t="s">
        <v>1455</v>
      </c>
      <c r="U6241" s="1468"/>
      <c r="V6241" s="34">
        <f>V6243/V6248</f>
        <v>1.8457602339181284E-2</v>
      </c>
      <c r="W6241" s="34">
        <f>W6243/W6248</f>
        <v>1.8956456456456459E-2</v>
      </c>
      <c r="X6241" s="678">
        <f>AVERAGE(V6241,W6241)</f>
        <v>1.8707029397818872E-2</v>
      </c>
      <c r="Y6241" s="637" t="s">
        <v>1441</v>
      </c>
      <c r="Z6241" s="679">
        <f>ROUND(X6241*1440,0)/1440</f>
        <v>1.8749999999999999E-2</v>
      </c>
    </row>
    <row r="6242" spans="1:56" s="2" customFormat="1" ht="9" customHeight="1" thickBot="1" x14ac:dyDescent="0.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534"/>
      <c r="U6242" s="534"/>
      <c r="V6242" s="34">
        <v>0.23611111111111113</v>
      </c>
      <c r="W6242" s="34">
        <v>0.24305555555555555</v>
      </c>
      <c r="Y6242" s="104"/>
    </row>
    <row r="6243" spans="1:56" s="2" customFormat="1" ht="19.5" customHeight="1" thickBot="1" x14ac:dyDescent="0.2">
      <c r="A6243" s="1495" t="s">
        <v>12</v>
      </c>
      <c r="B6243" s="1483"/>
      <c r="C6243" s="1483" t="s">
        <v>1531</v>
      </c>
      <c r="D6243" s="1483"/>
      <c r="E6243" s="1484"/>
      <c r="F6243" s="1453"/>
      <c r="G6243" s="1454"/>
      <c r="H6243" s="1454"/>
      <c r="I6243" s="1454"/>
      <c r="J6243" s="1454"/>
      <c r="K6243" s="1"/>
      <c r="L6243" s="1"/>
      <c r="M6243" s="1"/>
      <c r="N6243" s="1463" t="s">
        <v>1424</v>
      </c>
      <c r="O6243" s="1464"/>
      <c r="P6243" s="1503">
        <f>Z6241</f>
        <v>1.8749999999999999E-2</v>
      </c>
      <c r="Q6243" s="1504"/>
      <c r="R6243" s="1"/>
      <c r="S6243" s="7" t="s">
        <v>14</v>
      </c>
      <c r="T6243" s="1526">
        <v>5.2777777777777778E-2</v>
      </c>
      <c r="U6243" s="1527"/>
      <c r="V6243" s="34">
        <f>V6244-V6242</f>
        <v>0.70138888888888884</v>
      </c>
      <c r="W6243" s="34">
        <f>W6244-W6242</f>
        <v>0.70138888888888895</v>
      </c>
      <c r="Y6243" s="104"/>
    </row>
    <row r="6244" spans="1:56" s="2" customFormat="1" ht="10.5" customHeight="1" thickBot="1" x14ac:dyDescent="0.2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534"/>
      <c r="U6244" s="534"/>
      <c r="V6244" s="34">
        <v>0.9375</v>
      </c>
      <c r="W6244" s="34">
        <v>0.94444444444444453</v>
      </c>
      <c r="Y6244" s="104"/>
    </row>
    <row r="6245" spans="1:56" s="2" customFormat="1" ht="24.95" customHeight="1" x14ac:dyDescent="0.15">
      <c r="A6245" s="1499" t="s">
        <v>15</v>
      </c>
      <c r="B6245" s="1494">
        <v>1</v>
      </c>
      <c r="C6245" s="1494"/>
      <c r="D6245" s="1494">
        <v>2</v>
      </c>
      <c r="E6245" s="1494"/>
      <c r="F6245" s="1494">
        <v>3</v>
      </c>
      <c r="G6245" s="1494"/>
      <c r="H6245" s="1494">
        <v>4</v>
      </c>
      <c r="I6245" s="1494"/>
      <c r="J6245" s="1494">
        <v>5</v>
      </c>
      <c r="K6245" s="1494"/>
      <c r="L6245" s="1494">
        <v>6</v>
      </c>
      <c r="M6245" s="1494"/>
      <c r="N6245" s="1494">
        <v>7</v>
      </c>
      <c r="O6245" s="1494"/>
      <c r="P6245" s="1494">
        <v>8</v>
      </c>
      <c r="Q6245" s="1494"/>
      <c r="R6245" s="1494">
        <v>9</v>
      </c>
      <c r="S6245" s="1494"/>
      <c r="T6245" s="1501">
        <v>10</v>
      </c>
      <c r="U6245" s="1502"/>
      <c r="V6245" s="115"/>
      <c r="W6245" s="534"/>
      <c r="Y6245" s="104"/>
    </row>
    <row r="6246" spans="1:56" s="2" customFormat="1" ht="24.95" customHeight="1" x14ac:dyDescent="0.15">
      <c r="A6246" s="1500"/>
      <c r="B6246" s="9" t="s">
        <v>1526</v>
      </c>
      <c r="C6246" s="9" t="s">
        <v>1528</v>
      </c>
      <c r="D6246" s="9" t="s">
        <v>1526</v>
      </c>
      <c r="E6246" s="9" t="s">
        <v>1528</v>
      </c>
      <c r="F6246" s="9" t="s">
        <v>1526</v>
      </c>
      <c r="G6246" s="9" t="s">
        <v>1528</v>
      </c>
      <c r="H6246" s="9" t="s">
        <v>1526</v>
      </c>
      <c r="I6246" s="9" t="s">
        <v>1528</v>
      </c>
      <c r="J6246" s="9" t="s">
        <v>1526</v>
      </c>
      <c r="K6246" s="9" t="s">
        <v>1528</v>
      </c>
      <c r="L6246" s="9" t="s">
        <v>1526</v>
      </c>
      <c r="M6246" s="9" t="s">
        <v>1528</v>
      </c>
      <c r="N6246" s="9"/>
      <c r="O6246" s="9"/>
      <c r="P6246" s="9"/>
      <c r="Q6246" s="9"/>
      <c r="R6246" s="9"/>
      <c r="S6246" s="9"/>
      <c r="T6246" s="10"/>
      <c r="U6246" s="16"/>
      <c r="V6246" s="534" t="s">
        <v>1429</v>
      </c>
      <c r="W6246" s="516" t="s">
        <v>1430</v>
      </c>
      <c r="Y6246" s="104"/>
    </row>
    <row r="6247" spans="1:56" s="942" customFormat="1" ht="24.75" customHeight="1" x14ac:dyDescent="0.15">
      <c r="A6247" s="728">
        <v>1</v>
      </c>
      <c r="B6247" s="39"/>
      <c r="C6247" s="263">
        <v>0.23611111111111113</v>
      </c>
      <c r="D6247" s="50">
        <v>0.2986111111111111</v>
      </c>
      <c r="E6247" s="50">
        <v>0.35624999999999996</v>
      </c>
      <c r="F6247" s="267">
        <v>0.43958333333333321</v>
      </c>
      <c r="G6247" s="3">
        <v>0.49374999999999986</v>
      </c>
      <c r="H6247" s="50">
        <v>0.57708333333333328</v>
      </c>
      <c r="I6247" s="50">
        <v>0.63194444444444453</v>
      </c>
      <c r="J6247" s="50">
        <v>0.71527777777777801</v>
      </c>
      <c r="K6247" s="50">
        <v>0.77291666666666703</v>
      </c>
      <c r="L6247" s="50">
        <v>0.85069444444444497</v>
      </c>
      <c r="M6247" s="50">
        <v>0.91597222222222285</v>
      </c>
      <c r="N6247" s="3"/>
      <c r="O6247" s="3"/>
      <c r="P6247" s="3"/>
      <c r="Q6247" s="263"/>
      <c r="R6247" s="9"/>
      <c r="S6247" s="276"/>
      <c r="T6247" s="9"/>
      <c r="U6247" s="20"/>
      <c r="V6247" s="633">
        <f>COUNTA(B6247:U6279)</f>
        <v>75</v>
      </c>
      <c r="W6247" s="634">
        <f>V6247/7/2</f>
        <v>5.3571428571428568</v>
      </c>
      <c r="X6247" s="2"/>
      <c r="Y6247" s="2"/>
      <c r="Z6247" s="2"/>
      <c r="AA6247" s="82"/>
      <c r="AB6247" s="82"/>
      <c r="AC6247" s="82"/>
      <c r="AD6247" s="82"/>
      <c r="AE6247" s="82"/>
      <c r="AF6247" s="82"/>
      <c r="AG6247" s="82"/>
      <c r="AH6247" s="82"/>
      <c r="AI6247" s="82"/>
    </row>
    <row r="6248" spans="1:56" s="942" customFormat="1" ht="24.75" customHeight="1" x14ac:dyDescent="0.15">
      <c r="A6248" s="728">
        <v>2</v>
      </c>
      <c r="B6248" s="264"/>
      <c r="C6248" s="105">
        <v>0.25</v>
      </c>
      <c r="D6248" s="105">
        <v>0.32013888888888886</v>
      </c>
      <c r="E6248" s="105">
        <v>0.37777777777777771</v>
      </c>
      <c r="F6248" s="268">
        <v>0.45972222222222209</v>
      </c>
      <c r="G6248" s="106">
        <v>0.51388888888888873</v>
      </c>
      <c r="H6248" s="105">
        <v>0.59652777777777777</v>
      </c>
      <c r="I6248" s="105">
        <v>0.65208333333333346</v>
      </c>
      <c r="J6248" s="105">
        <v>0.7347222222222225</v>
      </c>
      <c r="K6248" s="105">
        <v>0.79236111111111152</v>
      </c>
      <c r="L6248" s="105">
        <v>0.86944444444444502</v>
      </c>
      <c r="M6248" s="105">
        <v>0.93750000000000067</v>
      </c>
      <c r="N6248" s="3"/>
      <c r="O6248" s="3"/>
      <c r="P6248" s="3"/>
      <c r="Q6248" s="3"/>
      <c r="R6248" s="9"/>
      <c r="S6248" s="180"/>
      <c r="T6248" s="14"/>
      <c r="U6248" s="20"/>
      <c r="V6248" s="23">
        <f>COUNTA(B6247:B6279,D6247:D6279,F6247:F6279,H6247:H6279,J6247:J6279,L6247:L6279,N6247:N6279,P6247:P6279,R6247:R6279,T6247:T6279)</f>
        <v>38</v>
      </c>
      <c r="W6248" s="23">
        <f>COUNTA(C6247:C6279,E6247:E6279,G6247:G6279,I6247:I6279,K6247:K6279,M6247:M6279,O6247:O6279,Q6247:Q6279,S6247:S6279,U6247:U6279)</f>
        <v>37</v>
      </c>
      <c r="X6248" s="2"/>
      <c r="Y6248" s="2">
        <f>(V6248+W6248)/2</f>
        <v>37.5</v>
      </c>
      <c r="Z6248" s="2"/>
      <c r="AA6248" s="82"/>
      <c r="AB6248" s="82"/>
      <c r="AC6248" s="82"/>
      <c r="AD6248" s="82"/>
      <c r="AE6248" s="82"/>
      <c r="AF6248" s="82"/>
      <c r="AG6248" s="82"/>
      <c r="AH6248" s="82"/>
      <c r="AI6248" s="82"/>
    </row>
    <row r="6249" spans="1:56" s="942" customFormat="1" ht="24.75" customHeight="1" x14ac:dyDescent="0.15">
      <c r="A6249" s="728">
        <v>3</v>
      </c>
      <c r="B6249" s="277"/>
      <c r="C6249" s="105">
        <v>0.2638888888888889</v>
      </c>
      <c r="D6249" s="105">
        <v>0.34097222222222218</v>
      </c>
      <c r="E6249" s="105">
        <v>0.39791666666666659</v>
      </c>
      <c r="F6249" s="268">
        <v>0.47986111111111096</v>
      </c>
      <c r="G6249" s="106">
        <v>0.53402777777777766</v>
      </c>
      <c r="H6249" s="105">
        <v>0.61597222222222225</v>
      </c>
      <c r="I6249" s="105">
        <v>0.67222222222222239</v>
      </c>
      <c r="J6249" s="105">
        <v>0.75416666666666698</v>
      </c>
      <c r="K6249" s="105">
        <v>0.811805555555556</v>
      </c>
      <c r="L6249" s="105">
        <v>0.88819444444444506</v>
      </c>
      <c r="M6249" s="105"/>
      <c r="N6249" s="3"/>
      <c r="O6249" s="3"/>
      <c r="P6249" s="3"/>
      <c r="Q6249" s="3"/>
      <c r="R6249" s="9"/>
      <c r="S6249" s="180"/>
      <c r="T6249" s="14"/>
      <c r="U6249" s="20"/>
      <c r="V6249" s="534" t="s">
        <v>1431</v>
      </c>
      <c r="W6249" s="534" t="s">
        <v>1432</v>
      </c>
      <c r="X6249" s="2"/>
      <c r="Y6249" s="2" t="s">
        <v>1416</v>
      </c>
      <c r="Z6249" s="2"/>
      <c r="AA6249" s="82"/>
      <c r="AB6249" s="82"/>
      <c r="AC6249" s="82"/>
      <c r="AD6249" s="82"/>
      <c r="AE6249" s="82"/>
      <c r="AF6249" s="82"/>
      <c r="AG6249" s="82"/>
      <c r="AH6249" s="82"/>
      <c r="AI6249" s="82"/>
    </row>
    <row r="6250" spans="1:56" s="942" customFormat="1" ht="24.75" customHeight="1" x14ac:dyDescent="0.15">
      <c r="A6250" s="728">
        <v>4</v>
      </c>
      <c r="B6250" s="264" t="s">
        <v>1532</v>
      </c>
      <c r="C6250" s="105">
        <v>0.27986111111111112</v>
      </c>
      <c r="D6250" s="105">
        <v>0.36111111111111105</v>
      </c>
      <c r="E6250" s="105">
        <v>0.41736111111111102</v>
      </c>
      <c r="F6250" s="268">
        <v>0.49930555555555539</v>
      </c>
      <c r="G6250" s="106">
        <v>0.55347222222222214</v>
      </c>
      <c r="H6250" s="105">
        <v>0.63541666666666674</v>
      </c>
      <c r="I6250" s="105">
        <v>0.69236111111111132</v>
      </c>
      <c r="J6250" s="105">
        <v>0.77361111111111147</v>
      </c>
      <c r="K6250" s="105">
        <v>0.83125000000000049</v>
      </c>
      <c r="L6250" s="105">
        <v>0.90694444444444511</v>
      </c>
      <c r="M6250" s="105"/>
      <c r="N6250" s="3"/>
      <c r="O6250" s="3"/>
      <c r="P6250" s="3"/>
      <c r="Q6250" s="3"/>
      <c r="R6250" s="9"/>
      <c r="S6250" s="180"/>
      <c r="T6250" s="14"/>
      <c r="U6250" s="20"/>
      <c r="V6250" s="614" t="s">
        <v>27</v>
      </c>
      <c r="W6250" s="614" t="s">
        <v>28</v>
      </c>
      <c r="X6250" s="104"/>
      <c r="Y6250" s="2"/>
      <c r="Z6250" s="2"/>
      <c r="AA6250" s="82"/>
      <c r="AB6250" s="82"/>
      <c r="AC6250" s="82"/>
      <c r="AD6250" s="82"/>
      <c r="AE6250" s="82"/>
      <c r="AF6250" s="82"/>
      <c r="AG6250" s="82"/>
      <c r="AH6250" s="82"/>
      <c r="AI6250" s="82"/>
    </row>
    <row r="6251" spans="1:56" s="942" customFormat="1" ht="24.75" customHeight="1" x14ac:dyDescent="0.15">
      <c r="A6251" s="728">
        <v>5</v>
      </c>
      <c r="B6251" s="106">
        <v>0.24305555555555555</v>
      </c>
      <c r="C6251" s="105">
        <v>0.29583333333333334</v>
      </c>
      <c r="D6251" s="105">
        <v>0.38055555555555548</v>
      </c>
      <c r="E6251" s="105">
        <v>0.43680555555555545</v>
      </c>
      <c r="F6251" s="268">
        <v>0.51874999999999982</v>
      </c>
      <c r="G6251" s="106">
        <v>0.57291666666666663</v>
      </c>
      <c r="H6251" s="105">
        <v>0.65555555555555567</v>
      </c>
      <c r="I6251" s="105">
        <v>0.71250000000000024</v>
      </c>
      <c r="J6251" s="105">
        <v>0.79305555555555596</v>
      </c>
      <c r="K6251" s="105">
        <v>0.85138888888888942</v>
      </c>
      <c r="L6251" s="105">
        <v>0.92569444444444515</v>
      </c>
      <c r="M6251" s="105"/>
      <c r="N6251" s="3"/>
      <c r="O6251" s="3"/>
      <c r="P6251" s="3"/>
      <c r="Q6251" s="3"/>
      <c r="R6251" s="9"/>
      <c r="S6251" s="180"/>
      <c r="T6251" s="14"/>
      <c r="U6251" s="20"/>
      <c r="V6251" s="534"/>
      <c r="W6251" s="534"/>
      <c r="X6251" s="104"/>
      <c r="Y6251" s="2"/>
      <c r="Z6251" s="2"/>
      <c r="AA6251" s="82"/>
      <c r="AB6251" s="82"/>
      <c r="AC6251" s="82"/>
      <c r="AD6251" s="82"/>
      <c r="AE6251" s="82"/>
      <c r="AF6251" s="82"/>
      <c r="AG6251" s="82"/>
      <c r="AH6251" s="82"/>
      <c r="AI6251" s="82"/>
    </row>
    <row r="6252" spans="1:56" s="942" customFormat="1" ht="24.75" customHeight="1" x14ac:dyDescent="0.15">
      <c r="A6252" s="728">
        <v>6</v>
      </c>
      <c r="B6252" s="106">
        <v>0.2590277777777778</v>
      </c>
      <c r="C6252" s="105">
        <v>0.31319444444444444</v>
      </c>
      <c r="D6252" s="105">
        <v>0.39999999999999991</v>
      </c>
      <c r="E6252" s="105">
        <v>0.45555555555555544</v>
      </c>
      <c r="F6252" s="268">
        <v>0.53819444444444431</v>
      </c>
      <c r="G6252" s="106">
        <v>0.59236111111111112</v>
      </c>
      <c r="H6252" s="105">
        <v>0.6756944444444446</v>
      </c>
      <c r="I6252" s="105">
        <v>0.73263888888888917</v>
      </c>
      <c r="J6252" s="105">
        <v>0.81250000000000044</v>
      </c>
      <c r="K6252" s="105">
        <v>0.87291666666666723</v>
      </c>
      <c r="L6252" s="105">
        <v>0.9444444444444452</v>
      </c>
      <c r="M6252" s="105"/>
      <c r="N6252" s="3"/>
      <c r="O6252" s="3"/>
      <c r="P6252" s="3"/>
      <c r="Q6252" s="3"/>
      <c r="R6252" s="9"/>
      <c r="S6252" s="180"/>
      <c r="T6252" s="14"/>
      <c r="U6252" s="20"/>
      <c r="V6252" s="115">
        <f>L6248-L6247</f>
        <v>1.8750000000000044E-2</v>
      </c>
      <c r="W6252" s="115">
        <f>K6252-K6251</f>
        <v>2.1527777777777812E-2</v>
      </c>
      <c r="X6252" s="104"/>
      <c r="Y6252" s="2"/>
      <c r="Z6252" s="2"/>
      <c r="AA6252" s="82"/>
      <c r="AB6252" s="82"/>
      <c r="AC6252" s="82"/>
      <c r="AD6252" s="82"/>
      <c r="AE6252" s="82"/>
      <c r="AF6252" s="82"/>
      <c r="AG6252" s="82"/>
      <c r="AH6252" s="82"/>
      <c r="AI6252" s="82"/>
      <c r="AJ6252" s="82"/>
      <c r="AK6252" s="82"/>
      <c r="AL6252" s="82"/>
      <c r="AM6252" s="82"/>
      <c r="AN6252" s="82"/>
      <c r="AO6252" s="82"/>
      <c r="AP6252" s="82"/>
      <c r="AQ6252" s="82"/>
      <c r="AR6252" s="82"/>
      <c r="AS6252" s="82"/>
      <c r="AT6252" s="82"/>
      <c r="AU6252" s="82"/>
      <c r="AV6252" s="82"/>
      <c r="AW6252" s="82"/>
      <c r="AX6252" s="82"/>
      <c r="AY6252" s="82"/>
      <c r="AZ6252" s="82"/>
      <c r="BA6252" s="82"/>
      <c r="BB6252" s="82"/>
      <c r="BC6252" s="82"/>
      <c r="BD6252" s="82"/>
    </row>
    <row r="6253" spans="1:56" s="942" customFormat="1" ht="24.75" customHeight="1" x14ac:dyDescent="0.15">
      <c r="A6253" s="728">
        <v>7</v>
      </c>
      <c r="B6253" s="3">
        <v>0.27777777777777779</v>
      </c>
      <c r="C6253" s="3">
        <v>0.33402777777777776</v>
      </c>
      <c r="D6253" s="40">
        <v>0.41944444444444434</v>
      </c>
      <c r="E6253" s="3">
        <v>0.47430555555555542</v>
      </c>
      <c r="F6253" s="49">
        <v>0.5576388888888888</v>
      </c>
      <c r="G6253" s="3">
        <v>0.6118055555555556</v>
      </c>
      <c r="H6253" s="50">
        <v>0.69583333333333353</v>
      </c>
      <c r="I6253" s="3">
        <v>0.7527777777777781</v>
      </c>
      <c r="J6253" s="3">
        <v>0.83194444444444493</v>
      </c>
      <c r="K6253" s="3">
        <v>0.89444444444444504</v>
      </c>
      <c r="L6253" s="3"/>
      <c r="M6253" s="3"/>
      <c r="N6253" s="3"/>
      <c r="O6253" s="3"/>
      <c r="P6253" s="3"/>
      <c r="Q6253" s="3"/>
      <c r="R6253" s="9"/>
      <c r="S6253" s="180"/>
      <c r="T6253" s="14"/>
      <c r="U6253" s="20"/>
      <c r="V6253" s="115">
        <f>L6249-L6248</f>
        <v>1.8750000000000044E-2</v>
      </c>
      <c r="W6253" s="115">
        <f>M6247-K6252</f>
        <v>4.3055555555555625E-2</v>
      </c>
      <c r="X6253" s="104"/>
      <c r="Y6253" s="2"/>
      <c r="Z6253" s="2"/>
      <c r="AA6253" s="82"/>
      <c r="AB6253" s="82"/>
      <c r="AC6253" s="82"/>
      <c r="AD6253" s="82"/>
      <c r="AE6253" s="82"/>
      <c r="AF6253" s="82"/>
      <c r="AG6253" s="82"/>
      <c r="AH6253" s="82"/>
      <c r="AI6253" s="82"/>
      <c r="AJ6253" s="82"/>
      <c r="AK6253" s="82"/>
      <c r="AL6253" s="82"/>
      <c r="AM6253" s="82"/>
      <c r="AN6253" s="82"/>
      <c r="AO6253" s="82"/>
      <c r="AP6253" s="82"/>
      <c r="AQ6253" s="82"/>
      <c r="AR6253" s="82"/>
      <c r="AS6253" s="82"/>
      <c r="AT6253" s="82"/>
      <c r="AU6253" s="82"/>
      <c r="AV6253" s="82"/>
      <c r="AW6253" s="82"/>
      <c r="AX6253" s="82"/>
      <c r="AY6253" s="82"/>
      <c r="AZ6253" s="82"/>
      <c r="BA6253" s="82"/>
      <c r="BB6253" s="82"/>
      <c r="BC6253" s="82"/>
      <c r="BD6253" s="82"/>
    </row>
    <row r="6254" spans="1:56" s="942" customFormat="1" ht="24.75" customHeight="1" x14ac:dyDescent="0.15">
      <c r="A6254" s="728">
        <v>8</v>
      </c>
      <c r="B6254" s="3"/>
      <c r="C6254" s="3"/>
      <c r="D6254" s="40"/>
      <c r="E6254" s="3"/>
      <c r="F6254" s="49"/>
      <c r="G6254" s="3"/>
      <c r="H6254" s="50"/>
      <c r="I6254" s="3"/>
      <c r="J6254" s="3"/>
      <c r="K6254" s="3"/>
      <c r="L6254" s="3"/>
      <c r="M6254" s="3"/>
      <c r="N6254" s="3"/>
      <c r="O6254" s="3"/>
      <c r="P6254" s="3"/>
      <c r="Q6254" s="3"/>
      <c r="R6254" s="9"/>
      <c r="S6254" s="180"/>
      <c r="T6254" s="14"/>
      <c r="U6254" s="20"/>
      <c r="V6254" s="115">
        <f>L6250-L6249</f>
        <v>1.8750000000000044E-2</v>
      </c>
      <c r="W6254" s="115">
        <f>M6248-M6247</f>
        <v>2.1527777777777812E-2</v>
      </c>
      <c r="X6254" s="104"/>
      <c r="Y6254" s="2"/>
      <c r="Z6254" s="2"/>
      <c r="AA6254" s="82"/>
      <c r="AB6254" s="82"/>
      <c r="AC6254" s="82"/>
      <c r="AD6254" s="82"/>
      <c r="AE6254" s="82"/>
      <c r="AF6254" s="82"/>
      <c r="AG6254" s="82"/>
      <c r="AH6254" s="82"/>
      <c r="AI6254" s="82"/>
      <c r="AJ6254" s="82"/>
      <c r="AK6254" s="82"/>
      <c r="AL6254" s="82"/>
      <c r="AM6254" s="82"/>
      <c r="AN6254" s="82"/>
      <c r="AO6254" s="82"/>
      <c r="AP6254" s="82"/>
      <c r="AQ6254" s="82"/>
      <c r="AR6254" s="82"/>
      <c r="AS6254" s="82"/>
      <c r="AT6254" s="82"/>
      <c r="AU6254" s="82"/>
      <c r="AV6254" s="82"/>
      <c r="AW6254" s="82"/>
      <c r="AX6254" s="82"/>
      <c r="AY6254" s="82"/>
      <c r="AZ6254" s="82"/>
      <c r="BA6254" s="82"/>
      <c r="BB6254" s="82"/>
      <c r="BC6254" s="82"/>
      <c r="BD6254" s="82"/>
    </row>
    <row r="6255" spans="1:56" s="942" customFormat="1" ht="24.75" customHeight="1" x14ac:dyDescent="0.15">
      <c r="A6255" s="728">
        <v>9</v>
      </c>
      <c r="B6255" s="3"/>
      <c r="C6255" s="3"/>
      <c r="D6255" s="40"/>
      <c r="E6255" s="3"/>
      <c r="F6255" s="49"/>
      <c r="G6255" s="3"/>
      <c r="H6255" s="50"/>
      <c r="I6255" s="3"/>
      <c r="J6255" s="3"/>
      <c r="K6255" s="3"/>
      <c r="L6255" s="3"/>
      <c r="M6255" s="3"/>
      <c r="N6255" s="3"/>
      <c r="O6255" s="3"/>
      <c r="P6255" s="3"/>
      <c r="Q6255" s="3"/>
      <c r="R6255" s="9"/>
      <c r="S6255" s="180"/>
      <c r="T6255" s="14"/>
      <c r="U6255" s="20"/>
      <c r="V6255" s="115"/>
      <c r="W6255" s="115"/>
      <c r="X6255" s="104"/>
      <c r="Y6255" s="2"/>
      <c r="Z6255" s="2"/>
      <c r="AA6255" s="82"/>
      <c r="AB6255" s="82"/>
      <c r="AC6255" s="82"/>
      <c r="AD6255" s="82"/>
      <c r="AE6255" s="82"/>
      <c r="AF6255" s="82"/>
      <c r="AG6255" s="82"/>
      <c r="AH6255" s="82"/>
      <c r="AI6255" s="82"/>
      <c r="AJ6255" s="82"/>
      <c r="AK6255" s="82"/>
      <c r="AL6255" s="82"/>
      <c r="AM6255" s="82"/>
      <c r="AN6255" s="82"/>
      <c r="AO6255" s="82"/>
      <c r="AP6255" s="82"/>
      <c r="AQ6255" s="82"/>
      <c r="AR6255" s="82"/>
      <c r="AS6255" s="82"/>
      <c r="AT6255" s="82"/>
      <c r="AU6255" s="82"/>
      <c r="AV6255" s="82"/>
      <c r="AW6255" s="82"/>
      <c r="AX6255" s="82"/>
      <c r="AY6255" s="82"/>
      <c r="AZ6255" s="82"/>
      <c r="BA6255" s="82"/>
      <c r="BB6255" s="82"/>
      <c r="BC6255" s="82"/>
      <c r="BD6255" s="82"/>
    </row>
    <row r="6256" spans="1:56" s="942" customFormat="1" ht="24.75" customHeight="1" x14ac:dyDescent="0.15">
      <c r="A6256" s="349">
        <v>10</v>
      </c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823"/>
      <c r="N6256" s="121"/>
      <c r="O6256" s="121"/>
      <c r="P6256" s="40"/>
      <c r="Q6256" s="40"/>
      <c r="R6256" s="357"/>
      <c r="S6256" s="4"/>
      <c r="T6256" s="14"/>
      <c r="U6256" s="20"/>
      <c r="V6256" s="82"/>
      <c r="W6256" s="82"/>
      <c r="Y6256" s="82"/>
      <c r="Z6256" s="82"/>
      <c r="AA6256" s="82"/>
      <c r="AB6256" s="82"/>
      <c r="AC6256" s="82"/>
      <c r="AD6256" s="82"/>
      <c r="AE6256" s="82"/>
      <c r="AF6256" s="82"/>
      <c r="AG6256" s="82"/>
      <c r="AH6256" s="82"/>
      <c r="AI6256" s="82"/>
      <c r="AJ6256" s="82"/>
      <c r="AK6256" s="82"/>
      <c r="AL6256" s="82"/>
      <c r="AM6256" s="82"/>
      <c r="AN6256" s="82"/>
      <c r="AO6256" s="82"/>
      <c r="AP6256" s="82"/>
      <c r="AQ6256" s="82"/>
      <c r="AR6256" s="82"/>
      <c r="AS6256" s="82"/>
      <c r="AT6256" s="82"/>
      <c r="AU6256" s="82"/>
      <c r="AV6256" s="82"/>
      <c r="AW6256" s="82"/>
      <c r="AX6256" s="82"/>
      <c r="AY6256" s="82"/>
      <c r="AZ6256" s="82"/>
      <c r="BA6256" s="82"/>
      <c r="BB6256" s="82"/>
      <c r="BC6256" s="82"/>
      <c r="BD6256" s="82"/>
    </row>
    <row r="6257" spans="1:56" s="942" customFormat="1" ht="24.75" customHeight="1" x14ac:dyDescent="0.15">
      <c r="A6257" s="349">
        <v>11</v>
      </c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823"/>
      <c r="M6257" s="823"/>
      <c r="N6257" s="121"/>
      <c r="O6257" s="121"/>
      <c r="P6257" s="40"/>
      <c r="Q6257" s="40"/>
      <c r="R6257" s="357"/>
      <c r="S6257" s="4"/>
      <c r="T6257" s="14"/>
      <c r="U6257" s="20"/>
      <c r="V6257" s="82"/>
      <c r="W6257" s="82"/>
      <c r="Y6257" s="82"/>
      <c r="Z6257" s="82"/>
      <c r="AA6257" s="82"/>
      <c r="AB6257" s="82"/>
      <c r="AC6257" s="82"/>
      <c r="AD6257" s="82"/>
      <c r="AE6257" s="82"/>
      <c r="AF6257" s="82"/>
      <c r="AG6257" s="82"/>
      <c r="AH6257" s="82"/>
      <c r="AI6257" s="82"/>
      <c r="AJ6257" s="82"/>
      <c r="AK6257" s="82"/>
      <c r="AL6257" s="82"/>
      <c r="AM6257" s="82"/>
      <c r="AN6257" s="82"/>
      <c r="AO6257" s="82"/>
      <c r="AP6257" s="82"/>
      <c r="AQ6257" s="82"/>
      <c r="AR6257" s="82"/>
      <c r="AS6257" s="82"/>
      <c r="AT6257" s="82"/>
      <c r="AU6257" s="82"/>
      <c r="AV6257" s="82"/>
      <c r="AW6257" s="82"/>
      <c r="AX6257" s="82"/>
      <c r="AY6257" s="82"/>
      <c r="AZ6257" s="82"/>
      <c r="BA6257" s="82"/>
      <c r="BB6257" s="82"/>
      <c r="BC6257" s="82"/>
      <c r="BD6257" s="82"/>
    </row>
    <row r="6258" spans="1:56" s="2" customFormat="1" ht="24.95" customHeight="1" x14ac:dyDescent="0.15">
      <c r="A6258" s="349">
        <v>12</v>
      </c>
      <c r="B6258" s="358"/>
      <c r="C6258" s="52"/>
      <c r="D6258" s="52"/>
      <c r="E6258" s="52"/>
      <c r="F6258" s="52"/>
      <c r="G6258" s="52"/>
      <c r="H6258" s="52"/>
      <c r="I6258" s="52"/>
      <c r="J6258" s="52"/>
      <c r="K6258" s="52"/>
      <c r="L6258" s="52"/>
      <c r="M6258" s="358"/>
      <c r="N6258" s="40"/>
      <c r="O6258" s="40"/>
      <c r="P6258" s="40"/>
      <c r="Q6258" s="40"/>
      <c r="R6258" s="18"/>
      <c r="S6258" s="14"/>
      <c r="T6258" s="14"/>
      <c r="U6258" s="20"/>
      <c r="V6258" s="534"/>
      <c r="W6258" s="534"/>
      <c r="Z6258" s="82"/>
    </row>
    <row r="6259" spans="1:56" s="2" customFormat="1" ht="24.95" customHeight="1" x14ac:dyDescent="0.15">
      <c r="A6259" s="349">
        <v>13</v>
      </c>
      <c r="B6259" s="359"/>
      <c r="C6259" s="359"/>
      <c r="D6259" s="359"/>
      <c r="E6259" s="359"/>
      <c r="F6259" s="359"/>
      <c r="G6259" s="359"/>
      <c r="H6259" s="359"/>
      <c r="I6259" s="359"/>
      <c r="J6259" s="359"/>
      <c r="K6259" s="359"/>
      <c r="L6259" s="359"/>
      <c r="M6259" s="359"/>
      <c r="N6259" s="40"/>
      <c r="O6259" s="40"/>
      <c r="P6259" s="40"/>
      <c r="Q6259" s="40"/>
      <c r="R6259" s="18"/>
      <c r="S6259" s="14"/>
      <c r="T6259" s="14"/>
      <c r="U6259" s="20"/>
      <c r="V6259" s="534"/>
      <c r="W6259" s="534"/>
      <c r="Z6259" s="104"/>
    </row>
    <row r="6260" spans="1:56" s="2" customFormat="1" ht="24.95" customHeight="1" x14ac:dyDescent="0.15">
      <c r="A6260" s="349">
        <v>14</v>
      </c>
      <c r="B6260" s="358"/>
      <c r="C6260" s="52"/>
      <c r="D6260" s="52"/>
      <c r="E6260" s="52"/>
      <c r="F6260" s="52"/>
      <c r="G6260" s="52"/>
      <c r="H6260" s="52"/>
      <c r="I6260" s="52"/>
      <c r="J6260" s="52"/>
      <c r="K6260" s="52"/>
      <c r="L6260" s="52"/>
      <c r="M6260" s="358"/>
      <c r="N6260" s="40"/>
      <c r="O6260" s="40"/>
      <c r="P6260" s="40"/>
      <c r="Q6260" s="40"/>
      <c r="R6260" s="18"/>
      <c r="S6260" s="14"/>
      <c r="T6260" s="14"/>
      <c r="U6260" s="20"/>
      <c r="V6260" s="534"/>
      <c r="W6260" s="534"/>
      <c r="Z6260" s="104"/>
    </row>
    <row r="6261" spans="1:56" s="2" customFormat="1" ht="24.95" customHeight="1" x14ac:dyDescent="0.15">
      <c r="A6261" s="349">
        <v>15</v>
      </c>
      <c r="B6261" s="52"/>
      <c r="C6261" s="52"/>
      <c r="D6261" s="52"/>
      <c r="E6261" s="52"/>
      <c r="F6261" s="52"/>
      <c r="G6261" s="52"/>
      <c r="H6261" s="52"/>
      <c r="I6261" s="52"/>
      <c r="J6261" s="52"/>
      <c r="K6261" s="52"/>
      <c r="L6261" s="52"/>
      <c r="M6261" s="358"/>
      <c r="N6261" s="40"/>
      <c r="O6261" s="40"/>
      <c r="P6261" s="40"/>
      <c r="Q6261" s="40"/>
      <c r="R6261" s="18"/>
      <c r="S6261" s="14"/>
      <c r="T6261" s="14"/>
      <c r="U6261" s="20"/>
      <c r="V6261" s="534"/>
      <c r="W6261" s="534"/>
      <c r="Z6261" s="104"/>
    </row>
    <row r="6262" spans="1:56" s="2" customFormat="1" ht="24.95" customHeight="1" x14ac:dyDescent="0.15">
      <c r="A6262" s="349">
        <v>16</v>
      </c>
      <c r="B6262" s="52"/>
      <c r="C6262" s="52"/>
      <c r="D6262" s="52"/>
      <c r="E6262" s="52"/>
      <c r="F6262" s="52"/>
      <c r="G6262" s="52"/>
      <c r="H6262" s="52"/>
      <c r="I6262" s="52"/>
      <c r="J6262" s="52"/>
      <c r="K6262" s="52"/>
      <c r="L6262" s="52"/>
      <c r="M6262" s="358"/>
      <c r="N6262" s="40"/>
      <c r="O6262" s="40"/>
      <c r="P6262" s="40"/>
      <c r="Q6262" s="40"/>
      <c r="R6262" s="18"/>
      <c r="S6262" s="14"/>
      <c r="T6262" s="14"/>
      <c r="U6262" s="20"/>
      <c r="V6262" s="534"/>
      <c r="W6262" s="534"/>
      <c r="Z6262" s="104"/>
    </row>
    <row r="6263" spans="1:56" s="2" customFormat="1" ht="24.95" customHeight="1" x14ac:dyDescent="0.15">
      <c r="A6263" s="349">
        <v>17</v>
      </c>
      <c r="B6263" s="360"/>
      <c r="C6263" s="360"/>
      <c r="D6263" s="360"/>
      <c r="E6263" s="360"/>
      <c r="F6263" s="360"/>
      <c r="G6263" s="360"/>
      <c r="H6263" s="360"/>
      <c r="I6263" s="360"/>
      <c r="J6263" s="360"/>
      <c r="K6263" s="360"/>
      <c r="L6263" s="360"/>
      <c r="M6263" s="361"/>
      <c r="N6263" s="191"/>
      <c r="O6263" s="191"/>
      <c r="P6263" s="191"/>
      <c r="Q6263" s="191"/>
      <c r="R6263" s="362"/>
      <c r="S6263" s="363"/>
      <c r="T6263" s="364"/>
      <c r="U6263" s="365"/>
      <c r="V6263" s="534"/>
      <c r="W6263" s="534"/>
      <c r="Z6263" s="104"/>
    </row>
    <row r="6264" spans="1:56" s="2" customFormat="1" ht="24.95" customHeight="1" x14ac:dyDescent="0.15">
      <c r="A6264" s="349">
        <v>18</v>
      </c>
      <c r="B6264" s="63"/>
      <c r="C6264" s="63"/>
      <c r="D6264" s="63"/>
      <c r="E6264" s="63"/>
      <c r="F6264" s="63"/>
      <c r="G6264" s="63"/>
      <c r="H6264" s="63"/>
      <c r="I6264" s="63"/>
      <c r="J6264" s="63"/>
      <c r="K6264" s="63"/>
      <c r="L6264" s="63"/>
      <c r="M6264" s="62"/>
      <c r="N6264" s="40"/>
      <c r="O6264" s="40"/>
      <c r="P6264" s="40"/>
      <c r="Q6264" s="40"/>
      <c r="R6264" s="18"/>
      <c r="S6264" s="69"/>
      <c r="T6264" s="14"/>
      <c r="U6264" s="20"/>
      <c r="V6264" s="534"/>
      <c r="W6264" s="534"/>
      <c r="Z6264" s="104"/>
    </row>
    <row r="6265" spans="1:56" s="2" customFormat="1" ht="24.95" customHeight="1" x14ac:dyDescent="0.15">
      <c r="A6265" s="349">
        <v>19</v>
      </c>
      <c r="B6265" s="63"/>
      <c r="C6265" s="63"/>
      <c r="D6265" s="63"/>
      <c r="E6265" s="63"/>
      <c r="F6265" s="63"/>
      <c r="G6265" s="63"/>
      <c r="H6265" s="63"/>
      <c r="I6265" s="63"/>
      <c r="J6265" s="63"/>
      <c r="K6265" s="63"/>
      <c r="L6265" s="63"/>
      <c r="M6265" s="62"/>
      <c r="N6265" s="40"/>
      <c r="O6265" s="40"/>
      <c r="P6265" s="40"/>
      <c r="Q6265" s="40"/>
      <c r="R6265" s="10"/>
      <c r="S6265" s="69"/>
      <c r="T6265" s="14"/>
      <c r="U6265" s="20"/>
      <c r="V6265" s="534"/>
      <c r="W6265" s="534"/>
      <c r="Z6265" s="104"/>
    </row>
    <row r="6266" spans="1:56" s="2" customFormat="1" ht="24.95" customHeight="1" x14ac:dyDescent="0.15">
      <c r="A6266" s="349">
        <v>20</v>
      </c>
      <c r="B6266" s="63"/>
      <c r="C6266" s="63"/>
      <c r="D6266" s="63"/>
      <c r="E6266" s="63"/>
      <c r="F6266" s="63"/>
      <c r="G6266" s="63"/>
      <c r="H6266" s="63"/>
      <c r="I6266" s="63"/>
      <c r="J6266" s="63"/>
      <c r="K6266" s="63"/>
      <c r="L6266" s="63"/>
      <c r="M6266" s="62"/>
      <c r="N6266" s="40"/>
      <c r="O6266" s="40"/>
      <c r="P6266" s="40"/>
      <c r="Q6266" s="3"/>
      <c r="R6266" s="9"/>
      <c r="S6266" s="4"/>
      <c r="T6266" s="14"/>
      <c r="U6266" s="20"/>
      <c r="V6266" s="534"/>
      <c r="W6266" s="534"/>
      <c r="Z6266" s="104"/>
    </row>
    <row r="6267" spans="1:56" s="2" customFormat="1" ht="24.95" customHeight="1" x14ac:dyDescent="0.15">
      <c r="A6267" s="349">
        <v>21</v>
      </c>
      <c r="B6267" s="63"/>
      <c r="C6267" s="63"/>
      <c r="D6267" s="63"/>
      <c r="E6267" s="63"/>
      <c r="F6267" s="63"/>
      <c r="G6267" s="63"/>
      <c r="H6267" s="63"/>
      <c r="I6267" s="63"/>
      <c r="J6267" s="63"/>
      <c r="K6267" s="63"/>
      <c r="L6267" s="62"/>
      <c r="M6267" s="62"/>
      <c r="N6267" s="40"/>
      <c r="O6267" s="14"/>
      <c r="P6267" s="14"/>
      <c r="Q6267" s="4"/>
      <c r="R6267" s="4"/>
      <c r="S6267" s="4"/>
      <c r="T6267" s="14"/>
      <c r="U6267" s="20"/>
      <c r="V6267" s="534"/>
      <c r="W6267" s="534"/>
      <c r="Z6267" s="104"/>
    </row>
    <row r="6268" spans="1:56" s="2" customFormat="1" ht="24.95" customHeight="1" x14ac:dyDescent="0.15">
      <c r="A6268" s="349">
        <v>22</v>
      </c>
      <c r="B6268" s="63"/>
      <c r="C6268" s="63"/>
      <c r="D6268" s="63"/>
      <c r="E6268" s="63"/>
      <c r="F6268" s="63"/>
      <c r="G6268" s="63"/>
      <c r="H6268" s="63"/>
      <c r="I6268" s="63"/>
      <c r="J6268" s="63"/>
      <c r="K6268" s="63"/>
      <c r="L6268" s="62"/>
      <c r="M6268" s="62"/>
      <c r="N6268" s="40"/>
      <c r="O6268" s="14"/>
      <c r="P6268" s="14"/>
      <c r="Q6268" s="4"/>
      <c r="R6268" s="4"/>
      <c r="S6268" s="4"/>
      <c r="T6268" s="14"/>
      <c r="U6268" s="20"/>
      <c r="V6268" s="534"/>
      <c r="W6268" s="534"/>
      <c r="Z6268" s="104"/>
    </row>
    <row r="6269" spans="1:56" s="2" customFormat="1" ht="24.95" customHeight="1" x14ac:dyDescent="0.15">
      <c r="A6269" s="349">
        <v>23</v>
      </c>
      <c r="B6269" s="63"/>
      <c r="C6269" s="63"/>
      <c r="D6269" s="63"/>
      <c r="E6269" s="63"/>
      <c r="F6269" s="63"/>
      <c r="G6269" s="63"/>
      <c r="H6269" s="63"/>
      <c r="I6269" s="63"/>
      <c r="J6269" s="63"/>
      <c r="K6269" s="63"/>
      <c r="L6269" s="62"/>
      <c r="M6269" s="62"/>
      <c r="N6269" s="40"/>
      <c r="O6269" s="14"/>
      <c r="P6269" s="14"/>
      <c r="Q6269" s="4"/>
      <c r="R6269" s="4"/>
      <c r="S6269" s="4"/>
      <c r="T6269" s="14"/>
      <c r="U6269" s="20"/>
      <c r="V6269" s="534"/>
      <c r="W6269" s="534"/>
      <c r="Z6269" s="104"/>
    </row>
    <row r="6270" spans="1:56" s="2" customFormat="1" ht="24.95" customHeight="1" x14ac:dyDescent="0.15">
      <c r="A6270" s="349">
        <v>24</v>
      </c>
      <c r="B6270" s="63"/>
      <c r="C6270" s="63"/>
      <c r="D6270" s="63"/>
      <c r="E6270" s="63"/>
      <c r="F6270" s="63"/>
      <c r="G6270" s="63"/>
      <c r="H6270" s="63"/>
      <c r="I6270" s="63"/>
      <c r="J6270" s="63"/>
      <c r="K6270" s="63"/>
      <c r="L6270" s="62"/>
      <c r="M6270" s="62"/>
      <c r="N6270" s="40"/>
      <c r="O6270" s="14"/>
      <c r="P6270" s="14"/>
      <c r="Q6270" s="4"/>
      <c r="R6270" s="4"/>
      <c r="S6270" s="4"/>
      <c r="T6270" s="14"/>
      <c r="U6270" s="20"/>
      <c r="V6270" s="534"/>
      <c r="W6270" s="534"/>
      <c r="Z6270" s="104"/>
    </row>
    <row r="6271" spans="1:56" s="2" customFormat="1" ht="24.75" customHeight="1" x14ac:dyDescent="0.15">
      <c r="A6271" s="349">
        <v>25</v>
      </c>
      <c r="B6271" s="63"/>
      <c r="C6271" s="63"/>
      <c r="D6271" s="63"/>
      <c r="E6271" s="63"/>
      <c r="F6271" s="63"/>
      <c r="G6271" s="63"/>
      <c r="H6271" s="63"/>
      <c r="I6271" s="63"/>
      <c r="J6271" s="63"/>
      <c r="K6271" s="63"/>
      <c r="L6271" s="62"/>
      <c r="M6271" s="62"/>
      <c r="N6271" s="40"/>
      <c r="O6271" s="14"/>
      <c r="P6271" s="14"/>
      <c r="Q6271" s="4"/>
      <c r="R6271" s="4"/>
      <c r="S6271" s="4"/>
      <c r="T6271" s="14"/>
      <c r="U6271" s="20"/>
      <c r="V6271" s="534"/>
      <c r="W6271" s="534"/>
      <c r="Z6271" s="104"/>
    </row>
    <row r="6272" spans="1:56" s="2" customFormat="1" ht="24.95" customHeight="1" x14ac:dyDescent="0.15">
      <c r="A6272" s="349">
        <v>26</v>
      </c>
      <c r="B6272" s="63"/>
      <c r="C6272" s="63"/>
      <c r="D6272" s="63"/>
      <c r="E6272" s="63"/>
      <c r="F6272" s="63"/>
      <c r="G6272" s="63"/>
      <c r="H6272" s="63"/>
      <c r="I6272" s="63"/>
      <c r="J6272" s="63"/>
      <c r="K6272" s="63"/>
      <c r="L6272" s="62"/>
      <c r="M6272" s="62"/>
      <c r="N6272" s="40"/>
      <c r="O6272" s="14"/>
      <c r="P6272" s="14"/>
      <c r="Q6272" s="4"/>
      <c r="R6272" s="4"/>
      <c r="S6272" s="4"/>
      <c r="T6272" s="14"/>
      <c r="U6272" s="20"/>
      <c r="V6272" s="534"/>
      <c r="W6272" s="534"/>
      <c r="Z6272" s="104"/>
    </row>
    <row r="6273" spans="1:35" s="2" customFormat="1" ht="24.95" customHeight="1" x14ac:dyDescent="0.15">
      <c r="A6273" s="349">
        <v>27</v>
      </c>
      <c r="B6273" s="63"/>
      <c r="C6273" s="63"/>
      <c r="D6273" s="63"/>
      <c r="E6273" s="63"/>
      <c r="F6273" s="63"/>
      <c r="G6273" s="63"/>
      <c r="H6273" s="63"/>
      <c r="I6273" s="63"/>
      <c r="J6273" s="63"/>
      <c r="K6273" s="63"/>
      <c r="L6273" s="62"/>
      <c r="M6273" s="62"/>
      <c r="N6273" s="40"/>
      <c r="O6273" s="14"/>
      <c r="P6273" s="14"/>
      <c r="Q6273" s="4"/>
      <c r="R6273" s="4"/>
      <c r="S6273" s="4"/>
      <c r="T6273" s="14"/>
      <c r="U6273" s="20"/>
      <c r="V6273" s="534"/>
      <c r="W6273" s="534"/>
      <c r="Z6273" s="104"/>
    </row>
    <row r="6274" spans="1:35" s="2" customFormat="1" ht="24.95" customHeight="1" x14ac:dyDescent="0.15">
      <c r="A6274" s="349">
        <v>28</v>
      </c>
      <c r="B6274" s="63"/>
      <c r="C6274" s="63"/>
      <c r="D6274" s="63"/>
      <c r="E6274" s="63"/>
      <c r="F6274" s="63"/>
      <c r="G6274" s="63"/>
      <c r="H6274" s="63"/>
      <c r="I6274" s="63"/>
      <c r="J6274" s="63"/>
      <c r="K6274" s="63"/>
      <c r="L6274" s="62"/>
      <c r="M6274" s="62"/>
      <c r="N6274" s="14"/>
      <c r="O6274" s="14"/>
      <c r="P6274" s="14"/>
      <c r="Q6274" s="4"/>
      <c r="R6274" s="4"/>
      <c r="S6274" s="4"/>
      <c r="T6274" s="14"/>
      <c r="U6274" s="20"/>
      <c r="V6274" s="534"/>
      <c r="W6274" s="534"/>
      <c r="Z6274" s="104"/>
    </row>
    <row r="6275" spans="1:35" s="2" customFormat="1" ht="24.95" customHeight="1" x14ac:dyDescent="0.15">
      <c r="A6275" s="349">
        <v>29</v>
      </c>
      <c r="B6275" s="63"/>
      <c r="C6275" s="63"/>
      <c r="D6275" s="63"/>
      <c r="E6275" s="63"/>
      <c r="F6275" s="63"/>
      <c r="G6275" s="63"/>
      <c r="H6275" s="63"/>
      <c r="I6275" s="63"/>
      <c r="J6275" s="63"/>
      <c r="K6275" s="63"/>
      <c r="L6275" s="62"/>
      <c r="M6275" s="62"/>
      <c r="N6275" s="14"/>
      <c r="O6275" s="14"/>
      <c r="P6275" s="14"/>
      <c r="Q6275" s="4"/>
      <c r="R6275" s="4"/>
      <c r="S6275" s="4"/>
      <c r="T6275" s="14"/>
      <c r="U6275" s="20"/>
      <c r="V6275" s="534"/>
      <c r="W6275" s="534"/>
      <c r="Z6275" s="104"/>
    </row>
    <row r="6276" spans="1:35" s="2" customFormat="1" ht="24.95" customHeight="1" x14ac:dyDescent="0.15">
      <c r="A6276" s="349">
        <v>30</v>
      </c>
      <c r="B6276" s="63"/>
      <c r="C6276" s="63"/>
      <c r="D6276" s="63"/>
      <c r="E6276" s="63"/>
      <c r="F6276" s="63"/>
      <c r="G6276" s="63"/>
      <c r="H6276" s="63"/>
      <c r="I6276" s="63"/>
      <c r="J6276" s="63"/>
      <c r="K6276" s="63"/>
      <c r="L6276" s="63"/>
      <c r="M6276" s="63"/>
      <c r="N6276" s="14"/>
      <c r="O6276" s="14"/>
      <c r="P6276" s="14"/>
      <c r="Q6276" s="4"/>
      <c r="R6276" s="4"/>
      <c r="S6276" s="4"/>
      <c r="T6276" s="14"/>
      <c r="U6276" s="20"/>
      <c r="V6276" s="534"/>
      <c r="W6276" s="534"/>
      <c r="Z6276" s="104"/>
    </row>
    <row r="6277" spans="1:35" s="2" customFormat="1" ht="24.95" customHeight="1" x14ac:dyDescent="0.15">
      <c r="A6277" s="349">
        <v>31</v>
      </c>
      <c r="B6277" s="367"/>
      <c r="C6277" s="367"/>
      <c r="D6277" s="367"/>
      <c r="E6277" s="367"/>
      <c r="F6277" s="367"/>
      <c r="G6277" s="367"/>
      <c r="H6277" s="367"/>
      <c r="I6277" s="367"/>
      <c r="J6277" s="367"/>
      <c r="K6277" s="367"/>
      <c r="L6277" s="367"/>
      <c r="M6277" s="367"/>
      <c r="N6277" s="46"/>
      <c r="O6277" s="46"/>
      <c r="P6277" s="46"/>
      <c r="Q6277" s="45"/>
      <c r="R6277" s="45"/>
      <c r="S6277" s="45"/>
      <c r="T6277" s="46"/>
      <c r="U6277" s="47"/>
      <c r="V6277" s="534"/>
      <c r="W6277" s="534"/>
      <c r="Z6277" s="104"/>
    </row>
    <row r="6278" spans="1:35" s="2" customFormat="1" ht="24.95" customHeight="1" x14ac:dyDescent="0.15">
      <c r="A6278" s="349">
        <v>32</v>
      </c>
      <c r="B6278" s="52"/>
      <c r="C6278" s="52"/>
      <c r="D6278" s="52"/>
      <c r="E6278" s="52"/>
      <c r="F6278" s="52"/>
      <c r="G6278" s="52"/>
      <c r="H6278" s="52"/>
      <c r="I6278" s="52"/>
      <c r="J6278" s="52"/>
      <c r="K6278" s="52"/>
      <c r="L6278" s="52"/>
      <c r="M6278" s="52"/>
      <c r="N6278" s="46"/>
      <c r="O6278" s="46"/>
      <c r="P6278" s="46"/>
      <c r="Q6278" s="45"/>
      <c r="R6278" s="45"/>
      <c r="S6278" s="45"/>
      <c r="T6278" s="46"/>
      <c r="U6278" s="47"/>
      <c r="V6278" s="534"/>
      <c r="W6278" s="534"/>
      <c r="Z6278" s="104"/>
    </row>
    <row r="6279" spans="1:35" s="2" customFormat="1" ht="24.75" customHeight="1" thickBot="1" x14ac:dyDescent="0.2">
      <c r="A6279" s="349">
        <v>33</v>
      </c>
      <c r="B6279" s="12"/>
      <c r="C6279" s="12"/>
      <c r="D6279" s="12"/>
      <c r="E6279" s="12"/>
      <c r="F6279" s="12"/>
      <c r="G6279" s="12"/>
      <c r="H6279" s="12"/>
      <c r="I6279" s="12"/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31"/>
      <c r="U6279" s="32"/>
      <c r="V6279" s="534"/>
      <c r="W6279" s="534"/>
      <c r="Z6279" s="104"/>
    </row>
    <row r="6280" spans="1:35" s="2" customFormat="1" ht="20.100000000000001" customHeight="1" thickBot="1" x14ac:dyDescent="0.2">
      <c r="A6280" s="1489" t="s">
        <v>1417</v>
      </c>
      <c r="B6280" s="1490"/>
      <c r="C6280" s="1448" t="s">
        <v>1437</v>
      </c>
      <c r="D6280" s="1448"/>
      <c r="E6280" s="1448"/>
      <c r="F6280" s="1449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467"/>
      <c r="U6280" s="467"/>
      <c r="V6280" s="534"/>
      <c r="W6280" s="534"/>
      <c r="Z6280" s="104"/>
    </row>
    <row r="6281" spans="1:35" s="1256" customFormat="1" ht="31.5" customHeight="1" thickBot="1" x14ac:dyDescent="0.2">
      <c r="A6281" s="1602" t="s">
        <v>1676</v>
      </c>
      <c r="B6281" s="1603"/>
      <c r="C6281" s="1603"/>
      <c r="D6281" s="1603"/>
      <c r="E6281" s="1604"/>
      <c r="F6281" s="1162"/>
      <c r="G6281" s="1162"/>
      <c r="H6281" s="1646" t="s">
        <v>1888</v>
      </c>
      <c r="I6281" s="1647"/>
      <c r="J6281" s="1647"/>
      <c r="K6281" s="1163" t="s">
        <v>1889</v>
      </c>
      <c r="L6281" s="1568" t="s">
        <v>1677</v>
      </c>
      <c r="M6281" s="1568"/>
      <c r="N6281" s="1569"/>
      <c r="O6281" s="1170"/>
      <c r="P6281" s="1165"/>
      <c r="Q6281" s="1165"/>
      <c r="R6281" s="1165"/>
      <c r="S6281" s="1162"/>
      <c r="T6281" s="1646" t="s">
        <v>1</v>
      </c>
      <c r="U6281" s="1770"/>
      <c r="V6281" s="1274">
        <f>V6283/V6288</f>
        <v>2.7916666666666666E-2</v>
      </c>
      <c r="W6281" s="1274">
        <f>W6283/W6288</f>
        <v>2.9513888888888892E-2</v>
      </c>
      <c r="X6281" s="35">
        <f>AVERAGE(V6281,W6281)</f>
        <v>2.8715277777777777E-2</v>
      </c>
      <c r="Y6281" s="1167" t="s">
        <v>184</v>
      </c>
      <c r="Z6281" s="1168">
        <f>ROUND(X6281*1440,0)/1440</f>
        <v>2.8472222222222222E-2</v>
      </c>
    </row>
    <row r="6282" spans="1:35" s="1256" customFormat="1" ht="9" customHeight="1" thickBot="1" x14ac:dyDescent="0.2">
      <c r="A6282" s="1162"/>
      <c r="B6282" s="1162"/>
      <c r="C6282" s="1162"/>
      <c r="D6282" s="1162"/>
      <c r="E6282" s="1162"/>
      <c r="F6282" s="1162"/>
      <c r="G6282" s="1162"/>
      <c r="H6282" s="1162"/>
      <c r="I6282" s="1162"/>
      <c r="J6282" s="1162"/>
      <c r="K6282" s="1162"/>
      <c r="L6282" s="1162"/>
      <c r="M6282" s="1162"/>
      <c r="N6282" s="1162"/>
      <c r="O6282" s="1170"/>
      <c r="P6282" s="1170"/>
      <c r="Q6282" s="1170"/>
      <c r="R6282" s="1162"/>
      <c r="S6282" s="1162"/>
      <c r="T6282" s="1316"/>
      <c r="U6282" s="1316"/>
      <c r="V6282" s="1274">
        <v>0.23958333333333334</v>
      </c>
      <c r="W6282" s="1274">
        <v>0.25</v>
      </c>
      <c r="Z6282" s="38"/>
    </row>
    <row r="6283" spans="1:35" s="1256" customFormat="1" ht="19.5" customHeight="1" thickBot="1" x14ac:dyDescent="0.2">
      <c r="A6283" s="1749" t="s">
        <v>137</v>
      </c>
      <c r="B6283" s="1771"/>
      <c r="C6283" s="1772" t="s">
        <v>1890</v>
      </c>
      <c r="D6283" s="1772"/>
      <c r="E6283" s="1773"/>
      <c r="F6283" s="1317"/>
      <c r="G6283" s="1317"/>
      <c r="H6283" s="1317"/>
      <c r="I6283" s="1317"/>
      <c r="J6283" s="1317"/>
      <c r="K6283" s="1317"/>
      <c r="L6283" s="1317"/>
      <c r="M6283" s="1317"/>
      <c r="N6283" s="1674" t="s">
        <v>1891</v>
      </c>
      <c r="O6283" s="1675"/>
      <c r="P6283" s="1751">
        <f>MINUTE(Z6281)</f>
        <v>41</v>
      </c>
      <c r="Q6283" s="1752"/>
      <c r="R6283" s="1162"/>
      <c r="S6283" s="1171" t="s">
        <v>1892</v>
      </c>
      <c r="T6283" s="1459">
        <v>5.9027777777777783E-2</v>
      </c>
      <c r="U6283" s="1460"/>
      <c r="V6283" s="1274">
        <f>V6284-V6282</f>
        <v>0.69791666666666663</v>
      </c>
      <c r="W6283" s="1274">
        <f>W6284-W6282</f>
        <v>0.70833333333333337</v>
      </c>
      <c r="Z6283" s="38"/>
    </row>
    <row r="6284" spans="1:35" s="1256" customFormat="1" ht="10.5" customHeight="1" thickBot="1" x14ac:dyDescent="0.2">
      <c r="A6284" s="1162"/>
      <c r="B6284" s="1162"/>
      <c r="C6284" s="1162"/>
      <c r="D6284" s="1162"/>
      <c r="E6284" s="1162"/>
      <c r="F6284" s="1162"/>
      <c r="G6284" s="1162"/>
      <c r="H6284" s="1162"/>
      <c r="I6284" s="1162"/>
      <c r="J6284" s="1162"/>
      <c r="K6284" s="1162"/>
      <c r="L6284" s="1162"/>
      <c r="M6284" s="1162"/>
      <c r="N6284" s="1162"/>
      <c r="O6284" s="1162"/>
      <c r="P6284" s="1162"/>
      <c r="Q6284" s="1162"/>
      <c r="R6284" s="1162"/>
      <c r="S6284" s="1162"/>
      <c r="T6284" s="1316"/>
      <c r="U6284" s="1316"/>
      <c r="V6284" s="1274">
        <v>0.9375</v>
      </c>
      <c r="W6284" s="1274">
        <v>0.95833333333333337</v>
      </c>
      <c r="Z6284" s="38"/>
    </row>
    <row r="6285" spans="1:35" s="1256" customFormat="1" ht="24.95" customHeight="1" x14ac:dyDescent="0.15">
      <c r="A6285" s="1637" t="s">
        <v>1893</v>
      </c>
      <c r="B6285" s="1598">
        <v>1</v>
      </c>
      <c r="C6285" s="1599"/>
      <c r="D6285" s="1172">
        <v>2</v>
      </c>
      <c r="E6285" s="1173"/>
      <c r="F6285" s="1598">
        <v>3</v>
      </c>
      <c r="G6285" s="1599"/>
      <c r="H6285" s="1598">
        <v>4</v>
      </c>
      <c r="I6285" s="1599"/>
      <c r="J6285" s="1172">
        <v>5</v>
      </c>
      <c r="K6285" s="1173"/>
      <c r="L6285" s="1598">
        <v>6</v>
      </c>
      <c r="M6285" s="1599"/>
      <c r="N6285" s="1598">
        <v>7</v>
      </c>
      <c r="O6285" s="1599"/>
      <c r="P6285" s="1598">
        <v>8</v>
      </c>
      <c r="Q6285" s="1599"/>
      <c r="R6285" s="1598">
        <v>9</v>
      </c>
      <c r="S6285" s="1599"/>
      <c r="T6285" s="1570">
        <v>10</v>
      </c>
      <c r="U6285" s="1571"/>
      <c r="V6285" s="1274"/>
      <c r="W6285" s="1274"/>
      <c r="Z6285" s="38"/>
    </row>
    <row r="6286" spans="1:35" s="1256" customFormat="1" ht="24.95" customHeight="1" x14ac:dyDescent="0.15">
      <c r="A6286" s="1638"/>
      <c r="B6286" s="347" t="s">
        <v>1716</v>
      </c>
      <c r="C6286" s="347" t="s">
        <v>1678</v>
      </c>
      <c r="D6286" s="347" t="s">
        <v>1716</v>
      </c>
      <c r="E6286" s="347" t="s">
        <v>1678</v>
      </c>
      <c r="F6286" s="347" t="s">
        <v>1716</v>
      </c>
      <c r="G6286" s="347" t="s">
        <v>1678</v>
      </c>
      <c r="H6286" s="347" t="s">
        <v>1716</v>
      </c>
      <c r="I6286" s="347" t="s">
        <v>1678</v>
      </c>
      <c r="J6286" s="347" t="s">
        <v>1716</v>
      </c>
      <c r="K6286" s="347" t="s">
        <v>1678</v>
      </c>
      <c r="L6286" s="347" t="s">
        <v>1716</v>
      </c>
      <c r="M6286" s="347" t="s">
        <v>1678</v>
      </c>
      <c r="N6286" s="347"/>
      <c r="O6286" s="347"/>
      <c r="P6286" s="347"/>
      <c r="Q6286" s="347"/>
      <c r="R6286" s="347"/>
      <c r="S6286" s="347"/>
      <c r="T6286" s="347"/>
      <c r="U6286" s="348"/>
      <c r="V6286" s="1316"/>
      <c r="W6286" s="1316"/>
      <c r="Z6286" s="38"/>
    </row>
    <row r="6287" spans="1:35" s="126" customFormat="1" ht="24.75" customHeight="1" x14ac:dyDescent="0.15">
      <c r="A6287" s="1204">
        <v>1</v>
      </c>
      <c r="B6287" s="518"/>
      <c r="C6287" s="518">
        <v>0.25</v>
      </c>
      <c r="D6287" s="518">
        <v>0.3298611111111111</v>
      </c>
      <c r="E6287" s="518">
        <v>0.39930555555555558</v>
      </c>
      <c r="F6287" s="518">
        <v>0.4826388888888889</v>
      </c>
      <c r="G6287" s="518">
        <v>0.54513888888888895</v>
      </c>
      <c r="H6287" s="518">
        <v>0.62013888888888891</v>
      </c>
      <c r="I6287" s="518">
        <v>0.68611111111111123</v>
      </c>
      <c r="J6287" s="518">
        <v>0.76597222222222228</v>
      </c>
      <c r="K6287" s="518">
        <v>0.83333333333333348</v>
      </c>
      <c r="L6287" s="518">
        <v>0.91319444444444453</v>
      </c>
      <c r="M6287" s="518"/>
      <c r="N6287" s="518"/>
      <c r="O6287" s="518"/>
      <c r="P6287" s="518"/>
      <c r="Q6287" s="518"/>
      <c r="R6287" s="518"/>
      <c r="S6287" s="518"/>
      <c r="T6287" s="1318"/>
      <c r="U6287" s="350"/>
      <c r="V6287" s="21">
        <f>V6288+W6288</f>
        <v>49</v>
      </c>
      <c r="W6287" s="22">
        <f>V6287/3/2</f>
        <v>8.1666666666666661</v>
      </c>
      <c r="Y6287" s="1206"/>
      <c r="Z6287" s="38"/>
      <c r="AA6287" s="1206"/>
      <c r="AB6287" s="1206"/>
      <c r="AC6287" s="1206"/>
      <c r="AD6287" s="1206"/>
      <c r="AE6287" s="1206"/>
      <c r="AF6287" s="1206"/>
      <c r="AG6287" s="1206"/>
      <c r="AH6287" s="1206"/>
      <c r="AI6287" s="1206"/>
    </row>
    <row r="6288" spans="1:35" s="126" customFormat="1" ht="24.75" customHeight="1" x14ac:dyDescent="0.15">
      <c r="A6288" s="1204">
        <v>2</v>
      </c>
      <c r="B6288" s="518"/>
      <c r="C6288" s="518">
        <v>0.27777777777777779</v>
      </c>
      <c r="D6288" s="518">
        <v>0.3611111111111111</v>
      </c>
      <c r="E6288" s="518">
        <v>0.43055555555555558</v>
      </c>
      <c r="F6288" s="518">
        <v>0.51041666666666663</v>
      </c>
      <c r="G6288" s="518">
        <v>0.57291666666666674</v>
      </c>
      <c r="H6288" s="518">
        <v>0.64652777777777781</v>
      </c>
      <c r="I6288" s="518">
        <v>0.71388888888888902</v>
      </c>
      <c r="J6288" s="518">
        <v>0.79722222222222228</v>
      </c>
      <c r="K6288" s="518">
        <v>0.86805555555555569</v>
      </c>
      <c r="L6288" s="518">
        <v>0.9375</v>
      </c>
      <c r="M6288" s="518"/>
      <c r="N6288" s="518"/>
      <c r="O6288" s="518"/>
      <c r="P6288" s="518"/>
      <c r="Q6288" s="518"/>
      <c r="R6288" s="518"/>
      <c r="S6288" s="518"/>
      <c r="T6288" s="1318"/>
      <c r="U6288" s="350"/>
      <c r="V6288" s="1198">
        <f>COUNTA(B6287:B6296,D6287:D6296,F6287:F6296,H6287:H6296,J6287:J6296,L6287:L6296)</f>
        <v>25</v>
      </c>
      <c r="W6288" s="1198">
        <f>COUNTA(C6287:C6296,E6287:E6296,G6287:G6296,I6287:I6296,K6287:K6296,M6287:M6296)</f>
        <v>24</v>
      </c>
      <c r="Y6288" s="1162">
        <f>(V6288+W6288)/2</f>
        <v>24.5</v>
      </c>
      <c r="Z6288" s="1206"/>
      <c r="AA6288" s="1206"/>
      <c r="AB6288" s="1206"/>
      <c r="AC6288" s="1206"/>
      <c r="AD6288" s="1206"/>
      <c r="AE6288" s="1206"/>
      <c r="AF6288" s="1206"/>
      <c r="AG6288" s="1206"/>
      <c r="AH6288" s="1206"/>
      <c r="AI6288" s="1206"/>
    </row>
    <row r="6289" spans="1:56" s="126" customFormat="1" ht="24.75" customHeight="1" x14ac:dyDescent="0.15">
      <c r="A6289" s="1204">
        <v>3</v>
      </c>
      <c r="B6289" s="518">
        <v>0.23958333333333334</v>
      </c>
      <c r="C6289" s="518">
        <v>0.30555555555555558</v>
      </c>
      <c r="D6289" s="518">
        <v>0.3923611111111111</v>
      </c>
      <c r="E6289" s="518">
        <v>0.45833333333333337</v>
      </c>
      <c r="F6289" s="518">
        <v>0.53819444444444442</v>
      </c>
      <c r="G6289" s="518">
        <v>0.60069444444444453</v>
      </c>
      <c r="H6289" s="518">
        <v>0.6743055555555556</v>
      </c>
      <c r="I6289" s="518">
        <v>0.74305555555555569</v>
      </c>
      <c r="J6289" s="518">
        <v>0.82847222222222228</v>
      </c>
      <c r="K6289" s="518">
        <v>0.9027777777777779</v>
      </c>
      <c r="L6289" s="518"/>
      <c r="M6289" s="518"/>
      <c r="N6289" s="518"/>
      <c r="O6289" s="518"/>
      <c r="P6289" s="518"/>
      <c r="Q6289" s="518"/>
      <c r="R6289" s="518"/>
      <c r="S6289" s="518"/>
      <c r="T6289" s="1318"/>
      <c r="U6289" s="351"/>
      <c r="V6289" s="1206"/>
      <c r="W6289" s="1206"/>
      <c r="Y6289" s="1162" t="s">
        <v>394</v>
      </c>
      <c r="Z6289" s="1206"/>
      <c r="AA6289" s="1206"/>
      <c r="AB6289" s="1206"/>
      <c r="AC6289" s="1206"/>
      <c r="AD6289" s="1206"/>
      <c r="AE6289" s="1206"/>
      <c r="AF6289" s="1206"/>
      <c r="AG6289" s="1206"/>
      <c r="AH6289" s="1206"/>
      <c r="AI6289" s="1206"/>
    </row>
    <row r="6290" spans="1:56" s="126" customFormat="1" ht="24.75" customHeight="1" x14ac:dyDescent="0.15">
      <c r="A6290" s="1204">
        <v>4</v>
      </c>
      <c r="B6290" s="1319">
        <v>0.2673611111111111</v>
      </c>
      <c r="C6290" s="1319">
        <v>0.33333333333333337</v>
      </c>
      <c r="D6290" s="1319">
        <v>0.4236111111111111</v>
      </c>
      <c r="E6290" s="1319">
        <v>0.48611111111111116</v>
      </c>
      <c r="F6290" s="1319">
        <v>0.56597222222222221</v>
      </c>
      <c r="G6290" s="1319">
        <v>0.62847222222222232</v>
      </c>
      <c r="H6290" s="1319">
        <v>0.70208333333333339</v>
      </c>
      <c r="I6290" s="1319">
        <v>0.77222222222222237</v>
      </c>
      <c r="J6290" s="1319">
        <v>0.85763888888888895</v>
      </c>
      <c r="K6290" s="1319">
        <v>0.9375</v>
      </c>
      <c r="L6290" s="1319"/>
      <c r="M6290" s="1319"/>
      <c r="N6290" s="1319"/>
      <c r="O6290" s="1319"/>
      <c r="P6290" s="1319"/>
      <c r="Q6290" s="1319"/>
      <c r="R6290" s="1319"/>
      <c r="S6290" s="1319"/>
      <c r="T6290" s="1319"/>
      <c r="U6290" s="352"/>
      <c r="V6290" s="1320">
        <f>R6287-P6289</f>
        <v>0</v>
      </c>
      <c r="W6290" s="1320">
        <f>Q6289-Q6288</f>
        <v>0</v>
      </c>
      <c r="Y6290" s="1206"/>
      <c r="Z6290" s="1206"/>
      <c r="AA6290" s="1206"/>
      <c r="AB6290" s="1206"/>
      <c r="AC6290" s="1206"/>
      <c r="AD6290" s="1206"/>
      <c r="AE6290" s="1206"/>
      <c r="AF6290" s="1206"/>
      <c r="AG6290" s="1206"/>
      <c r="AH6290" s="1206"/>
      <c r="AI6290" s="1206"/>
    </row>
    <row r="6291" spans="1:56" s="126" customFormat="1" ht="24.75" customHeight="1" x14ac:dyDescent="0.15">
      <c r="A6291" s="1204">
        <v>5</v>
      </c>
      <c r="B6291" s="28">
        <v>0.2986111111111111</v>
      </c>
      <c r="C6291" s="28">
        <v>0.36805555555555558</v>
      </c>
      <c r="D6291" s="28">
        <v>0.4548611111111111</v>
      </c>
      <c r="E6291" s="28">
        <v>0.51736111111111116</v>
      </c>
      <c r="F6291" s="28">
        <v>0.59375</v>
      </c>
      <c r="G6291" s="28">
        <v>0.65763888888888899</v>
      </c>
      <c r="H6291" s="28">
        <v>0.73333333333333339</v>
      </c>
      <c r="I6291" s="28">
        <v>0.80208333333333348</v>
      </c>
      <c r="J6291" s="28">
        <v>0.88541666666666674</v>
      </c>
      <c r="K6291" s="28"/>
      <c r="L6291" s="28"/>
      <c r="M6291" s="28"/>
      <c r="N6291" s="28"/>
      <c r="O6291" s="28"/>
      <c r="P6291" s="28"/>
      <c r="Q6291" s="28"/>
      <c r="R6291" s="1321"/>
      <c r="S6291" s="1312"/>
      <c r="T6291" s="1322"/>
      <c r="U6291" s="1323"/>
      <c r="V6291" s="1320">
        <f>R6288-R6287</f>
        <v>0</v>
      </c>
      <c r="W6291" s="1320">
        <f>S6287-Q6289</f>
        <v>0</v>
      </c>
      <c r="Y6291" s="1206"/>
      <c r="Z6291" s="1256"/>
      <c r="AA6291" s="1206"/>
      <c r="AB6291" s="1206"/>
      <c r="AC6291" s="1206"/>
      <c r="AD6291" s="1206"/>
      <c r="AE6291" s="1206"/>
      <c r="AF6291" s="1206"/>
      <c r="AG6291" s="1206"/>
      <c r="AH6291" s="1206"/>
      <c r="AI6291" s="1206"/>
    </row>
    <row r="6292" spans="1:56" s="126" customFormat="1" ht="24.75" customHeight="1" x14ac:dyDescent="0.15">
      <c r="A6292" s="1204">
        <v>6</v>
      </c>
      <c r="B6292" s="353"/>
      <c r="C6292" s="353"/>
      <c r="D6292" s="353"/>
      <c r="E6292" s="353"/>
      <c r="F6292" s="353"/>
      <c r="G6292" s="353"/>
      <c r="H6292" s="353"/>
      <c r="I6292" s="353"/>
      <c r="J6292" s="353"/>
      <c r="K6292" s="353"/>
      <c r="L6292" s="353"/>
      <c r="M6292" s="353"/>
      <c r="N6292" s="353"/>
      <c r="O6292" s="353"/>
      <c r="P6292" s="353"/>
      <c r="Q6292" s="1324"/>
      <c r="R6292" s="1324"/>
      <c r="S6292" s="1324"/>
      <c r="T6292" s="353"/>
      <c r="U6292" s="354"/>
      <c r="V6292" s="1320"/>
      <c r="W6292" s="1320">
        <f>S6288-S6287</f>
        <v>0</v>
      </c>
      <c r="Y6292" s="1206"/>
      <c r="AA6292" s="1206"/>
      <c r="AB6292" s="1206"/>
      <c r="AC6292" s="1206"/>
      <c r="AD6292" s="1206"/>
      <c r="AE6292" s="1206"/>
      <c r="AF6292" s="1206"/>
      <c r="AG6292" s="1206"/>
      <c r="AH6292" s="1206"/>
      <c r="AI6292" s="1206"/>
      <c r="AJ6292" s="1206"/>
      <c r="AK6292" s="1206"/>
      <c r="AL6292" s="1206"/>
      <c r="AM6292" s="1206"/>
      <c r="AN6292" s="1206"/>
      <c r="AO6292" s="1206"/>
      <c r="AP6292" s="1206"/>
      <c r="AQ6292" s="1206"/>
      <c r="AR6292" s="1206"/>
      <c r="AS6292" s="1206"/>
      <c r="AT6292" s="1206"/>
      <c r="AU6292" s="1206"/>
      <c r="AV6292" s="1206"/>
      <c r="AW6292" s="1206"/>
      <c r="AX6292" s="1206"/>
      <c r="AY6292" s="1206"/>
      <c r="AZ6292" s="1206"/>
      <c r="BA6292" s="1206"/>
      <c r="BB6292" s="1206"/>
      <c r="BC6292" s="1206"/>
      <c r="BD6292" s="1206"/>
    </row>
    <row r="6293" spans="1:56" s="126" customFormat="1" ht="24.75" customHeight="1" x14ac:dyDescent="0.15">
      <c r="A6293" s="1204">
        <v>7</v>
      </c>
      <c r="B6293" s="347"/>
      <c r="C6293" s="347"/>
      <c r="D6293" s="347"/>
      <c r="E6293" s="347"/>
      <c r="F6293" s="355"/>
      <c r="G6293" s="355"/>
      <c r="H6293" s="355"/>
      <c r="I6293" s="355"/>
      <c r="J6293" s="355"/>
      <c r="K6293" s="355"/>
      <c r="L6293" s="355"/>
      <c r="M6293" s="355"/>
      <c r="N6293" s="355"/>
      <c r="O6293" s="355"/>
      <c r="P6293" s="355"/>
      <c r="Q6293" s="1325"/>
      <c r="R6293" s="1325"/>
      <c r="S6293" s="1325"/>
      <c r="T6293" s="355"/>
      <c r="U6293" s="356"/>
      <c r="V6293" s="1206"/>
      <c r="W6293" s="1320"/>
      <c r="Y6293" s="1206"/>
      <c r="Z6293" s="1206"/>
      <c r="AA6293" s="1206"/>
      <c r="AB6293" s="1206"/>
      <c r="AC6293" s="1206"/>
      <c r="AD6293" s="1206"/>
      <c r="AE6293" s="1206"/>
      <c r="AF6293" s="1206"/>
      <c r="AG6293" s="1206"/>
      <c r="AH6293" s="1206"/>
      <c r="AI6293" s="1206"/>
      <c r="AJ6293" s="1206"/>
      <c r="AK6293" s="1206"/>
      <c r="AL6293" s="1206"/>
      <c r="AM6293" s="1206"/>
      <c r="AN6293" s="1206"/>
      <c r="AO6293" s="1206"/>
      <c r="AP6293" s="1206"/>
      <c r="AQ6293" s="1206"/>
      <c r="AR6293" s="1206"/>
      <c r="AS6293" s="1206"/>
      <c r="AT6293" s="1206"/>
      <c r="AU6293" s="1206"/>
      <c r="AV6293" s="1206"/>
      <c r="AW6293" s="1206"/>
      <c r="AX6293" s="1206"/>
      <c r="AY6293" s="1206"/>
      <c r="AZ6293" s="1206"/>
      <c r="BA6293" s="1206"/>
      <c r="BB6293" s="1206"/>
      <c r="BC6293" s="1206"/>
      <c r="BD6293" s="1206"/>
    </row>
    <row r="6294" spans="1:56" s="126" customFormat="1" ht="24.75" customHeight="1" x14ac:dyDescent="0.15">
      <c r="A6294" s="1204">
        <v>8</v>
      </c>
      <c r="B6294" s="28"/>
      <c r="C6294" s="28"/>
      <c r="D6294" s="28"/>
      <c r="E6294" s="28"/>
      <c r="F6294" s="28"/>
      <c r="G6294" s="28"/>
      <c r="H6294" s="28"/>
      <c r="I6294" s="28"/>
      <c r="J6294" s="28"/>
      <c r="K6294" s="28"/>
      <c r="L6294" s="28"/>
      <c r="M6294" s="28"/>
      <c r="N6294" s="28"/>
      <c r="O6294" s="28"/>
      <c r="P6294" s="28"/>
      <c r="Q6294" s="28"/>
      <c r="R6294" s="28"/>
      <c r="S6294" s="28"/>
      <c r="T6294" s="28"/>
      <c r="U6294" s="1326"/>
      <c r="V6294" s="1206"/>
      <c r="W6294" s="1206"/>
      <c r="Y6294" s="1206"/>
      <c r="Z6294" s="1206"/>
      <c r="AA6294" s="1206"/>
      <c r="AB6294" s="1206"/>
      <c r="AC6294" s="1206"/>
      <c r="AD6294" s="1206"/>
      <c r="AE6294" s="1206"/>
      <c r="AF6294" s="1206"/>
      <c r="AG6294" s="1206"/>
      <c r="AH6294" s="1206"/>
      <c r="AI6294" s="1206"/>
      <c r="AJ6294" s="1206"/>
      <c r="AK6294" s="1206"/>
      <c r="AL6294" s="1206"/>
      <c r="AM6294" s="1206"/>
      <c r="AN6294" s="1206"/>
      <c r="AO6294" s="1206"/>
      <c r="AP6294" s="1206"/>
      <c r="AQ6294" s="1206"/>
      <c r="AR6294" s="1206"/>
      <c r="AS6294" s="1206"/>
      <c r="AT6294" s="1206"/>
      <c r="AU6294" s="1206"/>
      <c r="AV6294" s="1206"/>
      <c r="AW6294" s="1206"/>
      <c r="AX6294" s="1206"/>
      <c r="AY6294" s="1206"/>
      <c r="AZ6294" s="1206"/>
      <c r="BA6294" s="1206"/>
      <c r="BB6294" s="1206"/>
      <c r="BC6294" s="1206"/>
      <c r="BD6294" s="1206"/>
    </row>
    <row r="6295" spans="1:56" s="126" customFormat="1" ht="24.75" customHeight="1" x14ac:dyDescent="0.15">
      <c r="A6295" s="1204">
        <v>9</v>
      </c>
      <c r="B6295" s="28"/>
      <c r="C6295" s="28"/>
      <c r="D6295" s="28"/>
      <c r="E6295" s="28"/>
      <c r="F6295" s="28"/>
      <c r="G6295" s="28"/>
      <c r="H6295" s="28"/>
      <c r="I6295" s="28"/>
      <c r="J6295" s="28"/>
      <c r="K6295" s="28"/>
      <c r="L6295" s="28"/>
      <c r="M6295" s="28"/>
      <c r="N6295" s="28"/>
      <c r="O6295" s="28"/>
      <c r="P6295" s="28"/>
      <c r="Q6295" s="28"/>
      <c r="R6295" s="28"/>
      <c r="S6295" s="28"/>
      <c r="T6295" s="28"/>
      <c r="U6295" s="1326"/>
      <c r="V6295" s="1206"/>
      <c r="W6295" s="1206"/>
      <c r="Y6295" s="1206"/>
      <c r="Z6295" s="1206"/>
      <c r="AA6295" s="1206"/>
      <c r="AB6295" s="1206"/>
      <c r="AC6295" s="1206"/>
      <c r="AD6295" s="1206"/>
      <c r="AE6295" s="1206"/>
      <c r="AF6295" s="1206"/>
      <c r="AG6295" s="1206"/>
      <c r="AH6295" s="1206"/>
      <c r="AI6295" s="1206"/>
      <c r="AJ6295" s="1206"/>
      <c r="AK6295" s="1206"/>
      <c r="AL6295" s="1206"/>
      <c r="AM6295" s="1206"/>
      <c r="AN6295" s="1206"/>
      <c r="AO6295" s="1206"/>
      <c r="AP6295" s="1206"/>
      <c r="AQ6295" s="1206"/>
      <c r="AR6295" s="1206"/>
      <c r="AS6295" s="1206"/>
      <c r="AT6295" s="1206"/>
      <c r="AU6295" s="1206"/>
      <c r="AV6295" s="1206"/>
      <c r="AW6295" s="1206"/>
      <c r="AX6295" s="1206"/>
      <c r="AY6295" s="1206"/>
      <c r="AZ6295" s="1206"/>
      <c r="BA6295" s="1206"/>
      <c r="BB6295" s="1206"/>
      <c r="BC6295" s="1206"/>
      <c r="BD6295" s="1206"/>
    </row>
    <row r="6296" spans="1:56" s="126" customFormat="1" ht="24.75" customHeight="1" x14ac:dyDescent="0.15">
      <c r="A6296" s="1204">
        <v>10</v>
      </c>
      <c r="B6296" s="28"/>
      <c r="C6296" s="28"/>
      <c r="D6296" s="28"/>
      <c r="E6296" s="28"/>
      <c r="F6296" s="28"/>
      <c r="G6296" s="28"/>
      <c r="H6296" s="28"/>
      <c r="I6296" s="28"/>
      <c r="J6296" s="28"/>
      <c r="K6296" s="28"/>
      <c r="L6296" s="28"/>
      <c r="M6296" s="823"/>
      <c r="N6296" s="121"/>
      <c r="O6296" s="121"/>
      <c r="P6296" s="28"/>
      <c r="Q6296" s="28"/>
      <c r="R6296" s="1321"/>
      <c r="S6296" s="1312"/>
      <c r="T6296" s="1322"/>
      <c r="U6296" s="1323"/>
      <c r="V6296" s="1206"/>
      <c r="W6296" s="1206"/>
      <c r="Y6296" s="1206"/>
      <c r="Z6296" s="1206"/>
      <c r="AA6296" s="1206"/>
      <c r="AB6296" s="1206"/>
      <c r="AC6296" s="1206"/>
      <c r="AD6296" s="1206"/>
      <c r="AE6296" s="1206"/>
      <c r="AF6296" s="1206"/>
      <c r="AG6296" s="1206"/>
      <c r="AH6296" s="1206"/>
      <c r="AI6296" s="1206"/>
      <c r="AJ6296" s="1206"/>
      <c r="AK6296" s="1206"/>
      <c r="AL6296" s="1206"/>
      <c r="AM6296" s="1206"/>
      <c r="AN6296" s="1206"/>
      <c r="AO6296" s="1206"/>
      <c r="AP6296" s="1206"/>
      <c r="AQ6296" s="1206"/>
      <c r="AR6296" s="1206"/>
      <c r="AS6296" s="1206"/>
      <c r="AT6296" s="1206"/>
      <c r="AU6296" s="1206"/>
      <c r="AV6296" s="1206"/>
      <c r="AW6296" s="1206"/>
      <c r="AX6296" s="1206"/>
      <c r="AY6296" s="1206"/>
      <c r="AZ6296" s="1206"/>
      <c r="BA6296" s="1206"/>
      <c r="BB6296" s="1206"/>
      <c r="BC6296" s="1206"/>
      <c r="BD6296" s="1206"/>
    </row>
    <row r="6297" spans="1:56" s="126" customFormat="1" ht="24.75" customHeight="1" x14ac:dyDescent="0.15">
      <c r="A6297" s="1204">
        <v>11</v>
      </c>
      <c r="B6297" s="28"/>
      <c r="C6297" s="28"/>
      <c r="D6297" s="28"/>
      <c r="E6297" s="28"/>
      <c r="F6297" s="28"/>
      <c r="G6297" s="28"/>
      <c r="H6297" s="28"/>
      <c r="I6297" s="28"/>
      <c r="J6297" s="28"/>
      <c r="K6297" s="28"/>
      <c r="L6297" s="823"/>
      <c r="M6297" s="823"/>
      <c r="N6297" s="121"/>
      <c r="O6297" s="121"/>
      <c r="P6297" s="28"/>
      <c r="Q6297" s="28"/>
      <c r="R6297" s="1321"/>
      <c r="S6297" s="1312"/>
      <c r="T6297" s="1322"/>
      <c r="U6297" s="1323"/>
      <c r="V6297" s="1206"/>
      <c r="W6297" s="1206"/>
      <c r="Y6297" s="1206"/>
      <c r="Z6297" s="1206"/>
      <c r="AA6297" s="1206"/>
      <c r="AB6297" s="1206"/>
      <c r="AC6297" s="1206"/>
      <c r="AD6297" s="1206"/>
      <c r="AE6297" s="1206"/>
      <c r="AF6297" s="1206"/>
      <c r="AG6297" s="1206"/>
      <c r="AH6297" s="1206"/>
      <c r="AI6297" s="1206"/>
      <c r="AJ6297" s="1206"/>
      <c r="AK6297" s="1206"/>
      <c r="AL6297" s="1206"/>
      <c r="AM6297" s="1206"/>
      <c r="AN6297" s="1206"/>
      <c r="AO6297" s="1206"/>
      <c r="AP6297" s="1206"/>
      <c r="AQ6297" s="1206"/>
      <c r="AR6297" s="1206"/>
      <c r="AS6297" s="1206"/>
      <c r="AT6297" s="1206"/>
      <c r="AU6297" s="1206"/>
      <c r="AV6297" s="1206"/>
      <c r="AW6297" s="1206"/>
      <c r="AX6297" s="1206"/>
      <c r="AY6297" s="1206"/>
      <c r="AZ6297" s="1206"/>
      <c r="BA6297" s="1206"/>
      <c r="BB6297" s="1206"/>
      <c r="BC6297" s="1206"/>
      <c r="BD6297" s="1206"/>
    </row>
    <row r="6298" spans="1:56" s="1256" customFormat="1" ht="24.95" customHeight="1" x14ac:dyDescent="0.15">
      <c r="A6298" s="1204">
        <v>12</v>
      </c>
      <c r="B6298" s="358"/>
      <c r="C6298" s="1327"/>
      <c r="D6298" s="1327"/>
      <c r="E6298" s="1327"/>
      <c r="F6298" s="1327"/>
      <c r="G6298" s="1327"/>
      <c r="H6298" s="1327"/>
      <c r="I6298" s="1327"/>
      <c r="J6298" s="1327"/>
      <c r="K6298" s="1327"/>
      <c r="L6298" s="1327"/>
      <c r="M6298" s="358"/>
      <c r="N6298" s="28"/>
      <c r="O6298" s="28"/>
      <c r="P6298" s="28"/>
      <c r="Q6298" s="28"/>
      <c r="R6298" s="1267"/>
      <c r="S6298" s="1322"/>
      <c r="T6298" s="1322"/>
      <c r="U6298" s="1323"/>
      <c r="V6298" s="1316"/>
      <c r="W6298" s="1316"/>
      <c r="Z6298" s="1206"/>
    </row>
    <row r="6299" spans="1:56" s="1256" customFormat="1" ht="24.95" customHeight="1" x14ac:dyDescent="0.15">
      <c r="A6299" s="1204">
        <v>13</v>
      </c>
      <c r="B6299" s="359"/>
      <c r="C6299" s="359"/>
      <c r="D6299" s="359"/>
      <c r="E6299" s="359"/>
      <c r="F6299" s="359"/>
      <c r="G6299" s="359"/>
      <c r="H6299" s="359"/>
      <c r="I6299" s="359"/>
      <c r="J6299" s="359"/>
      <c r="K6299" s="359"/>
      <c r="L6299" s="359"/>
      <c r="M6299" s="359"/>
      <c r="N6299" s="28"/>
      <c r="O6299" s="28"/>
      <c r="P6299" s="28"/>
      <c r="Q6299" s="28"/>
      <c r="R6299" s="1267"/>
      <c r="S6299" s="1322"/>
      <c r="T6299" s="1322"/>
      <c r="U6299" s="1323"/>
      <c r="V6299" s="1316"/>
      <c r="W6299" s="1316"/>
      <c r="Z6299" s="38"/>
    </row>
    <row r="6300" spans="1:56" s="1256" customFormat="1" ht="24.95" customHeight="1" x14ac:dyDescent="0.15">
      <c r="A6300" s="1204">
        <v>14</v>
      </c>
      <c r="B6300" s="358"/>
      <c r="C6300" s="1327"/>
      <c r="D6300" s="1327"/>
      <c r="E6300" s="1327"/>
      <c r="F6300" s="1327"/>
      <c r="G6300" s="1327"/>
      <c r="H6300" s="1327"/>
      <c r="I6300" s="1327"/>
      <c r="J6300" s="1327"/>
      <c r="K6300" s="1327"/>
      <c r="L6300" s="1327"/>
      <c r="M6300" s="358"/>
      <c r="N6300" s="28"/>
      <c r="O6300" s="28"/>
      <c r="P6300" s="28"/>
      <c r="Q6300" s="28"/>
      <c r="R6300" s="1267"/>
      <c r="S6300" s="1322"/>
      <c r="T6300" s="1322"/>
      <c r="U6300" s="1323"/>
      <c r="V6300" s="1316"/>
      <c r="W6300" s="1316"/>
      <c r="Z6300" s="38"/>
    </row>
    <row r="6301" spans="1:56" s="1256" customFormat="1" ht="24.95" customHeight="1" x14ac:dyDescent="0.15">
      <c r="A6301" s="1204">
        <v>15</v>
      </c>
      <c r="B6301" s="1327"/>
      <c r="C6301" s="1327"/>
      <c r="D6301" s="1327"/>
      <c r="E6301" s="1327"/>
      <c r="F6301" s="1327"/>
      <c r="G6301" s="1327"/>
      <c r="H6301" s="1327"/>
      <c r="I6301" s="1327"/>
      <c r="J6301" s="1327"/>
      <c r="K6301" s="1327"/>
      <c r="L6301" s="1327"/>
      <c r="M6301" s="358"/>
      <c r="N6301" s="28"/>
      <c r="O6301" s="28"/>
      <c r="P6301" s="28"/>
      <c r="Q6301" s="28"/>
      <c r="R6301" s="1267"/>
      <c r="S6301" s="1322"/>
      <c r="T6301" s="1322"/>
      <c r="U6301" s="1323"/>
      <c r="V6301" s="1316"/>
      <c r="W6301" s="1316"/>
      <c r="Z6301" s="38"/>
    </row>
    <row r="6302" spans="1:56" s="1256" customFormat="1" ht="24.95" customHeight="1" x14ac:dyDescent="0.15">
      <c r="A6302" s="1204">
        <v>16</v>
      </c>
      <c r="B6302" s="1327"/>
      <c r="C6302" s="1327"/>
      <c r="D6302" s="1327"/>
      <c r="E6302" s="1327"/>
      <c r="F6302" s="1327"/>
      <c r="G6302" s="1327"/>
      <c r="H6302" s="1327"/>
      <c r="I6302" s="1327"/>
      <c r="J6302" s="1327"/>
      <c r="K6302" s="1327"/>
      <c r="L6302" s="1327"/>
      <c r="M6302" s="358"/>
      <c r="N6302" s="28"/>
      <c r="O6302" s="28"/>
      <c r="P6302" s="28"/>
      <c r="Q6302" s="28"/>
      <c r="R6302" s="1267"/>
      <c r="S6302" s="1322"/>
      <c r="T6302" s="1322"/>
      <c r="U6302" s="1323"/>
      <c r="V6302" s="1316"/>
      <c r="W6302" s="1316"/>
      <c r="Z6302" s="38"/>
    </row>
    <row r="6303" spans="1:56" s="1256" customFormat="1" ht="24.95" customHeight="1" x14ac:dyDescent="0.15">
      <c r="A6303" s="1204">
        <v>17</v>
      </c>
      <c r="B6303" s="360"/>
      <c r="C6303" s="360"/>
      <c r="D6303" s="360"/>
      <c r="E6303" s="360"/>
      <c r="F6303" s="360"/>
      <c r="G6303" s="360"/>
      <c r="H6303" s="360"/>
      <c r="I6303" s="360"/>
      <c r="J6303" s="360"/>
      <c r="K6303" s="360"/>
      <c r="L6303" s="360"/>
      <c r="M6303" s="361"/>
      <c r="N6303" s="191"/>
      <c r="O6303" s="191"/>
      <c r="P6303" s="191"/>
      <c r="Q6303" s="191"/>
      <c r="R6303" s="362"/>
      <c r="S6303" s="363"/>
      <c r="T6303" s="364"/>
      <c r="U6303" s="365"/>
      <c r="V6303" s="1316"/>
      <c r="W6303" s="1316"/>
      <c r="Z6303" s="38"/>
    </row>
    <row r="6304" spans="1:56" s="1256" customFormat="1" ht="24.95" customHeight="1" x14ac:dyDescent="0.15">
      <c r="A6304" s="1204">
        <v>18</v>
      </c>
      <c r="B6304" s="63"/>
      <c r="C6304" s="63"/>
      <c r="D6304" s="63"/>
      <c r="E6304" s="63"/>
      <c r="F6304" s="63"/>
      <c r="G6304" s="63"/>
      <c r="H6304" s="63"/>
      <c r="I6304" s="63"/>
      <c r="J6304" s="63"/>
      <c r="K6304" s="63"/>
      <c r="L6304" s="63"/>
      <c r="M6304" s="62"/>
      <c r="N6304" s="28"/>
      <c r="O6304" s="28"/>
      <c r="P6304" s="28"/>
      <c r="Q6304" s="28"/>
      <c r="R6304" s="1267"/>
      <c r="S6304" s="1268"/>
      <c r="T6304" s="1322"/>
      <c r="U6304" s="1323"/>
      <c r="V6304" s="1316"/>
      <c r="W6304" s="1316"/>
      <c r="Z6304" s="38"/>
    </row>
    <row r="6305" spans="1:26" s="1256" customFormat="1" ht="24.95" customHeight="1" x14ac:dyDescent="0.15">
      <c r="A6305" s="1204">
        <v>19</v>
      </c>
      <c r="B6305" s="63"/>
      <c r="C6305" s="63"/>
      <c r="D6305" s="63"/>
      <c r="E6305" s="63"/>
      <c r="F6305" s="63"/>
      <c r="G6305" s="63"/>
      <c r="H6305" s="63"/>
      <c r="I6305" s="63"/>
      <c r="J6305" s="63"/>
      <c r="K6305" s="63"/>
      <c r="L6305" s="63"/>
      <c r="M6305" s="62"/>
      <c r="N6305" s="28"/>
      <c r="O6305" s="28"/>
      <c r="P6305" s="28"/>
      <c r="Q6305" s="28"/>
      <c r="R6305" s="1328"/>
      <c r="S6305" s="1268"/>
      <c r="T6305" s="1322"/>
      <c r="U6305" s="1323"/>
      <c r="V6305" s="1316"/>
      <c r="W6305" s="1316"/>
      <c r="Z6305" s="38"/>
    </row>
    <row r="6306" spans="1:26" s="1256" customFormat="1" ht="24.95" customHeight="1" x14ac:dyDescent="0.15">
      <c r="A6306" s="1204">
        <v>20</v>
      </c>
      <c r="B6306" s="63"/>
      <c r="C6306" s="63"/>
      <c r="D6306" s="63"/>
      <c r="E6306" s="63"/>
      <c r="F6306" s="63"/>
      <c r="G6306" s="63"/>
      <c r="H6306" s="63"/>
      <c r="I6306" s="63"/>
      <c r="J6306" s="63"/>
      <c r="K6306" s="63"/>
      <c r="L6306" s="63"/>
      <c r="M6306" s="62"/>
      <c r="N6306" s="28"/>
      <c r="O6306" s="28"/>
      <c r="P6306" s="28"/>
      <c r="Q6306" s="1179"/>
      <c r="R6306" s="1174"/>
      <c r="S6306" s="1312"/>
      <c r="T6306" s="1322"/>
      <c r="U6306" s="1323"/>
      <c r="V6306" s="1316"/>
      <c r="W6306" s="1316"/>
      <c r="Z6306" s="38"/>
    </row>
    <row r="6307" spans="1:26" s="1256" customFormat="1" ht="24.95" customHeight="1" x14ac:dyDescent="0.15">
      <c r="A6307" s="1204">
        <v>21</v>
      </c>
      <c r="B6307" s="63"/>
      <c r="C6307" s="63"/>
      <c r="D6307" s="63"/>
      <c r="E6307" s="63"/>
      <c r="F6307" s="63"/>
      <c r="G6307" s="63"/>
      <c r="H6307" s="63"/>
      <c r="I6307" s="63"/>
      <c r="J6307" s="63"/>
      <c r="K6307" s="63"/>
      <c r="L6307" s="62"/>
      <c r="M6307" s="62"/>
      <c r="N6307" s="28"/>
      <c r="O6307" s="1322"/>
      <c r="P6307" s="1322"/>
      <c r="Q6307" s="1312"/>
      <c r="R6307" s="1312"/>
      <c r="S6307" s="1312"/>
      <c r="T6307" s="1322"/>
      <c r="U6307" s="1323"/>
      <c r="V6307" s="1316"/>
      <c r="W6307" s="1316"/>
      <c r="Z6307" s="38"/>
    </row>
    <row r="6308" spans="1:26" s="1256" customFormat="1" ht="24.95" customHeight="1" x14ac:dyDescent="0.15">
      <c r="A6308" s="1204">
        <v>22</v>
      </c>
      <c r="B6308" s="63"/>
      <c r="C6308" s="63"/>
      <c r="D6308" s="63"/>
      <c r="E6308" s="63"/>
      <c r="F6308" s="63"/>
      <c r="G6308" s="63"/>
      <c r="H6308" s="63"/>
      <c r="I6308" s="63"/>
      <c r="J6308" s="63"/>
      <c r="K6308" s="63"/>
      <c r="L6308" s="62"/>
      <c r="M6308" s="62"/>
      <c r="N6308" s="28"/>
      <c r="O6308" s="1322"/>
      <c r="P6308" s="1322"/>
      <c r="Q6308" s="1312"/>
      <c r="R6308" s="1312"/>
      <c r="S6308" s="1312"/>
      <c r="T6308" s="1322"/>
      <c r="U6308" s="1323"/>
      <c r="V6308" s="1316"/>
      <c r="W6308" s="1316"/>
      <c r="Z6308" s="38"/>
    </row>
    <row r="6309" spans="1:26" s="1256" customFormat="1" ht="24.95" customHeight="1" x14ac:dyDescent="0.15">
      <c r="A6309" s="1204">
        <v>23</v>
      </c>
      <c r="B6309" s="63"/>
      <c r="C6309" s="63"/>
      <c r="D6309" s="63"/>
      <c r="E6309" s="63"/>
      <c r="F6309" s="63"/>
      <c r="G6309" s="63"/>
      <c r="H6309" s="63"/>
      <c r="I6309" s="63"/>
      <c r="J6309" s="63"/>
      <c r="K6309" s="63"/>
      <c r="L6309" s="62"/>
      <c r="M6309" s="62"/>
      <c r="N6309" s="28"/>
      <c r="O6309" s="1322"/>
      <c r="P6309" s="1322"/>
      <c r="Q6309" s="1312"/>
      <c r="R6309" s="1312"/>
      <c r="S6309" s="1312"/>
      <c r="T6309" s="1322"/>
      <c r="U6309" s="1323"/>
      <c r="V6309" s="1316"/>
      <c r="W6309" s="1316"/>
      <c r="Z6309" s="38"/>
    </row>
    <row r="6310" spans="1:26" s="1256" customFormat="1" ht="24.95" customHeight="1" x14ac:dyDescent="0.15">
      <c r="A6310" s="1204">
        <v>24</v>
      </c>
      <c r="B6310" s="63"/>
      <c r="C6310" s="63"/>
      <c r="D6310" s="63"/>
      <c r="E6310" s="63"/>
      <c r="F6310" s="63"/>
      <c r="G6310" s="63"/>
      <c r="H6310" s="63"/>
      <c r="I6310" s="63"/>
      <c r="J6310" s="63"/>
      <c r="K6310" s="63"/>
      <c r="L6310" s="62"/>
      <c r="M6310" s="62"/>
      <c r="N6310" s="28"/>
      <c r="O6310" s="1322"/>
      <c r="P6310" s="1322"/>
      <c r="Q6310" s="1312"/>
      <c r="R6310" s="1312"/>
      <c r="S6310" s="1312"/>
      <c r="T6310" s="1322"/>
      <c r="U6310" s="1323"/>
      <c r="V6310" s="1316"/>
      <c r="W6310" s="1316"/>
      <c r="Z6310" s="38"/>
    </row>
    <row r="6311" spans="1:26" s="1256" customFormat="1" ht="24.75" customHeight="1" x14ac:dyDescent="0.15">
      <c r="A6311" s="1204">
        <v>25</v>
      </c>
      <c r="B6311" s="63"/>
      <c r="C6311" s="63"/>
      <c r="D6311" s="63"/>
      <c r="E6311" s="63"/>
      <c r="F6311" s="63"/>
      <c r="G6311" s="63"/>
      <c r="H6311" s="63"/>
      <c r="I6311" s="63"/>
      <c r="J6311" s="63"/>
      <c r="K6311" s="63"/>
      <c r="L6311" s="62"/>
      <c r="M6311" s="62"/>
      <c r="N6311" s="28"/>
      <c r="O6311" s="1322"/>
      <c r="P6311" s="1322"/>
      <c r="Q6311" s="1312"/>
      <c r="R6311" s="1312"/>
      <c r="S6311" s="1312"/>
      <c r="T6311" s="1322"/>
      <c r="U6311" s="1323"/>
      <c r="V6311" s="1316"/>
      <c r="W6311" s="1316"/>
      <c r="Z6311" s="38"/>
    </row>
    <row r="6312" spans="1:26" s="1256" customFormat="1" ht="24.95" customHeight="1" x14ac:dyDescent="0.15">
      <c r="A6312" s="1204">
        <v>26</v>
      </c>
      <c r="B6312" s="63"/>
      <c r="C6312" s="63"/>
      <c r="D6312" s="63"/>
      <c r="E6312" s="63"/>
      <c r="F6312" s="63"/>
      <c r="G6312" s="63"/>
      <c r="H6312" s="63"/>
      <c r="I6312" s="63"/>
      <c r="J6312" s="63"/>
      <c r="K6312" s="63"/>
      <c r="L6312" s="62"/>
      <c r="M6312" s="62"/>
      <c r="N6312" s="28"/>
      <c r="O6312" s="1322"/>
      <c r="P6312" s="1322"/>
      <c r="Q6312" s="1312"/>
      <c r="R6312" s="1312"/>
      <c r="S6312" s="1312"/>
      <c r="T6312" s="1322"/>
      <c r="U6312" s="1323"/>
      <c r="V6312" s="1316"/>
      <c r="W6312" s="1316"/>
      <c r="Z6312" s="38"/>
    </row>
    <row r="6313" spans="1:26" s="1256" customFormat="1" ht="24.95" customHeight="1" x14ac:dyDescent="0.15">
      <c r="A6313" s="1204">
        <v>27</v>
      </c>
      <c r="B6313" s="63"/>
      <c r="C6313" s="63"/>
      <c r="D6313" s="63"/>
      <c r="E6313" s="63"/>
      <c r="F6313" s="63"/>
      <c r="G6313" s="63"/>
      <c r="H6313" s="63"/>
      <c r="I6313" s="63"/>
      <c r="J6313" s="63"/>
      <c r="K6313" s="63"/>
      <c r="L6313" s="62"/>
      <c r="M6313" s="62"/>
      <c r="N6313" s="28"/>
      <c r="O6313" s="1322"/>
      <c r="P6313" s="1322"/>
      <c r="Q6313" s="1312"/>
      <c r="R6313" s="1312"/>
      <c r="S6313" s="1312"/>
      <c r="T6313" s="1322"/>
      <c r="U6313" s="1323"/>
      <c r="V6313" s="1316"/>
      <c r="W6313" s="1316"/>
      <c r="Z6313" s="38"/>
    </row>
    <row r="6314" spans="1:26" s="1256" customFormat="1" ht="24.95" customHeight="1" x14ac:dyDescent="0.15">
      <c r="A6314" s="1204">
        <v>28</v>
      </c>
      <c r="B6314" s="63"/>
      <c r="C6314" s="63"/>
      <c r="D6314" s="63"/>
      <c r="E6314" s="63"/>
      <c r="F6314" s="63"/>
      <c r="G6314" s="63"/>
      <c r="H6314" s="63"/>
      <c r="I6314" s="63"/>
      <c r="J6314" s="63"/>
      <c r="K6314" s="63"/>
      <c r="L6314" s="62"/>
      <c r="M6314" s="62"/>
      <c r="N6314" s="1322"/>
      <c r="O6314" s="1322"/>
      <c r="P6314" s="1322"/>
      <c r="Q6314" s="1312"/>
      <c r="R6314" s="1312"/>
      <c r="S6314" s="1312"/>
      <c r="T6314" s="1322"/>
      <c r="U6314" s="1323"/>
      <c r="V6314" s="1316"/>
      <c r="W6314" s="1316"/>
      <c r="Z6314" s="38"/>
    </row>
    <row r="6315" spans="1:26" s="1256" customFormat="1" ht="24.95" customHeight="1" x14ac:dyDescent="0.15">
      <c r="A6315" s="1204">
        <v>29</v>
      </c>
      <c r="B6315" s="63"/>
      <c r="C6315" s="63"/>
      <c r="D6315" s="63"/>
      <c r="E6315" s="63"/>
      <c r="F6315" s="63"/>
      <c r="G6315" s="63"/>
      <c r="H6315" s="63"/>
      <c r="I6315" s="63"/>
      <c r="J6315" s="63"/>
      <c r="K6315" s="63"/>
      <c r="L6315" s="62"/>
      <c r="M6315" s="62"/>
      <c r="N6315" s="1322"/>
      <c r="O6315" s="1322"/>
      <c r="P6315" s="1322"/>
      <c r="Q6315" s="1312"/>
      <c r="R6315" s="1312"/>
      <c r="S6315" s="1312"/>
      <c r="T6315" s="1322"/>
      <c r="U6315" s="1323"/>
      <c r="V6315" s="1316"/>
      <c r="W6315" s="1316"/>
      <c r="Z6315" s="38"/>
    </row>
    <row r="6316" spans="1:26" s="1256" customFormat="1" ht="24.95" customHeight="1" x14ac:dyDescent="0.15">
      <c r="A6316" s="1204">
        <v>30</v>
      </c>
      <c r="B6316" s="63"/>
      <c r="C6316" s="63"/>
      <c r="D6316" s="63"/>
      <c r="E6316" s="63"/>
      <c r="F6316" s="63"/>
      <c r="G6316" s="63"/>
      <c r="H6316" s="63"/>
      <c r="I6316" s="63"/>
      <c r="J6316" s="63"/>
      <c r="K6316" s="63"/>
      <c r="L6316" s="63"/>
      <c r="M6316" s="63"/>
      <c r="N6316" s="1322"/>
      <c r="O6316" s="1322"/>
      <c r="P6316" s="1322"/>
      <c r="Q6316" s="1312"/>
      <c r="R6316" s="1312"/>
      <c r="S6316" s="1312"/>
      <c r="T6316" s="1322"/>
      <c r="U6316" s="1323"/>
      <c r="V6316" s="1316"/>
      <c r="W6316" s="1316"/>
      <c r="Z6316" s="38"/>
    </row>
    <row r="6317" spans="1:26" s="1256" customFormat="1" ht="24.95" customHeight="1" x14ac:dyDescent="0.15">
      <c r="A6317" s="1204">
        <v>31</v>
      </c>
      <c r="B6317" s="367"/>
      <c r="C6317" s="367"/>
      <c r="D6317" s="367"/>
      <c r="E6317" s="367"/>
      <c r="F6317" s="367"/>
      <c r="G6317" s="367"/>
      <c r="H6317" s="367"/>
      <c r="I6317" s="367"/>
      <c r="J6317" s="367"/>
      <c r="K6317" s="367"/>
      <c r="L6317" s="367"/>
      <c r="M6317" s="367"/>
      <c r="N6317" s="1329"/>
      <c r="O6317" s="1329"/>
      <c r="P6317" s="1329"/>
      <c r="Q6317" s="1181"/>
      <c r="R6317" s="1181"/>
      <c r="S6317" s="1181"/>
      <c r="T6317" s="1329"/>
      <c r="U6317" s="1330"/>
      <c r="V6317" s="1316"/>
      <c r="W6317" s="1316"/>
      <c r="Z6317" s="38"/>
    </row>
    <row r="6318" spans="1:26" s="1256" customFormat="1" ht="24.95" customHeight="1" x14ac:dyDescent="0.15">
      <c r="A6318" s="1204">
        <v>32</v>
      </c>
      <c r="B6318" s="1327"/>
      <c r="C6318" s="1327"/>
      <c r="D6318" s="1327"/>
      <c r="E6318" s="1327"/>
      <c r="F6318" s="1327"/>
      <c r="G6318" s="1327"/>
      <c r="H6318" s="1327"/>
      <c r="I6318" s="1327"/>
      <c r="J6318" s="1327"/>
      <c r="K6318" s="1327"/>
      <c r="L6318" s="1327"/>
      <c r="M6318" s="1327"/>
      <c r="N6318" s="1329"/>
      <c r="O6318" s="1329"/>
      <c r="P6318" s="1329"/>
      <c r="Q6318" s="1181"/>
      <c r="R6318" s="1181"/>
      <c r="S6318" s="1181"/>
      <c r="T6318" s="1329"/>
      <c r="U6318" s="1330"/>
      <c r="V6318" s="1316"/>
      <c r="W6318" s="1316"/>
      <c r="Z6318" s="38"/>
    </row>
    <row r="6319" spans="1:26" s="1256" customFormat="1" ht="24.75" customHeight="1" thickBot="1" x14ac:dyDescent="0.2">
      <c r="A6319" s="1204">
        <v>33</v>
      </c>
      <c r="B6319" s="1182"/>
      <c r="C6319" s="1182"/>
      <c r="D6319" s="1182"/>
      <c r="E6319" s="1182"/>
      <c r="F6319" s="1182"/>
      <c r="G6319" s="1182"/>
      <c r="H6319" s="1182"/>
      <c r="I6319" s="1182"/>
      <c r="J6319" s="1182"/>
      <c r="K6319" s="1182"/>
      <c r="L6319" s="1182"/>
      <c r="M6319" s="1182"/>
      <c r="N6319" s="1182"/>
      <c r="O6319" s="1182"/>
      <c r="P6319" s="1182"/>
      <c r="Q6319" s="1182"/>
      <c r="R6319" s="1182"/>
      <c r="S6319" s="1182"/>
      <c r="T6319" s="1331"/>
      <c r="U6319" s="1332"/>
      <c r="V6319" s="1316"/>
      <c r="W6319" s="1316"/>
      <c r="Z6319" s="38"/>
    </row>
    <row r="6320" spans="1:26" s="1256" customFormat="1" ht="20.100000000000001" customHeight="1" thickBot="1" x14ac:dyDescent="0.2">
      <c r="A6320" s="1691" t="s">
        <v>1894</v>
      </c>
      <c r="B6320" s="1692"/>
      <c r="C6320" s="1564" t="s">
        <v>1895</v>
      </c>
      <c r="D6320" s="1564"/>
      <c r="E6320" s="1564"/>
      <c r="F6320" s="1565"/>
      <c r="G6320" s="1169"/>
      <c r="H6320" s="1169"/>
      <c r="I6320" s="1169"/>
      <c r="J6320" s="1169"/>
      <c r="K6320" s="1169"/>
      <c r="L6320" s="1169"/>
      <c r="M6320" s="1169"/>
      <c r="N6320" s="1169"/>
      <c r="O6320" s="1169"/>
      <c r="P6320" s="1169"/>
      <c r="Q6320" s="1169"/>
      <c r="R6320" s="1169"/>
      <c r="S6320" s="1169"/>
      <c r="T6320" s="336"/>
      <c r="U6320" s="336"/>
      <c r="V6320" s="1316"/>
      <c r="W6320" s="1316"/>
      <c r="Z6320" s="38"/>
    </row>
    <row r="6321" spans="1:56" s="1256" customFormat="1" ht="31.5" customHeight="1" thickBot="1" x14ac:dyDescent="0.2">
      <c r="A6321" s="1602" t="s">
        <v>1896</v>
      </c>
      <c r="B6321" s="1603"/>
      <c r="C6321" s="1603"/>
      <c r="D6321" s="1603"/>
      <c r="E6321" s="1604"/>
      <c r="F6321" s="1162"/>
      <c r="G6321" s="1162"/>
      <c r="H6321" s="1646" t="s">
        <v>1897</v>
      </c>
      <c r="I6321" s="1647"/>
      <c r="J6321" s="1647"/>
      <c r="K6321" s="1163" t="s">
        <v>1898</v>
      </c>
      <c r="L6321" s="1568" t="s">
        <v>1677</v>
      </c>
      <c r="M6321" s="1568"/>
      <c r="N6321" s="1569"/>
      <c r="O6321" s="1170"/>
      <c r="P6321" s="1165"/>
      <c r="Q6321" s="1165"/>
      <c r="R6321" s="1165"/>
      <c r="S6321" s="1162"/>
      <c r="T6321" s="1646" t="s">
        <v>1899</v>
      </c>
      <c r="U6321" s="1770"/>
      <c r="V6321" s="1274">
        <f>V6323/V6328</f>
        <v>3.4895833333333334E-2</v>
      </c>
      <c r="W6321" s="1274">
        <f>W6323/W6328</f>
        <v>3.5416666666666666E-2</v>
      </c>
      <c r="X6321" s="35">
        <f>AVERAGE(V6321,W6321)</f>
        <v>3.515625E-2</v>
      </c>
      <c r="Y6321" s="1167" t="s">
        <v>184</v>
      </c>
      <c r="Z6321" s="1168">
        <f>ROUND(X6321*1440,0)/1440</f>
        <v>3.5416666666666666E-2</v>
      </c>
    </row>
    <row r="6322" spans="1:56" s="1256" customFormat="1" ht="9" customHeight="1" thickBot="1" x14ac:dyDescent="0.2">
      <c r="A6322" s="1162"/>
      <c r="B6322" s="1162"/>
      <c r="C6322" s="1162"/>
      <c r="D6322" s="1162"/>
      <c r="E6322" s="1162"/>
      <c r="F6322" s="1162"/>
      <c r="G6322" s="1162"/>
      <c r="H6322" s="1162"/>
      <c r="I6322" s="1162"/>
      <c r="J6322" s="1162"/>
      <c r="K6322" s="1162"/>
      <c r="L6322" s="1162"/>
      <c r="M6322" s="1162"/>
      <c r="N6322" s="1162"/>
      <c r="O6322" s="1170"/>
      <c r="P6322" s="1170"/>
      <c r="Q6322" s="1170"/>
      <c r="R6322" s="1162"/>
      <c r="S6322" s="1162"/>
      <c r="T6322" s="1316"/>
      <c r="U6322" s="1316"/>
      <c r="V6322" s="1274">
        <v>0.23958333333333334</v>
      </c>
      <c r="W6322" s="1274">
        <v>0.25</v>
      </c>
      <c r="Z6322" s="38"/>
    </row>
    <row r="6323" spans="1:56" s="1256" customFormat="1" ht="19.5" customHeight="1" thickBot="1" x14ac:dyDescent="0.2">
      <c r="A6323" s="1760" t="s">
        <v>1900</v>
      </c>
      <c r="B6323" s="1761"/>
      <c r="C6323" s="1772" t="s">
        <v>1901</v>
      </c>
      <c r="D6323" s="1772"/>
      <c r="E6323" s="1773"/>
      <c r="F6323" s="1317"/>
      <c r="G6323" s="1317"/>
      <c r="H6323" s="1317"/>
      <c r="I6323" s="1317"/>
      <c r="J6323" s="1317"/>
      <c r="K6323" s="1317"/>
      <c r="L6323" s="1317"/>
      <c r="M6323" s="1317"/>
      <c r="N6323" s="1674" t="s">
        <v>1902</v>
      </c>
      <c r="O6323" s="1675"/>
      <c r="P6323" s="1676">
        <f>MINUTE(Z6321)</f>
        <v>51</v>
      </c>
      <c r="Q6323" s="1677"/>
      <c r="R6323" s="1162"/>
      <c r="S6323" s="1171" t="s">
        <v>1903</v>
      </c>
      <c r="T6323" s="1459">
        <v>5.9027777777777783E-2</v>
      </c>
      <c r="U6323" s="1460"/>
      <c r="V6323" s="1274">
        <f>V6324-V6322</f>
        <v>0.69791666666666663</v>
      </c>
      <c r="W6323" s="1274">
        <f>W6324-W6322</f>
        <v>0.70833333333333337</v>
      </c>
      <c r="Z6323" s="38"/>
    </row>
    <row r="6324" spans="1:56" s="1256" customFormat="1" ht="10.5" customHeight="1" thickBot="1" x14ac:dyDescent="0.2">
      <c r="A6324" s="1162"/>
      <c r="B6324" s="1162"/>
      <c r="C6324" s="1162"/>
      <c r="D6324" s="1162"/>
      <c r="E6324" s="1162"/>
      <c r="F6324" s="1162"/>
      <c r="G6324" s="1162"/>
      <c r="H6324" s="1162"/>
      <c r="I6324" s="1162"/>
      <c r="J6324" s="1162"/>
      <c r="K6324" s="1162"/>
      <c r="L6324" s="1162"/>
      <c r="M6324" s="1162"/>
      <c r="N6324" s="1162"/>
      <c r="O6324" s="1162"/>
      <c r="P6324" s="1162"/>
      <c r="Q6324" s="1162"/>
      <c r="R6324" s="1162"/>
      <c r="S6324" s="1162"/>
      <c r="T6324" s="1316"/>
      <c r="U6324" s="1316"/>
      <c r="V6324" s="1274">
        <v>0.9375</v>
      </c>
      <c r="W6324" s="1274">
        <v>0.95833333333333337</v>
      </c>
      <c r="Z6324" s="38"/>
    </row>
    <row r="6325" spans="1:56" s="1256" customFormat="1" ht="24.95" customHeight="1" x14ac:dyDescent="0.15">
      <c r="A6325" s="1637" t="s">
        <v>1904</v>
      </c>
      <c r="B6325" s="1598">
        <v>1</v>
      </c>
      <c r="C6325" s="1599"/>
      <c r="D6325" s="1598">
        <v>2</v>
      </c>
      <c r="E6325" s="1599"/>
      <c r="F6325" s="1598">
        <v>3</v>
      </c>
      <c r="G6325" s="1599"/>
      <c r="H6325" s="1598">
        <v>4</v>
      </c>
      <c r="I6325" s="1599"/>
      <c r="J6325" s="1598">
        <v>5</v>
      </c>
      <c r="K6325" s="1599"/>
      <c r="L6325" s="1598">
        <v>6</v>
      </c>
      <c r="M6325" s="1599"/>
      <c r="N6325" s="1598">
        <v>7</v>
      </c>
      <c r="O6325" s="1599"/>
      <c r="P6325" s="1598">
        <v>8</v>
      </c>
      <c r="Q6325" s="1599"/>
      <c r="R6325" s="1598">
        <v>9</v>
      </c>
      <c r="S6325" s="1599"/>
      <c r="T6325" s="1570">
        <v>10</v>
      </c>
      <c r="U6325" s="1571"/>
      <c r="V6325" s="1274"/>
      <c r="W6325" s="1274"/>
      <c r="Z6325" s="38"/>
    </row>
    <row r="6326" spans="1:56" s="1256" customFormat="1" ht="24.95" customHeight="1" x14ac:dyDescent="0.15">
      <c r="A6326" s="1638"/>
      <c r="B6326" s="347" t="s">
        <v>1716</v>
      </c>
      <c r="C6326" s="347" t="s">
        <v>1678</v>
      </c>
      <c r="D6326" s="347" t="s">
        <v>1716</v>
      </c>
      <c r="E6326" s="347" t="s">
        <v>1678</v>
      </c>
      <c r="F6326" s="347" t="s">
        <v>1716</v>
      </c>
      <c r="G6326" s="347" t="s">
        <v>1678</v>
      </c>
      <c r="H6326" s="347" t="s">
        <v>1716</v>
      </c>
      <c r="I6326" s="347" t="s">
        <v>1678</v>
      </c>
      <c r="J6326" s="347" t="s">
        <v>1716</v>
      </c>
      <c r="K6326" s="347" t="s">
        <v>1678</v>
      </c>
      <c r="L6326" s="347" t="s">
        <v>1716</v>
      </c>
      <c r="M6326" s="347" t="s">
        <v>1678</v>
      </c>
      <c r="N6326" s="347"/>
      <c r="O6326" s="347"/>
      <c r="P6326" s="347"/>
      <c r="Q6326" s="347"/>
      <c r="R6326" s="347"/>
      <c r="S6326" s="347"/>
      <c r="T6326" s="347"/>
      <c r="U6326" s="348"/>
      <c r="V6326" s="1316"/>
      <c r="W6326" s="1316"/>
      <c r="Z6326" s="38"/>
    </row>
    <row r="6327" spans="1:56" s="126" customFormat="1" ht="24.75" customHeight="1" x14ac:dyDescent="0.15">
      <c r="A6327" s="1204">
        <v>1</v>
      </c>
      <c r="B6327" s="518"/>
      <c r="C6327" s="518">
        <v>0.25</v>
      </c>
      <c r="D6327" s="518">
        <v>0.31944444444444448</v>
      </c>
      <c r="E6327" s="518">
        <v>0.38194444444444442</v>
      </c>
      <c r="F6327" s="518">
        <v>0.46527777777777773</v>
      </c>
      <c r="G6327" s="518">
        <v>0.52777777777777768</v>
      </c>
      <c r="H6327" s="518">
        <v>0.61111111111111105</v>
      </c>
      <c r="I6327" s="518">
        <v>0.67708333333333315</v>
      </c>
      <c r="J6327" s="518">
        <v>0.76041666666666652</v>
      </c>
      <c r="K6327" s="518">
        <v>0.82638888888888862</v>
      </c>
      <c r="L6327" s="518">
        <v>0.90624999999999978</v>
      </c>
      <c r="M6327" s="518"/>
      <c r="N6327" s="518"/>
      <c r="O6327" s="518"/>
      <c r="P6327" s="518"/>
      <c r="Q6327" s="518"/>
      <c r="R6327" s="518"/>
      <c r="S6327" s="518"/>
      <c r="T6327" s="1318"/>
      <c r="U6327" s="350"/>
      <c r="V6327" s="21">
        <f>V6328+W6328</f>
        <v>40</v>
      </c>
      <c r="W6327" s="22">
        <f>V6327/3/2</f>
        <v>6.666666666666667</v>
      </c>
      <c r="Y6327" s="1206"/>
      <c r="Z6327" s="38"/>
      <c r="AA6327" s="1206"/>
      <c r="AB6327" s="1206"/>
      <c r="AC6327" s="1206"/>
      <c r="AD6327" s="1206"/>
      <c r="AE6327" s="1206"/>
      <c r="AF6327" s="1206"/>
      <c r="AG6327" s="1206"/>
      <c r="AH6327" s="1206"/>
      <c r="AI6327" s="1206"/>
    </row>
    <row r="6328" spans="1:56" s="126" customFormat="1" ht="24.75" customHeight="1" x14ac:dyDescent="0.15">
      <c r="A6328" s="1204">
        <v>2</v>
      </c>
      <c r="B6328" s="518"/>
      <c r="C6328" s="518">
        <v>0.28125</v>
      </c>
      <c r="D6328" s="518">
        <v>0.3576388888888889</v>
      </c>
      <c r="E6328" s="518">
        <v>0.42013888888888884</v>
      </c>
      <c r="F6328" s="518">
        <v>0.50347222222222221</v>
      </c>
      <c r="G6328" s="518">
        <v>0.5659722222222221</v>
      </c>
      <c r="H6328" s="518">
        <v>0.64930555555555547</v>
      </c>
      <c r="I6328" s="518">
        <v>0.71527777777777757</v>
      </c>
      <c r="J6328" s="518">
        <v>0.79861111111111094</v>
      </c>
      <c r="K6328" s="518">
        <v>0.86458333333333304</v>
      </c>
      <c r="L6328" s="518">
        <v>0.9375</v>
      </c>
      <c r="M6328" s="518"/>
      <c r="N6328" s="518"/>
      <c r="O6328" s="518"/>
      <c r="P6328" s="518"/>
      <c r="Q6328" s="518"/>
      <c r="R6328" s="518"/>
      <c r="S6328" s="518"/>
      <c r="T6328" s="1318"/>
      <c r="U6328" s="350"/>
      <c r="V6328" s="1198">
        <f>COUNTA(B6327:B6336,D6327:D6336,F6327:F6336,H6327:H6336,J6327:J6336,L6327:L6336)</f>
        <v>20</v>
      </c>
      <c r="W6328" s="1198">
        <f>COUNTA(C6327:C6336,E6327:E6336,G6327:G6336,I6327:I6336,K6327:K6336,M6327:M6336)</f>
        <v>20</v>
      </c>
      <c r="Y6328" s="1162">
        <f>(V6328+W6328)/2</f>
        <v>20</v>
      </c>
      <c r="Z6328" s="1206"/>
      <c r="AA6328" s="1206"/>
      <c r="AB6328" s="1206"/>
      <c r="AC6328" s="1206"/>
      <c r="AD6328" s="1206"/>
      <c r="AE6328" s="1206"/>
      <c r="AF6328" s="1206"/>
      <c r="AG6328" s="1206"/>
      <c r="AH6328" s="1206"/>
      <c r="AI6328" s="1206"/>
    </row>
    <row r="6329" spans="1:56" s="126" customFormat="1" ht="24.75" customHeight="1" x14ac:dyDescent="0.15">
      <c r="A6329" s="1204">
        <v>3</v>
      </c>
      <c r="B6329" s="518">
        <v>0.23958333333333334</v>
      </c>
      <c r="C6329" s="518">
        <v>0.3125</v>
      </c>
      <c r="D6329" s="518">
        <v>0.39583333333333331</v>
      </c>
      <c r="E6329" s="518">
        <v>0.45833333333333326</v>
      </c>
      <c r="F6329" s="518">
        <v>0.54166666666666663</v>
      </c>
      <c r="G6329" s="518">
        <v>0.60416666666666652</v>
      </c>
      <c r="H6329" s="518">
        <v>0.68749999999999989</v>
      </c>
      <c r="I6329" s="518">
        <v>0.75347222222222199</v>
      </c>
      <c r="J6329" s="518">
        <v>0.83333333333333315</v>
      </c>
      <c r="K6329" s="518">
        <v>0.89930555555555525</v>
      </c>
      <c r="L6329" s="518"/>
      <c r="M6329" s="518"/>
      <c r="N6329" s="518"/>
      <c r="O6329" s="518"/>
      <c r="P6329" s="518"/>
      <c r="Q6329" s="518"/>
      <c r="R6329" s="518"/>
      <c r="S6329" s="518"/>
      <c r="T6329" s="1318"/>
      <c r="U6329" s="351"/>
      <c r="V6329" s="1206"/>
      <c r="W6329" s="1206"/>
      <c r="Y6329" s="1162" t="s">
        <v>394</v>
      </c>
      <c r="Z6329" s="1206"/>
      <c r="AA6329" s="1206"/>
      <c r="AB6329" s="1206"/>
      <c r="AC6329" s="1206"/>
      <c r="AD6329" s="1206"/>
      <c r="AE6329" s="1206"/>
      <c r="AF6329" s="1206"/>
      <c r="AG6329" s="1206"/>
      <c r="AH6329" s="1206"/>
      <c r="AI6329" s="1206"/>
    </row>
    <row r="6330" spans="1:56" s="126" customFormat="1" ht="24.75" customHeight="1" x14ac:dyDescent="0.15">
      <c r="A6330" s="1204">
        <v>4</v>
      </c>
      <c r="B6330" s="1319">
        <v>0.27777777777777779</v>
      </c>
      <c r="C6330" s="1319">
        <v>0.34722222222222221</v>
      </c>
      <c r="D6330" s="1319">
        <v>0.43055555555555552</v>
      </c>
      <c r="E6330" s="1319">
        <v>0.49305555555555547</v>
      </c>
      <c r="F6330" s="1319">
        <v>0.57638888888888884</v>
      </c>
      <c r="G6330" s="1319">
        <v>0.63888888888888873</v>
      </c>
      <c r="H6330" s="1319">
        <v>0.72569444444444431</v>
      </c>
      <c r="I6330" s="1319">
        <v>0.79166666666666641</v>
      </c>
      <c r="J6330" s="1319">
        <v>0.87152777777777757</v>
      </c>
      <c r="K6330" s="1319">
        <v>0.9375</v>
      </c>
      <c r="L6330" s="1319"/>
      <c r="M6330" s="1319"/>
      <c r="N6330" s="1319"/>
      <c r="O6330" s="1319"/>
      <c r="P6330" s="1319"/>
      <c r="Q6330" s="1319"/>
      <c r="R6330" s="1319"/>
      <c r="S6330" s="1319"/>
      <c r="T6330" s="1319"/>
      <c r="U6330" s="352"/>
      <c r="V6330" s="1320">
        <f>R6327-P6329</f>
        <v>0</v>
      </c>
      <c r="W6330" s="1320">
        <f>Q6329-Q6328</f>
        <v>0</v>
      </c>
      <c r="Y6330" s="1206"/>
      <c r="Z6330" s="1206"/>
      <c r="AA6330" s="1206"/>
      <c r="AB6330" s="1206"/>
      <c r="AC6330" s="1206"/>
      <c r="AD6330" s="1206"/>
      <c r="AE6330" s="1206"/>
      <c r="AF6330" s="1206"/>
      <c r="AG6330" s="1206"/>
      <c r="AH6330" s="1206"/>
      <c r="AI6330" s="1206"/>
    </row>
    <row r="6331" spans="1:56" s="126" customFormat="1" ht="24.75" customHeight="1" x14ac:dyDescent="0.15">
      <c r="A6331" s="1204">
        <v>5</v>
      </c>
      <c r="B6331" s="28"/>
      <c r="C6331" s="28"/>
      <c r="D6331" s="28"/>
      <c r="E6331" s="28"/>
      <c r="F6331" s="28"/>
      <c r="G6331" s="28"/>
      <c r="H6331" s="28"/>
      <c r="I6331" s="28"/>
      <c r="J6331" s="28"/>
      <c r="K6331" s="28"/>
      <c r="L6331" s="28"/>
      <c r="M6331" s="28"/>
      <c r="N6331" s="28"/>
      <c r="O6331" s="28"/>
      <c r="P6331" s="28"/>
      <c r="Q6331" s="28"/>
      <c r="R6331" s="1321"/>
      <c r="S6331" s="1312"/>
      <c r="T6331" s="1322"/>
      <c r="U6331" s="1323"/>
      <c r="V6331" s="1320">
        <f>R6328-R6327</f>
        <v>0</v>
      </c>
      <c r="W6331" s="1320">
        <f>S6327-Q6329</f>
        <v>0</v>
      </c>
      <c r="Y6331" s="1206"/>
      <c r="Z6331" s="1256"/>
      <c r="AA6331" s="1206"/>
      <c r="AB6331" s="1206"/>
      <c r="AC6331" s="1206"/>
      <c r="AD6331" s="1206"/>
      <c r="AE6331" s="1206"/>
      <c r="AF6331" s="1206"/>
      <c r="AG6331" s="1206"/>
      <c r="AH6331" s="1206"/>
      <c r="AI6331" s="1206"/>
    </row>
    <row r="6332" spans="1:56" s="126" customFormat="1" ht="24.75" customHeight="1" x14ac:dyDescent="0.15">
      <c r="A6332" s="1204">
        <v>6</v>
      </c>
      <c r="B6332" s="353"/>
      <c r="C6332" s="353"/>
      <c r="D6332" s="353"/>
      <c r="E6332" s="353"/>
      <c r="F6332" s="353"/>
      <c r="G6332" s="353"/>
      <c r="H6332" s="353"/>
      <c r="I6332" s="353"/>
      <c r="J6332" s="353"/>
      <c r="K6332" s="353"/>
      <c r="L6332" s="353"/>
      <c r="M6332" s="353"/>
      <c r="N6332" s="353"/>
      <c r="O6332" s="353"/>
      <c r="P6332" s="353"/>
      <c r="Q6332" s="1324"/>
      <c r="R6332" s="1324"/>
      <c r="S6332" s="1324"/>
      <c r="T6332" s="353"/>
      <c r="U6332" s="354"/>
      <c r="V6332" s="1320"/>
      <c r="W6332" s="1320">
        <f>S6328-S6327</f>
        <v>0</v>
      </c>
      <c r="Y6332" s="1206"/>
      <c r="AA6332" s="1206"/>
      <c r="AB6332" s="1206"/>
      <c r="AC6332" s="1206"/>
      <c r="AD6332" s="1206"/>
      <c r="AE6332" s="1206"/>
      <c r="AF6332" s="1206"/>
      <c r="AG6332" s="1206"/>
      <c r="AH6332" s="1206"/>
      <c r="AI6332" s="1206"/>
      <c r="AJ6332" s="1206"/>
      <c r="AK6332" s="1206"/>
      <c r="AL6332" s="1206"/>
      <c r="AM6332" s="1206"/>
      <c r="AN6332" s="1206"/>
      <c r="AO6332" s="1206"/>
      <c r="AP6332" s="1206"/>
      <c r="AQ6332" s="1206"/>
      <c r="AR6332" s="1206"/>
      <c r="AS6332" s="1206"/>
      <c r="AT6332" s="1206"/>
      <c r="AU6332" s="1206"/>
      <c r="AV6332" s="1206"/>
      <c r="AW6332" s="1206"/>
      <c r="AX6332" s="1206"/>
      <c r="AY6332" s="1206"/>
      <c r="AZ6332" s="1206"/>
      <c r="BA6332" s="1206"/>
      <c r="BB6332" s="1206"/>
      <c r="BC6332" s="1206"/>
      <c r="BD6332" s="1206"/>
    </row>
    <row r="6333" spans="1:56" s="126" customFormat="1" ht="24.75" customHeight="1" x14ac:dyDescent="0.15">
      <c r="A6333" s="1204">
        <v>7</v>
      </c>
      <c r="B6333" s="347"/>
      <c r="C6333" s="347"/>
      <c r="D6333" s="347"/>
      <c r="E6333" s="347"/>
      <c r="F6333" s="355"/>
      <c r="G6333" s="355"/>
      <c r="H6333" s="355"/>
      <c r="I6333" s="355"/>
      <c r="J6333" s="355"/>
      <c r="K6333" s="355"/>
      <c r="L6333" s="355"/>
      <c r="M6333" s="355"/>
      <c r="N6333" s="355"/>
      <c r="O6333" s="355"/>
      <c r="P6333" s="355"/>
      <c r="Q6333" s="1325"/>
      <c r="R6333" s="1325"/>
      <c r="S6333" s="1325"/>
      <c r="T6333" s="355"/>
      <c r="U6333" s="356"/>
      <c r="V6333" s="1206"/>
      <c r="W6333" s="1320"/>
      <c r="Y6333" s="1206"/>
      <c r="Z6333" s="1206"/>
      <c r="AA6333" s="1206"/>
      <c r="AB6333" s="1206"/>
      <c r="AC6333" s="1206"/>
      <c r="AD6333" s="1206"/>
      <c r="AE6333" s="1206"/>
      <c r="AF6333" s="1206"/>
      <c r="AG6333" s="1206"/>
      <c r="AH6333" s="1206"/>
      <c r="AI6333" s="1206"/>
      <c r="AJ6333" s="1206"/>
      <c r="AK6333" s="1206"/>
      <c r="AL6333" s="1206"/>
      <c r="AM6333" s="1206"/>
      <c r="AN6333" s="1206"/>
      <c r="AO6333" s="1206"/>
      <c r="AP6333" s="1206"/>
      <c r="AQ6333" s="1206"/>
      <c r="AR6333" s="1206"/>
      <c r="AS6333" s="1206"/>
      <c r="AT6333" s="1206"/>
      <c r="AU6333" s="1206"/>
      <c r="AV6333" s="1206"/>
      <c r="AW6333" s="1206"/>
      <c r="AX6333" s="1206"/>
      <c r="AY6333" s="1206"/>
      <c r="AZ6333" s="1206"/>
      <c r="BA6333" s="1206"/>
      <c r="BB6333" s="1206"/>
      <c r="BC6333" s="1206"/>
      <c r="BD6333" s="1206"/>
    </row>
    <row r="6334" spans="1:56" s="126" customFormat="1" ht="24.75" customHeight="1" x14ac:dyDescent="0.15">
      <c r="A6334" s="1204">
        <v>8</v>
      </c>
      <c r="B6334" s="28"/>
      <c r="C6334" s="28"/>
      <c r="D6334" s="28"/>
      <c r="E6334" s="28"/>
      <c r="F6334" s="28"/>
      <c r="G6334" s="28"/>
      <c r="H6334" s="28"/>
      <c r="I6334" s="28"/>
      <c r="J6334" s="28"/>
      <c r="K6334" s="28"/>
      <c r="L6334" s="28"/>
      <c r="M6334" s="28"/>
      <c r="N6334" s="28"/>
      <c r="O6334" s="28"/>
      <c r="P6334" s="28"/>
      <c r="Q6334" s="28"/>
      <c r="R6334" s="28"/>
      <c r="S6334" s="28"/>
      <c r="T6334" s="28"/>
      <c r="U6334" s="1326"/>
      <c r="V6334" s="1206"/>
      <c r="W6334" s="1206"/>
      <c r="Y6334" s="1206"/>
      <c r="Z6334" s="1206"/>
      <c r="AA6334" s="1206"/>
      <c r="AB6334" s="1206"/>
      <c r="AC6334" s="1206"/>
      <c r="AD6334" s="1206"/>
      <c r="AE6334" s="1206"/>
      <c r="AF6334" s="1206"/>
      <c r="AG6334" s="1206"/>
      <c r="AH6334" s="1206"/>
      <c r="AI6334" s="1206"/>
      <c r="AJ6334" s="1206"/>
      <c r="AK6334" s="1206"/>
      <c r="AL6334" s="1206"/>
      <c r="AM6334" s="1206"/>
      <c r="AN6334" s="1206"/>
      <c r="AO6334" s="1206"/>
      <c r="AP6334" s="1206"/>
      <c r="AQ6334" s="1206"/>
      <c r="AR6334" s="1206"/>
      <c r="AS6334" s="1206"/>
      <c r="AT6334" s="1206"/>
      <c r="AU6334" s="1206"/>
      <c r="AV6334" s="1206"/>
      <c r="AW6334" s="1206"/>
      <c r="AX6334" s="1206"/>
      <c r="AY6334" s="1206"/>
      <c r="AZ6334" s="1206"/>
      <c r="BA6334" s="1206"/>
      <c r="BB6334" s="1206"/>
      <c r="BC6334" s="1206"/>
      <c r="BD6334" s="1206"/>
    </row>
    <row r="6335" spans="1:56" s="126" customFormat="1" ht="24.75" customHeight="1" x14ac:dyDescent="0.15">
      <c r="A6335" s="1204">
        <v>9</v>
      </c>
      <c r="B6335" s="28"/>
      <c r="C6335" s="28"/>
      <c r="D6335" s="28"/>
      <c r="E6335" s="28"/>
      <c r="F6335" s="28"/>
      <c r="G6335" s="28"/>
      <c r="H6335" s="28"/>
      <c r="I6335" s="28"/>
      <c r="J6335" s="28"/>
      <c r="K6335" s="28"/>
      <c r="L6335" s="28"/>
      <c r="M6335" s="28"/>
      <c r="N6335" s="28"/>
      <c r="O6335" s="28"/>
      <c r="P6335" s="28"/>
      <c r="Q6335" s="28"/>
      <c r="R6335" s="28"/>
      <c r="S6335" s="28"/>
      <c r="T6335" s="28"/>
      <c r="U6335" s="1326"/>
      <c r="V6335" s="1206"/>
      <c r="W6335" s="1206"/>
      <c r="Y6335" s="1206"/>
      <c r="Z6335" s="1206"/>
      <c r="AA6335" s="1206"/>
      <c r="AB6335" s="1206"/>
      <c r="AC6335" s="1206"/>
      <c r="AD6335" s="1206"/>
      <c r="AE6335" s="1206"/>
      <c r="AF6335" s="1206"/>
      <c r="AG6335" s="1206"/>
      <c r="AH6335" s="1206"/>
      <c r="AI6335" s="1206"/>
      <c r="AJ6335" s="1206"/>
      <c r="AK6335" s="1206"/>
      <c r="AL6335" s="1206"/>
      <c r="AM6335" s="1206"/>
      <c r="AN6335" s="1206"/>
      <c r="AO6335" s="1206"/>
      <c r="AP6335" s="1206"/>
      <c r="AQ6335" s="1206"/>
      <c r="AR6335" s="1206"/>
      <c r="AS6335" s="1206"/>
      <c r="AT6335" s="1206"/>
      <c r="AU6335" s="1206"/>
      <c r="AV6335" s="1206"/>
      <c r="AW6335" s="1206"/>
      <c r="AX6335" s="1206"/>
      <c r="AY6335" s="1206"/>
      <c r="AZ6335" s="1206"/>
      <c r="BA6335" s="1206"/>
      <c r="BB6335" s="1206"/>
      <c r="BC6335" s="1206"/>
      <c r="BD6335" s="1206"/>
    </row>
    <row r="6336" spans="1:56" s="126" customFormat="1" ht="24.75" customHeight="1" x14ac:dyDescent="0.15">
      <c r="A6336" s="1204">
        <v>10</v>
      </c>
      <c r="B6336" s="28"/>
      <c r="C6336" s="28"/>
      <c r="D6336" s="28"/>
      <c r="E6336" s="28"/>
      <c r="F6336" s="28"/>
      <c r="G6336" s="28"/>
      <c r="H6336" s="28"/>
      <c r="I6336" s="28"/>
      <c r="J6336" s="28"/>
      <c r="K6336" s="28"/>
      <c r="L6336" s="28"/>
      <c r="M6336" s="823"/>
      <c r="N6336" s="121"/>
      <c r="O6336" s="121"/>
      <c r="P6336" s="28"/>
      <c r="Q6336" s="28"/>
      <c r="R6336" s="1321"/>
      <c r="S6336" s="1312"/>
      <c r="T6336" s="1322"/>
      <c r="U6336" s="1323"/>
      <c r="V6336" s="1206"/>
      <c r="W6336" s="1206"/>
      <c r="Y6336" s="1206"/>
      <c r="Z6336" s="1206"/>
      <c r="AA6336" s="1206"/>
      <c r="AB6336" s="1206"/>
      <c r="AC6336" s="1206"/>
      <c r="AD6336" s="1206"/>
      <c r="AE6336" s="1206"/>
      <c r="AF6336" s="1206"/>
      <c r="AG6336" s="1206"/>
      <c r="AH6336" s="1206"/>
      <c r="AI6336" s="1206"/>
      <c r="AJ6336" s="1206"/>
      <c r="AK6336" s="1206"/>
      <c r="AL6336" s="1206"/>
      <c r="AM6336" s="1206"/>
      <c r="AN6336" s="1206"/>
      <c r="AO6336" s="1206"/>
      <c r="AP6336" s="1206"/>
      <c r="AQ6336" s="1206"/>
      <c r="AR6336" s="1206"/>
      <c r="AS6336" s="1206"/>
      <c r="AT6336" s="1206"/>
      <c r="AU6336" s="1206"/>
      <c r="AV6336" s="1206"/>
      <c r="AW6336" s="1206"/>
      <c r="AX6336" s="1206"/>
      <c r="AY6336" s="1206"/>
      <c r="AZ6336" s="1206"/>
      <c r="BA6336" s="1206"/>
      <c r="BB6336" s="1206"/>
      <c r="BC6336" s="1206"/>
      <c r="BD6336" s="1206"/>
    </row>
    <row r="6337" spans="1:56" s="126" customFormat="1" ht="24.75" customHeight="1" x14ac:dyDescent="0.15">
      <c r="A6337" s="1204">
        <v>11</v>
      </c>
      <c r="B6337" s="28"/>
      <c r="C6337" s="28"/>
      <c r="D6337" s="28"/>
      <c r="E6337" s="28"/>
      <c r="F6337" s="28"/>
      <c r="G6337" s="28"/>
      <c r="H6337" s="28"/>
      <c r="I6337" s="28"/>
      <c r="J6337" s="28"/>
      <c r="K6337" s="28"/>
      <c r="L6337" s="823"/>
      <c r="M6337" s="823"/>
      <c r="N6337" s="121"/>
      <c r="O6337" s="121"/>
      <c r="P6337" s="28"/>
      <c r="Q6337" s="28"/>
      <c r="R6337" s="1321"/>
      <c r="S6337" s="1312"/>
      <c r="T6337" s="1322"/>
      <c r="U6337" s="1323"/>
      <c r="V6337" s="1206"/>
      <c r="W6337" s="1206"/>
      <c r="Y6337" s="1206"/>
      <c r="Z6337" s="1206"/>
      <c r="AA6337" s="1206"/>
      <c r="AB6337" s="1206"/>
      <c r="AC6337" s="1206"/>
      <c r="AD6337" s="1206"/>
      <c r="AE6337" s="1206"/>
      <c r="AF6337" s="1206"/>
      <c r="AG6337" s="1206"/>
      <c r="AH6337" s="1206"/>
      <c r="AI6337" s="1206"/>
      <c r="AJ6337" s="1206"/>
      <c r="AK6337" s="1206"/>
      <c r="AL6337" s="1206"/>
      <c r="AM6337" s="1206"/>
      <c r="AN6337" s="1206"/>
      <c r="AO6337" s="1206"/>
      <c r="AP6337" s="1206"/>
      <c r="AQ6337" s="1206"/>
      <c r="AR6337" s="1206"/>
      <c r="AS6337" s="1206"/>
      <c r="AT6337" s="1206"/>
      <c r="AU6337" s="1206"/>
      <c r="AV6337" s="1206"/>
      <c r="AW6337" s="1206"/>
      <c r="AX6337" s="1206"/>
      <c r="AY6337" s="1206"/>
      <c r="AZ6337" s="1206"/>
      <c r="BA6337" s="1206"/>
      <c r="BB6337" s="1206"/>
      <c r="BC6337" s="1206"/>
      <c r="BD6337" s="1206"/>
    </row>
    <row r="6338" spans="1:56" s="1256" customFormat="1" ht="24.95" customHeight="1" x14ac:dyDescent="0.15">
      <c r="A6338" s="1204">
        <v>12</v>
      </c>
      <c r="B6338" s="358"/>
      <c r="C6338" s="1327"/>
      <c r="D6338" s="1327"/>
      <c r="E6338" s="1327"/>
      <c r="F6338" s="1327"/>
      <c r="G6338" s="1327"/>
      <c r="H6338" s="1327"/>
      <c r="I6338" s="1327"/>
      <c r="J6338" s="1327"/>
      <c r="K6338" s="1327"/>
      <c r="L6338" s="1327"/>
      <c r="M6338" s="358"/>
      <c r="N6338" s="28"/>
      <c r="O6338" s="28"/>
      <c r="P6338" s="28"/>
      <c r="Q6338" s="28"/>
      <c r="R6338" s="1267"/>
      <c r="S6338" s="1322"/>
      <c r="T6338" s="1322"/>
      <c r="U6338" s="1323"/>
      <c r="V6338" s="1316"/>
      <c r="W6338" s="1316"/>
      <c r="Z6338" s="1206"/>
    </row>
    <row r="6339" spans="1:56" s="1256" customFormat="1" ht="24.95" customHeight="1" x14ac:dyDescent="0.15">
      <c r="A6339" s="1204">
        <v>13</v>
      </c>
      <c r="B6339" s="359"/>
      <c r="C6339" s="359"/>
      <c r="D6339" s="359"/>
      <c r="E6339" s="359"/>
      <c r="F6339" s="359"/>
      <c r="G6339" s="359"/>
      <c r="H6339" s="359"/>
      <c r="I6339" s="359"/>
      <c r="J6339" s="359"/>
      <c r="K6339" s="359"/>
      <c r="L6339" s="359"/>
      <c r="M6339" s="359"/>
      <c r="N6339" s="28"/>
      <c r="O6339" s="28"/>
      <c r="P6339" s="28"/>
      <c r="Q6339" s="28"/>
      <c r="R6339" s="1267"/>
      <c r="S6339" s="1322"/>
      <c r="T6339" s="1322"/>
      <c r="U6339" s="1323"/>
      <c r="V6339" s="1316"/>
      <c r="W6339" s="1316"/>
      <c r="Z6339" s="38"/>
    </row>
    <row r="6340" spans="1:56" s="1256" customFormat="1" ht="24.95" customHeight="1" x14ac:dyDescent="0.15">
      <c r="A6340" s="1204">
        <v>14</v>
      </c>
      <c r="B6340" s="358"/>
      <c r="C6340" s="1327"/>
      <c r="D6340" s="1327"/>
      <c r="E6340" s="1327"/>
      <c r="F6340" s="1327"/>
      <c r="G6340" s="1327"/>
      <c r="H6340" s="1327"/>
      <c r="I6340" s="1327"/>
      <c r="J6340" s="1327"/>
      <c r="K6340" s="1327"/>
      <c r="L6340" s="1327"/>
      <c r="M6340" s="358"/>
      <c r="N6340" s="28"/>
      <c r="O6340" s="28"/>
      <c r="P6340" s="28"/>
      <c r="Q6340" s="28"/>
      <c r="R6340" s="1267"/>
      <c r="S6340" s="1322"/>
      <c r="T6340" s="1322"/>
      <c r="U6340" s="1323"/>
      <c r="V6340" s="1316"/>
      <c r="W6340" s="1316"/>
      <c r="Z6340" s="38"/>
    </row>
    <row r="6341" spans="1:56" s="1256" customFormat="1" ht="24.95" customHeight="1" x14ac:dyDescent="0.15">
      <c r="A6341" s="1204">
        <v>15</v>
      </c>
      <c r="B6341" s="1327"/>
      <c r="C6341" s="1327"/>
      <c r="D6341" s="1327"/>
      <c r="E6341" s="1327"/>
      <c r="F6341" s="1327"/>
      <c r="G6341" s="1327"/>
      <c r="H6341" s="1327"/>
      <c r="I6341" s="1327"/>
      <c r="J6341" s="1327"/>
      <c r="K6341" s="1327"/>
      <c r="L6341" s="1327"/>
      <c r="M6341" s="358"/>
      <c r="N6341" s="28"/>
      <c r="O6341" s="28"/>
      <c r="P6341" s="28"/>
      <c r="Q6341" s="28"/>
      <c r="R6341" s="1267"/>
      <c r="S6341" s="1322"/>
      <c r="T6341" s="1322"/>
      <c r="U6341" s="1323"/>
      <c r="V6341" s="1316"/>
      <c r="W6341" s="1316"/>
      <c r="Z6341" s="38"/>
    </row>
    <row r="6342" spans="1:56" s="1256" customFormat="1" ht="24.95" customHeight="1" x14ac:dyDescent="0.15">
      <c r="A6342" s="1204">
        <v>16</v>
      </c>
      <c r="B6342" s="1327"/>
      <c r="C6342" s="1327"/>
      <c r="D6342" s="1327"/>
      <c r="E6342" s="1327"/>
      <c r="F6342" s="1327"/>
      <c r="G6342" s="1327"/>
      <c r="H6342" s="1327"/>
      <c r="I6342" s="1327"/>
      <c r="J6342" s="1327"/>
      <c r="K6342" s="1327"/>
      <c r="L6342" s="1327"/>
      <c r="M6342" s="358"/>
      <c r="N6342" s="28"/>
      <c r="O6342" s="28"/>
      <c r="P6342" s="28"/>
      <c r="Q6342" s="28"/>
      <c r="R6342" s="1267"/>
      <c r="S6342" s="1322"/>
      <c r="T6342" s="1322"/>
      <c r="U6342" s="1323"/>
      <c r="V6342" s="1316"/>
      <c r="W6342" s="1316"/>
      <c r="Z6342" s="38"/>
    </row>
    <row r="6343" spans="1:56" s="1256" customFormat="1" ht="24.95" customHeight="1" x14ac:dyDescent="0.15">
      <c r="A6343" s="1204">
        <v>17</v>
      </c>
      <c r="B6343" s="360"/>
      <c r="C6343" s="360"/>
      <c r="D6343" s="360"/>
      <c r="E6343" s="360"/>
      <c r="F6343" s="360"/>
      <c r="G6343" s="360"/>
      <c r="H6343" s="360"/>
      <c r="I6343" s="360"/>
      <c r="J6343" s="360"/>
      <c r="K6343" s="360"/>
      <c r="L6343" s="360"/>
      <c r="M6343" s="361"/>
      <c r="N6343" s="191"/>
      <c r="O6343" s="191"/>
      <c r="P6343" s="191"/>
      <c r="Q6343" s="191"/>
      <c r="R6343" s="362"/>
      <c r="S6343" s="363"/>
      <c r="T6343" s="364"/>
      <c r="U6343" s="365"/>
      <c r="V6343" s="1316"/>
      <c r="W6343" s="1316"/>
      <c r="Z6343" s="38"/>
    </row>
    <row r="6344" spans="1:56" s="1256" customFormat="1" ht="24.95" customHeight="1" x14ac:dyDescent="0.15">
      <c r="A6344" s="1204">
        <v>18</v>
      </c>
      <c r="B6344" s="63"/>
      <c r="C6344" s="63"/>
      <c r="D6344" s="63"/>
      <c r="E6344" s="63"/>
      <c r="F6344" s="63"/>
      <c r="G6344" s="63"/>
      <c r="H6344" s="63"/>
      <c r="I6344" s="63"/>
      <c r="J6344" s="63"/>
      <c r="K6344" s="63"/>
      <c r="L6344" s="63"/>
      <c r="M6344" s="62"/>
      <c r="N6344" s="28"/>
      <c r="O6344" s="28"/>
      <c r="P6344" s="28"/>
      <c r="Q6344" s="28"/>
      <c r="R6344" s="1267"/>
      <c r="S6344" s="1268"/>
      <c r="T6344" s="1322"/>
      <c r="U6344" s="1323"/>
      <c r="V6344" s="1316"/>
      <c r="W6344" s="1316"/>
      <c r="Z6344" s="38"/>
    </row>
    <row r="6345" spans="1:56" s="1256" customFormat="1" ht="24.95" customHeight="1" x14ac:dyDescent="0.15">
      <c r="A6345" s="1204">
        <v>19</v>
      </c>
      <c r="B6345" s="63"/>
      <c r="C6345" s="63"/>
      <c r="D6345" s="63"/>
      <c r="E6345" s="63"/>
      <c r="F6345" s="63"/>
      <c r="G6345" s="63"/>
      <c r="H6345" s="63"/>
      <c r="I6345" s="63"/>
      <c r="J6345" s="63"/>
      <c r="K6345" s="63"/>
      <c r="L6345" s="63"/>
      <c r="M6345" s="62"/>
      <c r="N6345" s="28"/>
      <c r="O6345" s="28"/>
      <c r="P6345" s="28"/>
      <c r="Q6345" s="28"/>
      <c r="R6345" s="1328"/>
      <c r="S6345" s="1268"/>
      <c r="T6345" s="1322"/>
      <c r="U6345" s="1323"/>
      <c r="V6345" s="1316"/>
      <c r="W6345" s="1316"/>
      <c r="Z6345" s="38"/>
    </row>
    <row r="6346" spans="1:56" s="1256" customFormat="1" ht="24.95" customHeight="1" x14ac:dyDescent="0.15">
      <c r="A6346" s="1204">
        <v>20</v>
      </c>
      <c r="B6346" s="63"/>
      <c r="C6346" s="63"/>
      <c r="D6346" s="63"/>
      <c r="E6346" s="63"/>
      <c r="F6346" s="63"/>
      <c r="G6346" s="63"/>
      <c r="H6346" s="63"/>
      <c r="I6346" s="63"/>
      <c r="J6346" s="63"/>
      <c r="K6346" s="63"/>
      <c r="L6346" s="63"/>
      <c r="M6346" s="62"/>
      <c r="N6346" s="28"/>
      <c r="O6346" s="28"/>
      <c r="P6346" s="28"/>
      <c r="Q6346" s="1179"/>
      <c r="R6346" s="1174"/>
      <c r="S6346" s="1312"/>
      <c r="T6346" s="1322"/>
      <c r="U6346" s="1323"/>
      <c r="V6346" s="1316"/>
      <c r="W6346" s="1316"/>
      <c r="Z6346" s="38"/>
    </row>
    <row r="6347" spans="1:56" s="1256" customFormat="1" ht="24.95" customHeight="1" x14ac:dyDescent="0.15">
      <c r="A6347" s="1204">
        <v>21</v>
      </c>
      <c r="B6347" s="63"/>
      <c r="C6347" s="63"/>
      <c r="D6347" s="63"/>
      <c r="E6347" s="63"/>
      <c r="F6347" s="63"/>
      <c r="G6347" s="63"/>
      <c r="H6347" s="63"/>
      <c r="I6347" s="63"/>
      <c r="J6347" s="63"/>
      <c r="K6347" s="63"/>
      <c r="L6347" s="62"/>
      <c r="M6347" s="62"/>
      <c r="N6347" s="28"/>
      <c r="O6347" s="1322"/>
      <c r="P6347" s="1322"/>
      <c r="Q6347" s="1312"/>
      <c r="R6347" s="1312"/>
      <c r="S6347" s="1312"/>
      <c r="T6347" s="1322"/>
      <c r="U6347" s="1323"/>
      <c r="V6347" s="1316"/>
      <c r="W6347" s="1316"/>
      <c r="Z6347" s="38"/>
    </row>
    <row r="6348" spans="1:56" s="1256" customFormat="1" ht="24.95" customHeight="1" x14ac:dyDescent="0.15">
      <c r="A6348" s="1204">
        <v>22</v>
      </c>
      <c r="B6348" s="63"/>
      <c r="C6348" s="63"/>
      <c r="D6348" s="63"/>
      <c r="E6348" s="63"/>
      <c r="F6348" s="63"/>
      <c r="G6348" s="63"/>
      <c r="H6348" s="63"/>
      <c r="I6348" s="63"/>
      <c r="J6348" s="63"/>
      <c r="K6348" s="63"/>
      <c r="L6348" s="62"/>
      <c r="M6348" s="62"/>
      <c r="N6348" s="28"/>
      <c r="O6348" s="1322"/>
      <c r="P6348" s="1322"/>
      <c r="Q6348" s="1312"/>
      <c r="R6348" s="1312"/>
      <c r="S6348" s="1312"/>
      <c r="T6348" s="1322"/>
      <c r="U6348" s="1323"/>
      <c r="V6348" s="1316"/>
      <c r="W6348" s="1316"/>
      <c r="Z6348" s="38"/>
    </row>
    <row r="6349" spans="1:56" s="1256" customFormat="1" ht="24.95" customHeight="1" x14ac:dyDescent="0.15">
      <c r="A6349" s="1204">
        <v>23</v>
      </c>
      <c r="B6349" s="63"/>
      <c r="C6349" s="63"/>
      <c r="D6349" s="63"/>
      <c r="E6349" s="63"/>
      <c r="F6349" s="63"/>
      <c r="G6349" s="63"/>
      <c r="H6349" s="63"/>
      <c r="I6349" s="63"/>
      <c r="J6349" s="63"/>
      <c r="K6349" s="63"/>
      <c r="L6349" s="62"/>
      <c r="M6349" s="62"/>
      <c r="N6349" s="28"/>
      <c r="O6349" s="1322"/>
      <c r="P6349" s="1322"/>
      <c r="Q6349" s="1312"/>
      <c r="R6349" s="1312"/>
      <c r="S6349" s="1312"/>
      <c r="T6349" s="1322"/>
      <c r="U6349" s="1323"/>
      <c r="V6349" s="1316"/>
      <c r="W6349" s="1316"/>
      <c r="Z6349" s="38"/>
    </row>
    <row r="6350" spans="1:56" s="1256" customFormat="1" ht="24.95" customHeight="1" x14ac:dyDescent="0.15">
      <c r="A6350" s="1204">
        <v>24</v>
      </c>
      <c r="B6350" s="63"/>
      <c r="C6350" s="63"/>
      <c r="D6350" s="63"/>
      <c r="E6350" s="63"/>
      <c r="F6350" s="63"/>
      <c r="G6350" s="63"/>
      <c r="H6350" s="63"/>
      <c r="I6350" s="63"/>
      <c r="J6350" s="63"/>
      <c r="K6350" s="63"/>
      <c r="L6350" s="62"/>
      <c r="M6350" s="62"/>
      <c r="N6350" s="28"/>
      <c r="O6350" s="1322"/>
      <c r="P6350" s="1322"/>
      <c r="Q6350" s="1312"/>
      <c r="R6350" s="1312"/>
      <c r="S6350" s="1312"/>
      <c r="T6350" s="1322"/>
      <c r="U6350" s="1323"/>
      <c r="V6350" s="1316"/>
      <c r="W6350" s="1316"/>
      <c r="Z6350" s="38"/>
    </row>
    <row r="6351" spans="1:56" s="1256" customFormat="1" ht="24.75" customHeight="1" x14ac:dyDescent="0.15">
      <c r="A6351" s="1204">
        <v>25</v>
      </c>
      <c r="B6351" s="63"/>
      <c r="C6351" s="63"/>
      <c r="D6351" s="63"/>
      <c r="E6351" s="63"/>
      <c r="F6351" s="63"/>
      <c r="G6351" s="63"/>
      <c r="H6351" s="63"/>
      <c r="I6351" s="63"/>
      <c r="J6351" s="63"/>
      <c r="K6351" s="63"/>
      <c r="L6351" s="62"/>
      <c r="M6351" s="62"/>
      <c r="N6351" s="28"/>
      <c r="O6351" s="1322"/>
      <c r="P6351" s="1322"/>
      <c r="Q6351" s="1312"/>
      <c r="R6351" s="1312"/>
      <c r="S6351" s="1312"/>
      <c r="T6351" s="1322"/>
      <c r="U6351" s="1323"/>
      <c r="V6351" s="1316"/>
      <c r="W6351" s="1316"/>
      <c r="Z6351" s="38"/>
    </row>
    <row r="6352" spans="1:56" s="1256" customFormat="1" ht="24.95" customHeight="1" x14ac:dyDescent="0.15">
      <c r="A6352" s="1204">
        <v>26</v>
      </c>
      <c r="B6352" s="63"/>
      <c r="C6352" s="63"/>
      <c r="D6352" s="63"/>
      <c r="E6352" s="63"/>
      <c r="F6352" s="63"/>
      <c r="G6352" s="63"/>
      <c r="H6352" s="63"/>
      <c r="I6352" s="63"/>
      <c r="J6352" s="63"/>
      <c r="K6352" s="63"/>
      <c r="L6352" s="62"/>
      <c r="M6352" s="62"/>
      <c r="N6352" s="28"/>
      <c r="O6352" s="1322"/>
      <c r="P6352" s="1322"/>
      <c r="Q6352" s="1312"/>
      <c r="R6352" s="1312"/>
      <c r="S6352" s="1312"/>
      <c r="T6352" s="1322"/>
      <c r="U6352" s="1323"/>
      <c r="V6352" s="1316"/>
      <c r="W6352" s="1316"/>
      <c r="Z6352" s="38"/>
    </row>
    <row r="6353" spans="1:27" s="1256" customFormat="1" ht="24.95" customHeight="1" x14ac:dyDescent="0.15">
      <c r="A6353" s="1204">
        <v>27</v>
      </c>
      <c r="B6353" s="63"/>
      <c r="C6353" s="63"/>
      <c r="D6353" s="63"/>
      <c r="E6353" s="63"/>
      <c r="F6353" s="63"/>
      <c r="G6353" s="63"/>
      <c r="H6353" s="63"/>
      <c r="I6353" s="63"/>
      <c r="J6353" s="63"/>
      <c r="K6353" s="63"/>
      <c r="L6353" s="62"/>
      <c r="M6353" s="62"/>
      <c r="N6353" s="28"/>
      <c r="O6353" s="1322"/>
      <c r="P6353" s="1322"/>
      <c r="Q6353" s="1312"/>
      <c r="R6353" s="1312"/>
      <c r="S6353" s="1312"/>
      <c r="T6353" s="1322"/>
      <c r="U6353" s="1323"/>
      <c r="V6353" s="1316"/>
      <c r="W6353" s="1316"/>
      <c r="Z6353" s="38"/>
    </row>
    <row r="6354" spans="1:27" s="1256" customFormat="1" ht="24.95" customHeight="1" x14ac:dyDescent="0.15">
      <c r="A6354" s="1204">
        <v>28</v>
      </c>
      <c r="B6354" s="63"/>
      <c r="C6354" s="63"/>
      <c r="D6354" s="63"/>
      <c r="E6354" s="63"/>
      <c r="F6354" s="63"/>
      <c r="G6354" s="63"/>
      <c r="H6354" s="63"/>
      <c r="I6354" s="63"/>
      <c r="J6354" s="63"/>
      <c r="K6354" s="63"/>
      <c r="L6354" s="62"/>
      <c r="M6354" s="62"/>
      <c r="N6354" s="1322"/>
      <c r="O6354" s="1322"/>
      <c r="P6354" s="1322"/>
      <c r="Q6354" s="1312"/>
      <c r="R6354" s="1312"/>
      <c r="S6354" s="1312"/>
      <c r="T6354" s="1322"/>
      <c r="U6354" s="1323"/>
      <c r="V6354" s="1316"/>
      <c r="W6354" s="1316"/>
      <c r="Z6354" s="38"/>
    </row>
    <row r="6355" spans="1:27" s="1256" customFormat="1" ht="24.95" customHeight="1" x14ac:dyDescent="0.15">
      <c r="A6355" s="1204">
        <v>29</v>
      </c>
      <c r="B6355" s="63"/>
      <c r="C6355" s="63"/>
      <c r="D6355" s="63"/>
      <c r="E6355" s="63"/>
      <c r="F6355" s="63"/>
      <c r="G6355" s="63"/>
      <c r="H6355" s="63"/>
      <c r="I6355" s="63"/>
      <c r="J6355" s="63"/>
      <c r="K6355" s="63"/>
      <c r="L6355" s="62"/>
      <c r="M6355" s="62"/>
      <c r="N6355" s="1322"/>
      <c r="O6355" s="1322"/>
      <c r="P6355" s="1322"/>
      <c r="Q6355" s="1312"/>
      <c r="R6355" s="1312"/>
      <c r="S6355" s="1312"/>
      <c r="T6355" s="1322"/>
      <c r="U6355" s="1323"/>
      <c r="V6355" s="1316"/>
      <c r="W6355" s="1316"/>
      <c r="Z6355" s="38"/>
    </row>
    <row r="6356" spans="1:27" s="1256" customFormat="1" ht="24.95" customHeight="1" x14ac:dyDescent="0.15">
      <c r="A6356" s="1204">
        <v>30</v>
      </c>
      <c r="B6356" s="63"/>
      <c r="C6356" s="63"/>
      <c r="D6356" s="63"/>
      <c r="E6356" s="63"/>
      <c r="F6356" s="63"/>
      <c r="G6356" s="63"/>
      <c r="H6356" s="63"/>
      <c r="I6356" s="63"/>
      <c r="J6356" s="63"/>
      <c r="K6356" s="63"/>
      <c r="L6356" s="63"/>
      <c r="M6356" s="63"/>
      <c r="N6356" s="1322"/>
      <c r="O6356" s="1322"/>
      <c r="P6356" s="1322"/>
      <c r="Q6356" s="1312"/>
      <c r="R6356" s="1312"/>
      <c r="S6356" s="1312"/>
      <c r="T6356" s="1322"/>
      <c r="U6356" s="1323"/>
      <c r="V6356" s="1316"/>
      <c r="W6356" s="1316"/>
      <c r="Z6356" s="38"/>
    </row>
    <row r="6357" spans="1:27" s="1256" customFormat="1" ht="24.95" customHeight="1" x14ac:dyDescent="0.15">
      <c r="A6357" s="1204">
        <v>31</v>
      </c>
      <c r="B6357" s="367"/>
      <c r="C6357" s="367"/>
      <c r="D6357" s="367"/>
      <c r="E6357" s="367"/>
      <c r="F6357" s="367"/>
      <c r="G6357" s="367"/>
      <c r="H6357" s="367"/>
      <c r="I6357" s="367"/>
      <c r="J6357" s="367"/>
      <c r="K6357" s="367"/>
      <c r="L6357" s="367"/>
      <c r="M6357" s="367"/>
      <c r="N6357" s="1329"/>
      <c r="O6357" s="1329"/>
      <c r="P6357" s="1329"/>
      <c r="Q6357" s="1181"/>
      <c r="R6357" s="1181"/>
      <c r="S6357" s="1181"/>
      <c r="T6357" s="1329"/>
      <c r="U6357" s="1330"/>
      <c r="V6357" s="1316"/>
      <c r="W6357" s="1316"/>
      <c r="Z6357" s="38"/>
    </row>
    <row r="6358" spans="1:27" s="1256" customFormat="1" ht="24.95" customHeight="1" x14ac:dyDescent="0.15">
      <c r="A6358" s="1204">
        <v>32</v>
      </c>
      <c r="B6358" s="1327"/>
      <c r="C6358" s="1327"/>
      <c r="D6358" s="1327"/>
      <c r="E6358" s="1327"/>
      <c r="F6358" s="1327"/>
      <c r="G6358" s="1327"/>
      <c r="H6358" s="1327"/>
      <c r="I6358" s="1327"/>
      <c r="J6358" s="1327"/>
      <c r="K6358" s="1327"/>
      <c r="L6358" s="1327"/>
      <c r="M6358" s="1327"/>
      <c r="N6358" s="1329"/>
      <c r="O6358" s="1329"/>
      <c r="P6358" s="1329"/>
      <c r="Q6358" s="1181"/>
      <c r="R6358" s="1181"/>
      <c r="S6358" s="1181"/>
      <c r="T6358" s="1329"/>
      <c r="U6358" s="1330"/>
      <c r="V6358" s="1316"/>
      <c r="W6358" s="1316"/>
      <c r="Z6358" s="38"/>
    </row>
    <row r="6359" spans="1:27" s="1256" customFormat="1" ht="24.75" customHeight="1" thickBot="1" x14ac:dyDescent="0.2">
      <c r="A6359" s="1204">
        <v>33</v>
      </c>
      <c r="B6359" s="1182"/>
      <c r="C6359" s="1182"/>
      <c r="D6359" s="1182"/>
      <c r="E6359" s="1182"/>
      <c r="F6359" s="1182"/>
      <c r="G6359" s="1182"/>
      <c r="H6359" s="1182"/>
      <c r="I6359" s="1182"/>
      <c r="J6359" s="1182"/>
      <c r="K6359" s="1182"/>
      <c r="L6359" s="1182"/>
      <c r="M6359" s="1182"/>
      <c r="N6359" s="1182"/>
      <c r="O6359" s="1182"/>
      <c r="P6359" s="1182"/>
      <c r="Q6359" s="1182"/>
      <c r="R6359" s="1182"/>
      <c r="S6359" s="1182"/>
      <c r="T6359" s="1331"/>
      <c r="U6359" s="1332"/>
      <c r="V6359" s="1316"/>
      <c r="W6359" s="1316"/>
      <c r="Z6359" s="38"/>
    </row>
    <row r="6360" spans="1:27" s="1256" customFormat="1" ht="20.100000000000001" customHeight="1" thickBot="1" x14ac:dyDescent="0.2">
      <c r="A6360" s="1691" t="s">
        <v>1905</v>
      </c>
      <c r="B6360" s="1692"/>
      <c r="C6360" s="1564" t="s">
        <v>1852</v>
      </c>
      <c r="D6360" s="1564"/>
      <c r="E6360" s="1564"/>
      <c r="F6360" s="1565"/>
      <c r="G6360" s="1169"/>
      <c r="H6360" s="1169"/>
      <c r="I6360" s="1169"/>
      <c r="J6360" s="1169"/>
      <c r="K6360" s="1169"/>
      <c r="L6360" s="1169"/>
      <c r="M6360" s="1169"/>
      <c r="N6360" s="1169"/>
      <c r="O6360" s="1169"/>
      <c r="P6360" s="1169"/>
      <c r="Q6360" s="1169"/>
      <c r="R6360" s="1169"/>
      <c r="S6360" s="1169"/>
      <c r="T6360" s="336"/>
      <c r="U6360" s="336"/>
      <c r="V6360" s="1316"/>
      <c r="W6360" s="1316"/>
      <c r="Z6360" s="38"/>
    </row>
    <row r="6361" spans="1:27" s="79" customFormat="1" ht="33.75" customHeight="1" thickBot="1" x14ac:dyDescent="0.2">
      <c r="A6361" s="1602" t="s">
        <v>1679</v>
      </c>
      <c r="B6361" s="1603"/>
      <c r="C6361" s="1603"/>
      <c r="D6361" s="1603"/>
      <c r="E6361" s="1604"/>
      <c r="F6361" s="1" t="s">
        <v>1766</v>
      </c>
      <c r="H6361" s="1605" t="s">
        <v>390</v>
      </c>
      <c r="I6361" s="1606"/>
      <c r="J6361" s="1606"/>
      <c r="K6361" s="80" t="s">
        <v>135</v>
      </c>
      <c r="L6361" s="1596" t="s">
        <v>785</v>
      </c>
      <c r="M6361" s="1596"/>
      <c r="N6361" s="1597"/>
      <c r="P6361" s="81"/>
      <c r="Q6361" s="81"/>
      <c r="R6361" s="81"/>
      <c r="T6361" s="1524" t="s">
        <v>1</v>
      </c>
      <c r="U6361" s="1525"/>
      <c r="V6361" s="34">
        <f>V6363/(V6368-1)</f>
        <v>2.4185823754789271E-2</v>
      </c>
      <c r="W6361" s="34">
        <f>W6363/(W6368-1)</f>
        <v>2.4185823754789271E-2</v>
      </c>
      <c r="X6361" s="678">
        <f>AVERAGE(V6361,W6361)</f>
        <v>2.4185823754789271E-2</v>
      </c>
      <c r="Y6361" s="637" t="s">
        <v>1680</v>
      </c>
      <c r="Z6361" s="679">
        <f>ROUND(X6361*1440,0)/1440</f>
        <v>2.4305555555555556E-2</v>
      </c>
    </row>
    <row r="6362" spans="1:27" s="79" customFormat="1" ht="9" customHeight="1" thickBot="1" x14ac:dyDescent="0.2">
      <c r="T6362" s="83"/>
      <c r="U6362" s="83"/>
      <c r="V6362" s="34">
        <v>0.23611111111111113</v>
      </c>
      <c r="W6362" s="34">
        <v>0.23611111111111113</v>
      </c>
      <c r="Z6362" s="82"/>
    </row>
    <row r="6363" spans="1:27" s="79" customFormat="1" ht="21" customHeight="1" thickBot="1" x14ac:dyDescent="0.2">
      <c r="A6363" s="1600" t="s">
        <v>137</v>
      </c>
      <c r="B6363" s="1601"/>
      <c r="C6363" s="1657" t="s">
        <v>1682</v>
      </c>
      <c r="D6363" s="1658"/>
      <c r="E6363" s="1658"/>
      <c r="F6363" s="1658"/>
      <c r="G6363" s="1658"/>
      <c r="H6363" s="1658"/>
      <c r="I6363" s="1658"/>
      <c r="J6363" s="1658"/>
      <c r="K6363" s="1659"/>
      <c r="N6363" s="1463" t="s">
        <v>1683</v>
      </c>
      <c r="O6363" s="1464"/>
      <c r="P6363" s="1518">
        <v>35</v>
      </c>
      <c r="Q6363" s="1519"/>
      <c r="S6363" s="84" t="s">
        <v>139</v>
      </c>
      <c r="T6363" s="1520">
        <v>5.1388888888888894E-2</v>
      </c>
      <c r="U6363" s="1521"/>
      <c r="V6363" s="34">
        <f>V6364-V6362</f>
        <v>0.70138888888888884</v>
      </c>
      <c r="W6363" s="34">
        <f>W6364-W6362</f>
        <v>0.70138888888888884</v>
      </c>
      <c r="Z6363" s="82"/>
    </row>
    <row r="6364" spans="1:27" s="79" customFormat="1" ht="9" customHeight="1" thickBot="1" x14ac:dyDescent="0.2">
      <c r="T6364" s="83"/>
      <c r="U6364" s="83"/>
      <c r="V6364" s="34">
        <v>0.9375</v>
      </c>
      <c r="W6364" s="34">
        <v>0.9375</v>
      </c>
      <c r="Z6364" s="82"/>
    </row>
    <row r="6365" spans="1:27" s="79" customFormat="1" ht="24.95" customHeight="1" x14ac:dyDescent="0.15">
      <c r="A6365" s="1507" t="s">
        <v>140</v>
      </c>
      <c r="B6365" s="1509">
        <v>1</v>
      </c>
      <c r="C6365" s="1510"/>
      <c r="D6365" s="1509">
        <v>2</v>
      </c>
      <c r="E6365" s="1510"/>
      <c r="F6365" s="1509">
        <v>3</v>
      </c>
      <c r="G6365" s="1510"/>
      <c r="H6365" s="1509">
        <v>4</v>
      </c>
      <c r="I6365" s="1510"/>
      <c r="J6365" s="1509">
        <v>5</v>
      </c>
      <c r="K6365" s="1510"/>
      <c r="L6365" s="1509">
        <v>6</v>
      </c>
      <c r="M6365" s="1510"/>
      <c r="N6365" s="1509">
        <v>7</v>
      </c>
      <c r="O6365" s="1510"/>
      <c r="P6365" s="1509">
        <v>8</v>
      </c>
      <c r="Q6365" s="1510"/>
      <c r="R6365" s="1509">
        <v>9</v>
      </c>
      <c r="S6365" s="1510"/>
      <c r="T6365" s="1613">
        <v>10</v>
      </c>
      <c r="U6365" s="1614"/>
      <c r="V6365" s="34"/>
      <c r="W6365" s="34"/>
      <c r="Z6365" s="82"/>
    </row>
    <row r="6366" spans="1:27" s="79" customFormat="1" ht="24.95" customHeight="1" x14ac:dyDescent="0.15">
      <c r="A6366" s="1508"/>
      <c r="B6366" s="139" t="s">
        <v>390</v>
      </c>
      <c r="C6366" s="717" t="s">
        <v>785</v>
      </c>
      <c r="D6366" s="139" t="s">
        <v>390</v>
      </c>
      <c r="E6366" s="717" t="s">
        <v>785</v>
      </c>
      <c r="F6366" s="139" t="s">
        <v>390</v>
      </c>
      <c r="G6366" s="717" t="s">
        <v>785</v>
      </c>
      <c r="H6366" s="139" t="s">
        <v>390</v>
      </c>
      <c r="I6366" s="717" t="s">
        <v>785</v>
      </c>
      <c r="J6366" s="139" t="s">
        <v>390</v>
      </c>
      <c r="K6366" s="717" t="s">
        <v>785</v>
      </c>
      <c r="L6366" s="139" t="s">
        <v>390</v>
      </c>
      <c r="M6366" s="717"/>
      <c r="N6366" s="87"/>
      <c r="O6366" s="100"/>
      <c r="P6366" s="87"/>
      <c r="Q6366" s="100"/>
      <c r="R6366" s="87"/>
      <c r="S6366" s="87"/>
      <c r="T6366" s="88"/>
      <c r="U6366" s="89"/>
      <c r="Z6366" s="2"/>
    </row>
    <row r="6367" spans="1:27" s="79" customFormat="1" ht="24.95" customHeight="1" x14ac:dyDescent="0.15">
      <c r="A6367" s="349" t="s">
        <v>1684</v>
      </c>
      <c r="B6367" s="3"/>
      <c r="C6367" s="39">
        <v>0.23611111111111113</v>
      </c>
      <c r="D6367" s="43">
        <v>0.30902777777777785</v>
      </c>
      <c r="E6367" s="3">
        <v>0.37847222222222232</v>
      </c>
      <c r="F6367" s="3">
        <v>0.46180555555555575</v>
      </c>
      <c r="G6367" s="3">
        <v>0.51736111111111116</v>
      </c>
      <c r="H6367" s="3">
        <v>0.6097222222222225</v>
      </c>
      <c r="I6367" s="3">
        <v>0.6708333333333335</v>
      </c>
      <c r="J6367" s="3">
        <v>0.75208333333333377</v>
      </c>
      <c r="K6367" s="3">
        <v>0.81666666666666698</v>
      </c>
      <c r="L6367" s="3">
        <v>0.88888888888888951</v>
      </c>
      <c r="M6367" s="3"/>
      <c r="N6367" s="3"/>
      <c r="O6367" s="3"/>
      <c r="P6367" s="246"/>
      <c r="Q6367" s="246"/>
      <c r="R6367" s="246"/>
      <c r="S6367" s="3"/>
      <c r="T6367" s="40"/>
      <c r="U6367" s="91"/>
      <c r="V6367" s="21">
        <f>COUNTA(B6367:U6399)</f>
        <v>60</v>
      </c>
      <c r="W6367" s="41">
        <f>V6367/6/2</f>
        <v>5</v>
      </c>
      <c r="AA6367" s="82"/>
    </row>
    <row r="6368" spans="1:27" s="79" customFormat="1" ht="24.95" customHeight="1" x14ac:dyDescent="0.15">
      <c r="A6368" s="349" t="s">
        <v>1685</v>
      </c>
      <c r="B6368" s="88"/>
      <c r="C6368" s="40">
        <v>0.25694444444444448</v>
      </c>
      <c r="D6368" s="43">
        <v>0.32986111111111122</v>
      </c>
      <c r="E6368" s="40">
        <v>0.40069444444444452</v>
      </c>
      <c r="F6368" s="3">
        <v>0.48819444444444465</v>
      </c>
      <c r="G6368" s="3">
        <v>0.54375000000000007</v>
      </c>
      <c r="H6368" s="3">
        <v>0.63263888888888919</v>
      </c>
      <c r="I6368" s="43">
        <v>0.69652777777777797</v>
      </c>
      <c r="J6368" s="3">
        <v>0.77708333333333379</v>
      </c>
      <c r="K6368" s="3">
        <v>0.84166666666666701</v>
      </c>
      <c r="L6368" s="3">
        <v>0.91319444444444509</v>
      </c>
      <c r="M6368" s="326"/>
      <c r="N6368" s="326"/>
      <c r="O6368" s="3"/>
      <c r="P6368" s="3"/>
      <c r="Q6368" s="3"/>
      <c r="R6368" s="3"/>
      <c r="S6368" s="3"/>
      <c r="T6368" s="40"/>
      <c r="U6368" s="91"/>
      <c r="V6368" s="23">
        <f>COUNTA(B6367:B6392,D6367:D6392,F6367:F6392,H6367:H6392,J6367:J6392,L6367:L6392,N6367:N6392,P6367:P6392,R6367:R6392,T6367:T6392)</f>
        <v>30</v>
      </c>
      <c r="W6368" s="23">
        <f>COUNTA(C6367:C6392,E6367:E6392,G6367:G6392,I6367:I6392,K6367:K6392,M6367:M6392,O6367:O6392,Q6367:Q6392,S6367:S6392,U6367:U6392)</f>
        <v>30</v>
      </c>
      <c r="Y6368" s="1">
        <f>(V6368+W6368)/2</f>
        <v>30</v>
      </c>
      <c r="Z6368" s="82"/>
    </row>
    <row r="6369" spans="1:26" s="79" customFormat="1" ht="24.95" customHeight="1" x14ac:dyDescent="0.15">
      <c r="A6369" s="349" t="s">
        <v>1686</v>
      </c>
      <c r="B6369" s="258"/>
      <c r="C6369" s="106">
        <v>0.27777777777777779</v>
      </c>
      <c r="D6369" s="106">
        <v>0.35625000000000012</v>
      </c>
      <c r="E6369" s="106">
        <v>0.42291666666666672</v>
      </c>
      <c r="F6369" s="106">
        <v>0.5145833333333335</v>
      </c>
      <c r="G6369" s="106">
        <v>0.57013888888888897</v>
      </c>
      <c r="H6369" s="106">
        <v>0.65555555555555589</v>
      </c>
      <c r="I6369" s="830">
        <v>0.71736111111111134</v>
      </c>
      <c r="J6369" s="106">
        <v>0.80138888888888937</v>
      </c>
      <c r="K6369" s="106">
        <v>0.86666666666666703</v>
      </c>
      <c r="L6369" s="106">
        <v>0.93750000000000067</v>
      </c>
      <c r="M6369" s="106"/>
      <c r="N6369" s="106"/>
      <c r="O6369" s="451"/>
      <c r="P6369" s="245"/>
      <c r="Q6369" s="245"/>
      <c r="R6369" s="50"/>
      <c r="S6369" s="3"/>
      <c r="T6369" s="40"/>
      <c r="U6369" s="91"/>
      <c r="Y6369" s="1" t="s">
        <v>145</v>
      </c>
      <c r="Z6369" s="82"/>
    </row>
    <row r="6370" spans="1:26" s="79" customFormat="1" ht="24.95" customHeight="1" x14ac:dyDescent="0.15">
      <c r="A6370" s="349" t="s">
        <v>1777</v>
      </c>
      <c r="B6370" s="92">
        <v>0.23611111111111113</v>
      </c>
      <c r="C6370" s="3">
        <v>0.30208333333333337</v>
      </c>
      <c r="D6370" s="3">
        <v>0.38263888888888903</v>
      </c>
      <c r="E6370" s="3">
        <v>0.44513888888888892</v>
      </c>
      <c r="F6370" s="3">
        <v>0.54097222222222241</v>
      </c>
      <c r="G6370" s="3">
        <v>0.59652777777777788</v>
      </c>
      <c r="H6370" s="3">
        <v>0.67847222222222259</v>
      </c>
      <c r="I6370" s="43">
        <v>0.73819444444444471</v>
      </c>
      <c r="J6370" s="3">
        <v>0.82361111111111163</v>
      </c>
      <c r="K6370" s="3">
        <v>0.88888888888888928</v>
      </c>
      <c r="L6370" s="3"/>
      <c r="M6370" s="3"/>
      <c r="N6370" s="3"/>
      <c r="O6370" s="245"/>
      <c r="P6370" s="245"/>
      <c r="Q6370" s="245"/>
      <c r="R6370" s="50"/>
      <c r="S6370" s="3"/>
      <c r="T6370" s="40"/>
      <c r="U6370" s="91"/>
      <c r="V6370" s="101">
        <f>L6368-L6367</f>
        <v>2.430555555555558E-2</v>
      </c>
      <c r="W6370" s="61">
        <f>K6371-K6370</f>
        <v>2.430555555555558E-2</v>
      </c>
      <c r="Z6370" s="82"/>
    </row>
    <row r="6371" spans="1:26" s="79" customFormat="1" ht="24.95" customHeight="1" x14ac:dyDescent="0.15">
      <c r="A6371" s="349" t="s">
        <v>1778</v>
      </c>
      <c r="B6371" s="3">
        <v>0.26041666666666674</v>
      </c>
      <c r="C6371" s="3">
        <v>0.32638888888888895</v>
      </c>
      <c r="D6371" s="3">
        <v>0.40902777777777793</v>
      </c>
      <c r="E6371" s="3">
        <v>0.46805555555555556</v>
      </c>
      <c r="F6371" s="3">
        <v>0.56388888888888911</v>
      </c>
      <c r="G6371" s="3">
        <v>0.62083333333333346</v>
      </c>
      <c r="H6371" s="3">
        <v>0.70277777777777817</v>
      </c>
      <c r="I6371" s="3">
        <v>0.76458333333333361</v>
      </c>
      <c r="J6371" s="3">
        <v>0.84583333333333388</v>
      </c>
      <c r="K6371" s="3">
        <v>0.91319444444444486</v>
      </c>
      <c r="L6371" s="3"/>
      <c r="M6371" s="3"/>
      <c r="N6371" s="3"/>
      <c r="O6371" s="3"/>
      <c r="P6371" s="3"/>
      <c r="Q6371" s="3"/>
      <c r="R6371" s="50"/>
      <c r="S6371" s="3"/>
      <c r="T6371" s="40"/>
      <c r="U6371" s="91"/>
      <c r="V6371" s="101">
        <f>L6369-L6368</f>
        <v>2.430555555555558E-2</v>
      </c>
      <c r="W6371" s="61">
        <f>K6372-K6371</f>
        <v>2.430555555555558E-2</v>
      </c>
      <c r="Z6371" s="82"/>
    </row>
    <row r="6372" spans="1:26" s="79" customFormat="1" ht="24.95" customHeight="1" x14ac:dyDescent="0.15">
      <c r="A6372" s="349" t="s">
        <v>1779</v>
      </c>
      <c r="B6372" s="43">
        <v>0.28819444444444453</v>
      </c>
      <c r="C6372" s="3">
        <v>0.35416666666666674</v>
      </c>
      <c r="D6372" s="3">
        <v>0.43541666666666684</v>
      </c>
      <c r="E6372" s="3">
        <v>0.49097222222222225</v>
      </c>
      <c r="F6372" s="3">
        <v>0.5868055555555558</v>
      </c>
      <c r="G6372" s="3">
        <v>0.64513888888888904</v>
      </c>
      <c r="H6372" s="3">
        <v>0.72708333333333375</v>
      </c>
      <c r="I6372" s="3">
        <v>0.79097222222222252</v>
      </c>
      <c r="J6372" s="3">
        <v>0.86805555555555614</v>
      </c>
      <c r="K6372" s="3">
        <v>0.93750000000000044</v>
      </c>
      <c r="L6372" s="3"/>
      <c r="M6372" s="3"/>
      <c r="N6372" s="3"/>
      <c r="O6372" s="3"/>
      <c r="P6372" s="3"/>
      <c r="Q6372" s="3"/>
      <c r="R6372" s="3"/>
      <c r="S6372" s="3"/>
      <c r="T6372" s="40"/>
      <c r="U6372" s="91"/>
      <c r="Z6372" s="82"/>
    </row>
    <row r="6373" spans="1:26" s="79" customFormat="1" ht="24.95" customHeight="1" x14ac:dyDescent="0.15">
      <c r="A6373" s="85">
        <v>7</v>
      </c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40"/>
      <c r="U6373" s="91"/>
      <c r="Z6373" s="82"/>
    </row>
    <row r="6374" spans="1:26" s="79" customFormat="1" ht="24.95" customHeight="1" x14ac:dyDescent="0.15">
      <c r="A6374" s="85">
        <v>8</v>
      </c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40"/>
      <c r="U6374" s="91"/>
      <c r="Z6374" s="82"/>
    </row>
    <row r="6375" spans="1:26" s="79" customFormat="1" ht="24.95" customHeight="1" x14ac:dyDescent="0.15">
      <c r="A6375" s="85">
        <v>9</v>
      </c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40"/>
      <c r="U6375" s="91"/>
      <c r="Z6375" s="82"/>
    </row>
    <row r="6376" spans="1:26" s="79" customFormat="1" ht="24.95" customHeight="1" x14ac:dyDescent="0.15">
      <c r="A6376" s="85">
        <v>10</v>
      </c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40"/>
      <c r="U6376" s="91"/>
      <c r="Z6376" s="82"/>
    </row>
    <row r="6377" spans="1:26" s="79" customFormat="1" ht="24.95" customHeight="1" x14ac:dyDescent="0.15">
      <c r="A6377" s="85">
        <v>11</v>
      </c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40"/>
      <c r="U6377" s="91"/>
      <c r="Z6377" s="82"/>
    </row>
    <row r="6378" spans="1:26" s="79" customFormat="1" ht="24.95" customHeight="1" x14ac:dyDescent="0.15">
      <c r="A6378" s="85">
        <v>12</v>
      </c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40"/>
      <c r="U6378" s="91"/>
      <c r="Z6378" s="82"/>
    </row>
    <row r="6379" spans="1:26" s="79" customFormat="1" ht="24.95" customHeight="1" x14ac:dyDescent="0.15">
      <c r="A6379" s="85">
        <v>13</v>
      </c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40"/>
      <c r="U6379" s="91"/>
      <c r="Z6379" s="82"/>
    </row>
    <row r="6380" spans="1:26" s="79" customFormat="1" ht="24.95" customHeight="1" x14ac:dyDescent="0.15">
      <c r="A6380" s="85">
        <v>14</v>
      </c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40"/>
      <c r="U6380" s="91"/>
      <c r="Z6380" s="82"/>
    </row>
    <row r="6381" spans="1:26" s="79" customFormat="1" ht="24.95" customHeight="1" x14ac:dyDescent="0.15">
      <c r="A6381" s="85">
        <v>15</v>
      </c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40"/>
      <c r="U6381" s="91"/>
      <c r="Z6381" s="82"/>
    </row>
    <row r="6382" spans="1:26" s="79" customFormat="1" ht="24.95" customHeight="1" x14ac:dyDescent="0.15">
      <c r="A6382" s="85">
        <v>16</v>
      </c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40"/>
      <c r="U6382" s="91"/>
      <c r="Z6382" s="82"/>
    </row>
    <row r="6383" spans="1:26" s="79" customFormat="1" ht="24.95" customHeight="1" x14ac:dyDescent="0.15">
      <c r="A6383" s="85">
        <v>17</v>
      </c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40"/>
      <c r="U6383" s="91"/>
      <c r="Z6383" s="82"/>
    </row>
    <row r="6384" spans="1:26" s="79" customFormat="1" ht="24.95" customHeight="1" x14ac:dyDescent="0.15">
      <c r="A6384" s="85">
        <v>18</v>
      </c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40"/>
      <c r="U6384" s="91"/>
      <c r="Z6384" s="82"/>
    </row>
    <row r="6385" spans="1:26" s="79" customFormat="1" ht="24.95" customHeight="1" x14ac:dyDescent="0.15">
      <c r="A6385" s="85">
        <v>19</v>
      </c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40"/>
      <c r="U6385" s="91"/>
      <c r="Z6385" s="82"/>
    </row>
    <row r="6386" spans="1:26" s="79" customFormat="1" ht="24.95" customHeight="1" x14ac:dyDescent="0.15">
      <c r="A6386" s="85">
        <v>20</v>
      </c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40"/>
      <c r="U6386" s="91"/>
      <c r="Z6386" s="82"/>
    </row>
    <row r="6387" spans="1:26" s="79" customFormat="1" ht="24.95" customHeight="1" x14ac:dyDescent="0.15">
      <c r="A6387" s="85">
        <v>21</v>
      </c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40"/>
      <c r="U6387" s="91"/>
      <c r="Z6387" s="82"/>
    </row>
    <row r="6388" spans="1:26" s="79" customFormat="1" ht="24.95" customHeight="1" x14ac:dyDescent="0.15">
      <c r="A6388" s="85">
        <v>22</v>
      </c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40"/>
      <c r="U6388" s="91"/>
      <c r="Z6388" s="82"/>
    </row>
    <row r="6389" spans="1:26" s="79" customFormat="1" ht="24.95" customHeight="1" x14ac:dyDescent="0.15">
      <c r="A6389" s="85">
        <v>23</v>
      </c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40"/>
      <c r="U6389" s="91"/>
      <c r="Z6389" s="82"/>
    </row>
    <row r="6390" spans="1:26" s="79" customFormat="1" ht="24.95" customHeight="1" x14ac:dyDescent="0.15">
      <c r="A6390" s="85">
        <v>24</v>
      </c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40"/>
      <c r="U6390" s="91"/>
      <c r="Z6390" s="82"/>
    </row>
    <row r="6391" spans="1:26" s="79" customFormat="1" ht="24.95" customHeight="1" x14ac:dyDescent="0.15">
      <c r="A6391" s="85">
        <v>25</v>
      </c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40"/>
      <c r="U6391" s="91"/>
      <c r="Z6391" s="82"/>
    </row>
    <row r="6392" spans="1:26" s="79" customFormat="1" ht="24.95" customHeight="1" x14ac:dyDescent="0.15">
      <c r="A6392" s="85">
        <v>26</v>
      </c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40"/>
      <c r="U6392" s="91"/>
      <c r="Z6392" s="82"/>
    </row>
    <row r="6393" spans="1:26" s="79" customFormat="1" ht="24.95" customHeight="1" x14ac:dyDescent="0.15">
      <c r="A6393" s="85">
        <v>27</v>
      </c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40"/>
      <c r="U6393" s="91"/>
      <c r="Z6393" s="82"/>
    </row>
    <row r="6394" spans="1:26" s="79" customFormat="1" ht="24.95" customHeight="1" x14ac:dyDescent="0.15">
      <c r="A6394" s="85">
        <v>28</v>
      </c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40"/>
      <c r="U6394" s="91"/>
      <c r="Z6394" s="82"/>
    </row>
    <row r="6395" spans="1:26" s="79" customFormat="1" ht="24.95" customHeight="1" x14ac:dyDescent="0.15">
      <c r="A6395" s="85">
        <v>29</v>
      </c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40"/>
      <c r="U6395" s="91"/>
      <c r="Z6395" s="82"/>
    </row>
    <row r="6396" spans="1:26" s="79" customFormat="1" ht="24.95" customHeight="1" x14ac:dyDescent="0.15">
      <c r="A6396" s="44">
        <v>30</v>
      </c>
      <c r="B6396" s="93"/>
      <c r="C6396" s="93"/>
      <c r="D6396" s="93"/>
      <c r="E6396" s="93"/>
      <c r="F6396" s="93"/>
      <c r="G6396" s="93"/>
      <c r="H6396" s="93"/>
      <c r="I6396" s="93"/>
      <c r="J6396" s="93"/>
      <c r="K6396" s="93"/>
      <c r="L6396" s="93"/>
      <c r="M6396" s="93"/>
      <c r="N6396" s="93"/>
      <c r="O6396" s="93"/>
      <c r="P6396" s="93"/>
      <c r="Q6396" s="93"/>
      <c r="R6396" s="93"/>
      <c r="S6396" s="93"/>
      <c r="T6396" s="94"/>
      <c r="U6396" s="95"/>
      <c r="Z6396" s="82"/>
    </row>
    <row r="6397" spans="1:26" s="79" customFormat="1" ht="24.95" customHeight="1" x14ac:dyDescent="0.15">
      <c r="A6397" s="44">
        <v>31</v>
      </c>
      <c r="B6397" s="93"/>
      <c r="C6397" s="93"/>
      <c r="D6397" s="93"/>
      <c r="E6397" s="93"/>
      <c r="F6397" s="93"/>
      <c r="G6397" s="93"/>
      <c r="H6397" s="93"/>
      <c r="I6397" s="93"/>
      <c r="J6397" s="93"/>
      <c r="K6397" s="93"/>
      <c r="L6397" s="93"/>
      <c r="M6397" s="93"/>
      <c r="N6397" s="93"/>
      <c r="O6397" s="93"/>
      <c r="P6397" s="93"/>
      <c r="Q6397" s="93"/>
      <c r="R6397" s="93"/>
      <c r="S6397" s="93"/>
      <c r="T6397" s="94"/>
      <c r="U6397" s="95"/>
      <c r="Z6397" s="82"/>
    </row>
    <row r="6398" spans="1:26" s="79" customFormat="1" ht="24.95" customHeight="1" x14ac:dyDescent="0.15">
      <c r="A6398" s="44">
        <v>32</v>
      </c>
      <c r="B6398" s="93"/>
      <c r="C6398" s="93"/>
      <c r="D6398" s="93"/>
      <c r="E6398" s="93"/>
      <c r="F6398" s="93"/>
      <c r="G6398" s="93"/>
      <c r="H6398" s="93"/>
      <c r="I6398" s="93"/>
      <c r="J6398" s="93"/>
      <c r="K6398" s="93"/>
      <c r="L6398" s="93"/>
      <c r="M6398" s="93"/>
      <c r="N6398" s="93"/>
      <c r="O6398" s="93"/>
      <c r="P6398" s="93"/>
      <c r="Q6398" s="93"/>
      <c r="R6398" s="93"/>
      <c r="S6398" s="93"/>
      <c r="T6398" s="94"/>
      <c r="U6398" s="95"/>
      <c r="Z6398" s="82"/>
    </row>
    <row r="6399" spans="1:26" s="79" customFormat="1" ht="24.95" customHeight="1" thickBot="1" x14ac:dyDescent="0.2">
      <c r="A6399" s="521">
        <v>33</v>
      </c>
      <c r="B6399" s="96"/>
      <c r="C6399" s="96"/>
      <c r="D6399" s="96"/>
      <c r="E6399" s="96"/>
      <c r="F6399" s="96"/>
      <c r="G6399" s="96"/>
      <c r="H6399" s="96"/>
      <c r="I6399" s="96"/>
      <c r="J6399" s="96"/>
      <c r="K6399" s="96"/>
      <c r="L6399" s="96"/>
      <c r="M6399" s="96"/>
      <c r="N6399" s="96"/>
      <c r="O6399" s="96"/>
      <c r="P6399" s="96"/>
      <c r="Q6399" s="96"/>
      <c r="R6399" s="96"/>
      <c r="S6399" s="96"/>
      <c r="T6399" s="97"/>
      <c r="U6399" s="98"/>
      <c r="Z6399" s="82"/>
    </row>
    <row r="6400" spans="1:26" s="79" customFormat="1" ht="24.95" customHeight="1" thickBot="1" x14ac:dyDescent="0.2">
      <c r="A6400" s="1505" t="s">
        <v>4</v>
      </c>
      <c r="B6400" s="1506"/>
      <c r="C6400" s="1471" t="s">
        <v>1780</v>
      </c>
      <c r="D6400" s="1472"/>
      <c r="E6400" s="1472"/>
      <c r="F6400" s="1473"/>
      <c r="G6400" s="1047" t="s">
        <v>1687</v>
      </c>
      <c r="H6400" s="82"/>
      <c r="I6400" s="82"/>
      <c r="J6400" s="82"/>
      <c r="K6400" s="82"/>
      <c r="L6400" s="82"/>
      <c r="M6400" s="82"/>
      <c r="N6400" s="82"/>
      <c r="O6400" s="82"/>
      <c r="P6400" s="82"/>
      <c r="Q6400" s="82"/>
      <c r="R6400" s="82"/>
      <c r="S6400" s="82"/>
      <c r="T6400" s="99"/>
      <c r="U6400" s="99"/>
      <c r="Z6400" s="82"/>
    </row>
    <row r="6401" spans="1:27" s="79" customFormat="1" ht="33.75" customHeight="1" thickBot="1" x14ac:dyDescent="0.2">
      <c r="A6401" s="1602" t="s">
        <v>1688</v>
      </c>
      <c r="B6401" s="1603"/>
      <c r="C6401" s="1603"/>
      <c r="D6401" s="1603"/>
      <c r="E6401" s="1604"/>
      <c r="F6401" s="1" t="s">
        <v>1766</v>
      </c>
      <c r="H6401" s="1605" t="s">
        <v>1689</v>
      </c>
      <c r="I6401" s="1606"/>
      <c r="J6401" s="1606"/>
      <c r="K6401" s="80" t="s">
        <v>135</v>
      </c>
      <c r="L6401" s="1596" t="s">
        <v>1690</v>
      </c>
      <c r="M6401" s="1596"/>
      <c r="N6401" s="1597"/>
      <c r="P6401" s="81"/>
      <c r="Q6401" s="81"/>
      <c r="R6401" s="81"/>
      <c r="T6401" s="1524" t="s">
        <v>134</v>
      </c>
      <c r="U6401" s="1525"/>
      <c r="V6401" s="34">
        <f>V6403/(V6408-1)</f>
        <v>3.6915204678362568E-2</v>
      </c>
      <c r="W6401" s="34">
        <f>W6403/(W6408-1)</f>
        <v>3.6915204678362568E-2</v>
      </c>
      <c r="X6401" s="678">
        <f>AVERAGE(V6401,W6401)</f>
        <v>3.6915204678362568E-2</v>
      </c>
      <c r="Y6401" s="637" t="s">
        <v>1691</v>
      </c>
      <c r="Z6401" s="679">
        <f>ROUND(X6401*1440,0)/1440</f>
        <v>3.6805555555555557E-2</v>
      </c>
    </row>
    <row r="6402" spans="1:27" s="79" customFormat="1" ht="9" customHeight="1" thickBot="1" x14ac:dyDescent="0.2">
      <c r="T6402" s="83"/>
      <c r="U6402" s="83"/>
      <c r="V6402" s="34">
        <v>0.23611111111111113</v>
      </c>
      <c r="W6402" s="34">
        <v>0.23611111111111113</v>
      </c>
      <c r="Z6402" s="82"/>
    </row>
    <row r="6403" spans="1:27" s="79" customFormat="1" ht="21" customHeight="1" thickBot="1" x14ac:dyDescent="0.2">
      <c r="A6403" s="1600" t="s">
        <v>137</v>
      </c>
      <c r="B6403" s="1601"/>
      <c r="C6403" s="1657" t="s">
        <v>1681</v>
      </c>
      <c r="D6403" s="1658"/>
      <c r="E6403" s="1658"/>
      <c r="F6403" s="1658"/>
      <c r="G6403" s="1658"/>
      <c r="H6403" s="1658"/>
      <c r="I6403" s="1658"/>
      <c r="J6403" s="1658"/>
      <c r="K6403" s="1659"/>
      <c r="N6403" s="1463" t="s">
        <v>3</v>
      </c>
      <c r="O6403" s="1464"/>
      <c r="P6403" s="1518">
        <v>53</v>
      </c>
      <c r="Q6403" s="1519"/>
      <c r="S6403" s="84" t="s">
        <v>139</v>
      </c>
      <c r="T6403" s="1520">
        <v>5.1388888888888894E-2</v>
      </c>
      <c r="U6403" s="1521"/>
      <c r="V6403" s="34">
        <f>V6404-V6402</f>
        <v>0.70138888888888884</v>
      </c>
      <c r="W6403" s="34">
        <f>W6404-W6402</f>
        <v>0.70138888888888884</v>
      </c>
      <c r="Z6403" s="82"/>
    </row>
    <row r="6404" spans="1:27" s="79" customFormat="1" ht="9" customHeight="1" thickBot="1" x14ac:dyDescent="0.2">
      <c r="T6404" s="83"/>
      <c r="U6404" s="83"/>
      <c r="V6404" s="34">
        <v>0.9375</v>
      </c>
      <c r="W6404" s="34">
        <v>0.9375</v>
      </c>
      <c r="Z6404" s="82"/>
    </row>
    <row r="6405" spans="1:27" s="79" customFormat="1" ht="24.95" customHeight="1" x14ac:dyDescent="0.15">
      <c r="A6405" s="1507" t="s">
        <v>140</v>
      </c>
      <c r="B6405" s="1509">
        <v>1</v>
      </c>
      <c r="C6405" s="1510"/>
      <c r="D6405" s="1509">
        <v>2</v>
      </c>
      <c r="E6405" s="1510"/>
      <c r="F6405" s="1509">
        <v>3</v>
      </c>
      <c r="G6405" s="1510"/>
      <c r="H6405" s="1509">
        <v>4</v>
      </c>
      <c r="I6405" s="1510"/>
      <c r="J6405" s="1509">
        <v>5</v>
      </c>
      <c r="K6405" s="1510"/>
      <c r="L6405" s="1509">
        <v>6</v>
      </c>
      <c r="M6405" s="1510"/>
      <c r="N6405" s="1509">
        <v>7</v>
      </c>
      <c r="O6405" s="1510"/>
      <c r="P6405" s="1509">
        <v>8</v>
      </c>
      <c r="Q6405" s="1510"/>
      <c r="R6405" s="1509">
        <v>9</v>
      </c>
      <c r="S6405" s="1510"/>
      <c r="T6405" s="1613">
        <v>10</v>
      </c>
      <c r="U6405" s="1614"/>
      <c r="V6405" s="34"/>
      <c r="W6405" s="34"/>
      <c r="Z6405" s="82"/>
    </row>
    <row r="6406" spans="1:27" s="79" customFormat="1" ht="24.95" customHeight="1" x14ac:dyDescent="0.15">
      <c r="A6406" s="1508"/>
      <c r="B6406" s="139" t="s">
        <v>390</v>
      </c>
      <c r="C6406" s="717" t="s">
        <v>785</v>
      </c>
      <c r="D6406" s="139" t="s">
        <v>390</v>
      </c>
      <c r="E6406" s="717" t="s">
        <v>785</v>
      </c>
      <c r="F6406" s="139" t="s">
        <v>390</v>
      </c>
      <c r="G6406" s="717" t="s">
        <v>785</v>
      </c>
      <c r="H6406" s="139" t="s">
        <v>390</v>
      </c>
      <c r="I6406" s="717" t="s">
        <v>785</v>
      </c>
      <c r="J6406" s="139" t="s">
        <v>390</v>
      </c>
      <c r="K6406" s="717" t="s">
        <v>785</v>
      </c>
      <c r="L6406" s="139" t="s">
        <v>390</v>
      </c>
      <c r="M6406" s="717"/>
      <c r="N6406" s="87"/>
      <c r="O6406" s="100"/>
      <c r="P6406" s="87"/>
      <c r="Q6406" s="100"/>
      <c r="R6406" s="87"/>
      <c r="S6406" s="87"/>
      <c r="T6406" s="88"/>
      <c r="U6406" s="89"/>
      <c r="Z6406" s="2"/>
    </row>
    <row r="6407" spans="1:27" s="79" customFormat="1" ht="24.95" customHeight="1" x14ac:dyDescent="0.15">
      <c r="A6407" s="349" t="s">
        <v>1684</v>
      </c>
      <c r="B6407" s="3"/>
      <c r="C6407" s="3">
        <v>0.23611111111111113</v>
      </c>
      <c r="D6407" s="3">
        <v>0.31041666666666667</v>
      </c>
      <c r="E6407" s="3">
        <v>0.37152777777777779</v>
      </c>
      <c r="F6407" s="3">
        <v>0.46111111111111103</v>
      </c>
      <c r="G6407" s="3">
        <v>0.51666666666666661</v>
      </c>
      <c r="H6407" s="3">
        <v>0.60972222222222205</v>
      </c>
      <c r="I6407" s="3">
        <v>0.67222222222222205</v>
      </c>
      <c r="J6407" s="3">
        <v>0.75347222222222199</v>
      </c>
      <c r="K6407" s="3">
        <v>0.82638888888888862</v>
      </c>
      <c r="L6407" s="3">
        <v>0.90069444444444413</v>
      </c>
      <c r="M6407" s="3"/>
      <c r="N6407" s="3"/>
      <c r="O6407" s="3"/>
      <c r="P6407" s="246"/>
      <c r="Q6407" s="246"/>
      <c r="R6407" s="246"/>
      <c r="S6407" s="3"/>
      <c r="T6407" s="40"/>
      <c r="U6407" s="91"/>
      <c r="V6407" s="21">
        <f>COUNTA(B6407:U6439)</f>
        <v>40</v>
      </c>
      <c r="W6407" s="41">
        <f>V6407/4/2</f>
        <v>5</v>
      </c>
      <c r="AA6407" s="82"/>
    </row>
    <row r="6408" spans="1:27" s="79" customFormat="1" ht="24.95" customHeight="1" x14ac:dyDescent="0.15">
      <c r="A6408" s="349" t="s">
        <v>1685</v>
      </c>
      <c r="B6408" s="3"/>
      <c r="C6408" s="3">
        <v>0.26736111111111116</v>
      </c>
      <c r="D6408" s="3">
        <v>0.34791666666666665</v>
      </c>
      <c r="E6408" s="3">
        <v>0.40625</v>
      </c>
      <c r="F6408" s="3">
        <v>0.49930555555555545</v>
      </c>
      <c r="G6408" s="3">
        <v>0.55555555555555547</v>
      </c>
      <c r="H6408" s="3">
        <v>0.64513888888888871</v>
      </c>
      <c r="I6408" s="3">
        <v>0.71111111111111092</v>
      </c>
      <c r="J6408" s="3">
        <v>0.79097222222222197</v>
      </c>
      <c r="K6408" s="3">
        <v>0.8638888888888886</v>
      </c>
      <c r="L6408" s="3">
        <v>0.93749999999999967</v>
      </c>
      <c r="M6408" s="326"/>
      <c r="N6408" s="326"/>
      <c r="O6408" s="3"/>
      <c r="P6408" s="3"/>
      <c r="Q6408" s="3"/>
      <c r="R6408" s="3"/>
      <c r="S6408" s="3"/>
      <c r="T6408" s="40"/>
      <c r="U6408" s="91"/>
      <c r="V6408" s="23">
        <f>COUNTA(B6407:B6432,D6407:D6432,F6407:F6432,H6407:H6432,J6407:J6432,L6407:L6432,N6407:N6432,P6407:P6432,R6407:R6432,T6407:T6432)</f>
        <v>20</v>
      </c>
      <c r="W6408" s="23">
        <f>COUNTA(C6407:C6432,E6407:E6432,G6407:G6432,I6407:I6432,K6407:K6432,M6407:M6432,O6407:O6432,Q6407:Q6432,S6407:S6432,U6407:U6432)</f>
        <v>20</v>
      </c>
      <c r="Y6408" s="1">
        <f>(V6408+W6408)/2</f>
        <v>20</v>
      </c>
      <c r="Z6408" s="82"/>
    </row>
    <row r="6409" spans="1:27" s="79" customFormat="1" ht="24.95" customHeight="1" x14ac:dyDescent="0.15">
      <c r="A6409" s="349" t="s">
        <v>1781</v>
      </c>
      <c r="B6409" s="3">
        <v>0.23611111111111113</v>
      </c>
      <c r="C6409" s="3">
        <v>0.30208333333333337</v>
      </c>
      <c r="D6409" s="3">
        <v>0.38541666666666663</v>
      </c>
      <c r="E6409" s="3">
        <v>0.44236111111111109</v>
      </c>
      <c r="F6409" s="3">
        <v>0.53819444444444431</v>
      </c>
      <c r="G6409" s="3">
        <v>0.59444444444444433</v>
      </c>
      <c r="H6409" s="3">
        <v>0.68055555555555536</v>
      </c>
      <c r="I6409" s="3">
        <v>0.74999999999999978</v>
      </c>
      <c r="J6409" s="3">
        <v>0.82847222222222194</v>
      </c>
      <c r="K6409" s="3">
        <v>0.90069444444444413</v>
      </c>
      <c r="L6409" s="3"/>
      <c r="M6409" s="106"/>
      <c r="N6409" s="106"/>
      <c r="O6409" s="451"/>
      <c r="P6409" s="245"/>
      <c r="Q6409" s="245"/>
      <c r="R6409" s="50"/>
      <c r="S6409" s="3"/>
      <c r="T6409" s="40"/>
      <c r="U6409" s="91"/>
      <c r="Y6409" s="1" t="s">
        <v>145</v>
      </c>
      <c r="Z6409" s="82"/>
    </row>
    <row r="6410" spans="1:27" s="79" customFormat="1" ht="24.95" customHeight="1" x14ac:dyDescent="0.15">
      <c r="A6410" s="349" t="s">
        <v>1692</v>
      </c>
      <c r="B6410" s="3">
        <v>0.2729166666666667</v>
      </c>
      <c r="C6410" s="3">
        <v>0.33680555555555558</v>
      </c>
      <c r="D6410" s="3">
        <v>0.42291666666666661</v>
      </c>
      <c r="E6410" s="3">
        <v>0.47847222222222219</v>
      </c>
      <c r="F6410" s="3">
        <v>0.5743055555555554</v>
      </c>
      <c r="G6410" s="3">
        <v>0.63333333333333319</v>
      </c>
      <c r="H6410" s="3">
        <v>0.71597222222222201</v>
      </c>
      <c r="I6410" s="3">
        <v>0.78888888888888864</v>
      </c>
      <c r="J6410" s="3">
        <v>0.86597222222222192</v>
      </c>
      <c r="K6410" s="3">
        <v>0.93749999999999967</v>
      </c>
      <c r="L6410" s="3"/>
      <c r="M6410" s="3"/>
      <c r="N6410" s="3"/>
      <c r="O6410" s="245"/>
      <c r="P6410" s="245"/>
      <c r="Q6410" s="245"/>
      <c r="R6410" s="50"/>
      <c r="S6410" s="3"/>
      <c r="T6410" s="40"/>
      <c r="U6410" s="91"/>
      <c r="V6410" s="101">
        <f>L6408-L6407</f>
        <v>3.6805555555555536E-2</v>
      </c>
      <c r="W6410" s="61">
        <f>K6410-K6409</f>
        <v>3.6805555555555536E-2</v>
      </c>
      <c r="Z6410" s="82"/>
    </row>
    <row r="6411" spans="1:27" s="79" customFormat="1" ht="24.95" customHeight="1" x14ac:dyDescent="0.15">
      <c r="A6411" s="85">
        <v>5</v>
      </c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50"/>
      <c r="S6411" s="3"/>
      <c r="T6411" s="40"/>
      <c r="U6411" s="91"/>
      <c r="V6411" s="101"/>
      <c r="W6411" s="61"/>
      <c r="Z6411" s="82"/>
    </row>
    <row r="6412" spans="1:27" s="79" customFormat="1" ht="24.95" customHeight="1" x14ac:dyDescent="0.15">
      <c r="A6412" s="85">
        <v>6</v>
      </c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40"/>
      <c r="U6412" s="91"/>
      <c r="Z6412" s="82"/>
    </row>
    <row r="6413" spans="1:27" s="79" customFormat="1" ht="24.95" customHeight="1" x14ac:dyDescent="0.15">
      <c r="A6413" s="85">
        <v>7</v>
      </c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40"/>
      <c r="U6413" s="91"/>
      <c r="Z6413" s="82"/>
    </row>
    <row r="6414" spans="1:27" s="79" customFormat="1" ht="24.95" customHeight="1" x14ac:dyDescent="0.15">
      <c r="A6414" s="85">
        <v>8</v>
      </c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40"/>
      <c r="U6414" s="91"/>
      <c r="Z6414" s="82"/>
    </row>
    <row r="6415" spans="1:27" s="79" customFormat="1" ht="24.95" customHeight="1" x14ac:dyDescent="0.15">
      <c r="A6415" s="85">
        <v>9</v>
      </c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40"/>
      <c r="U6415" s="91"/>
      <c r="Z6415" s="82"/>
    </row>
    <row r="6416" spans="1:27" s="79" customFormat="1" ht="24.95" customHeight="1" x14ac:dyDescent="0.15">
      <c r="A6416" s="85">
        <v>10</v>
      </c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40"/>
      <c r="U6416" s="91"/>
      <c r="Z6416" s="82"/>
    </row>
    <row r="6417" spans="1:26" s="79" customFormat="1" ht="24.95" customHeight="1" x14ac:dyDescent="0.15">
      <c r="A6417" s="85">
        <v>11</v>
      </c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40"/>
      <c r="U6417" s="91"/>
      <c r="Z6417" s="82"/>
    </row>
    <row r="6418" spans="1:26" s="79" customFormat="1" ht="24.95" customHeight="1" x14ac:dyDescent="0.15">
      <c r="A6418" s="85">
        <v>12</v>
      </c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40"/>
      <c r="U6418" s="91"/>
      <c r="Z6418" s="82"/>
    </row>
    <row r="6419" spans="1:26" s="79" customFormat="1" ht="24.95" customHeight="1" x14ac:dyDescent="0.15">
      <c r="A6419" s="85">
        <v>13</v>
      </c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40"/>
      <c r="U6419" s="91"/>
      <c r="Z6419" s="82"/>
    </row>
    <row r="6420" spans="1:26" s="79" customFormat="1" ht="24.95" customHeight="1" x14ac:dyDescent="0.15">
      <c r="A6420" s="85">
        <v>14</v>
      </c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40"/>
      <c r="U6420" s="91"/>
      <c r="Z6420" s="82"/>
    </row>
    <row r="6421" spans="1:26" s="79" customFormat="1" ht="24.95" customHeight="1" x14ac:dyDescent="0.15">
      <c r="A6421" s="85">
        <v>15</v>
      </c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40"/>
      <c r="U6421" s="91"/>
      <c r="Z6421" s="82"/>
    </row>
    <row r="6422" spans="1:26" s="79" customFormat="1" ht="24.95" customHeight="1" x14ac:dyDescent="0.15">
      <c r="A6422" s="85">
        <v>16</v>
      </c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40"/>
      <c r="U6422" s="91"/>
      <c r="Z6422" s="82"/>
    </row>
    <row r="6423" spans="1:26" s="79" customFormat="1" ht="24.95" customHeight="1" x14ac:dyDescent="0.15">
      <c r="A6423" s="85">
        <v>17</v>
      </c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40"/>
      <c r="U6423" s="91"/>
      <c r="Z6423" s="82"/>
    </row>
    <row r="6424" spans="1:26" s="79" customFormat="1" ht="24.95" customHeight="1" x14ac:dyDescent="0.15">
      <c r="A6424" s="85">
        <v>18</v>
      </c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40"/>
      <c r="U6424" s="91"/>
      <c r="Z6424" s="82"/>
    </row>
    <row r="6425" spans="1:26" s="79" customFormat="1" ht="24.95" customHeight="1" x14ac:dyDescent="0.15">
      <c r="A6425" s="85">
        <v>19</v>
      </c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40"/>
      <c r="U6425" s="91"/>
      <c r="Z6425" s="82"/>
    </row>
    <row r="6426" spans="1:26" s="79" customFormat="1" ht="24.95" customHeight="1" x14ac:dyDescent="0.15">
      <c r="A6426" s="85">
        <v>20</v>
      </c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40"/>
      <c r="U6426" s="91"/>
      <c r="Z6426" s="82"/>
    </row>
    <row r="6427" spans="1:26" s="79" customFormat="1" ht="24.95" customHeight="1" x14ac:dyDescent="0.15">
      <c r="A6427" s="85">
        <v>21</v>
      </c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40"/>
      <c r="U6427" s="91"/>
      <c r="Z6427" s="82"/>
    </row>
    <row r="6428" spans="1:26" s="79" customFormat="1" ht="24.95" customHeight="1" x14ac:dyDescent="0.15">
      <c r="A6428" s="85">
        <v>22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40"/>
      <c r="U6428" s="91"/>
      <c r="Z6428" s="82"/>
    </row>
    <row r="6429" spans="1:26" s="79" customFormat="1" ht="24.95" customHeight="1" x14ac:dyDescent="0.15">
      <c r="A6429" s="85">
        <v>23</v>
      </c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40"/>
      <c r="U6429" s="91"/>
      <c r="Z6429" s="82"/>
    </row>
    <row r="6430" spans="1:26" s="79" customFormat="1" ht="24.95" customHeight="1" x14ac:dyDescent="0.15">
      <c r="A6430" s="85">
        <v>24</v>
      </c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40"/>
      <c r="U6430" s="91"/>
      <c r="Z6430" s="82"/>
    </row>
    <row r="6431" spans="1:26" s="79" customFormat="1" ht="24.95" customHeight="1" x14ac:dyDescent="0.15">
      <c r="A6431" s="85">
        <v>25</v>
      </c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40"/>
      <c r="U6431" s="91"/>
      <c r="Z6431" s="82"/>
    </row>
    <row r="6432" spans="1:26" s="79" customFormat="1" ht="24.95" customHeight="1" x14ac:dyDescent="0.15">
      <c r="A6432" s="85">
        <v>26</v>
      </c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40"/>
      <c r="U6432" s="91"/>
      <c r="Z6432" s="82"/>
    </row>
    <row r="6433" spans="1:26" s="79" customFormat="1" ht="24.95" customHeight="1" x14ac:dyDescent="0.15">
      <c r="A6433" s="85">
        <v>27</v>
      </c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40"/>
      <c r="U6433" s="91"/>
      <c r="Z6433" s="82"/>
    </row>
    <row r="6434" spans="1:26" s="79" customFormat="1" ht="24.95" customHeight="1" x14ac:dyDescent="0.15">
      <c r="A6434" s="85">
        <v>28</v>
      </c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40"/>
      <c r="U6434" s="91"/>
      <c r="Z6434" s="82"/>
    </row>
    <row r="6435" spans="1:26" s="79" customFormat="1" ht="24.95" customHeight="1" x14ac:dyDescent="0.15">
      <c r="A6435" s="85">
        <v>29</v>
      </c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40"/>
      <c r="U6435" s="91"/>
      <c r="Z6435" s="82"/>
    </row>
    <row r="6436" spans="1:26" s="79" customFormat="1" ht="24.95" customHeight="1" x14ac:dyDescent="0.15">
      <c r="A6436" s="44">
        <v>30</v>
      </c>
      <c r="B6436" s="93"/>
      <c r="C6436" s="93"/>
      <c r="D6436" s="93"/>
      <c r="E6436" s="93"/>
      <c r="F6436" s="93"/>
      <c r="G6436" s="93"/>
      <c r="H6436" s="93"/>
      <c r="I6436" s="93"/>
      <c r="J6436" s="93"/>
      <c r="K6436" s="93"/>
      <c r="L6436" s="93"/>
      <c r="M6436" s="93"/>
      <c r="N6436" s="93"/>
      <c r="O6436" s="93"/>
      <c r="P6436" s="93"/>
      <c r="Q6436" s="93"/>
      <c r="R6436" s="93"/>
      <c r="S6436" s="93"/>
      <c r="T6436" s="94"/>
      <c r="U6436" s="95"/>
      <c r="Z6436" s="82"/>
    </row>
    <row r="6437" spans="1:26" s="79" customFormat="1" ht="24.95" customHeight="1" x14ac:dyDescent="0.15">
      <c r="A6437" s="44">
        <v>31</v>
      </c>
      <c r="B6437" s="93"/>
      <c r="C6437" s="93"/>
      <c r="D6437" s="93"/>
      <c r="E6437" s="93"/>
      <c r="F6437" s="93"/>
      <c r="G6437" s="93"/>
      <c r="H6437" s="93"/>
      <c r="I6437" s="93"/>
      <c r="J6437" s="93"/>
      <c r="K6437" s="93"/>
      <c r="L6437" s="93"/>
      <c r="M6437" s="93"/>
      <c r="N6437" s="93"/>
      <c r="O6437" s="93"/>
      <c r="P6437" s="93"/>
      <c r="Q6437" s="93"/>
      <c r="R6437" s="93"/>
      <c r="S6437" s="93"/>
      <c r="T6437" s="94"/>
      <c r="U6437" s="95"/>
      <c r="Z6437" s="82"/>
    </row>
    <row r="6438" spans="1:26" s="79" customFormat="1" ht="24.95" customHeight="1" x14ac:dyDescent="0.15">
      <c r="A6438" s="44">
        <v>32</v>
      </c>
      <c r="B6438" s="93"/>
      <c r="C6438" s="93"/>
      <c r="D6438" s="93"/>
      <c r="E6438" s="93"/>
      <c r="F6438" s="93"/>
      <c r="G6438" s="93"/>
      <c r="H6438" s="93"/>
      <c r="I6438" s="93"/>
      <c r="J6438" s="93"/>
      <c r="K6438" s="93"/>
      <c r="L6438" s="93"/>
      <c r="M6438" s="93"/>
      <c r="N6438" s="93"/>
      <c r="O6438" s="93"/>
      <c r="P6438" s="93"/>
      <c r="Q6438" s="93"/>
      <c r="R6438" s="93"/>
      <c r="S6438" s="93"/>
      <c r="T6438" s="94"/>
      <c r="U6438" s="95"/>
      <c r="Z6438" s="82"/>
    </row>
    <row r="6439" spans="1:26" s="79" customFormat="1" ht="24.95" customHeight="1" thickBot="1" x14ac:dyDescent="0.2">
      <c r="A6439" s="521">
        <v>33</v>
      </c>
      <c r="B6439" s="96"/>
      <c r="C6439" s="96"/>
      <c r="D6439" s="96"/>
      <c r="E6439" s="96"/>
      <c r="F6439" s="96"/>
      <c r="G6439" s="96"/>
      <c r="H6439" s="96"/>
      <c r="I6439" s="96"/>
      <c r="J6439" s="96"/>
      <c r="K6439" s="96"/>
      <c r="L6439" s="96"/>
      <c r="M6439" s="96"/>
      <c r="N6439" s="96"/>
      <c r="O6439" s="96"/>
      <c r="P6439" s="96"/>
      <c r="Q6439" s="96"/>
      <c r="R6439" s="96"/>
      <c r="S6439" s="96"/>
      <c r="T6439" s="97"/>
      <c r="U6439" s="98"/>
      <c r="Z6439" s="82"/>
    </row>
    <row r="6440" spans="1:26" s="79" customFormat="1" ht="24.95" customHeight="1" thickBot="1" x14ac:dyDescent="0.2">
      <c r="A6440" s="1505" t="s">
        <v>4</v>
      </c>
      <c r="B6440" s="1506"/>
      <c r="C6440" s="1471" t="s">
        <v>1780</v>
      </c>
      <c r="D6440" s="1472"/>
      <c r="E6440" s="1472"/>
      <c r="F6440" s="1473"/>
      <c r="G6440" s="1047" t="s">
        <v>1693</v>
      </c>
      <c r="H6440" s="82"/>
      <c r="I6440" s="82"/>
      <c r="J6440" s="82"/>
      <c r="K6440" s="82"/>
      <c r="L6440" s="82"/>
      <c r="M6440" s="82"/>
      <c r="N6440" s="82"/>
      <c r="O6440" s="82"/>
      <c r="P6440" s="82"/>
      <c r="Q6440" s="82"/>
      <c r="R6440" s="82"/>
      <c r="S6440" s="82"/>
      <c r="T6440" s="99"/>
      <c r="U6440" s="99"/>
      <c r="Z6440" s="82"/>
    </row>
    <row r="6441" spans="1:26" s="2" customFormat="1" ht="31.5" customHeight="1" thickBot="1" x14ac:dyDescent="0.2">
      <c r="A6441" s="1602" t="s">
        <v>1638</v>
      </c>
      <c r="B6441" s="1603"/>
      <c r="C6441" s="1603"/>
      <c r="D6441" s="1603"/>
      <c r="E6441" s="1604"/>
      <c r="F6441" s="1" t="s">
        <v>1766</v>
      </c>
      <c r="G6441" s="1"/>
      <c r="H6441" s="1479" t="s">
        <v>1639</v>
      </c>
      <c r="I6441" s="1480"/>
      <c r="J6441" s="1480"/>
      <c r="K6441" s="5" t="s">
        <v>1640</v>
      </c>
      <c r="L6441" s="1457" t="s">
        <v>1641</v>
      </c>
      <c r="M6441" s="1457"/>
      <c r="N6441" s="1458"/>
      <c r="O6441" s="1"/>
      <c r="P6441" s="6"/>
      <c r="Q6441" s="6"/>
      <c r="R6441" s="6"/>
      <c r="S6441" s="1"/>
      <c r="T6441" s="1467" t="s">
        <v>1</v>
      </c>
      <c r="U6441" s="1468"/>
      <c r="V6441" s="34">
        <f>V6443/V6448</f>
        <v>1.8956456456456456E-2</v>
      </c>
      <c r="W6441" s="34">
        <f>W6443/W6448</f>
        <v>1.8956456456456456E-2</v>
      </c>
      <c r="X6441" s="678">
        <f>AVERAGE(V6441,W6441)</f>
        <v>1.8956456456456456E-2</v>
      </c>
      <c r="Y6441" s="637" t="s">
        <v>1642</v>
      </c>
      <c r="Z6441" s="679">
        <f>ROUND(X6441*1440,0)/1440</f>
        <v>1.8749999999999999E-2</v>
      </c>
    </row>
    <row r="6442" spans="1:26" s="2" customFormat="1" ht="9" customHeight="1" thickBot="1" x14ac:dyDescent="0.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534"/>
      <c r="U6442" s="534"/>
      <c r="V6442" s="34">
        <v>0.23611111111111113</v>
      </c>
      <c r="W6442" s="34">
        <v>0.23611111111111113</v>
      </c>
      <c r="Z6442" s="104"/>
    </row>
    <row r="6443" spans="1:26" s="2" customFormat="1" ht="20.100000000000001" customHeight="1" thickBot="1" x14ac:dyDescent="0.2">
      <c r="A6443" s="1495" t="s">
        <v>137</v>
      </c>
      <c r="B6443" s="1483"/>
      <c r="C6443" s="1483" t="s">
        <v>164</v>
      </c>
      <c r="D6443" s="1483"/>
      <c r="E6443" s="1484"/>
      <c r="F6443" s="1453"/>
      <c r="G6443" s="1454"/>
      <c r="H6443" s="1454"/>
      <c r="I6443" s="1454"/>
      <c r="J6443" s="1454"/>
      <c r="K6443" s="1"/>
      <c r="L6443" s="1"/>
      <c r="M6443" s="1"/>
      <c r="N6443" s="1463" t="s">
        <v>3</v>
      </c>
      <c r="O6443" s="1464"/>
      <c r="P6443" s="1536">
        <f>MINUTE(Z6441)</f>
        <v>27</v>
      </c>
      <c r="Q6443" s="1537"/>
      <c r="R6443" s="1"/>
      <c r="S6443" s="7" t="s">
        <v>139</v>
      </c>
      <c r="T6443" s="1526">
        <v>4.3055555555555562E-2</v>
      </c>
      <c r="U6443" s="1527"/>
      <c r="V6443" s="34">
        <f>V6444-V6442</f>
        <v>0.70138888888888884</v>
      </c>
      <c r="W6443" s="34">
        <f>W6444-W6442</f>
        <v>0.70138888888888884</v>
      </c>
      <c r="Z6443" s="104"/>
    </row>
    <row r="6444" spans="1:26" s="2" customFormat="1" ht="9" customHeight="1" thickBot="1" x14ac:dyDescent="0.2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534"/>
      <c r="U6444" s="534"/>
      <c r="V6444" s="34">
        <v>0.9375</v>
      </c>
      <c r="W6444" s="34">
        <v>0.9375</v>
      </c>
      <c r="Z6444" s="104"/>
    </row>
    <row r="6445" spans="1:26" s="2" customFormat="1" ht="20.100000000000001" customHeight="1" x14ac:dyDescent="0.15">
      <c r="A6445" s="1499" t="s">
        <v>1643</v>
      </c>
      <c r="B6445" s="1494">
        <v>1</v>
      </c>
      <c r="C6445" s="1494"/>
      <c r="D6445" s="1494">
        <v>2</v>
      </c>
      <c r="E6445" s="1494"/>
      <c r="F6445" s="1494">
        <v>3</v>
      </c>
      <c r="G6445" s="1494"/>
      <c r="H6445" s="1494">
        <v>4</v>
      </c>
      <c r="I6445" s="1494"/>
      <c r="J6445" s="1494">
        <v>5</v>
      </c>
      <c r="K6445" s="1494"/>
      <c r="L6445" s="1494">
        <v>6</v>
      </c>
      <c r="M6445" s="1494"/>
      <c r="N6445" s="1494">
        <v>7</v>
      </c>
      <c r="O6445" s="1494"/>
      <c r="P6445" s="1494">
        <v>8</v>
      </c>
      <c r="Q6445" s="1494"/>
      <c r="R6445" s="1494">
        <v>9</v>
      </c>
      <c r="S6445" s="1494"/>
      <c r="T6445" s="1501">
        <v>10</v>
      </c>
      <c r="U6445" s="1502"/>
      <c r="V6445" s="34"/>
      <c r="W6445" s="34"/>
      <c r="Z6445" s="104"/>
    </row>
    <row r="6446" spans="1:26" s="2" customFormat="1" ht="20.100000000000001" customHeight="1" x14ac:dyDescent="0.15">
      <c r="A6446" s="1500"/>
      <c r="B6446" s="9" t="s">
        <v>196</v>
      </c>
      <c r="C6446" s="9" t="s">
        <v>1644</v>
      </c>
      <c r="D6446" s="9" t="s">
        <v>1645</v>
      </c>
      <c r="E6446" s="9" t="s">
        <v>270</v>
      </c>
      <c r="F6446" s="9" t="s">
        <v>196</v>
      </c>
      <c r="G6446" s="9" t="s">
        <v>270</v>
      </c>
      <c r="H6446" s="9" t="s">
        <v>1646</v>
      </c>
      <c r="I6446" s="9" t="s">
        <v>1647</v>
      </c>
      <c r="J6446" s="9" t="s">
        <v>1648</v>
      </c>
      <c r="K6446" s="9" t="s">
        <v>1647</v>
      </c>
      <c r="L6446" s="9" t="s">
        <v>196</v>
      </c>
      <c r="M6446" s="9" t="s">
        <v>270</v>
      </c>
      <c r="N6446" s="9" t="s">
        <v>196</v>
      </c>
      <c r="O6446" s="9" t="s">
        <v>270</v>
      </c>
      <c r="P6446" s="9"/>
      <c r="Q6446" s="9"/>
      <c r="R6446" s="9"/>
      <c r="S6446" s="9"/>
      <c r="T6446" s="10"/>
      <c r="U6446" s="16"/>
      <c r="V6446" s="534"/>
      <c r="W6446" s="534"/>
      <c r="Z6446" s="104"/>
    </row>
    <row r="6447" spans="1:26" s="2" customFormat="1" ht="24.75" customHeight="1" x14ac:dyDescent="0.15">
      <c r="A6447" s="728">
        <v>1</v>
      </c>
      <c r="B6447" s="402"/>
      <c r="C6447" s="402" t="s">
        <v>271</v>
      </c>
      <c r="D6447" s="698">
        <v>0.29166666666666669</v>
      </c>
      <c r="E6447" s="402">
        <v>0.34236111111111112</v>
      </c>
      <c r="F6447" s="689">
        <v>0.40833333333333338</v>
      </c>
      <c r="G6447" s="402">
        <v>0.45347222222222217</v>
      </c>
      <c r="H6447" s="404">
        <v>0.52083333333333337</v>
      </c>
      <c r="I6447" s="672">
        <v>0.57430555555555562</v>
      </c>
      <c r="J6447" s="1040">
        <v>0.63819444444444473</v>
      </c>
      <c r="K6447" s="407">
        <v>0.69097222222222254</v>
      </c>
      <c r="L6447" s="403">
        <v>0.76666666666666716</v>
      </c>
      <c r="M6447" s="402">
        <v>0.81944444444444497</v>
      </c>
      <c r="N6447" s="689">
        <v>0.88125000000000075</v>
      </c>
      <c r="O6447" s="402">
        <v>0.93750000000000078</v>
      </c>
      <c r="P6447" s="78"/>
      <c r="Q6447" s="40"/>
      <c r="R6447" s="68"/>
      <c r="S6447" s="69"/>
      <c r="T6447" s="14"/>
      <c r="U6447" s="20"/>
      <c r="V6447" s="21">
        <f>COUNTA(B6447:U6479)</f>
        <v>74</v>
      </c>
      <c r="W6447" s="41">
        <f>V6447/6/2</f>
        <v>6.166666666666667</v>
      </c>
      <c r="Z6447" s="104"/>
    </row>
    <row r="6448" spans="1:26" s="2" customFormat="1" ht="24.75" customHeight="1" x14ac:dyDescent="0.15">
      <c r="A6448" s="57">
        <v>2</v>
      </c>
      <c r="B6448" s="406"/>
      <c r="C6448" s="402">
        <v>0.23611111111111113</v>
      </c>
      <c r="D6448" s="710">
        <v>0.30555555555555558</v>
      </c>
      <c r="E6448" s="402">
        <v>0.36180555555555555</v>
      </c>
      <c r="F6448" s="403">
        <v>0.42847222222222225</v>
      </c>
      <c r="G6448" s="402">
        <v>0.47430555555555548</v>
      </c>
      <c r="H6448" s="1040">
        <v>0.5409722222222223</v>
      </c>
      <c r="I6448" s="672">
        <v>0.59513888888888899</v>
      </c>
      <c r="J6448" s="404">
        <v>0.6590277777777781</v>
      </c>
      <c r="K6448" s="407">
        <v>0.70763888888888926</v>
      </c>
      <c r="L6448" s="689">
        <v>0.78611111111111165</v>
      </c>
      <c r="M6448" s="402">
        <v>0.83888888888888946</v>
      </c>
      <c r="N6448" s="403">
        <v>0.9000000000000008</v>
      </c>
      <c r="O6448" s="402"/>
      <c r="P6448" s="78"/>
      <c r="Q6448" s="40"/>
      <c r="R6448" s="68"/>
      <c r="S6448" s="69"/>
      <c r="T6448" s="14"/>
      <c r="U6448" s="20"/>
      <c r="V6448" s="23">
        <f>COUNTA(B6447:B6479,D6447:D6479,F6447:F6479,H6447:H6479,J6447:J6479,L6447:L6479,N6447:N6479,P6447:P6479,R6447:R6479,T6447:T6479)</f>
        <v>37</v>
      </c>
      <c r="W6448" s="23">
        <f>COUNTA(C6447:C6479,E6447:E6479,G6447:G6479,I6447:I6479,K6447:K6479,M6447:M6479,O6447:O6479,Q6447:Q6479,S6447:S6479,U6447:U6479)</f>
        <v>37</v>
      </c>
      <c r="Y6448" s="1">
        <f>(V6448+W6448)/2</f>
        <v>37</v>
      </c>
      <c r="Z6448" s="104"/>
    </row>
    <row r="6449" spans="1:26" s="2" customFormat="1" ht="24.75" customHeight="1" x14ac:dyDescent="0.15">
      <c r="A6449" s="57">
        <v>3</v>
      </c>
      <c r="B6449" s="406"/>
      <c r="C6449" s="402">
        <v>0.25694444444444448</v>
      </c>
      <c r="D6449" s="698">
        <v>0.31944444444444448</v>
      </c>
      <c r="E6449" s="402">
        <v>0.37916666666666665</v>
      </c>
      <c r="F6449" s="689">
        <v>0.4465277777777778</v>
      </c>
      <c r="G6449" s="402">
        <v>0.4951388888888888</v>
      </c>
      <c r="H6449" s="404">
        <v>0.56111111111111123</v>
      </c>
      <c r="I6449" s="672">
        <v>0.61597222222222237</v>
      </c>
      <c r="J6449" s="1040">
        <v>0.67986111111111147</v>
      </c>
      <c r="K6449" s="407">
        <v>0.73055555555555596</v>
      </c>
      <c r="L6449" s="403">
        <v>0.80555555555555614</v>
      </c>
      <c r="M6449" s="402">
        <v>0.85833333333333395</v>
      </c>
      <c r="N6449" s="689">
        <v>0.91875000000000084</v>
      </c>
      <c r="O6449" s="808"/>
      <c r="P6449" s="78"/>
      <c r="Q6449" s="40"/>
      <c r="R6449" s="68"/>
      <c r="S6449" s="69"/>
      <c r="T6449" s="14"/>
      <c r="U6449" s="20"/>
      <c r="V6449" s="534"/>
      <c r="W6449" s="534"/>
      <c r="Y6449" s="1" t="s">
        <v>145</v>
      </c>
      <c r="Z6449" s="104"/>
    </row>
    <row r="6450" spans="1:26" s="2" customFormat="1" ht="24.75" customHeight="1" x14ac:dyDescent="0.15">
      <c r="A6450" s="8">
        <v>4</v>
      </c>
      <c r="B6450" s="403">
        <v>0.23611111111111113</v>
      </c>
      <c r="C6450" s="402">
        <v>0.27777777777777779</v>
      </c>
      <c r="D6450" s="710">
        <v>0.34027777777777779</v>
      </c>
      <c r="E6450" s="402">
        <v>0.39652777777777776</v>
      </c>
      <c r="F6450" s="403">
        <v>0.46458333333333335</v>
      </c>
      <c r="G6450" s="402">
        <v>0.51458333333333328</v>
      </c>
      <c r="H6450" s="1040">
        <v>0.57986111111111127</v>
      </c>
      <c r="I6450" s="672">
        <v>0.63680555555555574</v>
      </c>
      <c r="J6450" s="404">
        <v>0.7000000000000004</v>
      </c>
      <c r="K6450" s="402">
        <v>0.75347222222222265</v>
      </c>
      <c r="L6450" s="689">
        <v>0.82500000000000062</v>
      </c>
      <c r="M6450" s="402">
        <v>0.87777777777777843</v>
      </c>
      <c r="N6450" s="403">
        <v>0.93750000000000089</v>
      </c>
      <c r="O6450" s="808"/>
      <c r="P6450" s="410"/>
      <c r="Q6450" s="40"/>
      <c r="R6450" s="68"/>
      <c r="S6450" s="69"/>
      <c r="T6450" s="14"/>
      <c r="U6450" s="20"/>
      <c r="V6450" s="101">
        <f>N6448-N6447</f>
        <v>1.8750000000000044E-2</v>
      </c>
      <c r="W6450" s="61">
        <f>M6451-M6450</f>
        <v>1.9444444444444486E-2</v>
      </c>
      <c r="Z6450" s="104"/>
    </row>
    <row r="6451" spans="1:26" s="2" customFormat="1" ht="24.75" customHeight="1" x14ac:dyDescent="0.15">
      <c r="A6451" s="8">
        <v>5</v>
      </c>
      <c r="B6451" s="689">
        <v>0.25347222222222227</v>
      </c>
      <c r="C6451" s="402">
        <v>0.2986111111111111</v>
      </c>
      <c r="D6451" s="403">
        <v>0.36319444444444449</v>
      </c>
      <c r="E6451" s="402">
        <v>0.41388888888888886</v>
      </c>
      <c r="F6451" s="689">
        <v>0.4826388888888889</v>
      </c>
      <c r="G6451" s="402">
        <v>0.53402777777777777</v>
      </c>
      <c r="H6451" s="404">
        <v>0.59861111111111132</v>
      </c>
      <c r="I6451" s="672">
        <v>0.65763888888888911</v>
      </c>
      <c r="J6451" s="1040">
        <v>0.7229166666666671</v>
      </c>
      <c r="K6451" s="402">
        <v>0.77638888888888935</v>
      </c>
      <c r="L6451" s="403">
        <v>0.84375000000000067</v>
      </c>
      <c r="M6451" s="402">
        <v>0.89722222222222292</v>
      </c>
      <c r="N6451" s="689"/>
      <c r="O6451" s="808"/>
      <c r="P6451" s="410"/>
      <c r="Q6451" s="40"/>
      <c r="R6451" s="68"/>
      <c r="S6451" s="69"/>
      <c r="T6451" s="14"/>
      <c r="U6451" s="20"/>
      <c r="V6451" s="101">
        <f>N6449-N6448</f>
        <v>1.8750000000000044E-2</v>
      </c>
      <c r="W6451" s="61">
        <f>M6452-M6451</f>
        <v>2.0138888888888928E-2</v>
      </c>
      <c r="Z6451" s="104"/>
    </row>
    <row r="6452" spans="1:26" s="2" customFormat="1" ht="24.75" customHeight="1" x14ac:dyDescent="0.15">
      <c r="A6452" s="57">
        <v>6</v>
      </c>
      <c r="B6452" s="403">
        <v>0.27083333333333337</v>
      </c>
      <c r="C6452" s="402">
        <v>0.31944444444444442</v>
      </c>
      <c r="D6452" s="689">
        <v>0.38611111111111118</v>
      </c>
      <c r="E6452" s="402">
        <v>0.43263888888888885</v>
      </c>
      <c r="F6452" s="403">
        <v>0.50069444444444444</v>
      </c>
      <c r="G6452" s="402">
        <v>0.55347222222222225</v>
      </c>
      <c r="H6452" s="1040">
        <v>0.61736111111111136</v>
      </c>
      <c r="I6452" s="407">
        <v>0.67430555555555582</v>
      </c>
      <c r="J6452" s="404">
        <v>0.74583333333333379</v>
      </c>
      <c r="K6452" s="402">
        <v>0.79930555555555605</v>
      </c>
      <c r="L6452" s="689">
        <v>0.86250000000000071</v>
      </c>
      <c r="M6452" s="402">
        <v>0.91736111111111185</v>
      </c>
      <c r="N6452" s="809"/>
      <c r="O6452" s="808"/>
      <c r="P6452" s="410"/>
      <c r="Q6452" s="40"/>
      <c r="R6452" s="68"/>
      <c r="S6452" s="69"/>
      <c r="T6452" s="14"/>
      <c r="U6452" s="20"/>
      <c r="V6452" s="101">
        <f>N6450-N6449</f>
        <v>1.8750000000000044E-2</v>
      </c>
      <c r="W6452" s="61">
        <f>O6447-M6452</f>
        <v>2.0138888888888928E-2</v>
      </c>
      <c r="Z6452" s="104"/>
    </row>
    <row r="6453" spans="1:26" s="2" customFormat="1" ht="24.75" customHeight="1" x14ac:dyDescent="0.15">
      <c r="A6453" s="57">
        <v>7</v>
      </c>
      <c r="B6453" s="402"/>
      <c r="C6453" s="402"/>
      <c r="D6453" s="403"/>
      <c r="E6453" s="402"/>
      <c r="F6453" s="689"/>
      <c r="G6453" s="402"/>
      <c r="H6453" s="672"/>
      <c r="I6453" s="672"/>
      <c r="J6453" s="1040"/>
      <c r="K6453" s="402"/>
      <c r="L6453" s="403"/>
      <c r="M6453" s="402"/>
      <c r="N6453" s="809"/>
      <c r="O6453" s="808"/>
      <c r="P6453" s="78"/>
      <c r="Q6453" s="40"/>
      <c r="R6453" s="68"/>
      <c r="S6453" s="69"/>
      <c r="T6453" s="14"/>
      <c r="U6453" s="20"/>
      <c r="V6453" s="101"/>
      <c r="W6453" s="61"/>
      <c r="Z6453" s="640"/>
    </row>
    <row r="6454" spans="1:26" s="2" customFormat="1" ht="24.75" customHeight="1" x14ac:dyDescent="0.15">
      <c r="A6454" s="728">
        <v>8</v>
      </c>
      <c r="B6454" s="711"/>
      <c r="C6454" s="711"/>
      <c r="D6454" s="711"/>
      <c r="E6454" s="711"/>
      <c r="F6454" s="711"/>
      <c r="G6454" s="433"/>
      <c r="H6454" s="433"/>
      <c r="I6454" s="433"/>
      <c r="J6454" s="433"/>
      <c r="K6454" s="433"/>
      <c r="L6454" s="433"/>
      <c r="M6454" s="433"/>
      <c r="N6454" s="433"/>
      <c r="O6454" s="78"/>
      <c r="P6454" s="433"/>
      <c r="Q6454" s="40"/>
      <c r="R6454" s="68"/>
      <c r="S6454" s="69"/>
      <c r="T6454" s="14"/>
      <c r="U6454" s="20"/>
      <c r="V6454" s="101"/>
      <c r="W6454" s="61"/>
      <c r="Z6454" s="104"/>
    </row>
    <row r="6455" spans="1:26" s="2" customFormat="1" ht="24.75" customHeight="1" x14ac:dyDescent="0.15">
      <c r="A6455" s="728">
        <v>9</v>
      </c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40"/>
      <c r="O6455" s="40"/>
      <c r="P6455" s="40"/>
      <c r="Q6455" s="40"/>
      <c r="R6455" s="68"/>
      <c r="S6455" s="69"/>
      <c r="T6455" s="14"/>
      <c r="U6455" s="20"/>
      <c r="V6455" s="101"/>
      <c r="W6455" s="61"/>
      <c r="Z6455" s="104"/>
    </row>
    <row r="6456" spans="1:26" s="2" customFormat="1" ht="24.75" customHeight="1" x14ac:dyDescent="0.15">
      <c r="A6456" s="728">
        <v>10</v>
      </c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40"/>
      <c r="O6456" s="40"/>
      <c r="P6456" s="40"/>
      <c r="Q6456" s="40"/>
      <c r="R6456" s="68"/>
      <c r="S6456" s="69"/>
      <c r="T6456" s="14"/>
      <c r="U6456" s="20"/>
      <c r="V6456" s="101"/>
      <c r="W6456" s="61"/>
      <c r="Z6456" s="104"/>
    </row>
    <row r="6457" spans="1:26" s="2" customFormat="1" ht="24.75" customHeight="1" x14ac:dyDescent="0.15">
      <c r="A6457" s="728">
        <v>11</v>
      </c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40"/>
      <c r="O6457" s="40"/>
      <c r="P6457" s="40"/>
      <c r="Q6457" s="40"/>
      <c r="R6457" s="68"/>
      <c r="S6457" s="69"/>
      <c r="T6457" s="14"/>
      <c r="U6457" s="20"/>
      <c r="V6457" s="101"/>
      <c r="W6457" s="61"/>
      <c r="Z6457" s="104"/>
    </row>
    <row r="6458" spans="1:26" s="2" customFormat="1" ht="24.75" customHeight="1" x14ac:dyDescent="0.15">
      <c r="A6458" s="728">
        <v>12</v>
      </c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40"/>
      <c r="O6458" s="40"/>
      <c r="P6458" s="40"/>
      <c r="Q6458" s="40"/>
      <c r="R6458" s="68"/>
      <c r="S6458" s="69"/>
      <c r="T6458" s="14"/>
      <c r="U6458" s="20"/>
      <c r="V6458" s="534"/>
      <c r="W6458" s="534"/>
      <c r="Z6458" s="104"/>
    </row>
    <row r="6459" spans="1:26" s="2" customFormat="1" ht="24.75" customHeight="1" x14ac:dyDescent="0.15">
      <c r="A6459" s="728">
        <v>13</v>
      </c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40"/>
      <c r="O6459" s="40"/>
      <c r="P6459" s="40"/>
      <c r="Q6459" s="40"/>
      <c r="R6459" s="68"/>
      <c r="S6459" s="69"/>
      <c r="T6459" s="14"/>
      <c r="U6459" s="20"/>
      <c r="V6459" s="534"/>
      <c r="W6459" s="534"/>
      <c r="Z6459" s="104"/>
    </row>
    <row r="6460" spans="1:26" s="2" customFormat="1" ht="24.75" customHeight="1" x14ac:dyDescent="0.15">
      <c r="A6460" s="728">
        <v>14</v>
      </c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40"/>
      <c r="O6460" s="40"/>
      <c r="P6460" s="40"/>
      <c r="Q6460" s="40"/>
      <c r="R6460" s="68"/>
      <c r="S6460" s="69"/>
      <c r="T6460" s="14"/>
      <c r="U6460" s="20"/>
      <c r="V6460" s="534"/>
      <c r="W6460" s="534"/>
      <c r="Z6460" s="104"/>
    </row>
    <row r="6461" spans="1:26" s="2" customFormat="1" ht="24.75" customHeight="1" x14ac:dyDescent="0.15">
      <c r="A6461" s="728">
        <v>15</v>
      </c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40"/>
      <c r="O6461" s="40"/>
      <c r="P6461" s="40"/>
      <c r="Q6461" s="40"/>
      <c r="R6461" s="68"/>
      <c r="S6461" s="69"/>
      <c r="T6461" s="14"/>
      <c r="U6461" s="20"/>
      <c r="V6461" s="534"/>
      <c r="W6461" s="534"/>
      <c r="Z6461" s="104"/>
    </row>
    <row r="6462" spans="1:26" s="2" customFormat="1" ht="24.75" customHeight="1" x14ac:dyDescent="0.15">
      <c r="A6462" s="728">
        <v>16</v>
      </c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40"/>
      <c r="O6462" s="40"/>
      <c r="P6462" s="40"/>
      <c r="Q6462" s="40"/>
      <c r="R6462" s="68"/>
      <c r="S6462" s="69"/>
      <c r="T6462" s="14"/>
      <c r="U6462" s="20"/>
      <c r="V6462" s="534"/>
      <c r="W6462" s="534"/>
      <c r="Z6462" s="104"/>
    </row>
    <row r="6463" spans="1:26" s="2" customFormat="1" ht="24.75" customHeight="1" x14ac:dyDescent="0.15">
      <c r="A6463" s="728">
        <v>17</v>
      </c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40"/>
      <c r="O6463" s="40"/>
      <c r="P6463" s="40"/>
      <c r="Q6463" s="40"/>
      <c r="R6463" s="68"/>
      <c r="S6463" s="69"/>
      <c r="T6463" s="14"/>
      <c r="U6463" s="20"/>
      <c r="V6463" s="534"/>
      <c r="W6463" s="534"/>
      <c r="Z6463" s="104"/>
    </row>
    <row r="6464" spans="1:26" s="2" customFormat="1" ht="24.75" customHeight="1" x14ac:dyDescent="0.15">
      <c r="A6464" s="728">
        <v>18</v>
      </c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40"/>
      <c r="O6464" s="40"/>
      <c r="P6464" s="40"/>
      <c r="Q6464" s="40"/>
      <c r="R6464" s="68"/>
      <c r="S6464" s="69"/>
      <c r="T6464" s="14"/>
      <c r="U6464" s="20"/>
      <c r="V6464" s="534"/>
      <c r="W6464" s="534"/>
      <c r="Z6464" s="104"/>
    </row>
    <row r="6465" spans="1:26" s="2" customFormat="1" ht="24.75" customHeight="1" x14ac:dyDescent="0.15">
      <c r="A6465" s="8">
        <v>19</v>
      </c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40"/>
      <c r="O6465" s="40"/>
      <c r="P6465" s="40"/>
      <c r="Q6465" s="40"/>
      <c r="R6465" s="10"/>
      <c r="S6465" s="69"/>
      <c r="T6465" s="14"/>
      <c r="U6465" s="20"/>
      <c r="V6465" s="534"/>
      <c r="W6465" s="534"/>
      <c r="Z6465" s="104"/>
    </row>
    <row r="6466" spans="1:26" s="2" customFormat="1" ht="24.75" customHeight="1" x14ac:dyDescent="0.15">
      <c r="A6466" s="8">
        <v>20</v>
      </c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9"/>
      <c r="S6466" s="4"/>
      <c r="T6466" s="14"/>
      <c r="U6466" s="20"/>
      <c r="V6466" s="534"/>
      <c r="W6466" s="534"/>
      <c r="Z6466" s="104"/>
    </row>
    <row r="6467" spans="1:26" s="2" customFormat="1" ht="24.75" customHeight="1" x14ac:dyDescent="0.15">
      <c r="A6467" s="8">
        <v>21</v>
      </c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14"/>
      <c r="U6467" s="20"/>
      <c r="V6467" s="534"/>
      <c r="W6467" s="534"/>
      <c r="Z6467" s="104"/>
    </row>
    <row r="6468" spans="1:26" s="2" customFormat="1" ht="24.75" customHeight="1" x14ac:dyDescent="0.15">
      <c r="A6468" s="8">
        <v>22</v>
      </c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14"/>
      <c r="U6468" s="20"/>
      <c r="V6468" s="534"/>
      <c r="W6468" s="534"/>
      <c r="Z6468" s="104"/>
    </row>
    <row r="6469" spans="1:26" s="2" customFormat="1" ht="24.75" customHeight="1" x14ac:dyDescent="0.15">
      <c r="A6469" s="8">
        <v>23</v>
      </c>
      <c r="B6469" s="4"/>
      <c r="C6469" s="4"/>
      <c r="D6469" s="4"/>
      <c r="E6469" s="4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14"/>
      <c r="U6469" s="20"/>
      <c r="V6469" s="534"/>
      <c r="W6469" s="534"/>
      <c r="Z6469" s="104"/>
    </row>
    <row r="6470" spans="1:26" s="2" customFormat="1" ht="24.75" customHeight="1" x14ac:dyDescent="0.15">
      <c r="A6470" s="8">
        <v>24</v>
      </c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14"/>
      <c r="U6470" s="20"/>
      <c r="V6470" s="534"/>
      <c r="W6470" s="534"/>
      <c r="Z6470" s="104"/>
    </row>
    <row r="6471" spans="1:26" s="2" customFormat="1" ht="24.75" customHeight="1" x14ac:dyDescent="0.15">
      <c r="A6471" s="8">
        <v>25</v>
      </c>
      <c r="B6471" s="4"/>
      <c r="C6471" s="4"/>
      <c r="D6471" s="4"/>
      <c r="E6471" s="4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14"/>
      <c r="U6471" s="20"/>
      <c r="V6471" s="534"/>
      <c r="W6471" s="534"/>
      <c r="Z6471" s="104"/>
    </row>
    <row r="6472" spans="1:26" s="2" customFormat="1" ht="24.75" customHeight="1" x14ac:dyDescent="0.15">
      <c r="A6472" s="8">
        <v>26</v>
      </c>
      <c r="B6472" s="4"/>
      <c r="C6472" s="4"/>
      <c r="D6472" s="4"/>
      <c r="E6472" s="4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14"/>
      <c r="U6472" s="20"/>
      <c r="V6472" s="534"/>
      <c r="W6472" s="534"/>
      <c r="Z6472" s="104"/>
    </row>
    <row r="6473" spans="1:26" s="2" customFormat="1" ht="24.75" customHeight="1" x14ac:dyDescent="0.15">
      <c r="A6473" s="8">
        <v>27</v>
      </c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14"/>
      <c r="U6473" s="20"/>
      <c r="V6473" s="534"/>
      <c r="W6473" s="534"/>
      <c r="Z6473" s="104"/>
    </row>
    <row r="6474" spans="1:26" s="2" customFormat="1" ht="24.75" customHeight="1" x14ac:dyDescent="0.15">
      <c r="A6474" s="8">
        <v>28</v>
      </c>
      <c r="B6474" s="4"/>
      <c r="C6474" s="4"/>
      <c r="D6474" s="4"/>
      <c r="E6474" s="4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14"/>
      <c r="U6474" s="20"/>
      <c r="V6474" s="534"/>
      <c r="W6474" s="534"/>
      <c r="Z6474" s="104"/>
    </row>
    <row r="6475" spans="1:26" s="2" customFormat="1" ht="24.75" customHeight="1" x14ac:dyDescent="0.15">
      <c r="A6475" s="8">
        <v>29</v>
      </c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14"/>
      <c r="U6475" s="20"/>
      <c r="V6475" s="534"/>
      <c r="W6475" s="534"/>
      <c r="Z6475" s="104"/>
    </row>
    <row r="6476" spans="1:26" s="2" customFormat="1" ht="24.75" customHeight="1" x14ac:dyDescent="0.15">
      <c r="A6476" s="44">
        <v>30</v>
      </c>
      <c r="B6476" s="45"/>
      <c r="C6476" s="45"/>
      <c r="D6476" s="45"/>
      <c r="E6476" s="45"/>
      <c r="F6476" s="45"/>
      <c r="G6476" s="45"/>
      <c r="H6476" s="45"/>
      <c r="I6476" s="45"/>
      <c r="J6476" s="45"/>
      <c r="K6476" s="45"/>
      <c r="L6476" s="45"/>
      <c r="M6476" s="45"/>
      <c r="N6476" s="45"/>
      <c r="O6476" s="45"/>
      <c r="P6476" s="45"/>
      <c r="Q6476" s="45"/>
      <c r="R6476" s="45"/>
      <c r="S6476" s="45"/>
      <c r="T6476" s="46"/>
      <c r="U6476" s="47"/>
      <c r="V6476" s="534"/>
      <c r="W6476" s="534"/>
      <c r="Z6476" s="104"/>
    </row>
    <row r="6477" spans="1:26" s="2" customFormat="1" ht="24.75" customHeight="1" x14ac:dyDescent="0.15">
      <c r="A6477" s="44">
        <v>31</v>
      </c>
      <c r="B6477" s="45"/>
      <c r="C6477" s="45"/>
      <c r="D6477" s="45"/>
      <c r="E6477" s="45"/>
      <c r="F6477" s="45"/>
      <c r="G6477" s="45"/>
      <c r="H6477" s="45"/>
      <c r="I6477" s="45"/>
      <c r="J6477" s="45"/>
      <c r="K6477" s="45"/>
      <c r="L6477" s="45"/>
      <c r="M6477" s="45"/>
      <c r="N6477" s="45"/>
      <c r="O6477" s="45"/>
      <c r="P6477" s="45"/>
      <c r="Q6477" s="45"/>
      <c r="R6477" s="45"/>
      <c r="S6477" s="45"/>
      <c r="T6477" s="46"/>
      <c r="U6477" s="47"/>
      <c r="V6477" s="534"/>
      <c r="W6477" s="534"/>
      <c r="Z6477" s="104"/>
    </row>
    <row r="6478" spans="1:26" s="2" customFormat="1" ht="24.75" customHeight="1" x14ac:dyDescent="0.15">
      <c r="A6478" s="44">
        <v>32</v>
      </c>
      <c r="B6478" s="45"/>
      <c r="C6478" s="45"/>
      <c r="D6478" s="45"/>
      <c r="E6478" s="45"/>
      <c r="F6478" s="45"/>
      <c r="G6478" s="45"/>
      <c r="H6478" s="45"/>
      <c r="I6478" s="45"/>
      <c r="J6478" s="45"/>
      <c r="K6478" s="45"/>
      <c r="L6478" s="45"/>
      <c r="M6478" s="45"/>
      <c r="N6478" s="45"/>
      <c r="O6478" s="45"/>
      <c r="P6478" s="45"/>
      <c r="Q6478" s="45"/>
      <c r="R6478" s="45"/>
      <c r="S6478" s="45"/>
      <c r="T6478" s="46"/>
      <c r="U6478" s="47"/>
      <c r="V6478" s="534"/>
      <c r="W6478" s="534"/>
      <c r="Z6478" s="104"/>
    </row>
    <row r="6479" spans="1:26" s="2" customFormat="1" ht="24.75" customHeight="1" thickBot="1" x14ac:dyDescent="0.2">
      <c r="A6479" s="521">
        <v>33</v>
      </c>
      <c r="B6479" s="12"/>
      <c r="C6479" s="12"/>
      <c r="D6479" s="12"/>
      <c r="E6479" s="12"/>
      <c r="F6479" s="12"/>
      <c r="G6479" s="12"/>
      <c r="H6479" s="12"/>
      <c r="I6479" s="12"/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31"/>
      <c r="U6479" s="32"/>
      <c r="V6479" s="534"/>
      <c r="W6479" s="534"/>
      <c r="Z6479" s="104"/>
    </row>
    <row r="6480" spans="1:26" s="2" customFormat="1" ht="20.100000000000001" customHeight="1" thickBot="1" x14ac:dyDescent="0.2">
      <c r="A6480" s="1522" t="s">
        <v>4</v>
      </c>
      <c r="B6480" s="1523"/>
      <c r="C6480" s="1561" t="s">
        <v>1649</v>
      </c>
      <c r="D6480" s="1562"/>
      <c r="E6480" s="1562"/>
      <c r="F6480" s="156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467"/>
      <c r="U6480" s="467"/>
      <c r="V6480" s="534"/>
      <c r="W6480" s="534"/>
      <c r="Z6480" s="104"/>
    </row>
    <row r="6481" spans="1:26" s="2" customFormat="1" ht="31.5" customHeight="1" thickBot="1" x14ac:dyDescent="0.2">
      <c r="A6481" s="1602" t="s">
        <v>269</v>
      </c>
      <c r="B6481" s="1603"/>
      <c r="C6481" s="1603"/>
      <c r="D6481" s="1603"/>
      <c r="E6481" s="1604"/>
      <c r="F6481" s="1" t="s">
        <v>1766</v>
      </c>
      <c r="G6481" s="1"/>
      <c r="H6481" s="1479" t="s">
        <v>1639</v>
      </c>
      <c r="I6481" s="1480"/>
      <c r="J6481" s="1480"/>
      <c r="K6481" s="5" t="s">
        <v>135</v>
      </c>
      <c r="L6481" s="1457" t="s">
        <v>270</v>
      </c>
      <c r="M6481" s="1457"/>
      <c r="N6481" s="1458"/>
      <c r="O6481" s="1"/>
      <c r="P6481" s="6"/>
      <c r="Q6481" s="6"/>
      <c r="R6481" s="6"/>
      <c r="S6481" s="1"/>
      <c r="T6481" s="1524" t="s">
        <v>134</v>
      </c>
      <c r="U6481" s="1525"/>
      <c r="V6481" s="34">
        <f>V6483/V6488</f>
        <v>2.2625448028673834E-2</v>
      </c>
      <c r="W6481" s="34">
        <f>W6483/W6488</f>
        <v>2.1918402777777776E-2</v>
      </c>
      <c r="X6481" s="678">
        <f>AVERAGE(V6481,W6481)</f>
        <v>2.2271925403225805E-2</v>
      </c>
      <c r="Y6481" s="637" t="s">
        <v>1650</v>
      </c>
      <c r="Z6481" s="679">
        <f>ROUND(X6481*1440,0)/1440</f>
        <v>2.2222222222222223E-2</v>
      </c>
    </row>
    <row r="6482" spans="1:26" s="2" customFormat="1" ht="9" customHeight="1" thickBot="1" x14ac:dyDescent="0.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534"/>
      <c r="U6482" s="534"/>
      <c r="V6482" s="34">
        <v>0.23611111111111113</v>
      </c>
      <c r="W6482" s="34">
        <v>0.23611111111111113</v>
      </c>
      <c r="Z6482" s="104"/>
    </row>
    <row r="6483" spans="1:26" s="2" customFormat="1" ht="20.100000000000001" customHeight="1" thickBot="1" x14ac:dyDescent="0.2">
      <c r="A6483" s="1495" t="s">
        <v>1651</v>
      </c>
      <c r="B6483" s="1483"/>
      <c r="C6483" s="1483" t="s">
        <v>1652</v>
      </c>
      <c r="D6483" s="1483"/>
      <c r="E6483" s="1484"/>
      <c r="F6483" s="1453"/>
      <c r="G6483" s="1454"/>
      <c r="H6483" s="1454"/>
      <c r="I6483" s="1454"/>
      <c r="J6483" s="1454"/>
      <c r="K6483" s="1"/>
      <c r="L6483" s="1"/>
      <c r="M6483" s="1"/>
      <c r="N6483" s="1463" t="s">
        <v>1653</v>
      </c>
      <c r="O6483" s="1464"/>
      <c r="P6483" s="1536">
        <f>MINUTE(Z6481)</f>
        <v>32</v>
      </c>
      <c r="Q6483" s="1537"/>
      <c r="R6483" s="1"/>
      <c r="S6483" s="7" t="s">
        <v>139</v>
      </c>
      <c r="T6483" s="1526">
        <v>4.3055555555555562E-2</v>
      </c>
      <c r="U6483" s="1527"/>
      <c r="V6483" s="34">
        <f>V6484-V6482</f>
        <v>0.70138888888888884</v>
      </c>
      <c r="W6483" s="34">
        <f>W6484-W6482</f>
        <v>0.70138888888888884</v>
      </c>
      <c r="Z6483" s="104"/>
    </row>
    <row r="6484" spans="1:26" s="2" customFormat="1" ht="9" customHeight="1" thickBot="1" x14ac:dyDescent="0.2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34">
        <v>0.9375</v>
      </c>
      <c r="W6484" s="34">
        <v>0.9375</v>
      </c>
      <c r="Z6484" s="104"/>
    </row>
    <row r="6485" spans="1:26" s="2" customFormat="1" ht="20.100000000000001" customHeight="1" x14ac:dyDescent="0.15">
      <c r="A6485" s="1499" t="s">
        <v>140</v>
      </c>
      <c r="B6485" s="1494">
        <v>1</v>
      </c>
      <c r="C6485" s="1494"/>
      <c r="D6485" s="1494">
        <v>2</v>
      </c>
      <c r="E6485" s="1494"/>
      <c r="F6485" s="1494">
        <v>3</v>
      </c>
      <c r="G6485" s="1494"/>
      <c r="H6485" s="1494">
        <v>4</v>
      </c>
      <c r="I6485" s="1494"/>
      <c r="J6485" s="1494">
        <v>5</v>
      </c>
      <c r="K6485" s="1494"/>
      <c r="L6485" s="1494">
        <v>6</v>
      </c>
      <c r="M6485" s="1494"/>
      <c r="N6485" s="1494">
        <v>7</v>
      </c>
      <c r="O6485" s="1494"/>
      <c r="P6485" s="1494">
        <v>8</v>
      </c>
      <c r="Q6485" s="1494"/>
      <c r="R6485" s="1494">
        <v>9</v>
      </c>
      <c r="S6485" s="1494"/>
      <c r="T6485" s="1501">
        <v>10</v>
      </c>
      <c r="U6485" s="1502"/>
      <c r="V6485" s="34"/>
      <c r="W6485" s="34"/>
      <c r="Z6485" s="104"/>
    </row>
    <row r="6486" spans="1:26" s="2" customFormat="1" ht="20.100000000000001" customHeight="1" x14ac:dyDescent="0.15">
      <c r="A6486" s="1500"/>
      <c r="B6486" s="9" t="s">
        <v>1654</v>
      </c>
      <c r="C6486" s="9" t="s">
        <v>1641</v>
      </c>
      <c r="D6486" s="9" t="s">
        <v>196</v>
      </c>
      <c r="E6486" s="9" t="s">
        <v>270</v>
      </c>
      <c r="F6486" s="9" t="s">
        <v>196</v>
      </c>
      <c r="G6486" s="9" t="s">
        <v>270</v>
      </c>
      <c r="H6486" s="9" t="s">
        <v>1654</v>
      </c>
      <c r="I6486" s="9" t="s">
        <v>270</v>
      </c>
      <c r="J6486" s="9" t="s">
        <v>1654</v>
      </c>
      <c r="K6486" s="9" t="s">
        <v>270</v>
      </c>
      <c r="L6486" s="9" t="s">
        <v>1655</v>
      </c>
      <c r="M6486" s="9" t="s">
        <v>270</v>
      </c>
      <c r="N6486" s="9" t="s">
        <v>196</v>
      </c>
      <c r="O6486" s="9" t="s">
        <v>1656</v>
      </c>
      <c r="P6486" s="9"/>
      <c r="Q6486" s="9"/>
      <c r="R6486" s="9"/>
      <c r="S6486" s="9"/>
      <c r="T6486" s="10"/>
      <c r="U6486" s="16"/>
      <c r="V6486" s="534"/>
      <c r="W6486" s="534"/>
      <c r="Z6486" s="104"/>
    </row>
    <row r="6487" spans="1:26" s="2" customFormat="1" ht="24.75" customHeight="1" x14ac:dyDescent="0.15">
      <c r="A6487" s="728">
        <v>1</v>
      </c>
      <c r="B6487" s="402"/>
      <c r="C6487" s="402" t="s">
        <v>272</v>
      </c>
      <c r="D6487" s="403">
        <v>0.27777777777777779</v>
      </c>
      <c r="E6487" s="403">
        <v>0.32499999999999996</v>
      </c>
      <c r="F6487" s="403">
        <v>0.38958333333333328</v>
      </c>
      <c r="G6487" s="403">
        <v>0.43819444444444433</v>
      </c>
      <c r="H6487" s="403">
        <v>0.51111111111111118</v>
      </c>
      <c r="I6487" s="403">
        <v>0.55972222222222223</v>
      </c>
      <c r="J6487" s="404">
        <v>0.63263888888888908</v>
      </c>
      <c r="K6487" s="403">
        <v>0.68125000000000013</v>
      </c>
      <c r="L6487" s="403">
        <v>0.75416666666666698</v>
      </c>
      <c r="M6487" s="403">
        <v>0.80277777777777803</v>
      </c>
      <c r="N6487" s="403">
        <v>0.87083333333333379</v>
      </c>
      <c r="O6487" s="403">
        <v>0.91527777777777819</v>
      </c>
      <c r="P6487" s="78"/>
      <c r="Q6487" s="40"/>
      <c r="R6487" s="68"/>
      <c r="S6487" s="14"/>
      <c r="T6487" s="14"/>
      <c r="U6487" s="20"/>
      <c r="V6487" s="334">
        <f>COUNTA(B6487:U6519)</f>
        <v>63</v>
      </c>
      <c r="W6487" s="22">
        <f>V6487/5/2</f>
        <v>6.3</v>
      </c>
      <c r="Z6487" s="104"/>
    </row>
    <row r="6488" spans="1:26" s="2" customFormat="1" ht="24.75" customHeight="1" x14ac:dyDescent="0.15">
      <c r="A6488" s="57">
        <v>2</v>
      </c>
      <c r="B6488" s="406"/>
      <c r="C6488" s="402">
        <v>0.23611111111111113</v>
      </c>
      <c r="D6488" s="403">
        <v>0.2986111111111111</v>
      </c>
      <c r="E6488" s="403">
        <v>0.34722222222222215</v>
      </c>
      <c r="F6488" s="403">
        <v>0.41388888888888886</v>
      </c>
      <c r="G6488" s="403">
        <v>0.46249999999999991</v>
      </c>
      <c r="H6488" s="403">
        <v>0.53541666666666676</v>
      </c>
      <c r="I6488" s="403">
        <v>0.58402777777777781</v>
      </c>
      <c r="J6488" s="404">
        <v>0.65694444444444466</v>
      </c>
      <c r="K6488" s="403">
        <v>0.70555555555555571</v>
      </c>
      <c r="L6488" s="403">
        <v>0.77847222222222257</v>
      </c>
      <c r="M6488" s="403">
        <v>0.82638888888888917</v>
      </c>
      <c r="N6488" s="403">
        <v>0.89305555555555605</v>
      </c>
      <c r="O6488" s="403">
        <v>0.93750000000000044</v>
      </c>
      <c r="P6488" s="78"/>
      <c r="Q6488" s="40"/>
      <c r="R6488" s="68"/>
      <c r="S6488" s="14"/>
      <c r="T6488" s="14"/>
      <c r="U6488" s="20"/>
      <c r="V6488" s="335">
        <f>COUNTA(B6487:B6519,D6487:D6519,F6487:F6519,H6487:H6519,J6487:J6519,L6487:L6519,N6487:N6519,P6487:P6519,R6487:R6519,T6487:T6519)</f>
        <v>31</v>
      </c>
      <c r="W6488" s="23">
        <f>COUNTA(C6487:C6519,E6487:E6519,G6487:G6519,I6487:I6519,K6487:K6519,M6487:M6519,O6487:O6519,Q6487:Q6519,S6487:S6519,U6487:U6519)</f>
        <v>32</v>
      </c>
      <c r="Y6488" s="1">
        <f>(V6488+W6488)/2</f>
        <v>31.5</v>
      </c>
      <c r="Z6488" s="104"/>
    </row>
    <row r="6489" spans="1:26" s="2" customFormat="1" ht="24.75" customHeight="1" x14ac:dyDescent="0.15">
      <c r="A6489" s="57">
        <v>3</v>
      </c>
      <c r="B6489" s="689"/>
      <c r="C6489" s="402">
        <v>0.25833333333333336</v>
      </c>
      <c r="D6489" s="403">
        <v>0.3208333333333333</v>
      </c>
      <c r="E6489" s="403">
        <v>0.36944444444444435</v>
      </c>
      <c r="F6489" s="403">
        <v>0.43819444444444444</v>
      </c>
      <c r="G6489" s="403">
        <v>0.48680555555555549</v>
      </c>
      <c r="H6489" s="404">
        <v>0.55972222222222234</v>
      </c>
      <c r="I6489" s="403">
        <v>0.60833333333333339</v>
      </c>
      <c r="J6489" s="403">
        <v>0.68125000000000024</v>
      </c>
      <c r="K6489" s="403">
        <v>0.72986111111111129</v>
      </c>
      <c r="L6489" s="403">
        <v>0.80277777777777815</v>
      </c>
      <c r="M6489" s="403">
        <v>0.84861111111111143</v>
      </c>
      <c r="N6489" s="403">
        <v>0.9152777777777783</v>
      </c>
      <c r="O6489" s="808"/>
      <c r="P6489" s="78"/>
      <c r="Q6489" s="40"/>
      <c r="R6489" s="68"/>
      <c r="S6489" s="14"/>
      <c r="T6489" s="14"/>
      <c r="U6489" s="20"/>
      <c r="V6489" s="336"/>
      <c r="W6489" s="336"/>
      <c r="Y6489" s="1" t="s">
        <v>145</v>
      </c>
      <c r="Z6489" s="104"/>
    </row>
    <row r="6490" spans="1:26" s="2" customFormat="1" ht="24.75" customHeight="1" x14ac:dyDescent="0.15">
      <c r="A6490" s="728">
        <v>4</v>
      </c>
      <c r="B6490" s="689">
        <v>0.23611111111111113</v>
      </c>
      <c r="C6490" s="402">
        <v>0.28055555555555556</v>
      </c>
      <c r="D6490" s="403">
        <v>0.3430555555555555</v>
      </c>
      <c r="E6490" s="403">
        <v>0.39166666666666655</v>
      </c>
      <c r="F6490" s="403">
        <v>0.46250000000000002</v>
      </c>
      <c r="G6490" s="403">
        <v>0.51111111111111107</v>
      </c>
      <c r="H6490" s="404">
        <v>0.58402777777777792</v>
      </c>
      <c r="I6490" s="403">
        <v>0.63263888888888897</v>
      </c>
      <c r="J6490" s="403">
        <v>0.70555555555555582</v>
      </c>
      <c r="K6490" s="403">
        <v>0.75416666666666687</v>
      </c>
      <c r="L6490" s="403">
        <v>0.82638888888888928</v>
      </c>
      <c r="M6490" s="403">
        <v>0.87083333333333368</v>
      </c>
      <c r="N6490" s="403">
        <v>0.93750000000000056</v>
      </c>
      <c r="O6490" s="808"/>
      <c r="P6490" s="410"/>
      <c r="Q6490" s="40"/>
      <c r="R6490" s="68"/>
      <c r="S6490" s="14"/>
      <c r="T6490" s="14"/>
      <c r="U6490" s="20"/>
      <c r="V6490" s="712">
        <f>N6489-N6488</f>
        <v>2.2222222222222254E-2</v>
      </c>
      <c r="W6490" s="712">
        <f>O6487-M6491</f>
        <v>2.2222222222222254E-2</v>
      </c>
      <c r="Z6490" s="104"/>
    </row>
    <row r="6491" spans="1:26" s="2" customFormat="1" ht="24.75" customHeight="1" x14ac:dyDescent="0.15">
      <c r="A6491" s="57">
        <v>5</v>
      </c>
      <c r="B6491" s="689">
        <v>0.25694444444444448</v>
      </c>
      <c r="C6491" s="402">
        <v>0.30277777777777776</v>
      </c>
      <c r="D6491" s="403">
        <v>0.3652777777777777</v>
      </c>
      <c r="E6491" s="403">
        <v>0.41388888888888875</v>
      </c>
      <c r="F6491" s="403">
        <v>0.4868055555555556</v>
      </c>
      <c r="G6491" s="403">
        <v>0.53541666666666665</v>
      </c>
      <c r="H6491" s="404">
        <v>0.6083333333333335</v>
      </c>
      <c r="I6491" s="403">
        <v>0.65694444444444455</v>
      </c>
      <c r="J6491" s="403">
        <v>0.7298611111111114</v>
      </c>
      <c r="K6491" s="403">
        <v>0.77847222222222245</v>
      </c>
      <c r="L6491" s="403">
        <v>0.84861111111111154</v>
      </c>
      <c r="M6491" s="403">
        <v>0.89305555555555594</v>
      </c>
      <c r="N6491" s="403"/>
      <c r="O6491" s="808"/>
      <c r="P6491" s="410"/>
      <c r="Q6491" s="40"/>
      <c r="R6491" s="68"/>
      <c r="S6491" s="14"/>
      <c r="T6491" s="14"/>
      <c r="U6491" s="20"/>
      <c r="V6491" s="712">
        <f>N6490-N6489</f>
        <v>2.2222222222222254E-2</v>
      </c>
      <c r="W6491" s="712">
        <f>O6488-O6487</f>
        <v>2.2222222222222254E-2</v>
      </c>
      <c r="Z6491" s="104"/>
    </row>
    <row r="6492" spans="1:26" s="2" customFormat="1" ht="24.75" customHeight="1" x14ac:dyDescent="0.15">
      <c r="A6492" s="57">
        <v>6</v>
      </c>
      <c r="B6492" s="402"/>
      <c r="C6492" s="402"/>
      <c r="D6492" s="403"/>
      <c r="E6492" s="402"/>
      <c r="F6492" s="403"/>
      <c r="G6492" s="672"/>
      <c r="H6492" s="404"/>
      <c r="I6492" s="672"/>
      <c r="J6492" s="404"/>
      <c r="K6492" s="402"/>
      <c r="L6492" s="403"/>
      <c r="M6492" s="402"/>
      <c r="N6492" s="809"/>
      <c r="O6492" s="808"/>
      <c r="P6492" s="410"/>
      <c r="Q6492" s="40"/>
      <c r="R6492" s="68"/>
      <c r="S6492" s="14"/>
      <c r="T6492" s="14"/>
      <c r="U6492" s="20"/>
      <c r="V6492" s="712"/>
      <c r="W6492" s="712"/>
      <c r="Z6492" s="104"/>
    </row>
    <row r="6493" spans="1:26" s="2" customFormat="1" ht="24.75" customHeight="1" x14ac:dyDescent="0.15">
      <c r="A6493" s="57">
        <v>7</v>
      </c>
      <c r="B6493" s="431"/>
      <c r="C6493" s="3"/>
      <c r="D6493" s="431"/>
      <c r="E6493" s="431"/>
      <c r="F6493" s="431"/>
      <c r="G6493" s="431"/>
      <c r="H6493" s="78"/>
      <c r="I6493" s="78"/>
      <c r="J6493" s="78"/>
      <c r="K6493" s="78"/>
      <c r="L6493" s="433"/>
      <c r="M6493" s="433"/>
      <c r="N6493" s="433"/>
      <c r="O6493" s="78"/>
      <c r="P6493" s="78"/>
      <c r="Q6493" s="40"/>
      <c r="R6493" s="68"/>
      <c r="S6493" s="14"/>
      <c r="T6493" s="14"/>
      <c r="U6493" s="20"/>
      <c r="V6493" s="712"/>
      <c r="W6493" s="712"/>
      <c r="Z6493" s="640"/>
    </row>
    <row r="6494" spans="1:26" s="2" customFormat="1" ht="24.75" customHeight="1" x14ac:dyDescent="0.15">
      <c r="A6494" s="728">
        <v>8</v>
      </c>
      <c r="B6494" s="711"/>
      <c r="C6494" s="711"/>
      <c r="D6494" s="711"/>
      <c r="E6494" s="711"/>
      <c r="F6494" s="711"/>
      <c r="G6494" s="433"/>
      <c r="H6494" s="433"/>
      <c r="I6494" s="433"/>
      <c r="J6494" s="433"/>
      <c r="K6494" s="433"/>
      <c r="L6494" s="433"/>
      <c r="M6494" s="433"/>
      <c r="N6494" s="433"/>
      <c r="O6494" s="78"/>
      <c r="P6494" s="433"/>
      <c r="Q6494" s="40"/>
      <c r="R6494" s="68"/>
      <c r="S6494" s="14"/>
      <c r="T6494" s="14"/>
      <c r="U6494" s="20"/>
      <c r="V6494" s="712"/>
      <c r="W6494" s="712"/>
      <c r="Z6494" s="104"/>
    </row>
    <row r="6495" spans="1:26" s="2" customFormat="1" ht="24.75" customHeight="1" x14ac:dyDescent="0.15">
      <c r="A6495" s="728">
        <v>9</v>
      </c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40"/>
      <c r="O6495" s="40"/>
      <c r="P6495" s="40"/>
      <c r="Q6495" s="40"/>
      <c r="R6495" s="68"/>
      <c r="S6495" s="14"/>
      <c r="T6495" s="14"/>
      <c r="U6495" s="20"/>
      <c r="V6495" s="712"/>
      <c r="W6495" s="712"/>
      <c r="Z6495" s="104"/>
    </row>
    <row r="6496" spans="1:26" s="2" customFormat="1" ht="24.75" customHeight="1" x14ac:dyDescent="0.15">
      <c r="A6496" s="728">
        <v>10</v>
      </c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40"/>
      <c r="O6496" s="40"/>
      <c r="P6496" s="40"/>
      <c r="Q6496" s="40"/>
      <c r="R6496" s="68"/>
      <c r="S6496" s="14"/>
      <c r="T6496" s="14"/>
      <c r="U6496" s="20"/>
      <c r="V6496" s="712"/>
      <c r="W6496" s="336"/>
      <c r="Z6496" s="104"/>
    </row>
    <row r="6497" spans="1:26" s="2" customFormat="1" ht="24.75" customHeight="1" x14ac:dyDescent="0.15">
      <c r="A6497" s="728">
        <v>11</v>
      </c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40"/>
      <c r="O6497" s="40"/>
      <c r="P6497" s="40"/>
      <c r="Q6497" s="40"/>
      <c r="R6497" s="68"/>
      <c r="S6497" s="14"/>
      <c r="T6497" s="14"/>
      <c r="U6497" s="20"/>
      <c r="V6497" s="336"/>
      <c r="W6497" s="336"/>
      <c r="Z6497" s="104"/>
    </row>
    <row r="6498" spans="1:26" s="2" customFormat="1" ht="24.75" customHeight="1" x14ac:dyDescent="0.15">
      <c r="A6498" s="728">
        <v>12</v>
      </c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40"/>
      <c r="O6498" s="40"/>
      <c r="P6498" s="40"/>
      <c r="Q6498" s="40"/>
      <c r="R6498" s="68"/>
      <c r="S6498" s="14"/>
      <c r="T6498" s="14"/>
      <c r="U6498" s="20"/>
      <c r="V6498" s="336"/>
      <c r="W6498" s="336"/>
      <c r="Z6498" s="104"/>
    </row>
    <row r="6499" spans="1:26" s="2" customFormat="1" ht="24.75" customHeight="1" x14ac:dyDescent="0.15">
      <c r="A6499" s="728">
        <v>13</v>
      </c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40"/>
      <c r="O6499" s="40"/>
      <c r="P6499" s="40"/>
      <c r="Q6499" s="40"/>
      <c r="R6499" s="68"/>
      <c r="S6499" s="14"/>
      <c r="T6499" s="14"/>
      <c r="U6499" s="20"/>
      <c r="V6499" s="336"/>
      <c r="W6499" s="336"/>
      <c r="Z6499" s="104"/>
    </row>
    <row r="6500" spans="1:26" s="2" customFormat="1" ht="24.75" customHeight="1" x14ac:dyDescent="0.15">
      <c r="A6500" s="728">
        <v>14</v>
      </c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40"/>
      <c r="O6500" s="40"/>
      <c r="P6500" s="40"/>
      <c r="Q6500" s="40"/>
      <c r="R6500" s="68"/>
      <c r="S6500" s="69"/>
      <c r="T6500" s="14"/>
      <c r="U6500" s="20"/>
      <c r="V6500" s="336"/>
      <c r="W6500" s="336"/>
      <c r="Z6500" s="104"/>
    </row>
    <row r="6501" spans="1:26" s="2" customFormat="1" ht="24.75" customHeight="1" x14ac:dyDescent="0.15">
      <c r="A6501" s="728">
        <v>15</v>
      </c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40"/>
      <c r="O6501" s="40"/>
      <c r="P6501" s="40"/>
      <c r="Q6501" s="40"/>
      <c r="R6501" s="68"/>
      <c r="S6501" s="69"/>
      <c r="T6501" s="14"/>
      <c r="U6501" s="20"/>
      <c r="V6501" s="336"/>
      <c r="W6501" s="336"/>
      <c r="Z6501" s="104"/>
    </row>
    <row r="6502" spans="1:26" s="2" customFormat="1" ht="24.75" customHeight="1" x14ac:dyDescent="0.15">
      <c r="A6502" s="728">
        <v>16</v>
      </c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40"/>
      <c r="O6502" s="40"/>
      <c r="P6502" s="40"/>
      <c r="Q6502" s="40"/>
      <c r="R6502" s="68"/>
      <c r="S6502" s="69"/>
      <c r="T6502" s="14"/>
      <c r="U6502" s="20"/>
      <c r="V6502" s="336"/>
      <c r="W6502" s="336"/>
      <c r="Z6502" s="104"/>
    </row>
    <row r="6503" spans="1:26" s="2" customFormat="1" ht="24.75" customHeight="1" x14ac:dyDescent="0.15">
      <c r="A6503" s="8">
        <v>17</v>
      </c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40"/>
      <c r="N6503" s="40"/>
      <c r="O6503" s="40"/>
      <c r="P6503" s="40"/>
      <c r="Q6503" s="40"/>
      <c r="R6503" s="68"/>
      <c r="S6503" s="69"/>
      <c r="T6503" s="14"/>
      <c r="U6503" s="20"/>
      <c r="V6503" s="534"/>
      <c r="W6503" s="534"/>
      <c r="Z6503" s="104"/>
    </row>
    <row r="6504" spans="1:26" s="2" customFormat="1" ht="24.75" customHeight="1" x14ac:dyDescent="0.15">
      <c r="A6504" s="434">
        <v>18</v>
      </c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40"/>
      <c r="N6504" s="40"/>
      <c r="O6504" s="40"/>
      <c r="P6504" s="40"/>
      <c r="Q6504" s="40"/>
      <c r="R6504" s="68"/>
      <c r="S6504" s="69"/>
      <c r="T6504" s="4"/>
      <c r="U6504" s="118"/>
      <c r="V6504" s="534"/>
      <c r="W6504" s="534"/>
      <c r="Z6504" s="104"/>
    </row>
    <row r="6505" spans="1:26" s="2" customFormat="1" ht="24.75" customHeight="1" x14ac:dyDescent="0.15">
      <c r="A6505" s="434">
        <v>19</v>
      </c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40"/>
      <c r="N6505" s="40"/>
      <c r="O6505" s="40"/>
      <c r="P6505" s="40"/>
      <c r="Q6505" s="40"/>
      <c r="R6505" s="10"/>
      <c r="S6505" s="69"/>
      <c r="T6505" s="4"/>
      <c r="U6505" s="118"/>
      <c r="V6505" s="534"/>
      <c r="W6505" s="534"/>
      <c r="Z6505" s="104"/>
    </row>
    <row r="6506" spans="1:26" s="2" customFormat="1" ht="24.75" customHeight="1" x14ac:dyDescent="0.15">
      <c r="A6506" s="434">
        <v>20</v>
      </c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40"/>
      <c r="N6506" s="3"/>
      <c r="O6506" s="3"/>
      <c r="P6506" s="3"/>
      <c r="Q6506" s="3"/>
      <c r="R6506" s="9"/>
      <c r="S6506" s="4"/>
      <c r="T6506" s="4"/>
      <c r="U6506" s="118"/>
      <c r="V6506" s="534"/>
      <c r="W6506" s="534"/>
      <c r="Z6506" s="104"/>
    </row>
    <row r="6507" spans="1:26" s="2" customFormat="1" ht="24.75" customHeight="1" x14ac:dyDescent="0.15">
      <c r="A6507" s="8">
        <v>21</v>
      </c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118"/>
      <c r="V6507" s="534"/>
      <c r="W6507" s="534"/>
      <c r="Z6507" s="104"/>
    </row>
    <row r="6508" spans="1:26" s="2" customFormat="1" ht="24.75" customHeight="1" x14ac:dyDescent="0.15">
      <c r="A6508" s="713">
        <v>22</v>
      </c>
      <c r="B6508" s="4"/>
      <c r="C6508" s="4"/>
      <c r="D6508" s="4"/>
      <c r="E6508" s="4"/>
      <c r="F6508" s="4"/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118"/>
      <c r="V6508" s="534"/>
      <c r="W6508" s="534"/>
      <c r="Z6508" s="104"/>
    </row>
    <row r="6509" spans="1:26" s="2" customFormat="1" ht="24.75" customHeight="1" x14ac:dyDescent="0.15">
      <c r="A6509" s="8">
        <v>23</v>
      </c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118"/>
      <c r="V6509" s="534"/>
      <c r="W6509" s="534"/>
      <c r="Z6509" s="104"/>
    </row>
    <row r="6510" spans="1:26" s="2" customFormat="1" ht="24.75" customHeight="1" x14ac:dyDescent="0.15">
      <c r="A6510" s="435">
        <v>24</v>
      </c>
      <c r="B6510" s="4"/>
      <c r="C6510" s="4"/>
      <c r="D6510" s="4"/>
      <c r="E6510" s="4"/>
      <c r="F6510" s="4"/>
      <c r="G6510" s="4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118"/>
      <c r="V6510" s="534"/>
      <c r="W6510" s="534"/>
      <c r="Z6510" s="104"/>
    </row>
    <row r="6511" spans="1:26" s="2" customFormat="1" ht="24.75" customHeight="1" x14ac:dyDescent="0.15">
      <c r="A6511" s="728">
        <v>25</v>
      </c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118"/>
      <c r="V6511" s="534"/>
      <c r="W6511" s="534"/>
      <c r="Z6511" s="104"/>
    </row>
    <row r="6512" spans="1:26" s="2" customFormat="1" ht="24.75" customHeight="1" x14ac:dyDescent="0.15">
      <c r="A6512" s="435">
        <v>26</v>
      </c>
      <c r="B6512" s="4"/>
      <c r="C6512" s="4"/>
      <c r="D6512" s="4"/>
      <c r="E6512" s="4"/>
      <c r="F6512" s="4"/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118"/>
      <c r="V6512" s="534"/>
      <c r="W6512" s="534"/>
      <c r="Z6512" s="104"/>
    </row>
    <row r="6513" spans="1:26" s="2" customFormat="1" ht="24.75" customHeight="1" x14ac:dyDescent="0.15">
      <c r="A6513" s="728">
        <v>27</v>
      </c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118"/>
      <c r="V6513" s="534"/>
      <c r="W6513" s="534"/>
      <c r="Z6513" s="104"/>
    </row>
    <row r="6514" spans="1:26" s="2" customFormat="1" ht="24.75" customHeight="1" x14ac:dyDescent="0.15">
      <c r="A6514" s="435">
        <v>28</v>
      </c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118"/>
      <c r="V6514" s="534"/>
      <c r="W6514" s="534"/>
      <c r="Z6514" s="104"/>
    </row>
    <row r="6515" spans="1:26" s="2" customFormat="1" ht="24.75" customHeight="1" x14ac:dyDescent="0.15">
      <c r="A6515" s="728">
        <v>29</v>
      </c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118"/>
      <c r="V6515" s="534"/>
      <c r="W6515" s="534"/>
      <c r="Z6515" s="104"/>
    </row>
    <row r="6516" spans="1:26" s="2" customFormat="1" ht="24.75" customHeight="1" x14ac:dyDescent="0.15">
      <c r="A6516" s="44">
        <v>30</v>
      </c>
      <c r="B6516" s="45"/>
      <c r="C6516" s="45"/>
      <c r="D6516" s="45"/>
      <c r="E6516" s="45"/>
      <c r="F6516" s="45"/>
      <c r="G6516" s="45"/>
      <c r="H6516" s="45"/>
      <c r="I6516" s="45"/>
      <c r="J6516" s="45"/>
      <c r="K6516" s="45"/>
      <c r="L6516" s="45"/>
      <c r="M6516" s="45"/>
      <c r="N6516" s="45"/>
      <c r="O6516" s="45"/>
      <c r="P6516" s="45"/>
      <c r="Q6516" s="45"/>
      <c r="R6516" s="45"/>
      <c r="S6516" s="45"/>
      <c r="T6516" s="45"/>
      <c r="U6516" s="119"/>
      <c r="V6516" s="534"/>
      <c r="W6516" s="534"/>
      <c r="Z6516" s="104"/>
    </row>
    <row r="6517" spans="1:26" s="2" customFormat="1" ht="24.75" customHeight="1" x14ac:dyDescent="0.15">
      <c r="A6517" s="44">
        <v>31</v>
      </c>
      <c r="B6517" s="45"/>
      <c r="C6517" s="45"/>
      <c r="D6517" s="45"/>
      <c r="E6517" s="45"/>
      <c r="F6517" s="45"/>
      <c r="G6517" s="45"/>
      <c r="H6517" s="45"/>
      <c r="I6517" s="45"/>
      <c r="J6517" s="45"/>
      <c r="K6517" s="45"/>
      <c r="L6517" s="45"/>
      <c r="M6517" s="45"/>
      <c r="N6517" s="45"/>
      <c r="O6517" s="45"/>
      <c r="P6517" s="45"/>
      <c r="Q6517" s="45"/>
      <c r="R6517" s="45"/>
      <c r="S6517" s="45"/>
      <c r="T6517" s="45"/>
      <c r="U6517" s="119"/>
      <c r="V6517" s="534"/>
      <c r="W6517" s="534"/>
      <c r="Z6517" s="104"/>
    </row>
    <row r="6518" spans="1:26" s="2" customFormat="1" ht="24.75" customHeight="1" x14ac:dyDescent="0.15">
      <c r="A6518" s="44">
        <v>32</v>
      </c>
      <c r="B6518" s="45"/>
      <c r="C6518" s="45"/>
      <c r="D6518" s="45"/>
      <c r="E6518" s="45"/>
      <c r="F6518" s="45"/>
      <c r="G6518" s="45"/>
      <c r="H6518" s="45"/>
      <c r="I6518" s="45"/>
      <c r="J6518" s="45"/>
      <c r="K6518" s="45"/>
      <c r="L6518" s="45"/>
      <c r="M6518" s="45"/>
      <c r="N6518" s="45"/>
      <c r="O6518" s="45"/>
      <c r="P6518" s="45"/>
      <c r="Q6518" s="45"/>
      <c r="R6518" s="45"/>
      <c r="S6518" s="45"/>
      <c r="T6518" s="45"/>
      <c r="U6518" s="119"/>
      <c r="V6518" s="534"/>
      <c r="W6518" s="534"/>
      <c r="Z6518" s="104"/>
    </row>
    <row r="6519" spans="1:26" s="2" customFormat="1" ht="24.75" customHeight="1" thickBot="1" x14ac:dyDescent="0.2">
      <c r="A6519" s="521">
        <v>33</v>
      </c>
      <c r="B6519" s="322"/>
      <c r="C6519" s="12"/>
      <c r="D6519" s="12"/>
      <c r="E6519" s="12"/>
      <c r="F6519" s="12"/>
      <c r="G6519" s="12"/>
      <c r="H6519" s="12"/>
      <c r="I6519" s="12"/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0"/>
      <c r="V6519" s="534"/>
      <c r="W6519" s="534"/>
      <c r="Z6519" s="104"/>
    </row>
    <row r="6520" spans="1:26" s="2" customFormat="1" ht="20.100000000000001" customHeight="1" thickBot="1" x14ac:dyDescent="0.2">
      <c r="A6520" s="1522" t="s">
        <v>1618</v>
      </c>
      <c r="B6520" s="1523"/>
      <c r="C6520" s="1561" t="s">
        <v>1649</v>
      </c>
      <c r="D6520" s="1562"/>
      <c r="E6520" s="1562"/>
      <c r="F6520" s="156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534"/>
      <c r="W6520" s="534"/>
      <c r="Z6520" s="104"/>
    </row>
    <row r="6521" spans="1:26" s="751" customFormat="1" ht="35.25" customHeight="1" thickBot="1" x14ac:dyDescent="0.2">
      <c r="A6521" s="1602" t="s">
        <v>688</v>
      </c>
      <c r="B6521" s="1603"/>
      <c r="C6521" s="1603"/>
      <c r="D6521" s="1603"/>
      <c r="E6521" s="1604"/>
      <c r="F6521" s="1" t="s">
        <v>1766</v>
      </c>
      <c r="G6521" s="602"/>
      <c r="H6521" s="1479" t="s">
        <v>149</v>
      </c>
      <c r="I6521" s="1480"/>
      <c r="J6521" s="1480"/>
      <c r="K6521" s="5" t="s">
        <v>135</v>
      </c>
      <c r="L6521" s="1457" t="s">
        <v>149</v>
      </c>
      <c r="M6521" s="1457"/>
      <c r="N6521" s="1458"/>
      <c r="O6521" s="602"/>
      <c r="P6521" s="603"/>
      <c r="Q6521" s="603"/>
      <c r="R6521" s="603"/>
      <c r="S6521" s="602"/>
      <c r="T6521" s="1669" t="s">
        <v>1</v>
      </c>
      <c r="U6521" s="1670"/>
      <c r="V6521" s="34">
        <v>2.191840277777778E-2</v>
      </c>
      <c r="W6521" s="34">
        <v>2.2625448028673834E-2</v>
      </c>
      <c r="X6521" s="678">
        <v>2.2271925403225805E-2</v>
      </c>
      <c r="Y6521" s="380" t="s">
        <v>136</v>
      </c>
      <c r="Z6521" s="381">
        <v>2.2222222222222223E-2</v>
      </c>
    </row>
    <row r="6522" spans="1:26" s="751" customFormat="1" ht="12.75" thickBot="1" x14ac:dyDescent="0.2">
      <c r="A6522" s="33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534"/>
      <c r="U6522" s="535"/>
      <c r="V6522" s="34">
        <v>0.24305555555555555</v>
      </c>
      <c r="W6522" s="34">
        <v>0.23958333333333334</v>
      </c>
      <c r="Z6522" s="104"/>
    </row>
    <row r="6523" spans="1:26" s="751" customFormat="1" ht="21.95" customHeight="1" thickBot="1" x14ac:dyDescent="0.2">
      <c r="A6523" s="1481" t="s">
        <v>137</v>
      </c>
      <c r="B6523" s="1482"/>
      <c r="C6523" s="1450" t="s">
        <v>2</v>
      </c>
      <c r="D6523" s="1451"/>
      <c r="E6523" s="1452"/>
      <c r="F6523" s="1453"/>
      <c r="G6523" s="1454"/>
      <c r="H6523" s="1454"/>
      <c r="I6523" s="1454"/>
      <c r="J6523" s="1454"/>
      <c r="K6523" s="1"/>
      <c r="L6523" s="1"/>
      <c r="M6523" s="1"/>
      <c r="N6523" s="1463" t="s">
        <v>3</v>
      </c>
      <c r="O6523" s="1464"/>
      <c r="P6523" s="1503">
        <v>2.2222222222222223E-2</v>
      </c>
      <c r="Q6523" s="1504"/>
      <c r="R6523" s="1"/>
      <c r="S6523" s="7" t="s">
        <v>139</v>
      </c>
      <c r="T6523" s="1459">
        <v>5.9722222222222225E-2</v>
      </c>
      <c r="U6523" s="1460"/>
      <c r="V6523" s="34">
        <v>0.70138888888888895</v>
      </c>
      <c r="W6523" s="34">
        <v>0.70138888888888884</v>
      </c>
      <c r="Z6523" s="104"/>
    </row>
    <row r="6524" spans="1:26" s="751" customFormat="1" ht="7.5" customHeight="1" thickBot="1" x14ac:dyDescent="0.2">
      <c r="A6524" s="33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534"/>
      <c r="U6524" s="535"/>
      <c r="V6524" s="34">
        <v>0.94444444444444453</v>
      </c>
      <c r="W6524" s="34">
        <v>0.94097222222222221</v>
      </c>
      <c r="Z6524" s="104"/>
    </row>
    <row r="6525" spans="1:26" s="751" customFormat="1" ht="20.100000000000001" customHeight="1" x14ac:dyDescent="0.15">
      <c r="A6525" s="1572" t="s">
        <v>140</v>
      </c>
      <c r="B6525" s="1461">
        <v>1</v>
      </c>
      <c r="C6525" s="1540"/>
      <c r="D6525" s="1461">
        <v>2</v>
      </c>
      <c r="E6525" s="1540"/>
      <c r="F6525" s="1461">
        <v>3</v>
      </c>
      <c r="G6525" s="1540"/>
      <c r="H6525" s="1461">
        <v>4</v>
      </c>
      <c r="I6525" s="1540"/>
      <c r="J6525" s="1461">
        <v>5</v>
      </c>
      <c r="K6525" s="1540"/>
      <c r="L6525" s="1461">
        <v>6</v>
      </c>
      <c r="M6525" s="1540"/>
      <c r="N6525" s="1461">
        <v>7</v>
      </c>
      <c r="O6525" s="1540"/>
      <c r="P6525" s="1461">
        <v>8</v>
      </c>
      <c r="Q6525" s="1540"/>
      <c r="R6525" s="1461">
        <v>9</v>
      </c>
      <c r="S6525" s="1540"/>
      <c r="T6525" s="1570">
        <v>10</v>
      </c>
      <c r="U6525" s="1571"/>
      <c r="V6525" s="534"/>
      <c r="W6525" s="534"/>
      <c r="Z6525" s="104"/>
    </row>
    <row r="6526" spans="1:26" s="751" customFormat="1" ht="20.100000000000001" customHeight="1" x14ac:dyDescent="0.15">
      <c r="A6526" s="1573"/>
      <c r="B6526" s="1083" t="s">
        <v>1581</v>
      </c>
      <c r="C6526" s="1083" t="s">
        <v>689</v>
      </c>
      <c r="D6526" s="1083" t="s">
        <v>1581</v>
      </c>
      <c r="E6526" s="1083" t="s">
        <v>689</v>
      </c>
      <c r="F6526" s="1083" t="s">
        <v>1581</v>
      </c>
      <c r="G6526" s="1083" t="s">
        <v>689</v>
      </c>
      <c r="H6526" s="1083" t="s">
        <v>1581</v>
      </c>
      <c r="I6526" s="1083" t="s">
        <v>689</v>
      </c>
      <c r="J6526" s="1083" t="s">
        <v>1581</v>
      </c>
      <c r="K6526" s="1083" t="s">
        <v>689</v>
      </c>
      <c r="L6526" s="1083" t="s">
        <v>1581</v>
      </c>
      <c r="M6526" s="9"/>
      <c r="N6526" s="9"/>
      <c r="O6526" s="9"/>
      <c r="P6526" s="9"/>
      <c r="Q6526" s="9"/>
      <c r="R6526" s="9"/>
      <c r="S6526" s="9"/>
      <c r="T6526" s="10"/>
      <c r="U6526" s="16"/>
      <c r="V6526" s="534"/>
      <c r="W6526" s="534"/>
      <c r="Z6526" s="104"/>
    </row>
    <row r="6527" spans="1:26" s="751" customFormat="1" ht="24.75" customHeight="1" x14ac:dyDescent="0.15">
      <c r="A6527" s="349">
        <v>1</v>
      </c>
      <c r="B6527" s="1048"/>
      <c r="C6527" s="39">
        <v>0.23958333333333334</v>
      </c>
      <c r="D6527" s="1049">
        <v>0.31388888888888877</v>
      </c>
      <c r="E6527" s="1049">
        <v>0.37986111111111082</v>
      </c>
      <c r="F6527" s="1049">
        <v>0.46111111111111086</v>
      </c>
      <c r="G6527" s="1049">
        <v>0.52430555555555491</v>
      </c>
      <c r="H6527" s="1049">
        <v>0.61666666666666603</v>
      </c>
      <c r="I6527" s="1049">
        <v>0.68055555555555436</v>
      </c>
      <c r="J6527" s="1049">
        <v>0.77222222222222103</v>
      </c>
      <c r="K6527" s="1049">
        <v>0.84861111111110943</v>
      </c>
      <c r="L6527" s="1049">
        <v>0.92361111111110938</v>
      </c>
      <c r="M6527" s="3"/>
      <c r="N6527" s="14"/>
      <c r="O6527" s="28"/>
      <c r="P6527" s="3"/>
      <c r="Q6527" s="3"/>
      <c r="R6527" s="18"/>
      <c r="S6527" s="19"/>
      <c r="T6527" s="14"/>
      <c r="U6527" s="20"/>
      <c r="V6527" s="662">
        <f>COUNTA(B6527:U6549)</f>
        <v>67</v>
      </c>
      <c r="W6527" s="634">
        <f>V6527/20/2</f>
        <v>1.675</v>
      </c>
    </row>
    <row r="6528" spans="1:26" s="751" customFormat="1" ht="24.75" customHeight="1" x14ac:dyDescent="0.15">
      <c r="A6528" s="349" t="s">
        <v>320</v>
      </c>
      <c r="B6528" s="1048"/>
      <c r="C6528" s="3">
        <v>0.25902777777777775</v>
      </c>
      <c r="D6528" s="3">
        <v>0.33472222222222209</v>
      </c>
      <c r="E6528" s="3">
        <v>0.39930555555555519</v>
      </c>
      <c r="F6528" s="3">
        <v>0.48333333333333306</v>
      </c>
      <c r="G6528" s="3">
        <v>0.54652777777777706</v>
      </c>
      <c r="H6528" s="3">
        <v>0.63888888888888817</v>
      </c>
      <c r="I6528" s="3">
        <v>0.7041666666666655</v>
      </c>
      <c r="J6528" s="3">
        <v>0.79444444444444318</v>
      </c>
      <c r="K6528" s="3">
        <v>0.87152777777777601</v>
      </c>
      <c r="L6528" s="3">
        <v>0.94444444444444264</v>
      </c>
      <c r="M6528" s="3"/>
      <c r="N6528" s="14"/>
      <c r="O6528" s="28"/>
      <c r="P6528" s="3"/>
      <c r="Q6528" s="3"/>
      <c r="R6528" s="18"/>
      <c r="S6528" s="19"/>
      <c r="T6528" s="14"/>
      <c r="U6528" s="20"/>
      <c r="V6528" s="335">
        <f>COUNTA(B6527:B6558,D6527:D6558,F6527:F6558,H6527:H6558,J6527:J6558,L6527:L6558,N6527:N6558,P6527:P6558,R6527:R6558,T6527:T6558)</f>
        <v>34</v>
      </c>
      <c r="W6528" s="23">
        <f>COUNTA(C6527:C6548,E6527:E6548,G6527:G6548,I6527:I6548,K6527:K6548,M6527:M6548,O6527:O6548,Q6527:Q6548,S6527:S6548,U6527:U6548)</f>
        <v>33</v>
      </c>
      <c r="Y6528" s="667">
        <f>(V6528+W6528)/2</f>
        <v>33.5</v>
      </c>
      <c r="Z6528" s="638">
        <v>0.15277777777777735</v>
      </c>
    </row>
    <row r="6529" spans="1:26" s="751" customFormat="1" ht="24.75" customHeight="1" x14ac:dyDescent="0.15">
      <c r="A6529" s="349" t="s">
        <v>327</v>
      </c>
      <c r="B6529" s="1048"/>
      <c r="C6529" s="43">
        <v>0.27847222222222212</v>
      </c>
      <c r="D6529" s="3">
        <v>0.3555555555555554</v>
      </c>
      <c r="E6529" s="3">
        <v>0.41874999999999957</v>
      </c>
      <c r="F6529" s="3">
        <v>0.50555555555555531</v>
      </c>
      <c r="G6529" s="3">
        <v>0.5687499999999992</v>
      </c>
      <c r="H6529" s="3">
        <v>0.66111111111111032</v>
      </c>
      <c r="I6529" s="3">
        <v>0.72847222222222097</v>
      </c>
      <c r="J6529" s="3">
        <v>0.81666666666666532</v>
      </c>
      <c r="K6529" s="3">
        <v>0.8944444444444426</v>
      </c>
      <c r="L6529" s="1048"/>
      <c r="M6529" s="3"/>
      <c r="N6529" s="14"/>
      <c r="O6529" s="28"/>
      <c r="P6529" s="3"/>
      <c r="Q6529" s="3"/>
      <c r="R6529" s="18"/>
      <c r="S6529" s="19"/>
      <c r="T6529" s="14"/>
      <c r="U6529" s="20"/>
      <c r="V6529" s="534"/>
      <c r="W6529" s="534"/>
      <c r="Z6529" s="638">
        <v>0.14652777777777759</v>
      </c>
    </row>
    <row r="6530" spans="1:26" s="751" customFormat="1" ht="24.75" customHeight="1" x14ac:dyDescent="0.15">
      <c r="A6530" s="349" t="s">
        <v>712</v>
      </c>
      <c r="B6530" s="77">
        <v>0.24305555555555555</v>
      </c>
      <c r="C6530" s="43">
        <v>0.29583333333333323</v>
      </c>
      <c r="D6530" s="3">
        <v>0.37638888888888872</v>
      </c>
      <c r="E6530" s="3">
        <v>0.43958333333333288</v>
      </c>
      <c r="F6530" s="3">
        <v>0.52777777777777746</v>
      </c>
      <c r="G6530" s="3">
        <v>0.59097222222222134</v>
      </c>
      <c r="H6530" s="3">
        <v>0.68333333333333246</v>
      </c>
      <c r="I6530" s="3">
        <v>0.75277777777777644</v>
      </c>
      <c r="J6530" s="3">
        <v>0.83888888888888746</v>
      </c>
      <c r="K6530" s="3">
        <v>0.91736111111110918</v>
      </c>
      <c r="L6530" s="1048"/>
      <c r="M6530" s="3"/>
      <c r="N6530" s="14"/>
      <c r="O6530" s="28"/>
      <c r="P6530" s="3"/>
      <c r="Q6530" s="3"/>
      <c r="R6530" s="18"/>
      <c r="S6530" s="19"/>
      <c r="T6530" s="14"/>
      <c r="U6530" s="20"/>
      <c r="V6530" s="461" t="s">
        <v>29</v>
      </c>
      <c r="W6530" s="461" t="s">
        <v>30</v>
      </c>
      <c r="Z6530" s="638">
        <v>0.14791666666666659</v>
      </c>
    </row>
    <row r="6531" spans="1:26" s="751" customFormat="1" ht="24.75" customHeight="1" x14ac:dyDescent="0.15">
      <c r="A6531" s="349">
        <v>5</v>
      </c>
      <c r="B6531" s="3">
        <v>0.25902777777777775</v>
      </c>
      <c r="C6531" s="43">
        <v>0.31319444444444433</v>
      </c>
      <c r="D6531" s="3">
        <v>0.39722222222222203</v>
      </c>
      <c r="E6531" s="3">
        <v>0.4604166666666662</v>
      </c>
      <c r="F6531" s="3">
        <v>0.5499999999999996</v>
      </c>
      <c r="G6531" s="3">
        <v>0.61319444444444349</v>
      </c>
      <c r="H6531" s="3">
        <v>0.7055555555555546</v>
      </c>
      <c r="I6531" s="3">
        <v>0.7770833333333319</v>
      </c>
      <c r="J6531" s="3">
        <v>0.86111111111110961</v>
      </c>
      <c r="K6531" s="3">
        <v>0.94097222222222032</v>
      </c>
      <c r="L6531" s="1048"/>
      <c r="M6531" s="3"/>
      <c r="N6531" s="14"/>
      <c r="O6531" s="28"/>
      <c r="P6531" s="3"/>
      <c r="Q6531" s="3"/>
      <c r="R6531" s="18"/>
      <c r="S6531" s="19"/>
      <c r="T6531" s="14"/>
      <c r="U6531" s="20"/>
      <c r="V6531" s="461" t="s">
        <v>27</v>
      </c>
      <c r="W6531" s="461" t="s">
        <v>28</v>
      </c>
      <c r="Z6531" s="638">
        <v>0.1534722222222219</v>
      </c>
    </row>
    <row r="6532" spans="1:26" s="751" customFormat="1" ht="24.75" customHeight="1" x14ac:dyDescent="0.15">
      <c r="A6532" s="349" t="s">
        <v>349</v>
      </c>
      <c r="B6532" s="3">
        <v>0.27499999999999997</v>
      </c>
      <c r="C6532" s="43">
        <v>0.33402777777777765</v>
      </c>
      <c r="D6532" s="3">
        <v>0.41805555555555535</v>
      </c>
      <c r="E6532" s="3">
        <v>0.48124999999999951</v>
      </c>
      <c r="F6532" s="3">
        <v>0.57222222222222174</v>
      </c>
      <c r="G6532" s="3">
        <v>0.63541666666666563</v>
      </c>
      <c r="H6532" s="3">
        <v>0.72777777777777675</v>
      </c>
      <c r="I6532" s="3">
        <v>0.80138888888888737</v>
      </c>
      <c r="J6532" s="3">
        <v>0.88194444444444287</v>
      </c>
      <c r="K6532" s="3"/>
      <c r="L6532" s="1048"/>
      <c r="M6532" s="3"/>
      <c r="N6532" s="28"/>
      <c r="O6532" s="28"/>
      <c r="P6532" s="3"/>
      <c r="Q6532" s="3"/>
      <c r="R6532" s="18"/>
      <c r="S6532" s="19"/>
      <c r="T6532" s="14"/>
      <c r="U6532" s="20"/>
      <c r="V6532" s="534"/>
      <c r="W6532" s="534"/>
    </row>
    <row r="6533" spans="1:26" s="751" customFormat="1" ht="24.75" customHeight="1" x14ac:dyDescent="0.15">
      <c r="A6533" s="349">
        <v>7</v>
      </c>
      <c r="B6533" s="3">
        <v>0.29097222222222219</v>
      </c>
      <c r="C6533" s="3">
        <v>0.35694444444444423</v>
      </c>
      <c r="D6533" s="3">
        <v>0.43888888888888866</v>
      </c>
      <c r="E6533" s="3">
        <v>0.50208333333333277</v>
      </c>
      <c r="F6533" s="3">
        <v>0.59444444444444389</v>
      </c>
      <c r="G6533" s="3">
        <v>0.65763888888888777</v>
      </c>
      <c r="H6533" s="3">
        <v>0.74999999999999889</v>
      </c>
      <c r="I6533" s="3">
        <v>0.82569444444444284</v>
      </c>
      <c r="J6533" s="3">
        <v>0.90277777777777612</v>
      </c>
      <c r="K6533" s="480"/>
      <c r="L6533" s="480"/>
      <c r="M6533" s="480"/>
      <c r="N6533" s="480"/>
      <c r="O6533" s="480"/>
      <c r="P6533" s="3"/>
      <c r="Q6533" s="3"/>
      <c r="R6533" s="18"/>
      <c r="S6533" s="19"/>
      <c r="T6533" s="14"/>
      <c r="U6533" s="20"/>
      <c r="V6533" s="61">
        <v>2.2222222222222254E-2</v>
      </c>
      <c r="W6533" s="638">
        <v>2.4305555555555469E-2</v>
      </c>
    </row>
    <row r="6534" spans="1:26" s="751" customFormat="1" ht="24.75" customHeight="1" x14ac:dyDescent="0.15">
      <c r="A6534" s="349">
        <v>8</v>
      </c>
      <c r="B6534" s="3"/>
      <c r="C6534" s="3"/>
      <c r="D6534" s="480"/>
      <c r="E6534" s="480"/>
      <c r="F6534" s="480"/>
      <c r="G6534" s="480"/>
      <c r="H6534" s="480"/>
      <c r="I6534" s="480"/>
      <c r="J6534" s="480"/>
      <c r="K6534" s="480"/>
      <c r="L6534" s="480"/>
      <c r="M6534" s="480"/>
      <c r="N6534" s="480"/>
      <c r="O6534" s="480"/>
      <c r="P6534" s="3"/>
      <c r="Q6534" s="3"/>
      <c r="R6534" s="18"/>
      <c r="S6534" s="19"/>
      <c r="T6534" s="14"/>
      <c r="U6534" s="20"/>
      <c r="V6534" s="61">
        <v>2.2222222222222143E-2</v>
      </c>
      <c r="W6534" s="638">
        <v>2.4305555555555469E-2</v>
      </c>
    </row>
    <row r="6535" spans="1:26" s="751" customFormat="1" ht="24.75" customHeight="1" x14ac:dyDescent="0.15">
      <c r="A6535" s="349">
        <v>9</v>
      </c>
      <c r="B6535" s="470"/>
      <c r="C6535" s="480"/>
      <c r="D6535" s="480"/>
      <c r="E6535" s="480"/>
      <c r="F6535" s="480"/>
      <c r="G6535" s="480"/>
      <c r="H6535" s="480"/>
      <c r="I6535" s="480"/>
      <c r="J6535" s="480"/>
      <c r="K6535" s="480"/>
      <c r="L6535" s="480"/>
      <c r="M6535" s="480"/>
      <c r="N6535" s="480"/>
      <c r="O6535" s="480"/>
      <c r="P6535" s="3"/>
      <c r="Q6535" s="3"/>
      <c r="R6535" s="18"/>
      <c r="S6535" s="19"/>
      <c r="T6535" s="14"/>
      <c r="U6535" s="20"/>
      <c r="V6535" s="61">
        <v>2.2222222222222143E-2</v>
      </c>
      <c r="W6535" s="638">
        <v>2.3611111111111138E-2</v>
      </c>
    </row>
    <row r="6536" spans="1:26" s="751" customFormat="1" ht="24.75" customHeight="1" x14ac:dyDescent="0.15">
      <c r="A6536" s="349">
        <v>10</v>
      </c>
      <c r="B6536" s="480"/>
      <c r="C6536" s="480"/>
      <c r="D6536" s="480"/>
      <c r="E6536" s="480"/>
      <c r="F6536" s="480"/>
      <c r="G6536" s="480"/>
      <c r="H6536" s="480"/>
      <c r="I6536" s="480"/>
      <c r="J6536" s="480"/>
      <c r="K6536" s="480"/>
      <c r="L6536" s="480"/>
      <c r="M6536" s="480"/>
      <c r="N6536" s="480"/>
      <c r="O6536" s="480"/>
      <c r="P6536" s="3"/>
      <c r="Q6536" s="3"/>
      <c r="R6536" s="18"/>
      <c r="S6536" s="19"/>
      <c r="T6536" s="14"/>
      <c r="U6536" s="20"/>
      <c r="V6536" s="61">
        <v>2.2222222222222143E-2</v>
      </c>
      <c r="W6536" s="638"/>
    </row>
    <row r="6537" spans="1:26" s="751" customFormat="1" ht="24.75" customHeight="1" x14ac:dyDescent="0.15">
      <c r="A6537" s="349">
        <v>11</v>
      </c>
      <c r="B6537" s="474"/>
      <c r="C6537" s="474"/>
      <c r="D6537" s="474"/>
      <c r="E6537" s="474"/>
      <c r="F6537" s="474"/>
      <c r="G6537" s="474"/>
      <c r="H6537" s="474"/>
      <c r="I6537" s="474"/>
      <c r="J6537" s="474"/>
      <c r="K6537" s="474"/>
      <c r="L6537" s="474"/>
      <c r="M6537" s="474"/>
      <c r="N6537" s="474"/>
      <c r="O6537" s="474"/>
      <c r="P6537" s="3"/>
      <c r="Q6537" s="3"/>
      <c r="R6537" s="18"/>
      <c r="S6537" s="19"/>
      <c r="T6537" s="14"/>
      <c r="U6537" s="20"/>
      <c r="V6537" s="61"/>
      <c r="W6537" s="61"/>
    </row>
    <row r="6538" spans="1:26" s="751" customFormat="1" ht="24.75" customHeight="1" x14ac:dyDescent="0.15">
      <c r="A6538" s="349">
        <v>12</v>
      </c>
      <c r="B6538" s="1038"/>
      <c r="C6538" s="1038"/>
      <c r="D6538" s="1038"/>
      <c r="E6538" s="1038"/>
      <c r="F6538" s="1038"/>
      <c r="G6538" s="1038"/>
      <c r="H6538" s="1038"/>
      <c r="I6538" s="1038"/>
      <c r="J6538" s="1038"/>
      <c r="K6538" s="1038"/>
      <c r="L6538" s="1038"/>
      <c r="M6538" s="1038"/>
      <c r="N6538" s="1038"/>
      <c r="O6538" s="1038"/>
      <c r="P6538" s="3"/>
      <c r="Q6538" s="3"/>
      <c r="R6538" s="18"/>
      <c r="S6538" s="19"/>
      <c r="T6538" s="14"/>
      <c r="U6538" s="20"/>
      <c r="V6538" s="61"/>
      <c r="W6538" s="61"/>
      <c r="Z6538" s="104"/>
    </row>
    <row r="6539" spans="1:26" s="751" customFormat="1" ht="24.75" customHeight="1" x14ac:dyDescent="0.15">
      <c r="A6539" s="349">
        <v>13</v>
      </c>
      <c r="B6539" s="480"/>
      <c r="C6539" s="480"/>
      <c r="D6539" s="480"/>
      <c r="E6539" s="480"/>
      <c r="F6539" s="480"/>
      <c r="G6539" s="480"/>
      <c r="H6539" s="480"/>
      <c r="I6539" s="480"/>
      <c r="J6539" s="480"/>
      <c r="K6539" s="480"/>
      <c r="L6539" s="480"/>
      <c r="M6539" s="480"/>
      <c r="N6539" s="480"/>
      <c r="O6539" s="480"/>
      <c r="P6539" s="3"/>
      <c r="Q6539" s="3"/>
      <c r="R6539" s="18"/>
      <c r="S6539" s="19"/>
      <c r="T6539" s="14"/>
      <c r="U6539" s="20"/>
      <c r="V6539" s="61"/>
      <c r="W6539" s="61"/>
      <c r="Z6539" s="104"/>
    </row>
    <row r="6540" spans="1:26" s="751" customFormat="1" ht="24.75" customHeight="1" x14ac:dyDescent="0.15">
      <c r="A6540" s="349">
        <v>14</v>
      </c>
      <c r="B6540" s="480"/>
      <c r="C6540" s="480"/>
      <c r="D6540" s="480"/>
      <c r="E6540" s="480"/>
      <c r="F6540" s="480"/>
      <c r="G6540" s="480"/>
      <c r="H6540" s="480"/>
      <c r="I6540" s="480"/>
      <c r="J6540" s="480"/>
      <c r="K6540" s="480"/>
      <c r="L6540" s="480"/>
      <c r="M6540" s="480"/>
      <c r="N6540" s="480"/>
      <c r="O6540" s="480"/>
      <c r="P6540" s="3"/>
      <c r="Q6540" s="3"/>
      <c r="R6540" s="18"/>
      <c r="S6540" s="19"/>
      <c r="T6540" s="14"/>
      <c r="U6540" s="20"/>
      <c r="V6540" s="61"/>
      <c r="W6540" s="61"/>
      <c r="Z6540" s="104"/>
    </row>
    <row r="6541" spans="1:26" s="751" customFormat="1" ht="24.75" customHeight="1" x14ac:dyDescent="0.15">
      <c r="A6541" s="349">
        <v>15</v>
      </c>
      <c r="B6541" s="480"/>
      <c r="C6541" s="480"/>
      <c r="D6541" s="480"/>
      <c r="E6541" s="480"/>
      <c r="F6541" s="480"/>
      <c r="G6541" s="480"/>
      <c r="H6541" s="480"/>
      <c r="I6541" s="480"/>
      <c r="J6541" s="480"/>
      <c r="K6541" s="480"/>
      <c r="L6541" s="480"/>
      <c r="M6541" s="480"/>
      <c r="N6541" s="480"/>
      <c r="O6541" s="480"/>
      <c r="P6541" s="3"/>
      <c r="Q6541" s="3"/>
      <c r="R6541" s="18"/>
      <c r="S6541" s="19"/>
      <c r="T6541" s="14"/>
      <c r="U6541" s="20"/>
      <c r="V6541" s="61"/>
      <c r="W6541" s="61"/>
      <c r="Z6541" s="104"/>
    </row>
    <row r="6542" spans="1:26" s="751" customFormat="1" ht="24.75" customHeight="1" x14ac:dyDescent="0.15">
      <c r="A6542" s="349">
        <v>16</v>
      </c>
      <c r="B6542" s="480"/>
      <c r="C6542" s="480"/>
      <c r="D6542" s="480"/>
      <c r="E6542" s="480"/>
      <c r="F6542" s="480"/>
      <c r="G6542" s="480"/>
      <c r="H6542" s="480"/>
      <c r="I6542" s="480"/>
      <c r="J6542" s="480"/>
      <c r="K6542" s="480"/>
      <c r="L6542" s="480"/>
      <c r="M6542" s="480"/>
      <c r="N6542" s="480"/>
      <c r="O6542" s="480"/>
      <c r="P6542" s="3"/>
      <c r="Q6542" s="3"/>
      <c r="R6542" s="18"/>
      <c r="S6542" s="19"/>
      <c r="T6542" s="14"/>
      <c r="U6542" s="20"/>
      <c r="V6542" s="61"/>
      <c r="W6542" s="61"/>
      <c r="Z6542" s="104"/>
    </row>
    <row r="6543" spans="1:26" s="751" customFormat="1" ht="24.75" customHeight="1" x14ac:dyDescent="0.15">
      <c r="A6543" s="349">
        <v>17</v>
      </c>
      <c r="B6543" s="480"/>
      <c r="C6543" s="480"/>
      <c r="D6543" s="480"/>
      <c r="E6543" s="480"/>
      <c r="F6543" s="480"/>
      <c r="G6543" s="480"/>
      <c r="H6543" s="480"/>
      <c r="I6543" s="480"/>
      <c r="J6543" s="480"/>
      <c r="K6543" s="480"/>
      <c r="L6543" s="480"/>
      <c r="M6543" s="480"/>
      <c r="N6543" s="480"/>
      <c r="O6543" s="480"/>
      <c r="P6543" s="3"/>
      <c r="Q6543" s="3"/>
      <c r="R6543" s="18"/>
      <c r="S6543" s="19"/>
      <c r="T6543" s="14"/>
      <c r="U6543" s="20"/>
      <c r="V6543" s="61"/>
      <c r="W6543" s="61"/>
      <c r="Z6543" s="104"/>
    </row>
    <row r="6544" spans="1:26" s="751" customFormat="1" ht="24.75" customHeight="1" x14ac:dyDescent="0.15">
      <c r="A6544" s="349">
        <v>18</v>
      </c>
      <c r="B6544" s="480"/>
      <c r="C6544" s="480"/>
      <c r="D6544" s="480"/>
      <c r="E6544" s="480"/>
      <c r="F6544" s="480"/>
      <c r="G6544" s="480"/>
      <c r="H6544" s="480"/>
      <c r="I6544" s="480"/>
      <c r="J6544" s="480"/>
      <c r="K6544" s="480"/>
      <c r="L6544" s="480"/>
      <c r="M6544" s="480"/>
      <c r="N6544" s="480"/>
      <c r="O6544" s="480"/>
      <c r="P6544" s="28"/>
      <c r="Q6544" s="28"/>
      <c r="R6544" s="18"/>
      <c r="S6544" s="19"/>
      <c r="T6544" s="14"/>
      <c r="U6544" s="20"/>
      <c r="V6544" s="534"/>
      <c r="W6544" s="534"/>
      <c r="Z6544" s="104"/>
    </row>
    <row r="6545" spans="1:26" s="751" customFormat="1" ht="24.75" customHeight="1" x14ac:dyDescent="0.15">
      <c r="A6545" s="349">
        <v>19</v>
      </c>
      <c r="B6545" s="480"/>
      <c r="C6545" s="480"/>
      <c r="D6545" s="480"/>
      <c r="E6545" s="480"/>
      <c r="F6545" s="480"/>
      <c r="G6545" s="480"/>
      <c r="H6545" s="480"/>
      <c r="I6545" s="480"/>
      <c r="J6545" s="480"/>
      <c r="K6545" s="480"/>
      <c r="L6545" s="480"/>
      <c r="M6545" s="480"/>
      <c r="N6545" s="480"/>
      <c r="O6545" s="480"/>
      <c r="P6545" s="28"/>
      <c r="Q6545" s="28"/>
      <c r="R6545" s="10"/>
      <c r="S6545" s="19"/>
      <c r="T6545" s="14"/>
      <c r="U6545" s="20"/>
      <c r="V6545" s="534"/>
      <c r="W6545" s="534"/>
      <c r="Z6545" s="104"/>
    </row>
    <row r="6546" spans="1:26" s="751" customFormat="1" ht="24.75" customHeight="1" x14ac:dyDescent="0.15">
      <c r="A6546" s="349">
        <v>20</v>
      </c>
      <c r="B6546" s="480"/>
      <c r="C6546" s="480"/>
      <c r="D6546" s="480"/>
      <c r="E6546" s="480"/>
      <c r="F6546" s="480"/>
      <c r="G6546" s="480"/>
      <c r="H6546" s="480"/>
      <c r="I6546" s="480"/>
      <c r="J6546" s="480"/>
      <c r="K6546" s="480"/>
      <c r="L6546" s="480"/>
      <c r="M6546" s="480"/>
      <c r="N6546" s="480"/>
      <c r="O6546" s="480"/>
      <c r="P6546" s="3"/>
      <c r="Q6546" s="3"/>
      <c r="R6546" s="9"/>
      <c r="S6546" s="4"/>
      <c r="T6546" s="14"/>
      <c r="U6546" s="20"/>
      <c r="V6546" s="534"/>
      <c r="W6546" s="534"/>
      <c r="Z6546" s="104"/>
    </row>
    <row r="6547" spans="1:26" s="751" customFormat="1" ht="24.75" customHeight="1" x14ac:dyDescent="0.15">
      <c r="A6547" s="349">
        <v>21</v>
      </c>
      <c r="B6547" s="480"/>
      <c r="C6547" s="480"/>
      <c r="D6547" s="480"/>
      <c r="E6547" s="480"/>
      <c r="F6547" s="480"/>
      <c r="G6547" s="480"/>
      <c r="H6547" s="480"/>
      <c r="I6547" s="480"/>
      <c r="J6547" s="480"/>
      <c r="K6547" s="480"/>
      <c r="L6547" s="480"/>
      <c r="M6547" s="3"/>
      <c r="N6547" s="14"/>
      <c r="O6547" s="14"/>
      <c r="P6547" s="4"/>
      <c r="Q6547" s="4"/>
      <c r="R6547" s="4"/>
      <c r="S6547" s="4"/>
      <c r="T6547" s="14"/>
      <c r="U6547" s="20"/>
      <c r="V6547" s="534"/>
      <c r="W6547" s="534"/>
      <c r="Z6547" s="104"/>
    </row>
    <row r="6548" spans="1:26" s="751" customFormat="1" ht="24.75" customHeight="1" x14ac:dyDescent="0.15">
      <c r="A6548" s="349">
        <v>22</v>
      </c>
      <c r="B6548" s="480"/>
      <c r="C6548" s="480"/>
      <c r="D6548" s="480"/>
      <c r="E6548" s="480"/>
      <c r="F6548" s="480"/>
      <c r="G6548" s="480"/>
      <c r="H6548" s="480"/>
      <c r="I6548" s="480"/>
      <c r="J6548" s="480"/>
      <c r="K6548" s="480"/>
      <c r="L6548" s="480"/>
      <c r="M6548" s="3"/>
      <c r="N6548" s="14"/>
      <c r="O6548" s="14"/>
      <c r="P6548" s="4"/>
      <c r="Q6548" s="4"/>
      <c r="R6548" s="4"/>
      <c r="S6548" s="4"/>
      <c r="T6548" s="14"/>
      <c r="U6548" s="20"/>
      <c r="V6548" s="534"/>
      <c r="W6548" s="534"/>
      <c r="Z6548" s="104"/>
    </row>
    <row r="6549" spans="1:26" s="751" customFormat="1" ht="24.75" customHeight="1" x14ac:dyDescent="0.15">
      <c r="A6549" s="349">
        <v>23</v>
      </c>
      <c r="B6549" s="536"/>
      <c r="C6549" s="536"/>
      <c r="D6549" s="536"/>
      <c r="E6549" s="536"/>
      <c r="F6549" s="536"/>
      <c r="G6549" s="536"/>
      <c r="H6549" s="536"/>
      <c r="I6549" s="536"/>
      <c r="J6549" s="536"/>
      <c r="K6549" s="536"/>
      <c r="L6549" s="536"/>
      <c r="M6549" s="537"/>
      <c r="N6549" s="14"/>
      <c r="O6549" s="4"/>
      <c r="P6549" s="4"/>
      <c r="Q6549" s="4"/>
      <c r="R6549" s="4"/>
      <c r="S6549" s="4"/>
      <c r="T6549" s="14"/>
      <c r="U6549" s="20"/>
      <c r="V6549" s="534"/>
      <c r="W6549" s="534"/>
      <c r="Z6549" s="104"/>
    </row>
    <row r="6550" spans="1:26" s="751" customFormat="1" ht="24.75" customHeight="1" x14ac:dyDescent="0.15">
      <c r="A6550" s="349">
        <v>24</v>
      </c>
      <c r="B6550" s="537"/>
      <c r="C6550" s="537"/>
      <c r="D6550" s="537"/>
      <c r="E6550" s="537"/>
      <c r="F6550" s="537"/>
      <c r="G6550" s="537"/>
      <c r="H6550" s="537"/>
      <c r="I6550" s="537"/>
      <c r="J6550" s="537"/>
      <c r="K6550" s="537"/>
      <c r="L6550" s="537"/>
      <c r="M6550" s="537"/>
      <c r="N6550" s="14"/>
      <c r="O6550" s="4"/>
      <c r="P6550" s="4"/>
      <c r="Q6550" s="4"/>
      <c r="R6550" s="4"/>
      <c r="S6550" s="4"/>
      <c r="T6550" s="14"/>
      <c r="U6550" s="20"/>
      <c r="V6550" s="534"/>
      <c r="W6550" s="534"/>
      <c r="Z6550" s="104"/>
    </row>
    <row r="6551" spans="1:26" s="751" customFormat="1" ht="24.75" customHeight="1" x14ac:dyDescent="0.15">
      <c r="A6551" s="8">
        <v>25</v>
      </c>
      <c r="B6551" s="4"/>
      <c r="C6551" s="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4"/>
      <c r="P6551" s="4"/>
      <c r="Q6551" s="4"/>
      <c r="R6551" s="4"/>
      <c r="S6551" s="4"/>
      <c r="T6551" s="14"/>
      <c r="U6551" s="20"/>
      <c r="V6551" s="534"/>
      <c r="W6551" s="534"/>
      <c r="Z6551" s="104"/>
    </row>
    <row r="6552" spans="1:26" s="751" customFormat="1" ht="24.75" customHeight="1" x14ac:dyDescent="0.15">
      <c r="A6552" s="8">
        <v>26</v>
      </c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14"/>
      <c r="U6552" s="20"/>
      <c r="V6552" s="534"/>
      <c r="W6552" s="534"/>
      <c r="Z6552" s="104"/>
    </row>
    <row r="6553" spans="1:26" s="751" customFormat="1" ht="24.75" customHeight="1" x14ac:dyDescent="0.15">
      <c r="A6553" s="8">
        <v>27</v>
      </c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14"/>
      <c r="U6553" s="20"/>
      <c r="V6553" s="534"/>
      <c r="W6553" s="534"/>
      <c r="Z6553" s="104"/>
    </row>
    <row r="6554" spans="1:26" s="751" customFormat="1" ht="24.75" customHeight="1" x14ac:dyDescent="0.15">
      <c r="A6554" s="8">
        <v>28</v>
      </c>
      <c r="B6554" s="4"/>
      <c r="C6554" s="4"/>
      <c r="D6554" s="4"/>
      <c r="E6554" s="4"/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14"/>
      <c r="U6554" s="20"/>
      <c r="V6554" s="534"/>
      <c r="W6554" s="534"/>
      <c r="Z6554" s="104"/>
    </row>
    <row r="6555" spans="1:26" s="751" customFormat="1" ht="24.75" customHeight="1" x14ac:dyDescent="0.15">
      <c r="A6555" s="8">
        <v>29</v>
      </c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14"/>
      <c r="U6555" s="20"/>
      <c r="V6555" s="534"/>
      <c r="W6555" s="534"/>
      <c r="Z6555" s="104"/>
    </row>
    <row r="6556" spans="1:26" s="751" customFormat="1" ht="24.75" customHeight="1" x14ac:dyDescent="0.15">
      <c r="A6556" s="8">
        <v>30</v>
      </c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  <c r="M6556" s="4"/>
      <c r="N6556" s="45"/>
      <c r="O6556" s="45"/>
      <c r="P6556" s="45"/>
      <c r="Q6556" s="45"/>
      <c r="R6556" s="45"/>
      <c r="S6556" s="45"/>
      <c r="T6556" s="46"/>
      <c r="U6556" s="47"/>
      <c r="V6556" s="534"/>
      <c r="W6556" s="534"/>
      <c r="Z6556" s="104"/>
    </row>
    <row r="6557" spans="1:26" s="751" customFormat="1" ht="24.75" customHeight="1" x14ac:dyDescent="0.15">
      <c r="A6557" s="995">
        <v>31</v>
      </c>
      <c r="B6557" s="538"/>
      <c r="C6557" s="538"/>
      <c r="D6557" s="538"/>
      <c r="E6557" s="538"/>
      <c r="F6557" s="538"/>
      <c r="G6557" s="538"/>
      <c r="H6557" s="538"/>
      <c r="I6557" s="538"/>
      <c r="J6557" s="538"/>
      <c r="K6557" s="538"/>
      <c r="L6557" s="538"/>
      <c r="M6557" s="538"/>
      <c r="N6557" s="45"/>
      <c r="O6557" s="45"/>
      <c r="P6557" s="45"/>
      <c r="Q6557" s="45"/>
      <c r="R6557" s="45"/>
      <c r="S6557" s="45"/>
      <c r="T6557" s="46"/>
      <c r="U6557" s="47"/>
      <c r="V6557" s="534"/>
      <c r="W6557" s="534"/>
      <c r="Z6557" s="104"/>
    </row>
    <row r="6558" spans="1:26" s="751" customFormat="1" ht="24.75" customHeight="1" x14ac:dyDescent="0.15">
      <c r="A6558" s="27">
        <v>32</v>
      </c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14"/>
      <c r="U6558" s="20"/>
      <c r="V6558" s="534"/>
      <c r="W6558" s="534"/>
      <c r="Z6558" s="104"/>
    </row>
    <row r="6559" spans="1:26" s="751" customFormat="1" ht="24.75" customHeight="1" thickBot="1" x14ac:dyDescent="0.2">
      <c r="A6559" s="995">
        <v>33</v>
      </c>
      <c r="B6559" s="45"/>
      <c r="C6559" s="45"/>
      <c r="D6559" s="45"/>
      <c r="E6559" s="45"/>
      <c r="F6559" s="45"/>
      <c r="G6559" s="45"/>
      <c r="H6559" s="45"/>
      <c r="I6559" s="45"/>
      <c r="J6559" s="45"/>
      <c r="K6559" s="45"/>
      <c r="L6559" s="45"/>
      <c r="M6559" s="45"/>
      <c r="N6559" s="45"/>
      <c r="O6559" s="45"/>
      <c r="P6559" s="45"/>
      <c r="Q6559" s="45"/>
      <c r="R6559" s="45"/>
      <c r="S6559" s="45"/>
      <c r="T6559" s="46"/>
      <c r="U6559" s="47"/>
      <c r="V6559" s="534"/>
      <c r="W6559" s="534"/>
      <c r="Z6559" s="104"/>
    </row>
    <row r="6560" spans="1:26" s="751" customFormat="1" ht="20.100000000000001" customHeight="1" thickBot="1" x14ac:dyDescent="0.2">
      <c r="A6560" s="1469" t="s">
        <v>4</v>
      </c>
      <c r="B6560" s="1470"/>
      <c r="C6560" s="1564" t="s">
        <v>1761</v>
      </c>
      <c r="D6560" s="1564"/>
      <c r="E6560" s="1564"/>
      <c r="F6560" s="1565"/>
      <c r="G6560" s="584"/>
      <c r="H6560" s="601"/>
      <c r="I6560" s="601"/>
      <c r="J6560" s="601"/>
      <c r="K6560" s="601"/>
      <c r="L6560" s="601"/>
      <c r="M6560" s="601"/>
      <c r="N6560" s="1474"/>
      <c r="O6560" s="1474"/>
      <c r="P6560" s="1474"/>
      <c r="Q6560" s="1474"/>
      <c r="R6560" s="1474"/>
      <c r="S6560" s="1474"/>
      <c r="T6560" s="1474"/>
      <c r="U6560" s="1475"/>
      <c r="V6560" s="534"/>
      <c r="W6560" s="534"/>
      <c r="Z6560" s="104"/>
    </row>
    <row r="6561" spans="1:27" s="751" customFormat="1" ht="31.5" customHeight="1" thickBot="1" x14ac:dyDescent="0.2">
      <c r="A6561" s="1602" t="s">
        <v>688</v>
      </c>
      <c r="B6561" s="1603"/>
      <c r="C6561" s="1603"/>
      <c r="D6561" s="1603"/>
      <c r="E6561" s="1604"/>
      <c r="F6561" s="1" t="s">
        <v>1766</v>
      </c>
      <c r="G6561" s="1"/>
      <c r="H6561" s="1479" t="s">
        <v>149</v>
      </c>
      <c r="I6561" s="1480"/>
      <c r="J6561" s="1480"/>
      <c r="K6561" s="5" t="s">
        <v>135</v>
      </c>
      <c r="L6561" s="1457" t="s">
        <v>149</v>
      </c>
      <c r="M6561" s="1457"/>
      <c r="N6561" s="1458"/>
      <c r="O6561" s="1"/>
      <c r="P6561" s="6"/>
      <c r="Q6561" s="6"/>
      <c r="R6561" s="6"/>
      <c r="S6561" s="1"/>
      <c r="T6561" s="1669" t="s">
        <v>134</v>
      </c>
      <c r="U6561" s="1670"/>
      <c r="V6561" s="379">
        <f>V6563/V6568</f>
        <v>2.5049603174603176E-2</v>
      </c>
      <c r="W6561" s="379">
        <f>W6563/W6568</f>
        <v>2.2461685823754785E-2</v>
      </c>
      <c r="X6561" s="379">
        <f>AVERAGE(V6561,W6561)</f>
        <v>2.3755644499178982E-2</v>
      </c>
      <c r="Y6561" s="380" t="s">
        <v>136</v>
      </c>
      <c r="Z6561" s="381">
        <f>ROUND(X6561*1440,0)/1440</f>
        <v>2.361111111111111E-2</v>
      </c>
    </row>
    <row r="6562" spans="1:27" s="751" customFormat="1" ht="9" customHeight="1" thickBot="1" x14ac:dyDescent="0.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534"/>
      <c r="U6562" s="534"/>
      <c r="V6562" s="34">
        <v>0.24305555555555555</v>
      </c>
      <c r="W6562" s="379">
        <f>C6567</f>
        <v>0.23958333333333334</v>
      </c>
      <c r="X6562" s="1"/>
      <c r="Y6562" s="1"/>
      <c r="Z6562" s="13"/>
    </row>
    <row r="6563" spans="1:27" s="751" customFormat="1" ht="20.100000000000001" customHeight="1" thickBot="1" x14ac:dyDescent="0.2">
      <c r="A6563" s="1495" t="s">
        <v>137</v>
      </c>
      <c r="B6563" s="1483"/>
      <c r="C6563" s="1450" t="s">
        <v>2</v>
      </c>
      <c r="D6563" s="1451"/>
      <c r="E6563" s="1452"/>
      <c r="F6563" s="1453"/>
      <c r="G6563" s="1454"/>
      <c r="H6563" s="1454"/>
      <c r="I6563" s="1454"/>
      <c r="J6563" s="1454"/>
      <c r="K6563" s="1"/>
      <c r="L6563" s="1"/>
      <c r="M6563" s="1"/>
      <c r="N6563" s="1463" t="s">
        <v>3</v>
      </c>
      <c r="O6563" s="1464"/>
      <c r="P6563" s="1503">
        <f>Z6561</f>
        <v>2.361111111111111E-2</v>
      </c>
      <c r="Q6563" s="1504"/>
      <c r="R6563" s="1"/>
      <c r="S6563" s="7" t="s">
        <v>139</v>
      </c>
      <c r="T6563" s="1526">
        <v>5.9722222222222225E-2</v>
      </c>
      <c r="U6563" s="1527"/>
      <c r="V6563" s="379">
        <f>V6564-V6562</f>
        <v>0.70138888888888895</v>
      </c>
      <c r="W6563" s="379">
        <f>W6564-W6562</f>
        <v>0.6513888888888888</v>
      </c>
      <c r="X6563" s="1"/>
      <c r="Y6563" s="1"/>
      <c r="Z6563" s="13"/>
    </row>
    <row r="6564" spans="1:27" s="751" customFormat="1" ht="9" customHeight="1" thickBot="1" x14ac:dyDescent="0.2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534"/>
      <c r="U6564" s="534"/>
      <c r="V6564" s="379">
        <f>L6567</f>
        <v>0.94444444444444453</v>
      </c>
      <c r="W6564" s="379">
        <f>K6569</f>
        <v>0.89097222222222217</v>
      </c>
      <c r="X6564" s="1"/>
      <c r="Y6564" s="1"/>
      <c r="Z6564" s="13"/>
    </row>
    <row r="6565" spans="1:27" s="751" customFormat="1" ht="20.100000000000001" customHeight="1" x14ac:dyDescent="0.15">
      <c r="A6565" s="1499" t="s">
        <v>140</v>
      </c>
      <c r="B6565" s="1494">
        <v>1</v>
      </c>
      <c r="C6565" s="1494"/>
      <c r="D6565" s="1494">
        <v>2</v>
      </c>
      <c r="E6565" s="1494"/>
      <c r="F6565" s="1494">
        <v>3</v>
      </c>
      <c r="G6565" s="1494"/>
      <c r="H6565" s="1494">
        <v>4</v>
      </c>
      <c r="I6565" s="1494"/>
      <c r="J6565" s="1494">
        <v>5</v>
      </c>
      <c r="K6565" s="1494"/>
      <c r="L6565" s="1494">
        <v>6</v>
      </c>
      <c r="M6565" s="1494"/>
      <c r="N6565" s="1494">
        <v>7</v>
      </c>
      <c r="O6565" s="1494"/>
      <c r="P6565" s="1494">
        <v>8</v>
      </c>
      <c r="Q6565" s="1494"/>
      <c r="R6565" s="1494">
        <v>9</v>
      </c>
      <c r="S6565" s="1494"/>
      <c r="T6565" s="1501">
        <v>10</v>
      </c>
      <c r="U6565" s="1502"/>
      <c r="V6565" s="1"/>
      <c r="W6565" s="1"/>
      <c r="X6565" s="1"/>
      <c r="Y6565" s="1"/>
      <c r="Z6565" s="13"/>
    </row>
    <row r="6566" spans="1:27" s="751" customFormat="1" ht="20.100000000000001" customHeight="1" x14ac:dyDescent="0.15">
      <c r="A6566" s="1500"/>
      <c r="B6566" s="1083" t="s">
        <v>1581</v>
      </c>
      <c r="C6566" s="1083" t="s">
        <v>689</v>
      </c>
      <c r="D6566" s="1083" t="s">
        <v>1581</v>
      </c>
      <c r="E6566" s="1083" t="s">
        <v>689</v>
      </c>
      <c r="F6566" s="1083" t="s">
        <v>1581</v>
      </c>
      <c r="G6566" s="1083" t="s">
        <v>689</v>
      </c>
      <c r="H6566" s="1083" t="s">
        <v>1581</v>
      </c>
      <c r="I6566" s="1083" t="s">
        <v>689</v>
      </c>
      <c r="J6566" s="1083" t="s">
        <v>1581</v>
      </c>
      <c r="K6566" s="1083" t="s">
        <v>689</v>
      </c>
      <c r="L6566" s="1083" t="s">
        <v>1581</v>
      </c>
      <c r="M6566" s="9"/>
      <c r="N6566" s="9"/>
      <c r="O6566" s="9"/>
      <c r="P6566" s="9"/>
      <c r="Q6566" s="9"/>
      <c r="R6566" s="9"/>
      <c r="S6566" s="9"/>
      <c r="T6566" s="10"/>
      <c r="U6566" s="16"/>
      <c r="V6566" s="1" t="s">
        <v>141</v>
      </c>
      <c r="W6566" s="382" t="s">
        <v>142</v>
      </c>
      <c r="X6566" s="1"/>
      <c r="Y6566" s="1"/>
      <c r="Z6566" s="1"/>
    </row>
    <row r="6567" spans="1:27" s="751" customFormat="1" ht="24.75" customHeight="1" x14ac:dyDescent="0.15">
      <c r="A6567" s="117">
        <v>1</v>
      </c>
      <c r="B6567" s="77"/>
      <c r="C6567" s="52">
        <v>0.23958333333333334</v>
      </c>
      <c r="D6567" s="55">
        <v>0.31111111111111112</v>
      </c>
      <c r="E6567" s="55">
        <v>0.37361111111111112</v>
      </c>
      <c r="F6567" s="55">
        <v>0.4694444444444445</v>
      </c>
      <c r="G6567" s="55">
        <v>0.53194444444444444</v>
      </c>
      <c r="H6567" s="55">
        <v>0.62569444444444444</v>
      </c>
      <c r="I6567" s="55">
        <v>0.68888888888888899</v>
      </c>
      <c r="J6567" s="55">
        <v>0.77708333333333324</v>
      </c>
      <c r="K6567" s="78">
        <v>0.84097222222222223</v>
      </c>
      <c r="L6567" s="78">
        <v>0.94444444444444453</v>
      </c>
      <c r="M6567" s="3"/>
      <c r="N6567" s="3"/>
      <c r="O6567" s="3"/>
      <c r="P6567" s="3"/>
      <c r="Q6567" s="3"/>
      <c r="R6567" s="275"/>
      <c r="S6567" s="195"/>
      <c r="T6567" s="14"/>
      <c r="U6567" s="20"/>
      <c r="V6567" s="662">
        <f>COUNTA(B6567:U6589)</f>
        <v>57</v>
      </c>
      <c r="W6567" s="634">
        <f>V6567/20/2</f>
        <v>1.425</v>
      </c>
      <c r="Z6567" s="642"/>
      <c r="AA6567" s="278"/>
    </row>
    <row r="6568" spans="1:27" s="751" customFormat="1" ht="24.75" customHeight="1" x14ac:dyDescent="0.15">
      <c r="A6568" s="117">
        <v>2</v>
      </c>
      <c r="B6568" s="77"/>
      <c r="C6568" s="40">
        <v>0.26111111111111113</v>
      </c>
      <c r="D6568" s="3">
        <v>0.33749999999999997</v>
      </c>
      <c r="E6568" s="3">
        <v>0.39999999999999997</v>
      </c>
      <c r="F6568" s="3">
        <v>0.49583333333333335</v>
      </c>
      <c r="G6568" s="3">
        <v>0.55833333333333335</v>
      </c>
      <c r="H6568" s="3">
        <v>0.65</v>
      </c>
      <c r="I6568" s="3">
        <v>0.71458333333333324</v>
      </c>
      <c r="J6568" s="3">
        <v>0.8041666666666667</v>
      </c>
      <c r="K6568" s="78">
        <v>0.86597222222222225</v>
      </c>
      <c r="L6568" s="78"/>
      <c r="M6568" s="3"/>
      <c r="N6568" s="3"/>
      <c r="O6568" s="3"/>
      <c r="P6568" s="3"/>
      <c r="Q6568" s="3"/>
      <c r="R6568" s="275"/>
      <c r="S6568" s="195"/>
      <c r="T6568" s="14"/>
      <c r="U6568" s="20"/>
      <c r="V6568" s="335">
        <f>COUNTA(B6567:B6598,D6567:D6598,F6567:F6598,H6567:H6598,J6567:J6598,L6567:L6598,N6567:N6598,P6567:P6598,R6567:R6598,T6567:T6598)</f>
        <v>28</v>
      </c>
      <c r="W6568" s="23">
        <f>COUNTA(C6567:C6588,E6567:E6588,G6567:G6588,I6567:I6588,K6567:K6588,M6567:M6588,O6567:O6588,Q6567:Q6588,S6567:S6588,U6567:U6588)</f>
        <v>29</v>
      </c>
      <c r="Y6568" s="667">
        <f>(V6568+W6568)/2</f>
        <v>28.5</v>
      </c>
      <c r="Z6568" s="642"/>
    </row>
    <row r="6569" spans="1:27" s="751" customFormat="1" ht="24.75" customHeight="1" x14ac:dyDescent="0.15">
      <c r="A6569" s="117" t="s">
        <v>327</v>
      </c>
      <c r="B6569" s="77"/>
      <c r="C6569" s="40">
        <v>0.28263888888888888</v>
      </c>
      <c r="D6569" s="3">
        <v>0.36388888888888887</v>
      </c>
      <c r="E6569" s="3">
        <v>0.42638888888888887</v>
      </c>
      <c r="F6569" s="3">
        <v>0.52222222222222225</v>
      </c>
      <c r="G6569" s="3">
        <v>0.58472222222222225</v>
      </c>
      <c r="H6569" s="3">
        <v>0.67499999999999993</v>
      </c>
      <c r="I6569" s="3">
        <v>0.7402777777777777</v>
      </c>
      <c r="J6569" s="3">
        <v>0.83124999999999993</v>
      </c>
      <c r="K6569" s="78">
        <v>0.89097222222222217</v>
      </c>
      <c r="L6569" s="78"/>
      <c r="M6569" s="3"/>
      <c r="N6569" s="3"/>
      <c r="O6569" s="3"/>
      <c r="P6569" s="3"/>
      <c r="Q6569" s="3"/>
      <c r="R6569" s="275"/>
      <c r="S6569" s="195"/>
      <c r="T6569" s="14"/>
      <c r="U6569" s="20"/>
      <c r="V6569" s="1" t="s">
        <v>143</v>
      </c>
      <c r="W6569" s="1" t="s">
        <v>144</v>
      </c>
      <c r="X6569" s="1"/>
      <c r="Y6569" s="1" t="s">
        <v>145</v>
      </c>
      <c r="Z6569" s="385"/>
      <c r="AA6569" s="1084">
        <f>H6569-F6569</f>
        <v>0.15277777777777768</v>
      </c>
    </row>
    <row r="6570" spans="1:27" s="751" customFormat="1" ht="24.75" customHeight="1" x14ac:dyDescent="0.15">
      <c r="A6570" s="117" t="s">
        <v>712</v>
      </c>
      <c r="B6570" s="470">
        <v>0.24305555555555555</v>
      </c>
      <c r="C6570" s="40">
        <v>0.30416666666666664</v>
      </c>
      <c r="D6570" s="3">
        <v>0.39027777777777778</v>
      </c>
      <c r="E6570" s="3">
        <v>0.45277777777777778</v>
      </c>
      <c r="F6570" s="3">
        <v>0.54861111111111105</v>
      </c>
      <c r="G6570" s="3">
        <v>0.61111111111111105</v>
      </c>
      <c r="H6570" s="3">
        <v>0.70000000000000007</v>
      </c>
      <c r="I6570" s="3">
        <v>0.76597222222222217</v>
      </c>
      <c r="J6570" s="3">
        <v>0.85763888888888884</v>
      </c>
      <c r="K6570" s="78">
        <v>0.9159722222222223</v>
      </c>
      <c r="L6570" s="78"/>
      <c r="M6570" s="3"/>
      <c r="N6570" s="3"/>
      <c r="O6570" s="3"/>
      <c r="P6570" s="3"/>
      <c r="Q6570" s="3"/>
      <c r="R6570" s="275"/>
      <c r="S6570" s="195"/>
      <c r="T6570" s="14"/>
      <c r="U6570" s="20"/>
      <c r="V6570" s="388">
        <f>J6570-J6569</f>
        <v>2.6388888888888906E-2</v>
      </c>
      <c r="W6570" s="388">
        <f>K6568-K6567</f>
        <v>2.5000000000000022E-2</v>
      </c>
      <c r="X6570" s="1"/>
      <c r="Y6570" s="1"/>
      <c r="Z6570" s="385"/>
      <c r="AA6570" s="638">
        <f>G6570-E6570</f>
        <v>0.15833333333333327</v>
      </c>
    </row>
    <row r="6571" spans="1:27" s="751" customFormat="1" ht="24.75" customHeight="1" x14ac:dyDescent="0.15">
      <c r="A6571" s="117">
        <v>5</v>
      </c>
      <c r="B6571" s="470">
        <v>0.2638888888888889</v>
      </c>
      <c r="C6571" s="3">
        <v>0.32569444444444445</v>
      </c>
      <c r="D6571" s="3">
        <v>0.41666666666666669</v>
      </c>
      <c r="E6571" s="3">
        <v>0.47916666666666669</v>
      </c>
      <c r="F6571" s="3">
        <v>0.57500000000000007</v>
      </c>
      <c r="G6571" s="3">
        <v>0.63750000000000007</v>
      </c>
      <c r="H6571" s="3">
        <v>0.72499999999999998</v>
      </c>
      <c r="I6571" s="3">
        <v>0.79166666666666663</v>
      </c>
      <c r="J6571" s="3">
        <v>0.8847222222222223</v>
      </c>
      <c r="K6571" s="3">
        <v>0.94097222222222221</v>
      </c>
      <c r="L6571" s="3"/>
      <c r="M6571" s="3"/>
      <c r="N6571" s="3"/>
      <c r="O6571" s="3"/>
      <c r="P6571" s="3"/>
      <c r="Q6571" s="3"/>
      <c r="R6571" s="275"/>
      <c r="S6571" s="195"/>
      <c r="T6571" s="14"/>
      <c r="U6571" s="20"/>
      <c r="V6571" s="388">
        <f>L6567-J6570</f>
        <v>8.6805555555555691E-2</v>
      </c>
      <c r="W6571" s="388">
        <f>K6569-K6568</f>
        <v>2.4999999999999911E-2</v>
      </c>
      <c r="X6571" s="1"/>
      <c r="Y6571" s="1"/>
      <c r="Z6571" s="385"/>
    </row>
    <row r="6572" spans="1:27" s="751" customFormat="1" ht="24.75" customHeight="1" x14ac:dyDescent="0.15">
      <c r="A6572" s="117">
        <v>6</v>
      </c>
      <c r="B6572" s="470">
        <v>0.28472222222222221</v>
      </c>
      <c r="C6572" s="3">
        <v>0.34722222222222227</v>
      </c>
      <c r="D6572" s="3">
        <v>0.44305555555555554</v>
      </c>
      <c r="E6572" s="3">
        <v>0.50555555555555554</v>
      </c>
      <c r="F6572" s="3">
        <v>0.60138888888888886</v>
      </c>
      <c r="G6572" s="3">
        <v>0.66388888888888886</v>
      </c>
      <c r="H6572" s="3">
        <v>0.75</v>
      </c>
      <c r="I6572" s="3">
        <v>0.81666666666666676</v>
      </c>
      <c r="J6572" s="3">
        <v>0.9145833333333333</v>
      </c>
      <c r="K6572" s="3"/>
      <c r="L6572" s="3"/>
      <c r="M6572" s="3"/>
      <c r="N6572" s="3"/>
      <c r="O6572" s="3"/>
      <c r="P6572" s="3"/>
      <c r="Q6572" s="3"/>
      <c r="R6572" s="275"/>
      <c r="S6572" s="195"/>
      <c r="T6572" s="14"/>
      <c r="U6572" s="20"/>
      <c r="V6572" s="388"/>
      <c r="W6572" s="388"/>
      <c r="X6572" s="1"/>
      <c r="Y6572" s="1"/>
      <c r="Z6572" s="385"/>
    </row>
    <row r="6573" spans="1:27" s="751" customFormat="1" ht="24.75" customHeight="1" x14ac:dyDescent="0.15">
      <c r="A6573" s="117">
        <v>7</v>
      </c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275"/>
      <c r="S6573" s="195"/>
      <c r="T6573" s="14"/>
      <c r="U6573" s="20"/>
      <c r="V6573" s="388"/>
      <c r="W6573" s="388"/>
      <c r="X6573" s="1"/>
      <c r="Y6573" s="1"/>
      <c r="Z6573" s="13"/>
    </row>
    <row r="6574" spans="1:27" s="751" customFormat="1" ht="24.75" customHeight="1" x14ac:dyDescent="0.15">
      <c r="A6574" s="117">
        <v>8</v>
      </c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275"/>
      <c r="S6574" s="195"/>
      <c r="T6574" s="14"/>
      <c r="U6574" s="20"/>
      <c r="V6574" s="388"/>
      <c r="W6574" s="388"/>
      <c r="X6574" s="1"/>
      <c r="Y6574" s="1"/>
      <c r="Z6574" s="385"/>
    </row>
    <row r="6575" spans="1:27" s="751" customFormat="1" ht="24.75" customHeight="1" x14ac:dyDescent="0.15">
      <c r="A6575" s="117">
        <v>9</v>
      </c>
      <c r="B6575" s="39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275"/>
      <c r="S6575" s="195"/>
      <c r="T6575" s="14"/>
      <c r="U6575" s="20"/>
      <c r="V6575" s="388"/>
      <c r="W6575" s="388"/>
      <c r="X6575" s="1"/>
      <c r="Y6575" s="1"/>
      <c r="Z6575" s="385"/>
    </row>
    <row r="6576" spans="1:27" s="751" customFormat="1" ht="24.75" customHeight="1" x14ac:dyDescent="0.15">
      <c r="A6576" s="117">
        <v>10</v>
      </c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275"/>
      <c r="S6576" s="195"/>
      <c r="T6576" s="14"/>
      <c r="U6576" s="20"/>
      <c r="V6576" s="388"/>
      <c r="W6576" s="1"/>
      <c r="X6576" s="1"/>
      <c r="Y6576" s="1"/>
      <c r="Z6576" s="385"/>
    </row>
    <row r="6577" spans="1:27" s="751" customFormat="1" ht="24.75" customHeight="1" x14ac:dyDescent="0.15">
      <c r="A6577" s="117">
        <v>11</v>
      </c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275"/>
      <c r="S6577" s="195"/>
      <c r="T6577" s="14"/>
      <c r="U6577" s="20"/>
      <c r="V6577" s="1"/>
      <c r="W6577" s="1"/>
      <c r="X6577" s="1"/>
      <c r="Y6577" s="1"/>
      <c r="Z6577" s="385"/>
    </row>
    <row r="6578" spans="1:27" s="751" customFormat="1" ht="24.75" customHeight="1" x14ac:dyDescent="0.15">
      <c r="A6578" s="117">
        <v>12</v>
      </c>
      <c r="B6578" s="39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275"/>
      <c r="S6578" s="195"/>
      <c r="T6578" s="14"/>
      <c r="U6578" s="20"/>
      <c r="V6578" s="388"/>
      <c r="W6578" s="388"/>
      <c r="X6578" s="1"/>
      <c r="Y6578" s="1"/>
      <c r="Z6578" s="385"/>
    </row>
    <row r="6579" spans="1:27" s="751" customFormat="1" ht="24.75" customHeight="1" x14ac:dyDescent="0.15">
      <c r="A6579" s="117">
        <v>13</v>
      </c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275"/>
      <c r="S6579" s="195"/>
      <c r="T6579" s="14"/>
      <c r="U6579" s="20"/>
      <c r="V6579" s="1"/>
      <c r="W6579" s="1"/>
      <c r="X6579" s="1"/>
      <c r="Y6579" s="1"/>
      <c r="Z6579" s="385"/>
      <c r="AA6579" s="278"/>
    </row>
    <row r="6580" spans="1:27" s="751" customFormat="1" ht="24.75" customHeight="1" x14ac:dyDescent="0.15">
      <c r="A6580" s="117">
        <v>14</v>
      </c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275"/>
      <c r="S6580" s="195"/>
      <c r="T6580" s="14"/>
      <c r="U6580" s="20"/>
      <c r="V6580" s="1"/>
      <c r="W6580" s="1"/>
      <c r="X6580" s="1"/>
      <c r="Y6580" s="1"/>
      <c r="Z6580" s="13"/>
    </row>
    <row r="6581" spans="1:27" s="751" customFormat="1" ht="24.75" customHeight="1" x14ac:dyDescent="0.15">
      <c r="A6581" s="117">
        <v>15</v>
      </c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275"/>
      <c r="S6581" s="195"/>
      <c r="T6581" s="14"/>
      <c r="U6581" s="20"/>
      <c r="V6581" s="1"/>
      <c r="W6581" s="1"/>
      <c r="X6581" s="1"/>
      <c r="Y6581" s="1"/>
      <c r="Z6581" s="13"/>
    </row>
    <row r="6582" spans="1:27" s="751" customFormat="1" ht="24.75" customHeight="1" x14ac:dyDescent="0.15">
      <c r="A6582" s="117">
        <v>16</v>
      </c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275"/>
      <c r="S6582" s="195"/>
      <c r="T6582" s="14"/>
      <c r="U6582" s="20"/>
      <c r="V6582" s="1"/>
      <c r="W6582" s="1"/>
      <c r="X6582" s="1"/>
      <c r="Y6582" s="1"/>
      <c r="Z6582" s="13"/>
    </row>
    <row r="6583" spans="1:27" s="751" customFormat="1" ht="24.75" customHeight="1" x14ac:dyDescent="0.15">
      <c r="A6583" s="117">
        <v>17</v>
      </c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275"/>
      <c r="S6583" s="195"/>
      <c r="T6583" s="14"/>
      <c r="U6583" s="20"/>
      <c r="V6583" s="1"/>
      <c r="W6583" s="1"/>
      <c r="X6583" s="1"/>
      <c r="Y6583" s="1"/>
      <c r="Z6583" s="13"/>
    </row>
    <row r="6584" spans="1:27" s="751" customFormat="1" ht="24.75" customHeight="1" x14ac:dyDescent="0.15">
      <c r="A6584" s="117">
        <v>18</v>
      </c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275"/>
      <c r="S6584" s="195"/>
      <c r="T6584" s="14"/>
      <c r="U6584" s="20"/>
      <c r="V6584" s="1"/>
      <c r="W6584" s="1"/>
      <c r="X6584" s="1"/>
      <c r="Y6584" s="1"/>
      <c r="Z6584" s="13"/>
    </row>
    <row r="6585" spans="1:27" s="751" customFormat="1" ht="24.75" customHeight="1" x14ac:dyDescent="0.15">
      <c r="A6585" s="117">
        <v>19</v>
      </c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9"/>
      <c r="S6585" s="195"/>
      <c r="T6585" s="14"/>
      <c r="U6585" s="20"/>
      <c r="V6585" s="1"/>
      <c r="W6585" s="1"/>
      <c r="X6585" s="1"/>
      <c r="Y6585" s="1"/>
      <c r="Z6585" s="13"/>
    </row>
    <row r="6586" spans="1:27" s="751" customFormat="1" ht="24.75" customHeight="1" x14ac:dyDescent="0.15">
      <c r="A6586" s="117">
        <v>20</v>
      </c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9"/>
      <c r="S6586" s="4"/>
      <c r="T6586" s="14"/>
      <c r="U6586" s="20"/>
      <c r="V6586" s="1"/>
      <c r="W6586" s="1"/>
      <c r="X6586" s="1"/>
      <c r="Y6586" s="1"/>
      <c r="Z6586" s="13"/>
    </row>
    <row r="6587" spans="1:27" s="751" customFormat="1" ht="24.75" customHeight="1" x14ac:dyDescent="0.15">
      <c r="A6587" s="8">
        <v>21</v>
      </c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14"/>
      <c r="U6587" s="20"/>
      <c r="V6587" s="1"/>
      <c r="W6587" s="1"/>
      <c r="X6587" s="1"/>
      <c r="Y6587" s="1"/>
      <c r="Z6587" s="392"/>
    </row>
    <row r="6588" spans="1:27" s="751" customFormat="1" ht="24.75" customHeight="1" x14ac:dyDescent="0.15">
      <c r="A6588" s="8">
        <v>22</v>
      </c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14"/>
      <c r="U6588" s="20"/>
      <c r="V6588" s="1"/>
      <c r="W6588" s="1"/>
      <c r="X6588" s="1"/>
      <c r="Y6588" s="1"/>
      <c r="Z6588" s="13"/>
    </row>
    <row r="6589" spans="1:27" s="751" customFormat="1" ht="24.75" customHeight="1" x14ac:dyDescent="0.15">
      <c r="A6589" s="8">
        <v>23</v>
      </c>
      <c r="B6589" s="4"/>
      <c r="C6589" s="4"/>
      <c r="D6589" s="4"/>
      <c r="E6589" s="4"/>
      <c r="F6589" s="4"/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14"/>
      <c r="U6589" s="20"/>
      <c r="V6589" s="1"/>
      <c r="W6589" s="1"/>
      <c r="X6589" s="1"/>
      <c r="Y6589" s="1"/>
      <c r="Z6589" s="13"/>
    </row>
    <row r="6590" spans="1:27" s="751" customFormat="1" ht="24.75" customHeight="1" x14ac:dyDescent="0.15">
      <c r="A6590" s="8">
        <v>24</v>
      </c>
      <c r="B6590" s="4"/>
      <c r="C6590" s="4"/>
      <c r="D6590" s="4"/>
      <c r="E6590" s="4"/>
      <c r="F6590" s="4"/>
      <c r="G6590" s="4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14"/>
      <c r="U6590" s="20"/>
      <c r="V6590" s="1"/>
      <c r="W6590" s="1"/>
      <c r="X6590" s="1"/>
      <c r="Y6590" s="1"/>
      <c r="Z6590" s="13"/>
    </row>
    <row r="6591" spans="1:27" s="751" customFormat="1" ht="24.75" customHeight="1" x14ac:dyDescent="0.15">
      <c r="A6591" s="8">
        <v>25</v>
      </c>
      <c r="B6591" s="4"/>
      <c r="C6591" s="4"/>
      <c r="D6591" s="4"/>
      <c r="E6591" s="4"/>
      <c r="F6591" s="4"/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14"/>
      <c r="U6591" s="20"/>
      <c r="V6591" s="1"/>
      <c r="W6591" s="1"/>
      <c r="X6591" s="1"/>
      <c r="Y6591" s="1"/>
      <c r="Z6591" s="13"/>
    </row>
    <row r="6592" spans="1:27" s="751" customFormat="1" ht="24.75" customHeight="1" x14ac:dyDescent="0.15">
      <c r="A6592" s="8">
        <v>26</v>
      </c>
      <c r="B6592" s="4"/>
      <c r="C6592" s="4"/>
      <c r="D6592" s="4"/>
      <c r="E6592" s="4"/>
      <c r="F6592" s="4"/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14"/>
      <c r="U6592" s="20"/>
      <c r="V6592" s="1"/>
      <c r="W6592" s="1"/>
      <c r="X6592" s="1"/>
      <c r="Y6592" s="1"/>
      <c r="Z6592" s="13"/>
    </row>
    <row r="6593" spans="1:27" s="751" customFormat="1" ht="24.75" customHeight="1" x14ac:dyDescent="0.15">
      <c r="A6593" s="8">
        <v>27</v>
      </c>
      <c r="B6593" s="4"/>
      <c r="C6593" s="4"/>
      <c r="D6593" s="4"/>
      <c r="E6593" s="4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14"/>
      <c r="U6593" s="20"/>
      <c r="V6593" s="1"/>
      <c r="W6593" s="1"/>
      <c r="X6593" s="1"/>
      <c r="Y6593" s="1"/>
      <c r="Z6593" s="13"/>
    </row>
    <row r="6594" spans="1:27" s="751" customFormat="1" ht="24.75" customHeight="1" x14ac:dyDescent="0.15">
      <c r="A6594" s="8">
        <v>28</v>
      </c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14"/>
      <c r="U6594" s="20"/>
      <c r="V6594" s="1"/>
      <c r="W6594" s="1"/>
      <c r="X6594" s="1"/>
      <c r="Y6594" s="1"/>
      <c r="Z6594" s="13"/>
    </row>
    <row r="6595" spans="1:27" s="751" customFormat="1" ht="24.75" customHeight="1" x14ac:dyDescent="0.15">
      <c r="A6595" s="8">
        <v>29</v>
      </c>
      <c r="B6595" s="4"/>
      <c r="C6595" s="4"/>
      <c r="D6595" s="4"/>
      <c r="E6595" s="4"/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14"/>
      <c r="U6595" s="20"/>
      <c r="V6595" s="1"/>
      <c r="W6595" s="1"/>
      <c r="X6595" s="1"/>
      <c r="Y6595" s="1"/>
      <c r="Z6595" s="13"/>
    </row>
    <row r="6596" spans="1:27" s="751" customFormat="1" ht="24.75" customHeight="1" x14ac:dyDescent="0.15">
      <c r="A6596" s="8">
        <v>30</v>
      </c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14"/>
      <c r="U6596" s="20"/>
      <c r="V6596" s="1"/>
      <c r="W6596" s="1"/>
      <c r="X6596" s="1"/>
      <c r="Y6596" s="1"/>
      <c r="Z6596" s="13"/>
    </row>
    <row r="6597" spans="1:27" s="751" customFormat="1" ht="24.75" customHeight="1" x14ac:dyDescent="0.15">
      <c r="A6597" s="8">
        <v>31</v>
      </c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14"/>
      <c r="U6597" s="20"/>
      <c r="V6597" s="1"/>
      <c r="W6597" s="1"/>
      <c r="X6597" s="1"/>
      <c r="Y6597" s="1"/>
      <c r="Z6597" s="13"/>
    </row>
    <row r="6598" spans="1:27" s="751" customFormat="1" ht="24.75" customHeight="1" x14ac:dyDescent="0.15">
      <c r="A6598" s="8">
        <v>32</v>
      </c>
      <c r="B6598" s="4"/>
      <c r="C6598" s="4"/>
      <c r="D6598" s="4"/>
      <c r="E6598" s="4"/>
      <c r="F6598" s="4"/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14"/>
      <c r="U6598" s="20"/>
      <c r="V6598" s="1"/>
      <c r="W6598" s="1"/>
      <c r="X6598" s="1"/>
      <c r="Y6598" s="1"/>
      <c r="Z6598" s="13"/>
    </row>
    <row r="6599" spans="1:27" s="751" customFormat="1" ht="24.75" customHeight="1" thickBot="1" x14ac:dyDescent="0.2">
      <c r="A6599" s="11">
        <v>33</v>
      </c>
      <c r="B6599" s="12"/>
      <c r="C6599" s="12"/>
      <c r="D6599" s="12"/>
      <c r="E6599" s="12"/>
      <c r="F6599" s="12"/>
      <c r="G6599" s="12"/>
      <c r="H6599" s="12"/>
      <c r="I6599" s="12"/>
      <c r="J6599" s="12"/>
      <c r="K6599" s="12"/>
      <c r="L6599" s="12"/>
      <c r="M6599" s="12"/>
      <c r="N6599" s="12"/>
      <c r="O6599" s="12"/>
      <c r="P6599" s="12"/>
      <c r="Q6599" s="12"/>
      <c r="R6599" s="12"/>
      <c r="S6599" s="12"/>
      <c r="T6599" s="31"/>
      <c r="U6599" s="32"/>
      <c r="V6599" s="1"/>
      <c r="W6599" s="1"/>
      <c r="X6599" s="1"/>
      <c r="Y6599" s="1"/>
      <c r="Z6599" s="13"/>
    </row>
    <row r="6600" spans="1:27" s="751" customFormat="1" ht="20.100000000000001" customHeight="1" thickBot="1" x14ac:dyDescent="0.2">
      <c r="A6600" s="1522" t="s">
        <v>4</v>
      </c>
      <c r="B6600" s="1523"/>
      <c r="C6600" s="1564" t="s">
        <v>1761</v>
      </c>
      <c r="D6600" s="1564"/>
      <c r="E6600" s="1564"/>
      <c r="F6600" s="1565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467"/>
      <c r="U6600" s="467"/>
      <c r="V6600" s="1"/>
      <c r="W6600" s="1"/>
      <c r="X6600" s="1"/>
      <c r="Y6600" s="1"/>
      <c r="Z6600" s="13"/>
    </row>
    <row r="6601" spans="1:27" s="751" customFormat="1" ht="31.5" customHeight="1" thickBot="1" x14ac:dyDescent="0.2">
      <c r="A6601" s="1602" t="s">
        <v>1479</v>
      </c>
      <c r="B6601" s="1603"/>
      <c r="C6601" s="1603"/>
      <c r="D6601" s="1603"/>
      <c r="E6601" s="1604"/>
      <c r="F6601" s="1" t="s">
        <v>1766</v>
      </c>
      <c r="G6601" s="1"/>
      <c r="H6601" s="1479" t="s">
        <v>1480</v>
      </c>
      <c r="I6601" s="1480"/>
      <c r="J6601" s="1480"/>
      <c r="K6601" s="5" t="s">
        <v>135</v>
      </c>
      <c r="L6601" s="1457" t="s">
        <v>647</v>
      </c>
      <c r="M6601" s="1457"/>
      <c r="N6601" s="1458"/>
      <c r="O6601" s="1"/>
      <c r="P6601" s="6"/>
      <c r="Q6601" s="6"/>
      <c r="R6601" s="6"/>
      <c r="S6601" s="1"/>
      <c r="T6601" s="1467" t="s">
        <v>1</v>
      </c>
      <c r="U6601" s="1468"/>
      <c r="V6601" s="610">
        <f>V6603/V6608</f>
        <v>1.6098484848484872E-2</v>
      </c>
      <c r="W6601" s="610">
        <f>W6603/W6608</f>
        <v>1.6230620155038785E-2</v>
      </c>
      <c r="X6601" s="610">
        <f>AVERAGE(V6601,W6601)</f>
        <v>1.6164552501761829E-2</v>
      </c>
      <c r="Y6601" s="611" t="s">
        <v>1481</v>
      </c>
      <c r="Z6601" s="612">
        <f>ROUND(X6601*1440,0)/1440</f>
        <v>1.5972222222222221E-2</v>
      </c>
    </row>
    <row r="6602" spans="1:27" s="751" customFormat="1" ht="9" customHeight="1" thickBot="1" x14ac:dyDescent="0.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534"/>
      <c r="U6602" s="534"/>
      <c r="V6602" s="610">
        <f>B6611</f>
        <v>0.2361111111111111</v>
      </c>
      <c r="W6602" s="610">
        <f>C6607</f>
        <v>0.23958333333333334</v>
      </c>
      <c r="X6602" s="534"/>
      <c r="Y6602" s="534"/>
      <c r="Z6602" s="467"/>
    </row>
    <row r="6603" spans="1:27" s="751" customFormat="1" ht="20.100000000000001" customHeight="1" thickBot="1" x14ac:dyDescent="0.2">
      <c r="A6603" s="1495" t="s">
        <v>1482</v>
      </c>
      <c r="B6603" s="1483"/>
      <c r="C6603" s="1483" t="s">
        <v>43</v>
      </c>
      <c r="D6603" s="1483"/>
      <c r="E6603" s="1484"/>
      <c r="F6603" s="1453"/>
      <c r="G6603" s="1454"/>
      <c r="H6603" s="1454"/>
      <c r="I6603" s="1454"/>
      <c r="J6603" s="1454"/>
      <c r="K6603" s="1"/>
      <c r="L6603" s="1"/>
      <c r="M6603" s="1"/>
      <c r="N6603" s="1"/>
      <c r="O6603" s="7" t="s">
        <v>1483</v>
      </c>
      <c r="P6603" s="1503">
        <f>Z6601</f>
        <v>1.5972222222222221E-2</v>
      </c>
      <c r="Q6603" s="1504"/>
      <c r="R6603" s="1"/>
      <c r="S6603" s="7" t="s">
        <v>1484</v>
      </c>
      <c r="T6603" s="1526">
        <v>5.9027777777777783E-2</v>
      </c>
      <c r="U6603" s="1527"/>
      <c r="V6603" s="610">
        <f>V6604-V6602</f>
        <v>0.70833333333333437</v>
      </c>
      <c r="W6603" s="610">
        <f>W6604-W6602</f>
        <v>0.69791666666666774</v>
      </c>
      <c r="X6603" s="534"/>
      <c r="Y6603" s="534"/>
      <c r="Z6603" s="467"/>
    </row>
    <row r="6604" spans="1:27" s="751" customFormat="1" ht="9" customHeight="1" thickBot="1" x14ac:dyDescent="0.2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534"/>
      <c r="U6604" s="534"/>
      <c r="V6604" s="610">
        <f>L6609</f>
        <v>0.94444444444444553</v>
      </c>
      <c r="W6604" s="610">
        <f>K6613</f>
        <v>0.93750000000000111</v>
      </c>
      <c r="X6604" s="534"/>
      <c r="Y6604" s="534"/>
      <c r="Z6604" s="467"/>
    </row>
    <row r="6605" spans="1:27" s="751" customFormat="1" ht="20.100000000000001" customHeight="1" x14ac:dyDescent="0.15">
      <c r="A6605" s="1499" t="s">
        <v>1485</v>
      </c>
      <c r="B6605" s="1494">
        <v>1</v>
      </c>
      <c r="C6605" s="1494"/>
      <c r="D6605" s="1494">
        <v>2</v>
      </c>
      <c r="E6605" s="1494"/>
      <c r="F6605" s="1494">
        <v>3</v>
      </c>
      <c r="G6605" s="1494"/>
      <c r="H6605" s="1494">
        <v>4</v>
      </c>
      <c r="I6605" s="1494"/>
      <c r="J6605" s="1494">
        <v>5</v>
      </c>
      <c r="K6605" s="1494"/>
      <c r="L6605" s="1494">
        <v>6</v>
      </c>
      <c r="M6605" s="1494"/>
      <c r="N6605" s="1494">
        <v>7</v>
      </c>
      <c r="O6605" s="1494"/>
      <c r="P6605" s="1494">
        <v>8</v>
      </c>
      <c r="Q6605" s="1494"/>
      <c r="R6605" s="1494">
        <v>9</v>
      </c>
      <c r="S6605" s="1494"/>
      <c r="T6605" s="1501">
        <v>10</v>
      </c>
      <c r="U6605" s="1502"/>
      <c r="V6605" s="534"/>
      <c r="W6605" s="534"/>
      <c r="X6605" s="534"/>
      <c r="Y6605" s="534"/>
      <c r="Z6605" s="467"/>
    </row>
    <row r="6606" spans="1:27" s="751" customFormat="1" ht="20.100000000000001" customHeight="1" x14ac:dyDescent="0.15">
      <c r="A6606" s="1500"/>
      <c r="B6606" s="9" t="s">
        <v>1486</v>
      </c>
      <c r="C6606" s="9" t="s">
        <v>1487</v>
      </c>
      <c r="D6606" s="9" t="s">
        <v>1488</v>
      </c>
      <c r="E6606" s="9" t="s">
        <v>1487</v>
      </c>
      <c r="F6606" s="9" t="s">
        <v>1488</v>
      </c>
      <c r="G6606" s="9" t="s">
        <v>1487</v>
      </c>
      <c r="H6606" s="9" t="s">
        <v>1488</v>
      </c>
      <c r="I6606" s="9" t="s">
        <v>1487</v>
      </c>
      <c r="J6606" s="9" t="s">
        <v>1488</v>
      </c>
      <c r="K6606" s="9" t="s">
        <v>1487</v>
      </c>
      <c r="L6606" s="9" t="s">
        <v>1488</v>
      </c>
      <c r="M6606" s="9" t="s">
        <v>1489</v>
      </c>
      <c r="N6606" s="9"/>
      <c r="O6606" s="9"/>
      <c r="P6606" s="9"/>
      <c r="Q6606" s="9"/>
      <c r="R6606" s="9"/>
      <c r="S6606" s="9"/>
      <c r="T6606" s="10"/>
      <c r="U6606" s="16"/>
      <c r="V6606" s="534"/>
      <c r="W6606" s="534"/>
      <c r="X6606" s="534"/>
      <c r="Y6606" s="534"/>
      <c r="Z6606" s="467"/>
    </row>
    <row r="6607" spans="1:27" s="751" customFormat="1" ht="24.75" customHeight="1" x14ac:dyDescent="0.15">
      <c r="A6607" s="728">
        <v>1</v>
      </c>
      <c r="B6607" s="40"/>
      <c r="C6607" s="52">
        <v>0.23958333333333334</v>
      </c>
      <c r="D6607" s="40">
        <v>0.31111111111111112</v>
      </c>
      <c r="E6607" s="40">
        <v>0.37777777777777777</v>
      </c>
      <c r="F6607" s="40">
        <v>0.46249999999999997</v>
      </c>
      <c r="G6607" s="40">
        <v>0.52430555555555558</v>
      </c>
      <c r="H6607" s="40">
        <v>0.62152777777777801</v>
      </c>
      <c r="I6607" s="40">
        <v>0.68541666666666712</v>
      </c>
      <c r="J6607" s="40">
        <v>0.77361111111111169</v>
      </c>
      <c r="K6607" s="40">
        <v>0.8375000000000008</v>
      </c>
      <c r="L6607" s="40"/>
      <c r="M6607" s="40"/>
      <c r="N6607" s="40"/>
      <c r="O6607" s="3"/>
      <c r="P6607" s="3"/>
      <c r="Q6607" s="3"/>
      <c r="R6607" s="68"/>
      <c r="S6607" s="69"/>
      <c r="T6607" s="14"/>
      <c r="U6607" s="20"/>
      <c r="V6607" s="633">
        <f>COUNTA(B6607:U6639)</f>
        <v>87</v>
      </c>
      <c r="W6607" s="634">
        <f>V6607/9/2</f>
        <v>4.833333333333333</v>
      </c>
      <c r="X6607" s="534"/>
      <c r="Y6607" s="534"/>
      <c r="Z6607" s="620"/>
      <c r="AA6607" s="104"/>
    </row>
    <row r="6608" spans="1:27" s="751" customFormat="1" ht="24.75" customHeight="1" x14ac:dyDescent="0.15">
      <c r="A6608" s="728">
        <v>2</v>
      </c>
      <c r="B6608" s="52"/>
      <c r="C6608" s="40">
        <v>0.25486111111111109</v>
      </c>
      <c r="D6608" s="40">
        <v>0.32777777777777778</v>
      </c>
      <c r="E6608" s="40">
        <v>0.39374999999999999</v>
      </c>
      <c r="F6608" s="40">
        <v>0.47986111111111107</v>
      </c>
      <c r="G6608" s="40">
        <v>0.54166666666666674</v>
      </c>
      <c r="H6608" s="40">
        <v>0.63888888888888917</v>
      </c>
      <c r="I6608" s="40">
        <v>0.70347222222222272</v>
      </c>
      <c r="J6608" s="40">
        <v>0.7916666666666673</v>
      </c>
      <c r="K6608" s="40">
        <v>0.85416666666666752</v>
      </c>
      <c r="L6608" s="40">
        <v>0.92777777777777881</v>
      </c>
      <c r="M6608" s="40"/>
      <c r="N6608" s="40"/>
      <c r="O6608" s="3"/>
      <c r="P6608" s="3"/>
      <c r="Q6608" s="3"/>
      <c r="R6608" s="68"/>
      <c r="S6608" s="69"/>
      <c r="T6608" s="14"/>
      <c r="U6608" s="20"/>
      <c r="V6608" s="114">
        <f>COUNTA(B6607:B6639,D6607:D6639,F6607:F6639,H6607:H6639,J6607:J6639,L6607:L6639,N6607:N6639,P6607:P6639,R6607:R6639,T6607:T6639)</f>
        <v>44</v>
      </c>
      <c r="W6608" s="114">
        <f>COUNTA(C6607:C6639,E6607:E6639,G6607:G6639,I6607:I6639,K6607:K6639,M6607:M6639,O6607:O6639,Q6607:Q6639,S6607:S6639,U6607:U6639)</f>
        <v>43</v>
      </c>
      <c r="X6608" s="534"/>
      <c r="Y6608" s="534">
        <f>(V6608+W6608)/2</f>
        <v>43.5</v>
      </c>
      <c r="Z6608" s="467"/>
      <c r="AA6608" s="104" t="s">
        <v>1490</v>
      </c>
    </row>
    <row r="6609" spans="1:27" s="751" customFormat="1" ht="24.75" customHeight="1" x14ac:dyDescent="0.15">
      <c r="A6609" s="728">
        <v>3</v>
      </c>
      <c r="B6609" s="52"/>
      <c r="C6609" s="40">
        <v>0.27013888888888887</v>
      </c>
      <c r="D6609" s="40">
        <v>0.34444444444444444</v>
      </c>
      <c r="E6609" s="40">
        <v>0.40972222222222221</v>
      </c>
      <c r="F6609" s="40">
        <v>0.49722222222222218</v>
      </c>
      <c r="G6609" s="40">
        <v>0.5590277777777779</v>
      </c>
      <c r="H6609" s="40">
        <v>0.65625000000000033</v>
      </c>
      <c r="I6609" s="40">
        <v>0.72152777777777832</v>
      </c>
      <c r="J6609" s="40">
        <v>0.8097222222222229</v>
      </c>
      <c r="K6609" s="40">
        <v>0.87083333333333424</v>
      </c>
      <c r="L6609" s="40">
        <v>0.94444444444444553</v>
      </c>
      <c r="M6609" s="40"/>
      <c r="N6609" s="40"/>
      <c r="O6609" s="3"/>
      <c r="P6609" s="3"/>
      <c r="Q6609" s="3"/>
      <c r="R6609" s="68"/>
      <c r="S6609" s="69"/>
      <c r="T6609" s="14"/>
      <c r="U6609" s="20"/>
      <c r="V6609" s="534" t="s">
        <v>1491</v>
      </c>
      <c r="W6609" s="534" t="s">
        <v>1492</v>
      </c>
      <c r="X6609" s="534"/>
      <c r="Y6609" s="534" t="s">
        <v>1493</v>
      </c>
      <c r="Z6609" s="467"/>
      <c r="AA6609" s="104" t="s">
        <v>1490</v>
      </c>
    </row>
    <row r="6610" spans="1:27" s="751" customFormat="1" ht="24.75" customHeight="1" x14ac:dyDescent="0.15">
      <c r="A6610" s="728">
        <v>4</v>
      </c>
      <c r="B6610" s="52" t="s">
        <v>115</v>
      </c>
      <c r="C6610" s="43">
        <v>0.28402777777777777</v>
      </c>
      <c r="D6610" s="40">
        <v>0.3611111111111111</v>
      </c>
      <c r="E6610" s="40">
        <v>0.42569444444444443</v>
      </c>
      <c r="F6610" s="40">
        <v>0.51458333333333328</v>
      </c>
      <c r="G6610" s="3">
        <v>0.5770833333333335</v>
      </c>
      <c r="H6610" s="3">
        <v>0.67361111111111149</v>
      </c>
      <c r="I6610" s="3">
        <v>0.73958333333333393</v>
      </c>
      <c r="J6610" s="3">
        <v>0.8277777777777785</v>
      </c>
      <c r="K6610" s="40">
        <v>0.88750000000000095</v>
      </c>
      <c r="L6610" s="40"/>
      <c r="M6610" s="40"/>
      <c r="N6610" s="40"/>
      <c r="O6610" s="3"/>
      <c r="P6610" s="3"/>
      <c r="Q6610" s="3"/>
      <c r="R6610" s="52"/>
      <c r="S6610" s="52"/>
      <c r="T6610" s="14"/>
      <c r="U6610" s="20"/>
      <c r="V6610" s="534"/>
      <c r="W6610" s="534"/>
      <c r="X6610" s="534"/>
      <c r="Y6610" s="534"/>
      <c r="Z6610" s="467"/>
      <c r="AA6610" s="104"/>
    </row>
    <row r="6611" spans="1:27" s="751" customFormat="1" ht="24.75" customHeight="1" x14ac:dyDescent="0.15">
      <c r="A6611" s="728">
        <v>5</v>
      </c>
      <c r="B6611" s="40">
        <v>0.2361111111111111</v>
      </c>
      <c r="C6611" s="43">
        <v>0.29791666666666666</v>
      </c>
      <c r="D6611" s="40">
        <v>0.37777777777777777</v>
      </c>
      <c r="E6611" s="40">
        <v>0.44097222222222221</v>
      </c>
      <c r="F6611" s="40">
        <v>0.53263888888888888</v>
      </c>
      <c r="G6611" s="3">
        <v>0.59513888888888911</v>
      </c>
      <c r="H6611" s="43">
        <v>0.68958333333333366</v>
      </c>
      <c r="I6611" s="3">
        <v>0.7555555555555562</v>
      </c>
      <c r="J6611" s="3">
        <v>0.84444444444444522</v>
      </c>
      <c r="K6611" s="40">
        <v>0.90416666666666767</v>
      </c>
      <c r="L6611" s="40"/>
      <c r="M6611" s="40"/>
      <c r="N6611" s="40"/>
      <c r="O6611" s="3"/>
      <c r="P6611" s="3"/>
      <c r="Q6611" s="3"/>
      <c r="R6611" s="68"/>
      <c r="S6611" s="69"/>
      <c r="T6611" s="14"/>
      <c r="U6611" s="20"/>
      <c r="V6611" s="534"/>
      <c r="W6611" s="534"/>
      <c r="X6611" s="534"/>
      <c r="Y6611" s="534"/>
      <c r="Z6611" s="467"/>
      <c r="AA6611" s="104"/>
    </row>
    <row r="6612" spans="1:27" s="751" customFormat="1" ht="24.75" customHeight="1" x14ac:dyDescent="0.15">
      <c r="A6612" s="728">
        <v>6</v>
      </c>
      <c r="B6612" s="40">
        <v>0.25</v>
      </c>
      <c r="C6612" s="43">
        <v>0.31180555555555556</v>
      </c>
      <c r="D6612" s="40">
        <v>0.39444444444444443</v>
      </c>
      <c r="E6612" s="40">
        <v>0.45624999999999999</v>
      </c>
      <c r="F6612" s="40">
        <v>0.55069444444444449</v>
      </c>
      <c r="G6612" s="3">
        <v>0.61319444444444471</v>
      </c>
      <c r="H6612" s="43">
        <v>0.70555555555555594</v>
      </c>
      <c r="I6612" s="3">
        <v>0.77152777777777848</v>
      </c>
      <c r="J6612" s="3">
        <v>0.86111111111111194</v>
      </c>
      <c r="K6612" s="40">
        <v>0.92083333333333439</v>
      </c>
      <c r="L6612" s="40"/>
      <c r="M6612" s="40"/>
      <c r="N6612" s="40"/>
      <c r="O6612" s="3"/>
      <c r="P6612" s="3"/>
      <c r="Q6612" s="3"/>
      <c r="R6612" s="68"/>
      <c r="S6612" s="69"/>
      <c r="T6612" s="14"/>
      <c r="U6612" s="20"/>
      <c r="V6612" s="61">
        <f>J6614-J6613</f>
        <v>1.6666666666666718E-2</v>
      </c>
      <c r="W6612" s="61">
        <f>K6611-K6610</f>
        <v>1.6666666666666718E-2</v>
      </c>
      <c r="X6612" s="534"/>
      <c r="Y6612" s="534"/>
      <c r="Z6612" s="467"/>
      <c r="AA6612" s="104"/>
    </row>
    <row r="6613" spans="1:27" s="751" customFormat="1" ht="24.75" customHeight="1" x14ac:dyDescent="0.15">
      <c r="A6613" s="728">
        <v>7</v>
      </c>
      <c r="B6613" s="40">
        <v>0.2638888888888889</v>
      </c>
      <c r="C6613" s="43">
        <v>0.32569444444444445</v>
      </c>
      <c r="D6613" s="40">
        <v>0.41111111111111109</v>
      </c>
      <c r="E6613" s="40">
        <v>0.47291666666666665</v>
      </c>
      <c r="F6613" s="40">
        <v>0.56875000000000009</v>
      </c>
      <c r="G6613" s="3">
        <v>0.63125000000000031</v>
      </c>
      <c r="H6613" s="43">
        <v>0.72152777777777821</v>
      </c>
      <c r="I6613" s="3">
        <v>0.78750000000000075</v>
      </c>
      <c r="J6613" s="3">
        <v>0.87777777777777866</v>
      </c>
      <c r="K6613" s="40">
        <v>0.93750000000000111</v>
      </c>
      <c r="L6613" s="40"/>
      <c r="M6613" s="40"/>
      <c r="N6613" s="40"/>
      <c r="O6613" s="3"/>
      <c r="P6613" s="3"/>
      <c r="Q6613" s="3"/>
      <c r="R6613" s="68"/>
      <c r="S6613" s="69"/>
      <c r="T6613" s="14"/>
      <c r="U6613" s="20"/>
      <c r="V6613" s="61">
        <f>J6615-J6614</f>
        <v>1.6666666666666718E-2</v>
      </c>
      <c r="W6613" s="61">
        <f>K6612-K6611</f>
        <v>1.6666666666666718E-2</v>
      </c>
      <c r="X6613" s="534"/>
      <c r="Y6613" s="115"/>
      <c r="Z6613" s="467"/>
    </row>
    <row r="6614" spans="1:27" s="751" customFormat="1" ht="24.75" customHeight="1" x14ac:dyDescent="0.15">
      <c r="A6614" s="728">
        <v>8</v>
      </c>
      <c r="B6614" s="40">
        <v>0.27916666666666667</v>
      </c>
      <c r="C6614" s="40">
        <v>0.34166666666666667</v>
      </c>
      <c r="D6614" s="40">
        <v>0.42777777777777776</v>
      </c>
      <c r="E6614" s="40">
        <v>0.48958333333333331</v>
      </c>
      <c r="F6614" s="40">
        <v>0.58680555555555569</v>
      </c>
      <c r="G6614" s="3">
        <v>0.64930555555555591</v>
      </c>
      <c r="H6614" s="43">
        <v>0.73750000000000049</v>
      </c>
      <c r="I6614" s="3">
        <v>0.80347222222222303</v>
      </c>
      <c r="J6614" s="3">
        <v>0.89444444444444537</v>
      </c>
      <c r="K6614" s="40"/>
      <c r="L6614" s="40"/>
      <c r="M6614" s="40"/>
      <c r="N6614" s="40"/>
      <c r="O6614" s="3"/>
      <c r="P6614" s="3"/>
      <c r="Q6614" s="3"/>
      <c r="R6614" s="68"/>
      <c r="S6614" s="69"/>
      <c r="T6614" s="14"/>
      <c r="U6614" s="20"/>
      <c r="V6614" s="61">
        <f>L6608-J6615</f>
        <v>1.6666666666666718E-2</v>
      </c>
      <c r="W6614" s="61">
        <f>K6613-K6612</f>
        <v>1.6666666666666718E-2</v>
      </c>
      <c r="X6614" s="534"/>
      <c r="Y6614" s="534"/>
      <c r="Z6614" s="467"/>
      <c r="AA6614" s="104" t="s">
        <v>1490</v>
      </c>
    </row>
    <row r="6615" spans="1:27" s="751" customFormat="1" ht="24.75" customHeight="1" x14ac:dyDescent="0.15">
      <c r="A6615" s="728">
        <v>9</v>
      </c>
      <c r="B6615" s="40">
        <v>0.2951388888888889</v>
      </c>
      <c r="C6615" s="40">
        <v>0.35972222222222222</v>
      </c>
      <c r="D6615" s="40">
        <v>0.44513888888888886</v>
      </c>
      <c r="E6615" s="40">
        <v>0.50694444444444442</v>
      </c>
      <c r="F6615" s="40">
        <v>0.60416666666666685</v>
      </c>
      <c r="G6615" s="3">
        <v>0.66736111111111152</v>
      </c>
      <c r="H6615" s="3">
        <v>0.75555555555555609</v>
      </c>
      <c r="I6615" s="3">
        <v>0.82152777777777863</v>
      </c>
      <c r="J6615" s="3">
        <v>0.91111111111111209</v>
      </c>
      <c r="K6615" s="40"/>
      <c r="L6615" s="40"/>
      <c r="M6615" s="40"/>
      <c r="N6615" s="40"/>
      <c r="O6615" s="3"/>
      <c r="P6615" s="3"/>
      <c r="Q6615" s="3"/>
      <c r="R6615" s="68"/>
      <c r="S6615" s="69"/>
      <c r="T6615" s="14"/>
      <c r="U6615" s="20"/>
      <c r="V6615" s="61">
        <f>L6609-L6608</f>
        <v>1.6666666666666718E-2</v>
      </c>
      <c r="W6615" s="61">
        <f>K6614-K6613</f>
        <v>-0.93750000000000111</v>
      </c>
      <c r="X6615" s="534"/>
      <c r="Y6615" s="534"/>
      <c r="Z6615" s="467"/>
      <c r="AA6615" s="104" t="s">
        <v>1494</v>
      </c>
    </row>
    <row r="6616" spans="1:27" s="751" customFormat="1" ht="24.75" customHeight="1" x14ac:dyDescent="0.15">
      <c r="A6616" s="728">
        <v>10</v>
      </c>
      <c r="B6616" s="738"/>
      <c r="C6616" s="40"/>
      <c r="D6616" s="40"/>
      <c r="E6616" s="40"/>
      <c r="F6616" s="40"/>
      <c r="G6616" s="3"/>
      <c r="H6616" s="3"/>
      <c r="I6616" s="3"/>
      <c r="J6616" s="3"/>
      <c r="K6616" s="40"/>
      <c r="L6616" s="40"/>
      <c r="M6616" s="40"/>
      <c r="N6616" s="3"/>
      <c r="O6616" s="3"/>
      <c r="P6616" s="3"/>
      <c r="Q6616" s="3"/>
      <c r="R6616" s="68"/>
      <c r="S6616" s="69"/>
      <c r="T6616" s="14"/>
      <c r="U6616" s="20"/>
      <c r="V6616" s="61">
        <f>L6610-L6609</f>
        <v>-0.94444444444444553</v>
      </c>
      <c r="W6616" s="61"/>
      <c r="X6616" s="534"/>
      <c r="Y6616" s="534"/>
      <c r="Z6616" s="467"/>
    </row>
    <row r="6617" spans="1:27" s="751" customFormat="1" ht="24.75" customHeight="1" x14ac:dyDescent="0.15">
      <c r="A6617" s="728">
        <v>11</v>
      </c>
      <c r="B6617" s="40"/>
      <c r="C6617" s="40"/>
      <c r="D6617" s="40"/>
      <c r="E6617" s="40"/>
      <c r="F6617" s="177"/>
      <c r="G6617" s="40"/>
      <c r="H6617" s="455"/>
      <c r="I6617" s="40"/>
      <c r="J6617" s="40"/>
      <c r="K6617" s="40"/>
      <c r="L6617" s="3"/>
      <c r="M6617" s="3"/>
      <c r="N6617" s="3"/>
      <c r="O6617" s="3"/>
      <c r="P6617" s="3"/>
      <c r="Q6617" s="3"/>
      <c r="R6617" s="68"/>
      <c r="S6617" s="69"/>
      <c r="T6617" s="14"/>
      <c r="U6617" s="20"/>
      <c r="V6617" s="61"/>
      <c r="W6617" s="61"/>
      <c r="X6617" s="534"/>
      <c r="Y6617" s="534"/>
      <c r="Z6617" s="534"/>
    </row>
    <row r="6618" spans="1:27" s="751" customFormat="1" ht="24.75" customHeight="1" x14ac:dyDescent="0.15">
      <c r="A6618" s="728">
        <v>12</v>
      </c>
      <c r="B6618" s="3"/>
      <c r="C6618" s="3"/>
      <c r="D6618" s="3"/>
      <c r="E6618" s="3"/>
      <c r="F6618" s="49"/>
      <c r="G6618" s="3"/>
      <c r="H6618" s="50"/>
      <c r="I6618" s="3"/>
      <c r="J6618" s="3"/>
      <c r="K6618" s="3"/>
      <c r="L6618" s="3"/>
      <c r="M6618" s="3"/>
      <c r="N6618" s="3"/>
      <c r="O6618" s="3"/>
      <c r="P6618" s="3"/>
      <c r="Q6618" s="3"/>
      <c r="R6618" s="68"/>
      <c r="S6618" s="69"/>
      <c r="T6618" s="14"/>
      <c r="U6618" s="20"/>
      <c r="V6618" s="61"/>
      <c r="W6618" s="534"/>
      <c r="X6618" s="534"/>
      <c r="Y6618" s="534"/>
      <c r="Z6618" s="467"/>
    </row>
    <row r="6619" spans="1:27" s="751" customFormat="1" ht="24.75" customHeight="1" x14ac:dyDescent="0.15">
      <c r="A6619" s="728">
        <v>13</v>
      </c>
      <c r="B6619" s="3"/>
      <c r="C6619" s="3"/>
      <c r="D6619" s="3"/>
      <c r="E6619" s="3"/>
      <c r="F6619" s="49"/>
      <c r="G6619" s="3"/>
      <c r="H6619" s="50"/>
      <c r="I6619" s="3"/>
      <c r="J6619" s="3"/>
      <c r="K6619" s="3"/>
      <c r="L6619" s="3"/>
      <c r="M6619" s="3"/>
      <c r="N6619" s="3"/>
      <c r="O6619" s="3"/>
      <c r="P6619" s="3"/>
      <c r="Q6619" s="3"/>
      <c r="R6619" s="68"/>
      <c r="S6619" s="69"/>
      <c r="T6619" s="14"/>
      <c r="U6619" s="20"/>
      <c r="V6619" s="534"/>
      <c r="W6619" s="534"/>
      <c r="X6619" s="534"/>
      <c r="Y6619" s="534"/>
      <c r="Z6619" s="467"/>
    </row>
    <row r="6620" spans="1:27" s="751" customFormat="1" ht="24.75" customHeight="1" x14ac:dyDescent="0.15">
      <c r="A6620" s="728">
        <v>14</v>
      </c>
      <c r="B6620" s="3"/>
      <c r="C6620" s="3"/>
      <c r="D6620" s="3"/>
      <c r="E6620" s="3"/>
      <c r="F6620" s="49"/>
      <c r="G6620" s="3"/>
      <c r="H6620" s="50"/>
      <c r="I6620" s="3"/>
      <c r="J6620" s="3"/>
      <c r="K6620" s="3"/>
      <c r="L6620" s="3"/>
      <c r="M6620" s="3"/>
      <c r="N6620" s="3"/>
      <c r="O6620" s="3"/>
      <c r="P6620" s="3"/>
      <c r="Q6620" s="3"/>
      <c r="R6620" s="68"/>
      <c r="S6620" s="69"/>
      <c r="T6620" s="14"/>
      <c r="U6620" s="20"/>
      <c r="V6620" s="534"/>
      <c r="W6620" s="534"/>
      <c r="X6620" s="534"/>
      <c r="Y6620" s="534"/>
      <c r="Z6620" s="467"/>
    </row>
    <row r="6621" spans="1:27" s="751" customFormat="1" ht="24.75" customHeight="1" x14ac:dyDescent="0.15">
      <c r="A6621" s="728">
        <v>15</v>
      </c>
      <c r="B6621" s="3"/>
      <c r="C6621" s="3"/>
      <c r="D6621" s="3"/>
      <c r="E6621" s="3"/>
      <c r="F6621" s="49"/>
      <c r="G6621" s="3"/>
      <c r="H6621" s="50"/>
      <c r="I6621" s="3"/>
      <c r="J6621" s="3"/>
      <c r="K6621" s="3"/>
      <c r="L6621" s="3"/>
      <c r="M6621" s="3"/>
      <c r="N6621" s="3"/>
      <c r="O6621" s="3"/>
      <c r="P6621" s="3"/>
      <c r="Q6621" s="3"/>
      <c r="R6621" s="68"/>
      <c r="S6621" s="69"/>
      <c r="T6621" s="14"/>
      <c r="U6621" s="20"/>
      <c r="V6621" s="534"/>
      <c r="W6621" s="534"/>
      <c r="X6621" s="534"/>
      <c r="Y6621" s="534"/>
      <c r="Z6621" s="467"/>
    </row>
    <row r="6622" spans="1:27" s="751" customFormat="1" ht="24.75" customHeight="1" x14ac:dyDescent="0.15">
      <c r="A6622" s="728">
        <v>16</v>
      </c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40"/>
      <c r="O6622" s="40"/>
      <c r="P6622" s="40"/>
      <c r="Q6622" s="40"/>
      <c r="R6622" s="68"/>
      <c r="S6622" s="69"/>
      <c r="T6622" s="14"/>
      <c r="U6622" s="20"/>
      <c r="V6622" s="534"/>
      <c r="W6622" s="534"/>
      <c r="X6622" s="534"/>
      <c r="Y6622" s="534"/>
      <c r="Z6622" s="467"/>
    </row>
    <row r="6623" spans="1:27" s="751" customFormat="1" ht="24.75" customHeight="1" x14ac:dyDescent="0.15">
      <c r="A6623" s="728">
        <v>17</v>
      </c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40"/>
      <c r="O6623" s="40"/>
      <c r="P6623" s="40"/>
      <c r="Q6623" s="40"/>
      <c r="R6623" s="68"/>
      <c r="S6623" s="69"/>
      <c r="T6623" s="14"/>
      <c r="U6623" s="20"/>
      <c r="V6623" s="534"/>
      <c r="W6623" s="534"/>
      <c r="X6623" s="534"/>
      <c r="Y6623" s="534"/>
      <c r="Z6623" s="467"/>
    </row>
    <row r="6624" spans="1:27" s="751" customFormat="1" ht="24.75" customHeight="1" x14ac:dyDescent="0.15">
      <c r="A6624" s="728">
        <v>18</v>
      </c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40"/>
      <c r="O6624" s="40"/>
      <c r="P6624" s="40"/>
      <c r="Q6624" s="40"/>
      <c r="R6624" s="68"/>
      <c r="S6624" s="69"/>
      <c r="T6624" s="14"/>
      <c r="U6624" s="20"/>
      <c r="V6624" s="534"/>
      <c r="W6624" s="534"/>
      <c r="X6624" s="534"/>
      <c r="Y6624" s="534"/>
      <c r="Z6624" s="467"/>
    </row>
    <row r="6625" spans="1:26" s="751" customFormat="1" ht="24.75" customHeight="1" x14ac:dyDescent="0.15">
      <c r="A6625" s="8">
        <v>19</v>
      </c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40"/>
      <c r="O6625" s="40"/>
      <c r="P6625" s="40"/>
      <c r="Q6625" s="40"/>
      <c r="R6625" s="10"/>
      <c r="S6625" s="69"/>
      <c r="T6625" s="14"/>
      <c r="U6625" s="20"/>
      <c r="V6625" s="534"/>
      <c r="W6625" s="534"/>
      <c r="X6625" s="534"/>
      <c r="Y6625" s="534"/>
      <c r="Z6625" s="467"/>
    </row>
    <row r="6626" spans="1:26" s="751" customFormat="1" ht="24.75" customHeight="1" x14ac:dyDescent="0.15">
      <c r="A6626" s="8">
        <v>20</v>
      </c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9"/>
      <c r="S6626" s="4"/>
      <c r="T6626" s="14"/>
      <c r="U6626" s="20"/>
      <c r="V6626" s="534"/>
      <c r="W6626" s="534"/>
      <c r="X6626" s="534"/>
      <c r="Y6626" s="534"/>
      <c r="Z6626" s="467"/>
    </row>
    <row r="6627" spans="1:26" s="751" customFormat="1" ht="24.75" customHeight="1" x14ac:dyDescent="0.15">
      <c r="A6627" s="8">
        <v>21</v>
      </c>
      <c r="B6627" s="4"/>
      <c r="C6627" s="4"/>
      <c r="D6627" s="4"/>
      <c r="E6627" s="4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14"/>
      <c r="U6627" s="20"/>
      <c r="V6627" s="534"/>
      <c r="W6627" s="534"/>
      <c r="X6627" s="534"/>
      <c r="Y6627" s="534"/>
      <c r="Z6627" s="467"/>
    </row>
    <row r="6628" spans="1:26" s="751" customFormat="1" ht="24.75" customHeight="1" x14ac:dyDescent="0.15">
      <c r="A6628" s="8">
        <v>22</v>
      </c>
      <c r="B6628" s="4"/>
      <c r="C6628" s="4"/>
      <c r="D6628" s="4"/>
      <c r="E6628" s="4"/>
      <c r="F6628" s="4"/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14"/>
      <c r="U6628" s="20"/>
      <c r="V6628" s="534"/>
      <c r="W6628" s="534"/>
      <c r="X6628" s="534"/>
      <c r="Y6628" s="534"/>
      <c r="Z6628" s="467"/>
    </row>
    <row r="6629" spans="1:26" s="751" customFormat="1" ht="24.75" customHeight="1" x14ac:dyDescent="0.15">
      <c r="A6629" s="8">
        <v>23</v>
      </c>
      <c r="B6629" s="4"/>
      <c r="C6629" s="4"/>
      <c r="D6629" s="4"/>
      <c r="E6629" s="4"/>
      <c r="F6629" s="4"/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14"/>
      <c r="U6629" s="20"/>
      <c r="V6629" s="534"/>
      <c r="W6629" s="534"/>
      <c r="X6629" s="534"/>
      <c r="Y6629" s="534"/>
      <c r="Z6629" s="467"/>
    </row>
    <row r="6630" spans="1:26" s="751" customFormat="1" ht="24.75" customHeight="1" x14ac:dyDescent="0.15">
      <c r="A6630" s="8">
        <v>24</v>
      </c>
      <c r="B6630" s="4"/>
      <c r="C6630" s="4"/>
      <c r="D6630" s="4"/>
      <c r="E6630" s="4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14"/>
      <c r="U6630" s="20"/>
      <c r="V6630" s="534"/>
      <c r="W6630" s="534"/>
      <c r="X6630" s="534"/>
      <c r="Y6630" s="534"/>
      <c r="Z6630" s="467"/>
    </row>
    <row r="6631" spans="1:26" s="751" customFormat="1" ht="24.75" customHeight="1" x14ac:dyDescent="0.15">
      <c r="A6631" s="8">
        <v>25</v>
      </c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14"/>
      <c r="U6631" s="20"/>
      <c r="V6631" s="534"/>
      <c r="W6631" s="534"/>
      <c r="X6631" s="534"/>
      <c r="Y6631" s="534"/>
      <c r="Z6631" s="467"/>
    </row>
    <row r="6632" spans="1:26" s="751" customFormat="1" ht="24.75" customHeight="1" x14ac:dyDescent="0.15">
      <c r="A6632" s="8">
        <v>26</v>
      </c>
      <c r="B6632" s="4"/>
      <c r="C6632" s="4"/>
      <c r="D6632" s="4"/>
      <c r="E6632" s="4"/>
      <c r="F6632" s="4"/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14"/>
      <c r="U6632" s="20"/>
      <c r="V6632" s="534"/>
      <c r="W6632" s="534"/>
      <c r="X6632" s="534"/>
      <c r="Y6632" s="534"/>
      <c r="Z6632" s="467"/>
    </row>
    <row r="6633" spans="1:26" s="751" customFormat="1" ht="24.75" customHeight="1" x14ac:dyDescent="0.15">
      <c r="A6633" s="8">
        <v>27</v>
      </c>
      <c r="B6633" s="4"/>
      <c r="C6633" s="4"/>
      <c r="D6633" s="4"/>
      <c r="E6633" s="4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14"/>
      <c r="U6633" s="20"/>
      <c r="V6633" s="534"/>
      <c r="W6633" s="534"/>
      <c r="X6633" s="534"/>
      <c r="Y6633" s="534"/>
      <c r="Z6633" s="467"/>
    </row>
    <row r="6634" spans="1:26" s="751" customFormat="1" ht="24.75" customHeight="1" x14ac:dyDescent="0.15">
      <c r="A6634" s="8">
        <v>28</v>
      </c>
      <c r="B6634" s="4"/>
      <c r="C6634" s="4"/>
      <c r="D6634" s="4"/>
      <c r="E6634" s="4"/>
      <c r="F6634" s="4"/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14"/>
      <c r="U6634" s="20"/>
      <c r="V6634" s="534"/>
      <c r="W6634" s="534"/>
      <c r="X6634" s="534"/>
      <c r="Y6634" s="534"/>
      <c r="Z6634" s="467"/>
    </row>
    <row r="6635" spans="1:26" s="751" customFormat="1" ht="24.75" customHeight="1" x14ac:dyDescent="0.15">
      <c r="A6635" s="8">
        <v>29</v>
      </c>
      <c r="B6635" s="4"/>
      <c r="C6635" s="4"/>
      <c r="D6635" s="4"/>
      <c r="E6635" s="4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14"/>
      <c r="U6635" s="20"/>
      <c r="V6635" s="534"/>
      <c r="W6635" s="534"/>
      <c r="X6635" s="534"/>
      <c r="Y6635" s="534"/>
      <c r="Z6635" s="467"/>
    </row>
    <row r="6636" spans="1:26" s="751" customFormat="1" ht="24.75" customHeight="1" x14ac:dyDescent="0.15">
      <c r="A6636" s="44">
        <v>30</v>
      </c>
      <c r="B6636" s="45"/>
      <c r="C6636" s="45"/>
      <c r="D6636" s="45"/>
      <c r="E6636" s="45"/>
      <c r="F6636" s="45"/>
      <c r="G6636" s="45"/>
      <c r="H6636" s="45"/>
      <c r="I6636" s="45"/>
      <c r="J6636" s="45"/>
      <c r="K6636" s="45"/>
      <c r="L6636" s="45"/>
      <c r="M6636" s="45"/>
      <c r="N6636" s="45"/>
      <c r="O6636" s="45"/>
      <c r="P6636" s="45"/>
      <c r="Q6636" s="45"/>
      <c r="R6636" s="45"/>
      <c r="S6636" s="45"/>
      <c r="T6636" s="46"/>
      <c r="U6636" s="47"/>
      <c r="V6636" s="534"/>
      <c r="W6636" s="534"/>
      <c r="X6636" s="534"/>
      <c r="Y6636" s="534"/>
      <c r="Z6636" s="467"/>
    </row>
    <row r="6637" spans="1:26" s="751" customFormat="1" ht="24.75" customHeight="1" x14ac:dyDescent="0.15">
      <c r="A6637" s="44">
        <v>31</v>
      </c>
      <c r="B6637" s="45"/>
      <c r="C6637" s="45"/>
      <c r="D6637" s="45"/>
      <c r="E6637" s="45"/>
      <c r="F6637" s="45"/>
      <c r="G6637" s="45"/>
      <c r="H6637" s="45"/>
      <c r="I6637" s="45"/>
      <c r="J6637" s="45"/>
      <c r="K6637" s="45"/>
      <c r="L6637" s="45"/>
      <c r="M6637" s="45"/>
      <c r="N6637" s="45"/>
      <c r="O6637" s="45"/>
      <c r="P6637" s="45"/>
      <c r="Q6637" s="45"/>
      <c r="R6637" s="45"/>
      <c r="S6637" s="45"/>
      <c r="T6637" s="46"/>
      <c r="U6637" s="47"/>
      <c r="V6637" s="534"/>
      <c r="W6637" s="534"/>
      <c r="X6637" s="534"/>
      <c r="Y6637" s="534"/>
      <c r="Z6637" s="467"/>
    </row>
    <row r="6638" spans="1:26" s="751" customFormat="1" ht="24.75" customHeight="1" x14ac:dyDescent="0.15">
      <c r="A6638" s="44">
        <v>32</v>
      </c>
      <c r="B6638" s="45"/>
      <c r="C6638" s="45"/>
      <c r="D6638" s="45"/>
      <c r="E6638" s="45"/>
      <c r="F6638" s="45"/>
      <c r="G6638" s="45"/>
      <c r="H6638" s="45"/>
      <c r="I6638" s="45"/>
      <c r="J6638" s="45"/>
      <c r="K6638" s="45"/>
      <c r="L6638" s="45"/>
      <c r="M6638" s="45"/>
      <c r="N6638" s="45"/>
      <c r="O6638" s="45"/>
      <c r="P6638" s="45"/>
      <c r="Q6638" s="45"/>
      <c r="R6638" s="45"/>
      <c r="S6638" s="45"/>
      <c r="T6638" s="46"/>
      <c r="U6638" s="47"/>
      <c r="V6638" s="534"/>
      <c r="W6638" s="534"/>
      <c r="X6638" s="534"/>
      <c r="Y6638" s="534"/>
      <c r="Z6638" s="467"/>
    </row>
    <row r="6639" spans="1:26" s="751" customFormat="1" ht="24.75" customHeight="1" thickBot="1" x14ac:dyDescent="0.2">
      <c r="A6639" s="521">
        <v>33</v>
      </c>
      <c r="B6639" s="12"/>
      <c r="C6639" s="12"/>
      <c r="D6639" s="12"/>
      <c r="E6639" s="12"/>
      <c r="F6639" s="12"/>
      <c r="G6639" s="12"/>
      <c r="H6639" s="12"/>
      <c r="I6639" s="12"/>
      <c r="J6639" s="12"/>
      <c r="K6639" s="12"/>
      <c r="L6639" s="12"/>
      <c r="M6639" s="12"/>
      <c r="N6639" s="12"/>
      <c r="O6639" s="12"/>
      <c r="P6639" s="12"/>
      <c r="Q6639" s="12"/>
      <c r="R6639" s="12"/>
      <c r="S6639" s="12"/>
      <c r="T6639" s="31"/>
      <c r="U6639" s="32"/>
      <c r="V6639" s="534"/>
      <c r="W6639" s="534"/>
      <c r="X6639" s="534"/>
      <c r="Y6639" s="534"/>
      <c r="Z6639" s="467"/>
    </row>
    <row r="6640" spans="1:26" s="751" customFormat="1" ht="20.100000000000001" customHeight="1" thickBot="1" x14ac:dyDescent="0.2">
      <c r="A6640" s="1522" t="s">
        <v>1495</v>
      </c>
      <c r="B6640" s="1523"/>
      <c r="C6640" s="1491" t="s">
        <v>1496</v>
      </c>
      <c r="D6640" s="1492"/>
      <c r="E6640" s="1492"/>
      <c r="F6640" s="149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467"/>
      <c r="U6640" s="467"/>
      <c r="V6640" s="534"/>
      <c r="W6640" s="534"/>
      <c r="X6640" s="534"/>
      <c r="Y6640" s="534"/>
      <c r="Z6640" s="467"/>
    </row>
    <row r="6641" spans="1:27" s="751" customFormat="1" ht="31.5" customHeight="1" thickBot="1" x14ac:dyDescent="0.2">
      <c r="A6641" s="1602" t="s">
        <v>1497</v>
      </c>
      <c r="B6641" s="1603"/>
      <c r="C6641" s="1603"/>
      <c r="D6641" s="1603"/>
      <c r="E6641" s="1604"/>
      <c r="F6641" s="1" t="s">
        <v>1766</v>
      </c>
      <c r="G6641" s="1"/>
      <c r="H6641" s="1479" t="s">
        <v>1498</v>
      </c>
      <c r="I6641" s="1480"/>
      <c r="J6641" s="1480"/>
      <c r="K6641" s="5" t="s">
        <v>1499</v>
      </c>
      <c r="L6641" s="1457" t="s">
        <v>1500</v>
      </c>
      <c r="M6641" s="1457"/>
      <c r="N6641" s="1458"/>
      <c r="O6641" s="1"/>
      <c r="P6641" s="6"/>
      <c r="Q6641" s="6"/>
      <c r="R6641" s="6"/>
      <c r="S6641" s="1"/>
      <c r="T6641" s="1524" t="s">
        <v>1501</v>
      </c>
      <c r="U6641" s="1525"/>
      <c r="V6641" s="610">
        <f>V6643/V6648</f>
        <v>1.8640350877193002E-2</v>
      </c>
      <c r="W6641" s="610">
        <f>W6643/W6648</f>
        <v>1.8862612612612632E-2</v>
      </c>
      <c r="X6641" s="610">
        <f>AVERAGE(V6641,W6641)</f>
        <v>1.8751481744902817E-2</v>
      </c>
      <c r="Y6641" s="611" t="s">
        <v>1502</v>
      </c>
      <c r="Z6641" s="612">
        <f>ROUND(X6641*1440,0)/1440</f>
        <v>1.8749999999999999E-2</v>
      </c>
    </row>
    <row r="6642" spans="1:27" s="751" customFormat="1" ht="9" customHeight="1" thickBot="1" x14ac:dyDescent="0.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534"/>
      <c r="U6642" s="534"/>
      <c r="V6642" s="610">
        <f>B6650</f>
        <v>0.2361111111111111</v>
      </c>
      <c r="W6642" s="610">
        <f>C6647</f>
        <v>0.23958333333333334</v>
      </c>
      <c r="X6642" s="534"/>
      <c r="Y6642" s="534"/>
      <c r="Z6642" s="467"/>
    </row>
    <row r="6643" spans="1:27" s="751" customFormat="1" ht="20.100000000000001" customHeight="1" thickBot="1" x14ac:dyDescent="0.2">
      <c r="A6643" s="1495" t="s">
        <v>1503</v>
      </c>
      <c r="B6643" s="1483"/>
      <c r="C6643" s="1483" t="s">
        <v>43</v>
      </c>
      <c r="D6643" s="1483"/>
      <c r="E6643" s="1484"/>
      <c r="F6643" s="1453"/>
      <c r="G6643" s="1454"/>
      <c r="H6643" s="1454"/>
      <c r="I6643" s="1454"/>
      <c r="J6643" s="1454"/>
      <c r="K6643" s="1"/>
      <c r="L6643" s="1"/>
      <c r="M6643" s="1"/>
      <c r="N6643" s="1"/>
      <c r="O6643" s="7" t="s">
        <v>1483</v>
      </c>
      <c r="P6643" s="1503">
        <f>Z6641</f>
        <v>1.8749999999999999E-2</v>
      </c>
      <c r="Q6643" s="1504"/>
      <c r="R6643" s="1"/>
      <c r="S6643" s="7" t="s">
        <v>1484</v>
      </c>
      <c r="T6643" s="1526">
        <v>5.9027777777777776E-2</v>
      </c>
      <c r="U6643" s="1527"/>
      <c r="V6643" s="610">
        <f>V6644-V6642</f>
        <v>0.70833333333333415</v>
      </c>
      <c r="W6643" s="610">
        <f>W6644-W6642</f>
        <v>0.69791666666666741</v>
      </c>
      <c r="X6643" s="534"/>
      <c r="Y6643" s="534"/>
      <c r="Z6643" s="467"/>
    </row>
    <row r="6644" spans="1:27" s="751" customFormat="1" ht="9" customHeight="1" thickBot="1" x14ac:dyDescent="0.2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534"/>
      <c r="U6644" s="534"/>
      <c r="V6644" s="610">
        <f>J6654</f>
        <v>0.9444444444444452</v>
      </c>
      <c r="W6644" s="610">
        <f>K6651</f>
        <v>0.93750000000000078</v>
      </c>
      <c r="X6644" s="534"/>
      <c r="Y6644" s="534"/>
      <c r="Z6644" s="467"/>
    </row>
    <row r="6645" spans="1:27" s="751" customFormat="1" ht="20.100000000000001" customHeight="1" x14ac:dyDescent="0.15">
      <c r="A6645" s="1499" t="s">
        <v>1485</v>
      </c>
      <c r="B6645" s="1494">
        <v>1</v>
      </c>
      <c r="C6645" s="1494"/>
      <c r="D6645" s="1494">
        <v>2</v>
      </c>
      <c r="E6645" s="1494"/>
      <c r="F6645" s="1494">
        <v>3</v>
      </c>
      <c r="G6645" s="1494"/>
      <c r="H6645" s="1494">
        <v>4</v>
      </c>
      <c r="I6645" s="1494"/>
      <c r="J6645" s="1494">
        <v>5</v>
      </c>
      <c r="K6645" s="1494"/>
      <c r="L6645" s="1494">
        <v>6</v>
      </c>
      <c r="M6645" s="1494"/>
      <c r="N6645" s="1494">
        <v>7</v>
      </c>
      <c r="O6645" s="1494"/>
      <c r="P6645" s="1494">
        <v>8</v>
      </c>
      <c r="Q6645" s="1494"/>
      <c r="R6645" s="1494">
        <v>9</v>
      </c>
      <c r="S6645" s="1494"/>
      <c r="T6645" s="1501">
        <v>10</v>
      </c>
      <c r="U6645" s="1502"/>
      <c r="V6645" s="534"/>
      <c r="W6645" s="534"/>
      <c r="X6645" s="534"/>
      <c r="Y6645" s="534"/>
      <c r="Z6645" s="467"/>
    </row>
    <row r="6646" spans="1:27" s="751" customFormat="1" ht="20.100000000000001" customHeight="1" x14ac:dyDescent="0.15">
      <c r="A6646" s="1500"/>
      <c r="B6646" s="9" t="s">
        <v>1488</v>
      </c>
      <c r="C6646" s="9" t="s">
        <v>1487</v>
      </c>
      <c r="D6646" s="9" t="s">
        <v>1488</v>
      </c>
      <c r="E6646" s="9" t="s">
        <v>1487</v>
      </c>
      <c r="F6646" s="9" t="s">
        <v>1488</v>
      </c>
      <c r="G6646" s="9" t="s">
        <v>1487</v>
      </c>
      <c r="H6646" s="9" t="s">
        <v>1488</v>
      </c>
      <c r="I6646" s="9" t="s">
        <v>1487</v>
      </c>
      <c r="J6646" s="9" t="s">
        <v>1488</v>
      </c>
      <c r="K6646" s="9" t="s">
        <v>1487</v>
      </c>
      <c r="L6646" s="9" t="s">
        <v>1488</v>
      </c>
      <c r="M6646" s="9" t="s">
        <v>1487</v>
      </c>
      <c r="N6646" s="9"/>
      <c r="O6646" s="9"/>
      <c r="P6646" s="9"/>
      <c r="Q6646" s="9"/>
      <c r="R6646" s="9"/>
      <c r="S6646" s="9"/>
      <c r="T6646" s="10"/>
      <c r="U6646" s="16"/>
      <c r="V6646" s="534"/>
      <c r="W6646" s="534"/>
      <c r="X6646" s="534"/>
      <c r="Y6646" s="534"/>
      <c r="Z6646" s="467"/>
    </row>
    <row r="6647" spans="1:27" s="751" customFormat="1" ht="24.75" customHeight="1" x14ac:dyDescent="0.15">
      <c r="A6647" s="728">
        <v>1</v>
      </c>
      <c r="B6647" s="40"/>
      <c r="C6647" s="52">
        <v>0.23958333333333334</v>
      </c>
      <c r="D6647" s="40">
        <v>0.32986111111111105</v>
      </c>
      <c r="E6647" s="40">
        <v>0.38749999999999996</v>
      </c>
      <c r="F6647" s="40">
        <v>0.48124999999999984</v>
      </c>
      <c r="G6647" s="40">
        <v>0.54374999999999996</v>
      </c>
      <c r="H6647" s="40">
        <v>0.64166666666666683</v>
      </c>
      <c r="I6647" s="40">
        <v>0.70416666666666694</v>
      </c>
      <c r="J6647" s="40">
        <v>0.7986111111111116</v>
      </c>
      <c r="K6647" s="40">
        <v>0.85972222222222283</v>
      </c>
      <c r="L6647" s="40"/>
      <c r="M6647" s="40"/>
      <c r="N6647" s="40"/>
      <c r="O6647" s="3"/>
      <c r="P6647" s="3"/>
      <c r="Q6647" s="3"/>
      <c r="R6647" s="68"/>
      <c r="S6647" s="69"/>
      <c r="T6647" s="14"/>
      <c r="U6647" s="20"/>
      <c r="V6647" s="633">
        <f>COUNTA(B6647:U6679)</f>
        <v>75</v>
      </c>
      <c r="W6647" s="634">
        <f>V6647/9/2</f>
        <v>4.166666666666667</v>
      </c>
      <c r="X6647" s="534"/>
      <c r="Y6647" s="534"/>
      <c r="Z6647" s="620"/>
      <c r="AA6647" s="104"/>
    </row>
    <row r="6648" spans="1:27" s="751" customFormat="1" ht="24.75" customHeight="1" x14ac:dyDescent="0.15">
      <c r="A6648" s="728">
        <v>2</v>
      </c>
      <c r="B6648" s="52"/>
      <c r="C6648" s="40">
        <v>0.25694444444444448</v>
      </c>
      <c r="D6648" s="40">
        <v>0.34861111111111104</v>
      </c>
      <c r="E6648" s="40">
        <v>0.40694444444444439</v>
      </c>
      <c r="F6648" s="40">
        <v>0.50138888888888877</v>
      </c>
      <c r="G6648" s="40">
        <v>0.56388888888888888</v>
      </c>
      <c r="H6648" s="40">
        <v>0.66111111111111132</v>
      </c>
      <c r="I6648" s="40">
        <v>0.72361111111111143</v>
      </c>
      <c r="J6648" s="40">
        <v>0.81944444444444497</v>
      </c>
      <c r="K6648" s="40">
        <v>0.87916666666666732</v>
      </c>
      <c r="L6648" s="40"/>
      <c r="M6648" s="40"/>
      <c r="N6648" s="40"/>
      <c r="O6648" s="3"/>
      <c r="P6648" s="3"/>
      <c r="Q6648" s="3"/>
      <c r="R6648" s="68"/>
      <c r="S6648" s="69"/>
      <c r="T6648" s="14"/>
      <c r="U6648" s="20"/>
      <c r="V6648" s="114">
        <f>COUNTA(B6647:B6679,D6647:D6679,F6647:F6679,H6647:H6679,J6647:J6679,L6647:L6679,N6647:N6679,P6647:P6679,R6647:R6679,T6647:T6679)</f>
        <v>38</v>
      </c>
      <c r="W6648" s="114">
        <f>COUNTA(C6647:C6679,E6647:E6679,G6647:G6679,I6647:I6679,K6647:K6679,M6647:M6679,O6647:O6679,Q6647:Q6679,S6647:S6679,U6647:U6679)</f>
        <v>37</v>
      </c>
      <c r="X6648" s="534"/>
      <c r="Y6648" s="534">
        <f>(V6648+W6648)/2</f>
        <v>37.5</v>
      </c>
      <c r="Z6648" s="467"/>
      <c r="AA6648" s="104"/>
    </row>
    <row r="6649" spans="1:27" s="751" customFormat="1" ht="24.75" customHeight="1" x14ac:dyDescent="0.15">
      <c r="A6649" s="728">
        <v>3</v>
      </c>
      <c r="B6649" s="52" t="s">
        <v>115</v>
      </c>
      <c r="C6649" s="3">
        <v>0.27430555555555558</v>
      </c>
      <c r="D6649" s="40">
        <v>0.36736111111111103</v>
      </c>
      <c r="E6649" s="40">
        <v>0.42638888888888882</v>
      </c>
      <c r="F6649" s="40">
        <v>0.5215277777777777</v>
      </c>
      <c r="G6649" s="40">
        <v>0.58402777777777781</v>
      </c>
      <c r="H6649" s="40">
        <v>0.6805555555555558</v>
      </c>
      <c r="I6649" s="40">
        <v>0.74305555555555591</v>
      </c>
      <c r="J6649" s="40">
        <v>0.84027777777777835</v>
      </c>
      <c r="K6649" s="40">
        <v>0.8986111111111118</v>
      </c>
      <c r="L6649" s="40"/>
      <c r="M6649" s="40"/>
      <c r="N6649" s="40"/>
      <c r="O6649" s="3"/>
      <c r="P6649" s="3"/>
      <c r="Q6649" s="52"/>
      <c r="R6649" s="68"/>
      <c r="S6649" s="69"/>
      <c r="T6649" s="14"/>
      <c r="U6649" s="20"/>
      <c r="V6649" s="534" t="s">
        <v>1504</v>
      </c>
      <c r="W6649" s="534" t="s">
        <v>1492</v>
      </c>
      <c r="X6649" s="534"/>
      <c r="Y6649" s="534" t="s">
        <v>1493</v>
      </c>
      <c r="Z6649" s="467"/>
      <c r="AA6649" s="104"/>
    </row>
    <row r="6650" spans="1:27" s="751" customFormat="1" ht="24.75" customHeight="1" x14ac:dyDescent="0.15">
      <c r="A6650" s="728">
        <v>4</v>
      </c>
      <c r="B6650" s="52">
        <v>0.2361111111111111</v>
      </c>
      <c r="C6650" s="3">
        <v>0.29166666666666669</v>
      </c>
      <c r="D6650" s="40">
        <v>0.38611111111111102</v>
      </c>
      <c r="E6650" s="40">
        <v>0.44583333333333325</v>
      </c>
      <c r="F6650" s="40">
        <v>0.54166666666666663</v>
      </c>
      <c r="G6650" s="40">
        <v>0.60416666666666674</v>
      </c>
      <c r="H6650" s="40">
        <v>0.70000000000000029</v>
      </c>
      <c r="I6650" s="40">
        <v>0.7625000000000004</v>
      </c>
      <c r="J6650" s="40">
        <v>0.86111111111111172</v>
      </c>
      <c r="K6650" s="40">
        <v>0.91805555555555629</v>
      </c>
      <c r="L6650" s="40"/>
      <c r="M6650" s="40"/>
      <c r="N6650" s="40"/>
      <c r="O6650" s="3"/>
      <c r="P6650" s="3"/>
      <c r="Q6650" s="3"/>
      <c r="R6650" s="52"/>
      <c r="S6650" s="69"/>
      <c r="T6650" s="14"/>
      <c r="U6650" s="20"/>
      <c r="V6650" s="534"/>
      <c r="W6650" s="534"/>
      <c r="X6650" s="534"/>
      <c r="Y6650" s="534"/>
      <c r="Z6650" s="467"/>
      <c r="AA6650" s="104"/>
    </row>
    <row r="6651" spans="1:27" s="751" customFormat="1" ht="24.75" customHeight="1" x14ac:dyDescent="0.15">
      <c r="A6651" s="728">
        <v>5</v>
      </c>
      <c r="B6651" s="40">
        <v>0.25486111111111109</v>
      </c>
      <c r="C6651" s="3">
        <v>0.31041666666666667</v>
      </c>
      <c r="D6651" s="40">
        <v>0.40486111111111101</v>
      </c>
      <c r="E6651" s="40">
        <v>0.46527777777777768</v>
      </c>
      <c r="F6651" s="40">
        <v>0.56180555555555556</v>
      </c>
      <c r="G6651" s="40">
        <v>0.62430555555555567</v>
      </c>
      <c r="H6651" s="40">
        <v>0.71944444444444478</v>
      </c>
      <c r="I6651" s="40">
        <v>0.78194444444444489</v>
      </c>
      <c r="J6651" s="40">
        <v>0.88194444444444509</v>
      </c>
      <c r="K6651" s="40">
        <v>0.93750000000000078</v>
      </c>
      <c r="L6651" s="40"/>
      <c r="M6651" s="40"/>
      <c r="N6651" s="40"/>
      <c r="O6651" s="3"/>
      <c r="P6651" s="3"/>
      <c r="Q6651" s="3"/>
      <c r="R6651" s="52"/>
      <c r="S6651" s="69"/>
      <c r="T6651" s="14"/>
      <c r="U6651" s="20"/>
      <c r="V6651" s="534"/>
      <c r="W6651" s="534"/>
      <c r="X6651" s="534"/>
      <c r="Y6651" s="534"/>
      <c r="Z6651" s="467"/>
      <c r="AA6651" s="104"/>
    </row>
    <row r="6652" spans="1:27" s="751" customFormat="1" ht="24.75" customHeight="1" x14ac:dyDescent="0.15">
      <c r="A6652" s="728">
        <v>6</v>
      </c>
      <c r="B6652" s="40">
        <v>0.27361111111111108</v>
      </c>
      <c r="C6652" s="3">
        <v>0.32916666666666666</v>
      </c>
      <c r="D6652" s="40">
        <v>0.42361111111111099</v>
      </c>
      <c r="E6652" s="40">
        <v>0.48472222222222211</v>
      </c>
      <c r="F6652" s="40">
        <v>0.58194444444444449</v>
      </c>
      <c r="G6652" s="40">
        <v>0.6444444444444446</v>
      </c>
      <c r="H6652" s="40">
        <v>0.73888888888888926</v>
      </c>
      <c r="I6652" s="40">
        <v>0.80138888888888937</v>
      </c>
      <c r="J6652" s="40">
        <v>0.90277777777777846</v>
      </c>
      <c r="K6652" s="40"/>
      <c r="L6652" s="40"/>
      <c r="M6652" s="40"/>
      <c r="N6652" s="40"/>
      <c r="O6652" s="3"/>
      <c r="P6652" s="3"/>
      <c r="Q6652" s="3"/>
      <c r="R6652" s="68"/>
      <c r="S6652" s="69"/>
      <c r="T6652" s="14"/>
      <c r="U6652" s="20"/>
      <c r="V6652" s="61">
        <f>J6652-J6651</f>
        <v>2.083333333333337E-2</v>
      </c>
      <c r="W6652" s="61">
        <f>K6649-K6648</f>
        <v>1.9444444444444486E-2</v>
      </c>
      <c r="X6652" s="534"/>
      <c r="Y6652" s="534"/>
      <c r="Z6652" s="467"/>
      <c r="AA6652" s="104" t="s">
        <v>1490</v>
      </c>
    </row>
    <row r="6653" spans="1:27" s="751" customFormat="1" ht="24.75" customHeight="1" x14ac:dyDescent="0.15">
      <c r="A6653" s="728">
        <v>7</v>
      </c>
      <c r="B6653" s="40">
        <v>0.29236111111111107</v>
      </c>
      <c r="C6653" s="3">
        <v>0.34861111111111109</v>
      </c>
      <c r="D6653" s="40">
        <v>0.44236111111111098</v>
      </c>
      <c r="E6653" s="40">
        <v>0.50416666666666654</v>
      </c>
      <c r="F6653" s="40">
        <v>0.60208333333333341</v>
      </c>
      <c r="G6653" s="40">
        <v>0.66458333333333353</v>
      </c>
      <c r="H6653" s="40">
        <v>0.75833333333333375</v>
      </c>
      <c r="I6653" s="40">
        <v>0.82083333333333386</v>
      </c>
      <c r="J6653" s="40">
        <v>0.92361111111111183</v>
      </c>
      <c r="K6653" s="40"/>
      <c r="L6653" s="40"/>
      <c r="M6653" s="40"/>
      <c r="N6653" s="40"/>
      <c r="O6653" s="3"/>
      <c r="P6653" s="3"/>
      <c r="Q6653" s="3"/>
      <c r="R6653" s="68"/>
      <c r="S6653" s="69"/>
      <c r="T6653" s="14"/>
      <c r="U6653" s="20"/>
      <c r="V6653" s="61">
        <f>J6653-J6652</f>
        <v>2.083333333333337E-2</v>
      </c>
      <c r="W6653" s="61">
        <f>K6650-K6649</f>
        <v>1.9444444444444486E-2</v>
      </c>
      <c r="X6653" s="534"/>
      <c r="Y6653" s="115"/>
      <c r="Z6653" s="467"/>
      <c r="AA6653" s="104" t="s">
        <v>1490</v>
      </c>
    </row>
    <row r="6654" spans="1:27" s="751" customFormat="1" ht="24.75" customHeight="1" x14ac:dyDescent="0.15">
      <c r="A6654" s="728">
        <v>8</v>
      </c>
      <c r="B6654" s="40">
        <v>0.31111111111111106</v>
      </c>
      <c r="C6654" s="3">
        <v>0.36805555555555552</v>
      </c>
      <c r="D6654" s="40">
        <v>0.46111111111111097</v>
      </c>
      <c r="E6654" s="40">
        <v>0.52361111111111103</v>
      </c>
      <c r="F6654" s="40">
        <v>0.62222222222222234</v>
      </c>
      <c r="G6654" s="40">
        <v>0.68472222222222245</v>
      </c>
      <c r="H6654" s="40">
        <v>0.77777777777777823</v>
      </c>
      <c r="I6654" s="40">
        <v>0.84027777777777835</v>
      </c>
      <c r="J6654" s="40">
        <v>0.9444444444444452</v>
      </c>
      <c r="K6654" s="40"/>
      <c r="L6654" s="40"/>
      <c r="M6654" s="40"/>
      <c r="N6654" s="40"/>
      <c r="O6654" s="3"/>
      <c r="P6654" s="3"/>
      <c r="Q6654" s="3"/>
      <c r="R6654" s="68"/>
      <c r="S6654" s="69"/>
      <c r="T6654" s="14"/>
      <c r="U6654" s="20"/>
      <c r="V6654" s="61">
        <f>J6654-J6653</f>
        <v>2.083333333333337E-2</v>
      </c>
      <c r="W6654" s="61">
        <f>K6651-K6650</f>
        <v>1.9444444444444486E-2</v>
      </c>
      <c r="X6654" s="534"/>
      <c r="Y6654" s="534"/>
      <c r="Z6654" s="467"/>
      <c r="AA6654" s="104" t="s">
        <v>1490</v>
      </c>
    </row>
    <row r="6655" spans="1:27" s="751" customFormat="1" ht="24.75" customHeight="1" x14ac:dyDescent="0.15">
      <c r="A6655" s="728">
        <v>9</v>
      </c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40"/>
      <c r="O6655" s="3"/>
      <c r="P6655" s="3"/>
      <c r="Q6655" s="3"/>
      <c r="R6655" s="68"/>
      <c r="S6655" s="69"/>
      <c r="T6655" s="14"/>
      <c r="U6655" s="20"/>
      <c r="V6655" s="61">
        <f>J6655-J6654</f>
        <v>-0.9444444444444452</v>
      </c>
      <c r="W6655" s="61">
        <f>K6652-K6651</f>
        <v>-0.93750000000000078</v>
      </c>
      <c r="X6655" s="534"/>
      <c r="Y6655" s="534"/>
      <c r="Z6655" s="467"/>
    </row>
    <row r="6656" spans="1:27" s="751" customFormat="1" ht="24.75" customHeight="1" x14ac:dyDescent="0.15">
      <c r="A6656" s="728">
        <v>10</v>
      </c>
      <c r="B6656" s="738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3"/>
      <c r="O6656" s="3"/>
      <c r="P6656" s="3"/>
      <c r="Q6656" s="3"/>
      <c r="R6656" s="68"/>
      <c r="S6656" s="69"/>
      <c r="T6656" s="14"/>
      <c r="U6656" s="20"/>
      <c r="V6656" s="61"/>
      <c r="W6656" s="61"/>
      <c r="X6656" s="534"/>
      <c r="Y6656" s="534"/>
      <c r="Z6656" s="467"/>
    </row>
    <row r="6657" spans="1:26" s="751" customFormat="1" ht="24.75" customHeight="1" x14ac:dyDescent="0.15">
      <c r="A6657" s="728">
        <v>11</v>
      </c>
      <c r="B6657" s="40"/>
      <c r="C6657" s="40"/>
      <c r="D6657" s="40"/>
      <c r="E6657" s="40"/>
      <c r="F6657" s="177"/>
      <c r="G6657" s="40"/>
      <c r="H6657" s="455"/>
      <c r="I6657" s="40"/>
      <c r="J6657" s="40"/>
      <c r="K6657" s="40"/>
      <c r="L6657" s="3"/>
      <c r="M6657" s="3"/>
      <c r="N6657" s="3"/>
      <c r="O6657" s="3"/>
      <c r="P6657" s="3"/>
      <c r="Q6657" s="3"/>
      <c r="R6657" s="68"/>
      <c r="S6657" s="69"/>
      <c r="T6657" s="14"/>
      <c r="U6657" s="20"/>
      <c r="V6657" s="61"/>
      <c r="W6657" s="61"/>
      <c r="X6657" s="534"/>
      <c r="Y6657" s="534"/>
      <c r="Z6657" s="534"/>
    </row>
    <row r="6658" spans="1:26" s="751" customFormat="1" ht="24.75" customHeight="1" x14ac:dyDescent="0.15">
      <c r="A6658" s="728">
        <v>12</v>
      </c>
      <c r="B6658" s="3"/>
      <c r="C6658" s="3"/>
      <c r="D6658" s="3"/>
      <c r="E6658" s="3"/>
      <c r="F6658" s="49"/>
      <c r="G6658" s="3"/>
      <c r="H6658" s="50"/>
      <c r="I6658" s="3"/>
      <c r="J6658" s="3"/>
      <c r="K6658" s="3"/>
      <c r="L6658" s="3"/>
      <c r="M6658" s="3"/>
      <c r="N6658" s="3"/>
      <c r="O6658" s="3"/>
      <c r="P6658" s="3"/>
      <c r="Q6658" s="3"/>
      <c r="R6658" s="68"/>
      <c r="S6658" s="69"/>
      <c r="T6658" s="14"/>
      <c r="U6658" s="20"/>
      <c r="V6658" s="61"/>
      <c r="W6658" s="534"/>
      <c r="X6658" s="534"/>
      <c r="Y6658" s="534"/>
      <c r="Z6658" s="467"/>
    </row>
    <row r="6659" spans="1:26" s="751" customFormat="1" ht="24.75" customHeight="1" x14ac:dyDescent="0.15">
      <c r="A6659" s="728">
        <v>13</v>
      </c>
      <c r="B6659" s="3"/>
      <c r="C6659" s="3"/>
      <c r="D6659" s="3"/>
      <c r="E6659" s="3"/>
      <c r="F6659" s="49"/>
      <c r="G6659" s="3"/>
      <c r="H6659" s="50"/>
      <c r="I6659" s="3"/>
      <c r="J6659" s="3"/>
      <c r="K6659" s="3"/>
      <c r="L6659" s="3"/>
      <c r="M6659" s="3"/>
      <c r="N6659" s="3"/>
      <c r="O6659" s="3"/>
      <c r="P6659" s="3"/>
      <c r="Q6659" s="3"/>
      <c r="R6659" s="68"/>
      <c r="S6659" s="69"/>
      <c r="T6659" s="14"/>
      <c r="U6659" s="20"/>
      <c r="V6659" s="534"/>
      <c r="W6659" s="534"/>
      <c r="X6659" s="534"/>
      <c r="Y6659" s="534"/>
      <c r="Z6659" s="467"/>
    </row>
    <row r="6660" spans="1:26" s="751" customFormat="1" ht="24.75" customHeight="1" x14ac:dyDescent="0.15">
      <c r="A6660" s="728">
        <v>14</v>
      </c>
      <c r="B6660" s="3"/>
      <c r="C6660" s="3"/>
      <c r="D6660" s="3"/>
      <c r="E6660" s="3"/>
      <c r="F6660" s="49"/>
      <c r="G6660" s="3"/>
      <c r="H6660" s="50"/>
      <c r="I6660" s="3"/>
      <c r="J6660" s="3"/>
      <c r="K6660" s="3"/>
      <c r="L6660" s="3"/>
      <c r="M6660" s="3"/>
      <c r="N6660" s="3"/>
      <c r="O6660" s="3"/>
      <c r="P6660" s="3"/>
      <c r="Q6660" s="3"/>
      <c r="R6660" s="68"/>
      <c r="S6660" s="69"/>
      <c r="T6660" s="14"/>
      <c r="U6660" s="20"/>
      <c r="V6660" s="534"/>
      <c r="W6660" s="534"/>
      <c r="X6660" s="534"/>
      <c r="Y6660" s="534"/>
      <c r="Z6660" s="467"/>
    </row>
    <row r="6661" spans="1:26" s="751" customFormat="1" ht="24.75" customHeight="1" x14ac:dyDescent="0.15">
      <c r="A6661" s="728">
        <v>15</v>
      </c>
      <c r="B6661" s="3"/>
      <c r="C6661" s="3"/>
      <c r="D6661" s="3"/>
      <c r="E6661" s="3"/>
      <c r="F6661" s="49"/>
      <c r="G6661" s="3"/>
      <c r="H6661" s="50"/>
      <c r="I6661" s="3"/>
      <c r="J6661" s="3"/>
      <c r="K6661" s="3"/>
      <c r="L6661" s="3"/>
      <c r="M6661" s="3"/>
      <c r="N6661" s="3"/>
      <c r="O6661" s="3"/>
      <c r="P6661" s="3"/>
      <c r="Q6661" s="3"/>
      <c r="R6661" s="68"/>
      <c r="S6661" s="69"/>
      <c r="T6661" s="14"/>
      <c r="U6661" s="20"/>
      <c r="V6661" s="534"/>
      <c r="W6661" s="534"/>
      <c r="X6661" s="534"/>
      <c r="Y6661" s="534"/>
      <c r="Z6661" s="467"/>
    </row>
    <row r="6662" spans="1:26" s="751" customFormat="1" ht="24.75" customHeight="1" x14ac:dyDescent="0.15">
      <c r="A6662" s="728">
        <v>16</v>
      </c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40"/>
      <c r="O6662" s="40"/>
      <c r="P6662" s="40"/>
      <c r="Q6662" s="40"/>
      <c r="R6662" s="68"/>
      <c r="S6662" s="69"/>
      <c r="T6662" s="14"/>
      <c r="U6662" s="20"/>
      <c r="V6662" s="534"/>
      <c r="W6662" s="534"/>
      <c r="X6662" s="534"/>
      <c r="Y6662" s="534"/>
      <c r="Z6662" s="467"/>
    </row>
    <row r="6663" spans="1:26" s="751" customFormat="1" ht="24.75" customHeight="1" x14ac:dyDescent="0.15">
      <c r="A6663" s="728">
        <v>17</v>
      </c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40"/>
      <c r="O6663" s="40"/>
      <c r="P6663" s="40"/>
      <c r="Q6663" s="40"/>
      <c r="R6663" s="68"/>
      <c r="S6663" s="69"/>
      <c r="T6663" s="14"/>
      <c r="U6663" s="20"/>
      <c r="V6663" s="534"/>
      <c r="W6663" s="534"/>
      <c r="X6663" s="534"/>
      <c r="Y6663" s="534"/>
      <c r="Z6663" s="467"/>
    </row>
    <row r="6664" spans="1:26" s="751" customFormat="1" ht="24.75" customHeight="1" x14ac:dyDescent="0.15">
      <c r="A6664" s="728">
        <v>18</v>
      </c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40"/>
      <c r="O6664" s="40"/>
      <c r="P6664" s="40"/>
      <c r="Q6664" s="40"/>
      <c r="R6664" s="68"/>
      <c r="S6664" s="69"/>
      <c r="T6664" s="14"/>
      <c r="U6664" s="20"/>
      <c r="V6664" s="534"/>
      <c r="W6664" s="534"/>
      <c r="X6664" s="534"/>
      <c r="Y6664" s="534"/>
      <c r="Z6664" s="467"/>
    </row>
    <row r="6665" spans="1:26" s="751" customFormat="1" ht="24.75" customHeight="1" x14ac:dyDescent="0.15">
      <c r="A6665" s="8">
        <v>19</v>
      </c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40"/>
      <c r="O6665" s="40"/>
      <c r="P6665" s="40"/>
      <c r="Q6665" s="40"/>
      <c r="R6665" s="10"/>
      <c r="S6665" s="69"/>
      <c r="T6665" s="14"/>
      <c r="U6665" s="20"/>
      <c r="V6665" s="534"/>
      <c r="W6665" s="534"/>
      <c r="X6665" s="534"/>
      <c r="Y6665" s="534"/>
      <c r="Z6665" s="467"/>
    </row>
    <row r="6666" spans="1:26" s="751" customFormat="1" ht="24.75" customHeight="1" x14ac:dyDescent="0.15">
      <c r="A6666" s="8">
        <v>20</v>
      </c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9"/>
      <c r="S6666" s="4"/>
      <c r="T6666" s="14"/>
      <c r="U6666" s="20"/>
      <c r="V6666" s="534"/>
      <c r="W6666" s="534"/>
      <c r="X6666" s="534"/>
      <c r="Y6666" s="534"/>
      <c r="Z6666" s="467"/>
    </row>
    <row r="6667" spans="1:26" s="751" customFormat="1" ht="24.75" customHeight="1" x14ac:dyDescent="0.15">
      <c r="A6667" s="8">
        <v>21</v>
      </c>
      <c r="B6667" s="4"/>
      <c r="C6667" s="4"/>
      <c r="D6667" s="4"/>
      <c r="E6667" s="4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14"/>
      <c r="U6667" s="20"/>
      <c r="V6667" s="534"/>
      <c r="W6667" s="534"/>
      <c r="X6667" s="534"/>
      <c r="Y6667" s="534"/>
      <c r="Z6667" s="467"/>
    </row>
    <row r="6668" spans="1:26" s="751" customFormat="1" ht="24.75" customHeight="1" x14ac:dyDescent="0.15">
      <c r="A6668" s="8">
        <v>22</v>
      </c>
      <c r="B6668" s="4"/>
      <c r="C6668" s="4"/>
      <c r="D6668" s="4"/>
      <c r="E6668" s="4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14"/>
      <c r="U6668" s="20"/>
      <c r="V6668" s="534"/>
      <c r="W6668" s="534"/>
      <c r="X6668" s="534"/>
      <c r="Y6668" s="534"/>
      <c r="Z6668" s="467"/>
    </row>
    <row r="6669" spans="1:26" s="751" customFormat="1" ht="24.75" customHeight="1" x14ac:dyDescent="0.15">
      <c r="A6669" s="8">
        <v>23</v>
      </c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14"/>
      <c r="U6669" s="20"/>
      <c r="V6669" s="534"/>
      <c r="W6669" s="534"/>
      <c r="X6669" s="534"/>
      <c r="Y6669" s="534"/>
      <c r="Z6669" s="467"/>
    </row>
    <row r="6670" spans="1:26" s="751" customFormat="1" ht="24.75" customHeight="1" x14ac:dyDescent="0.15">
      <c r="A6670" s="8">
        <v>24</v>
      </c>
      <c r="B6670" s="4"/>
      <c r="C6670" s="4"/>
      <c r="D6670" s="4"/>
      <c r="E6670" s="4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14"/>
      <c r="U6670" s="20"/>
      <c r="V6670" s="534"/>
      <c r="W6670" s="534"/>
      <c r="X6670" s="534"/>
      <c r="Y6670" s="534"/>
      <c r="Z6670" s="467"/>
    </row>
    <row r="6671" spans="1:26" s="751" customFormat="1" ht="24.75" customHeight="1" x14ac:dyDescent="0.15">
      <c r="A6671" s="8">
        <v>25</v>
      </c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14"/>
      <c r="U6671" s="20"/>
      <c r="V6671" s="534"/>
      <c r="W6671" s="534"/>
      <c r="X6671" s="534"/>
      <c r="Y6671" s="534"/>
      <c r="Z6671" s="467"/>
    </row>
    <row r="6672" spans="1:26" s="751" customFormat="1" ht="24.75" customHeight="1" x14ac:dyDescent="0.15">
      <c r="A6672" s="8">
        <v>26</v>
      </c>
      <c r="B6672" s="4"/>
      <c r="C6672" s="4"/>
      <c r="D6672" s="4"/>
      <c r="E6672" s="4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14"/>
      <c r="U6672" s="20"/>
      <c r="V6672" s="534"/>
      <c r="W6672" s="534"/>
      <c r="X6672" s="534"/>
      <c r="Y6672" s="534"/>
      <c r="Z6672" s="467"/>
    </row>
    <row r="6673" spans="1:26" s="751" customFormat="1" ht="24.75" customHeight="1" x14ac:dyDescent="0.15">
      <c r="A6673" s="8">
        <v>27</v>
      </c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14"/>
      <c r="U6673" s="20"/>
      <c r="V6673" s="534"/>
      <c r="W6673" s="534"/>
      <c r="X6673" s="534"/>
      <c r="Y6673" s="534"/>
      <c r="Z6673" s="467"/>
    </row>
    <row r="6674" spans="1:26" s="751" customFormat="1" ht="24.75" customHeight="1" x14ac:dyDescent="0.15">
      <c r="A6674" s="8">
        <v>28</v>
      </c>
      <c r="B6674" s="4"/>
      <c r="C6674" s="4"/>
      <c r="D6674" s="4"/>
      <c r="E6674" s="4"/>
      <c r="F6674" s="4"/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14"/>
      <c r="U6674" s="20"/>
      <c r="V6674" s="534"/>
      <c r="W6674" s="534"/>
      <c r="X6674" s="534"/>
      <c r="Y6674" s="534"/>
      <c r="Z6674" s="467"/>
    </row>
    <row r="6675" spans="1:26" s="751" customFormat="1" ht="24.75" customHeight="1" x14ac:dyDescent="0.15">
      <c r="A6675" s="8">
        <v>29</v>
      </c>
      <c r="B6675" s="4"/>
      <c r="C6675" s="4"/>
      <c r="D6675" s="4"/>
      <c r="E6675" s="4"/>
      <c r="F6675" s="4"/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14"/>
      <c r="U6675" s="20"/>
      <c r="V6675" s="534"/>
      <c r="W6675" s="534"/>
      <c r="X6675" s="534"/>
      <c r="Y6675" s="534"/>
      <c r="Z6675" s="467"/>
    </row>
    <row r="6676" spans="1:26" s="751" customFormat="1" ht="24.75" customHeight="1" x14ac:dyDescent="0.15">
      <c r="A6676" s="44">
        <v>30</v>
      </c>
      <c r="B6676" s="45"/>
      <c r="C6676" s="45"/>
      <c r="D6676" s="45"/>
      <c r="E6676" s="45"/>
      <c r="F6676" s="45"/>
      <c r="G6676" s="45"/>
      <c r="H6676" s="45"/>
      <c r="I6676" s="45"/>
      <c r="J6676" s="45"/>
      <c r="K6676" s="45"/>
      <c r="L6676" s="45"/>
      <c r="M6676" s="45"/>
      <c r="N6676" s="45"/>
      <c r="O6676" s="45"/>
      <c r="P6676" s="45"/>
      <c r="Q6676" s="45"/>
      <c r="R6676" s="45"/>
      <c r="S6676" s="45"/>
      <c r="T6676" s="46"/>
      <c r="U6676" s="47"/>
      <c r="V6676" s="534"/>
      <c r="W6676" s="534"/>
      <c r="X6676" s="534"/>
      <c r="Y6676" s="534"/>
      <c r="Z6676" s="467"/>
    </row>
    <row r="6677" spans="1:26" s="751" customFormat="1" ht="24.75" customHeight="1" x14ac:dyDescent="0.15">
      <c r="A6677" s="44">
        <v>31</v>
      </c>
      <c r="B6677" s="45"/>
      <c r="C6677" s="45"/>
      <c r="D6677" s="45"/>
      <c r="E6677" s="45"/>
      <c r="F6677" s="45"/>
      <c r="G6677" s="45"/>
      <c r="H6677" s="45"/>
      <c r="I6677" s="45"/>
      <c r="J6677" s="45"/>
      <c r="K6677" s="45"/>
      <c r="L6677" s="45"/>
      <c r="M6677" s="45"/>
      <c r="N6677" s="45"/>
      <c r="O6677" s="45"/>
      <c r="P6677" s="45"/>
      <c r="Q6677" s="45"/>
      <c r="R6677" s="45"/>
      <c r="S6677" s="45"/>
      <c r="T6677" s="46"/>
      <c r="U6677" s="47"/>
      <c r="V6677" s="534"/>
      <c r="W6677" s="534"/>
      <c r="X6677" s="534"/>
      <c r="Y6677" s="534"/>
      <c r="Z6677" s="467"/>
    </row>
    <row r="6678" spans="1:26" s="751" customFormat="1" ht="24.75" customHeight="1" x14ac:dyDescent="0.15">
      <c r="A6678" s="44">
        <v>32</v>
      </c>
      <c r="B6678" s="45"/>
      <c r="C6678" s="45"/>
      <c r="D6678" s="45"/>
      <c r="E6678" s="45"/>
      <c r="F6678" s="45"/>
      <c r="G6678" s="45"/>
      <c r="H6678" s="45"/>
      <c r="I6678" s="45"/>
      <c r="J6678" s="45"/>
      <c r="K6678" s="45"/>
      <c r="L6678" s="45"/>
      <c r="M6678" s="45"/>
      <c r="N6678" s="45"/>
      <c r="O6678" s="45"/>
      <c r="P6678" s="45"/>
      <c r="Q6678" s="45"/>
      <c r="R6678" s="45"/>
      <c r="S6678" s="45"/>
      <c r="T6678" s="46"/>
      <c r="U6678" s="47"/>
      <c r="V6678" s="534"/>
      <c r="W6678" s="534"/>
      <c r="X6678" s="534"/>
      <c r="Y6678" s="534"/>
      <c r="Z6678" s="467"/>
    </row>
    <row r="6679" spans="1:26" s="751" customFormat="1" ht="24.75" customHeight="1" thickBot="1" x14ac:dyDescent="0.2">
      <c r="A6679" s="521">
        <v>33</v>
      </c>
      <c r="B6679" s="12"/>
      <c r="C6679" s="12"/>
      <c r="D6679" s="12"/>
      <c r="E6679" s="12"/>
      <c r="F6679" s="12"/>
      <c r="G6679" s="12"/>
      <c r="H6679" s="12"/>
      <c r="I6679" s="12"/>
      <c r="J6679" s="12"/>
      <c r="K6679" s="12"/>
      <c r="L6679" s="12"/>
      <c r="M6679" s="12"/>
      <c r="N6679" s="12"/>
      <c r="O6679" s="12"/>
      <c r="P6679" s="12"/>
      <c r="Q6679" s="12"/>
      <c r="R6679" s="12"/>
      <c r="S6679" s="12"/>
      <c r="T6679" s="31"/>
      <c r="U6679" s="32"/>
      <c r="V6679" s="534"/>
      <c r="W6679" s="534"/>
      <c r="X6679" s="534"/>
      <c r="Y6679" s="534"/>
      <c r="Z6679" s="467"/>
    </row>
    <row r="6680" spans="1:26" s="751" customFormat="1" ht="20.100000000000001" customHeight="1" thickBot="1" x14ac:dyDescent="0.2">
      <c r="A6680" s="1522" t="s">
        <v>1505</v>
      </c>
      <c r="B6680" s="1523"/>
      <c r="C6680" s="1491" t="s">
        <v>1506</v>
      </c>
      <c r="D6680" s="1492"/>
      <c r="E6680" s="1492"/>
      <c r="F6680" s="149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467"/>
      <c r="U6680" s="467"/>
      <c r="V6680" s="534"/>
      <c r="W6680" s="534"/>
      <c r="X6680" s="534"/>
      <c r="Y6680" s="534"/>
      <c r="Z6680" s="467"/>
    </row>
    <row r="6681" spans="1:26" s="751" customFormat="1" ht="31.5" customHeight="1" thickBot="1" x14ac:dyDescent="0.2">
      <c r="A6681" s="1602" t="s">
        <v>1286</v>
      </c>
      <c r="B6681" s="1603"/>
      <c r="C6681" s="1603"/>
      <c r="D6681" s="1603"/>
      <c r="E6681" s="1604"/>
      <c r="F6681" s="1" t="s">
        <v>1766</v>
      </c>
      <c r="G6681" s="1"/>
      <c r="H6681" s="1479" t="s">
        <v>1152</v>
      </c>
      <c r="I6681" s="1480"/>
      <c r="J6681" s="1480"/>
      <c r="K6681" s="5" t="s">
        <v>1287</v>
      </c>
      <c r="L6681" s="1688" t="s">
        <v>553</v>
      </c>
      <c r="M6681" s="1688"/>
      <c r="N6681" s="1649"/>
      <c r="O6681" s="1"/>
      <c r="P6681" s="6"/>
      <c r="Q6681" s="6"/>
      <c r="R6681" s="6"/>
      <c r="S6681" s="1"/>
      <c r="T6681" s="1648" t="s">
        <v>1288</v>
      </c>
      <c r="U6681" s="1649"/>
      <c r="V6681" s="379">
        <f>V6683/V6688</f>
        <v>1.4775413711583987E-2</v>
      </c>
      <c r="W6681" s="379">
        <f>W6683/W6688</f>
        <v>1.4923167848699549E-2</v>
      </c>
      <c r="X6681" s="379">
        <f>AVERAGE(V6681,W6681)</f>
        <v>1.4849290780141768E-2</v>
      </c>
      <c r="Y6681" s="380" t="s">
        <v>1289</v>
      </c>
      <c r="Z6681" s="381">
        <f>ROUND(X6681*1440,0)/1440</f>
        <v>1.4583333333333334E-2</v>
      </c>
    </row>
    <row r="6682" spans="1:26" s="751" customFormat="1" ht="12.75" thickBot="1" x14ac:dyDescent="0.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534"/>
      <c r="U6682" s="534"/>
      <c r="V6682" s="379">
        <f>B6691</f>
        <v>0.24305555555555555</v>
      </c>
      <c r="W6682" s="379">
        <f>C6687</f>
        <v>0.23611111111111113</v>
      </c>
      <c r="X6682" s="1"/>
      <c r="Y6682" s="1"/>
      <c r="Z6682" s="13"/>
    </row>
    <row r="6683" spans="1:26" s="751" customFormat="1" ht="20.100000000000001" customHeight="1" thickBot="1" x14ac:dyDescent="0.2">
      <c r="A6683" s="1481" t="s">
        <v>1290</v>
      </c>
      <c r="B6683" s="1482"/>
      <c r="C6683" s="1450" t="s">
        <v>1291</v>
      </c>
      <c r="D6683" s="1451"/>
      <c r="E6683" s="1452"/>
      <c r="F6683" s="1453"/>
      <c r="G6683" s="1454"/>
      <c r="H6683" s="1454"/>
      <c r="I6683" s="1454"/>
      <c r="J6683" s="1454"/>
      <c r="K6683" s="1"/>
      <c r="L6683" s="1"/>
      <c r="M6683" s="1"/>
      <c r="N6683" s="1463" t="s">
        <v>1292</v>
      </c>
      <c r="O6683" s="1464"/>
      <c r="P6683" s="1465">
        <f>MINUTE(Z6681)</f>
        <v>21</v>
      </c>
      <c r="Q6683" s="1466"/>
      <c r="R6683" s="1"/>
      <c r="S6683" s="7" t="s">
        <v>1007</v>
      </c>
      <c r="T6683" s="1459">
        <v>4.6527777777777779E-2</v>
      </c>
      <c r="U6683" s="1460"/>
      <c r="V6683" s="379">
        <f>V6684-V6682</f>
        <v>0.69444444444444742</v>
      </c>
      <c r="W6683" s="379">
        <f>W6684-W6682</f>
        <v>0.70138888888887885</v>
      </c>
      <c r="X6683" s="1"/>
      <c r="Y6683" s="1"/>
      <c r="Z6683" s="13"/>
    </row>
    <row r="6684" spans="1:26" s="751" customFormat="1" ht="12.75" thickBot="1" x14ac:dyDescent="0.2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534"/>
      <c r="U6684" s="534"/>
      <c r="V6684" s="379">
        <f>N6689</f>
        <v>0.937500000000003</v>
      </c>
      <c r="W6684" s="379">
        <f>M6693</f>
        <v>0.93749999999999001</v>
      </c>
      <c r="X6684" s="1"/>
      <c r="Y6684" s="1"/>
      <c r="Z6684" s="13"/>
    </row>
    <row r="6685" spans="1:26" s="751" customFormat="1" ht="24.75" customHeight="1" x14ac:dyDescent="0.15">
      <c r="A6685" s="1572" t="s">
        <v>140</v>
      </c>
      <c r="B6685" s="1461">
        <v>1</v>
      </c>
      <c r="C6685" s="1540"/>
      <c r="D6685" s="1461">
        <v>2</v>
      </c>
      <c r="E6685" s="1540"/>
      <c r="F6685" s="1461">
        <v>3</v>
      </c>
      <c r="G6685" s="1540"/>
      <c r="H6685" s="1461">
        <v>4</v>
      </c>
      <c r="I6685" s="1540"/>
      <c r="J6685" s="1461">
        <v>5</v>
      </c>
      <c r="K6685" s="1540"/>
      <c r="L6685" s="1461">
        <v>6</v>
      </c>
      <c r="M6685" s="1540"/>
      <c r="N6685" s="1461">
        <v>7</v>
      </c>
      <c r="O6685" s="1540"/>
      <c r="P6685" s="1461">
        <v>8</v>
      </c>
      <c r="Q6685" s="1540"/>
      <c r="R6685" s="1461">
        <v>9</v>
      </c>
      <c r="S6685" s="1540"/>
      <c r="T6685" s="1570">
        <v>10</v>
      </c>
      <c r="U6685" s="1571"/>
      <c r="V6685" s="1"/>
      <c r="W6685" s="1"/>
      <c r="X6685" s="1"/>
      <c r="Y6685" s="1"/>
      <c r="Z6685" s="13"/>
    </row>
    <row r="6686" spans="1:26" s="751" customFormat="1" ht="24.75" customHeight="1" x14ac:dyDescent="0.15">
      <c r="A6686" s="1573"/>
      <c r="B6686" s="9" t="s">
        <v>90</v>
      </c>
      <c r="C6686" s="9" t="s">
        <v>91</v>
      </c>
      <c r="D6686" s="9" t="s">
        <v>90</v>
      </c>
      <c r="E6686" s="9" t="s">
        <v>91</v>
      </c>
      <c r="F6686" s="9" t="s">
        <v>90</v>
      </c>
      <c r="G6686" s="9" t="s">
        <v>91</v>
      </c>
      <c r="H6686" s="9" t="s">
        <v>90</v>
      </c>
      <c r="I6686" s="9" t="s">
        <v>91</v>
      </c>
      <c r="J6686" s="9" t="s">
        <v>90</v>
      </c>
      <c r="K6686" s="9" t="s">
        <v>91</v>
      </c>
      <c r="L6686" s="9" t="s">
        <v>90</v>
      </c>
      <c r="M6686" s="9" t="s">
        <v>91</v>
      </c>
      <c r="N6686" s="9" t="s">
        <v>90</v>
      </c>
      <c r="O6686" s="9" t="s">
        <v>91</v>
      </c>
      <c r="P6686" s="9"/>
      <c r="Q6686" s="9"/>
      <c r="R6686" s="9"/>
      <c r="S6686" s="9"/>
      <c r="T6686" s="10"/>
      <c r="U6686" s="16"/>
      <c r="V6686" s="1"/>
      <c r="W6686" s="1"/>
      <c r="X6686" s="1"/>
      <c r="Y6686" s="1"/>
      <c r="Z6686" s="13"/>
    </row>
    <row r="6687" spans="1:26" s="751" customFormat="1" ht="24.75" customHeight="1" x14ac:dyDescent="0.15">
      <c r="A6687" s="728">
        <v>1</v>
      </c>
      <c r="B6687" s="748"/>
      <c r="C6687" s="748">
        <v>0.23611111111111113</v>
      </c>
      <c r="D6687" s="748">
        <v>0.2951388888888889</v>
      </c>
      <c r="E6687" s="748">
        <v>0.34375</v>
      </c>
      <c r="F6687" s="748">
        <v>0.42083333333333334</v>
      </c>
      <c r="G6687" s="748">
        <v>0.47083333333333399</v>
      </c>
      <c r="H6687" s="748">
        <v>0.55555555555555503</v>
      </c>
      <c r="I6687" s="748">
        <v>0.60555555555555596</v>
      </c>
      <c r="J6687" s="748">
        <v>0.67499999999999993</v>
      </c>
      <c r="K6687" s="748">
        <v>0.72499999999999998</v>
      </c>
      <c r="L6687" s="748">
        <v>0.79236111111111107</v>
      </c>
      <c r="M6687" s="748">
        <v>0.84722222222222221</v>
      </c>
      <c r="N6687" s="748">
        <v>0.90972222222222399</v>
      </c>
      <c r="O6687" s="748"/>
      <c r="P6687" s="3"/>
      <c r="Q6687" s="3"/>
      <c r="R6687" s="68"/>
      <c r="S6687" s="69"/>
      <c r="T6687" s="14"/>
      <c r="U6687" s="20"/>
      <c r="V6687" s="383">
        <f>COUNTA(B6687:U6719)</f>
        <v>94</v>
      </c>
      <c r="W6687" s="389">
        <f>V6687/8/2</f>
        <v>5.875</v>
      </c>
      <c r="X6687" s="1"/>
      <c r="Y6687" s="1"/>
      <c r="Z6687" s="385"/>
    </row>
    <row r="6688" spans="1:26" s="751" customFormat="1" ht="24.75" customHeight="1" x14ac:dyDescent="0.15">
      <c r="A6688" s="728">
        <v>2</v>
      </c>
      <c r="B6688" s="748"/>
      <c r="C6688" s="748">
        <v>0.25138888888888888</v>
      </c>
      <c r="D6688" s="748">
        <v>0.31041666666666667</v>
      </c>
      <c r="E6688" s="748">
        <v>0.35902777777777778</v>
      </c>
      <c r="F6688" s="748">
        <v>0.4375</v>
      </c>
      <c r="G6688" s="748">
        <v>0.48749999999999999</v>
      </c>
      <c r="H6688" s="748">
        <v>0.57222222222222219</v>
      </c>
      <c r="I6688" s="748">
        <v>0.62222222222222223</v>
      </c>
      <c r="J6688" s="748">
        <v>0.69166666666666676</v>
      </c>
      <c r="K6688" s="748">
        <v>0.74097222222222203</v>
      </c>
      <c r="L6688" s="748">
        <v>0.80833333333333324</v>
      </c>
      <c r="M6688" s="748">
        <v>0.86319444444444438</v>
      </c>
      <c r="N6688" s="748">
        <v>0.92361111111111305</v>
      </c>
      <c r="O6688" s="748"/>
      <c r="P6688" s="3"/>
      <c r="Q6688" s="3"/>
      <c r="R6688" s="68"/>
      <c r="S6688" s="69"/>
      <c r="T6688" s="14"/>
      <c r="U6688" s="20"/>
      <c r="V6688" s="386">
        <f>COUNTA(B6687:B6719,D6687:D6719,F6687:F6719,H6687:H6719,J6687:J6719,L6687:L6719,N6687:N6719,P6687:P6719,R6687:R6719,T6687:T6719)</f>
        <v>47</v>
      </c>
      <c r="W6688" s="386">
        <f>COUNTA(C6687:C6719,E6687:E6719,G6687:G6719,I6687:I6719,K6687:K6719,M6687:M6719,O6687:O6719,Q6687:Q6719,S6687:S6719,U6687:U6719)</f>
        <v>47</v>
      </c>
      <c r="X6688" s="1"/>
      <c r="Y6688" s="1">
        <f>(V6688+W6688)/2</f>
        <v>47</v>
      </c>
      <c r="Z6688" s="385"/>
    </row>
    <row r="6689" spans="1:26" s="751" customFormat="1" ht="24.75" customHeight="1" x14ac:dyDescent="0.15">
      <c r="A6689" s="728">
        <v>3</v>
      </c>
      <c r="B6689" s="748"/>
      <c r="C6689" s="748">
        <v>0.26666666666666666</v>
      </c>
      <c r="D6689" s="748">
        <v>0.32569444444444501</v>
      </c>
      <c r="E6689" s="748">
        <v>0.375</v>
      </c>
      <c r="F6689" s="748">
        <v>0.4548611111111111</v>
      </c>
      <c r="G6689" s="748">
        <v>0.50486111111111109</v>
      </c>
      <c r="H6689" s="748">
        <v>0.58888888888888902</v>
      </c>
      <c r="I6689" s="748">
        <v>0.63888888888888895</v>
      </c>
      <c r="J6689" s="748">
        <v>0.70833333333333337</v>
      </c>
      <c r="K6689" s="748">
        <v>0.75694444444444398</v>
      </c>
      <c r="L6689" s="748">
        <v>0.82361111111111096</v>
      </c>
      <c r="M6689" s="748">
        <v>0.87916666666666998</v>
      </c>
      <c r="N6689" s="748">
        <v>0.937500000000003</v>
      </c>
      <c r="O6689" s="3"/>
      <c r="P6689" s="3"/>
      <c r="Q6689" s="3"/>
      <c r="R6689" s="68"/>
      <c r="S6689" s="69"/>
      <c r="T6689" s="14"/>
      <c r="U6689" s="20"/>
      <c r="V6689" s="1"/>
      <c r="W6689" s="1"/>
      <c r="X6689" s="1"/>
      <c r="Y6689" s="1" t="s">
        <v>1028</v>
      </c>
      <c r="Z6689" s="385"/>
    </row>
    <row r="6690" spans="1:26" s="751" customFormat="1" ht="24.75" customHeight="1" x14ac:dyDescent="0.15">
      <c r="A6690" s="728">
        <v>4</v>
      </c>
      <c r="B6690" s="748"/>
      <c r="C6690" s="749">
        <v>0.28194444444444444</v>
      </c>
      <c r="D6690" s="748">
        <v>0.34097222222222201</v>
      </c>
      <c r="E6690" s="748">
        <v>0.390972222222222</v>
      </c>
      <c r="F6690" s="748">
        <v>0.47222222222222199</v>
      </c>
      <c r="G6690" s="748">
        <v>0.52222222222222203</v>
      </c>
      <c r="H6690" s="748">
        <v>0.60555555555555696</v>
      </c>
      <c r="I6690" s="748">
        <v>0.655555555555555</v>
      </c>
      <c r="J6690" s="749">
        <v>0.72291666666666676</v>
      </c>
      <c r="K6690" s="748">
        <v>0.77222222222222225</v>
      </c>
      <c r="L6690" s="748">
        <v>0.83888888888888802</v>
      </c>
      <c r="M6690" s="748">
        <v>0.89374999999999993</v>
      </c>
      <c r="N6690" s="748"/>
      <c r="O6690" s="3"/>
      <c r="P6690" s="3"/>
      <c r="Q6690" s="3"/>
      <c r="R6690" s="68"/>
      <c r="S6690" s="69"/>
      <c r="T6690" s="14"/>
      <c r="U6690" s="20"/>
      <c r="V6690" s="1"/>
      <c r="W6690" s="1"/>
      <c r="X6690" s="1"/>
      <c r="Y6690" s="1"/>
      <c r="Z6690" s="385"/>
    </row>
    <row r="6691" spans="1:26" s="751" customFormat="1" ht="24.75" customHeight="1" x14ac:dyDescent="0.15">
      <c r="A6691" s="728">
        <v>5</v>
      </c>
      <c r="B6691" s="748">
        <v>0.24305555555555555</v>
      </c>
      <c r="C6691" s="749">
        <v>0.29375000000000001</v>
      </c>
      <c r="D6691" s="748">
        <v>0.35694444444444445</v>
      </c>
      <c r="E6691" s="748">
        <v>0.406944444444444</v>
      </c>
      <c r="F6691" s="748">
        <v>0.48958333333333298</v>
      </c>
      <c r="G6691" s="748">
        <v>0.53958333333333297</v>
      </c>
      <c r="H6691" s="748">
        <v>0.61944444444444446</v>
      </c>
      <c r="I6691" s="748">
        <v>0.66875000000000007</v>
      </c>
      <c r="J6691" s="749">
        <v>0.73611111111111105</v>
      </c>
      <c r="K6691" s="748">
        <v>0.78750000000000098</v>
      </c>
      <c r="L6691" s="748">
        <v>0.85416666666666596</v>
      </c>
      <c r="M6691" s="748">
        <v>0.90833333333333</v>
      </c>
      <c r="N6691" s="748"/>
      <c r="O6691" s="3"/>
      <c r="P6691" s="3"/>
      <c r="Q6691" s="3"/>
      <c r="R6691" s="68"/>
      <c r="S6691" s="69"/>
      <c r="T6691" s="14"/>
      <c r="U6691" s="20"/>
      <c r="V6691" s="390"/>
      <c r="W6691" s="390"/>
      <c r="X6691" s="1"/>
      <c r="Y6691" s="1"/>
      <c r="Z6691" s="385"/>
    </row>
    <row r="6692" spans="1:26" s="751" customFormat="1" ht="24.75" customHeight="1" x14ac:dyDescent="0.15">
      <c r="A6692" s="728">
        <v>6</v>
      </c>
      <c r="B6692" s="748">
        <v>0.25555555555555559</v>
      </c>
      <c r="C6692" s="749">
        <v>0.30555555555555552</v>
      </c>
      <c r="D6692" s="748">
        <v>0.37291666666666662</v>
      </c>
      <c r="E6692" s="748">
        <v>0.422916666666667</v>
      </c>
      <c r="F6692" s="748">
        <v>0.50694444444444398</v>
      </c>
      <c r="G6692" s="748">
        <v>0.55694444444444402</v>
      </c>
      <c r="H6692" s="748">
        <v>0.63263888888888886</v>
      </c>
      <c r="I6692" s="748">
        <v>0.68194444444444446</v>
      </c>
      <c r="J6692" s="749">
        <v>0.749305555555556</v>
      </c>
      <c r="K6692" s="748">
        <v>0.80277777777777903</v>
      </c>
      <c r="L6692" s="748">
        <v>0.86805555555555547</v>
      </c>
      <c r="M6692" s="748">
        <v>0.92291666666665995</v>
      </c>
      <c r="N6692" s="748"/>
      <c r="O6692" s="3"/>
      <c r="P6692" s="3"/>
      <c r="Q6692" s="3"/>
      <c r="R6692" s="68"/>
      <c r="S6692" s="69"/>
      <c r="T6692" s="14"/>
      <c r="U6692" s="20"/>
      <c r="V6692" s="390"/>
      <c r="W6692" s="390"/>
      <c r="X6692" s="1"/>
      <c r="Y6692" s="1"/>
      <c r="Z6692" s="385"/>
    </row>
    <row r="6693" spans="1:26" s="751" customFormat="1" ht="24.75" customHeight="1" x14ac:dyDescent="0.15">
      <c r="A6693" s="728">
        <v>7</v>
      </c>
      <c r="B6693" s="748">
        <v>0.26805555555555599</v>
      </c>
      <c r="C6693" s="749">
        <v>0.31736111111111115</v>
      </c>
      <c r="D6693" s="748">
        <v>0.3888888888888889</v>
      </c>
      <c r="E6693" s="748">
        <v>0.43888888888888899</v>
      </c>
      <c r="F6693" s="748">
        <v>0.52361111111111114</v>
      </c>
      <c r="G6693" s="748">
        <v>0.57361111111111118</v>
      </c>
      <c r="H6693" s="748">
        <v>0.64583333333333337</v>
      </c>
      <c r="I6693" s="748">
        <v>0.69513888888888886</v>
      </c>
      <c r="J6693" s="749">
        <v>0.76250000000000007</v>
      </c>
      <c r="K6693" s="748">
        <v>0.81736111111111109</v>
      </c>
      <c r="L6693" s="748">
        <v>0.88194444444444497</v>
      </c>
      <c r="M6693" s="748">
        <v>0.93749999999999001</v>
      </c>
      <c r="N6693" s="458"/>
      <c r="O6693" s="3"/>
      <c r="P6693" s="3"/>
      <c r="Q6693" s="3"/>
      <c r="R6693" s="68"/>
      <c r="S6693" s="69"/>
      <c r="T6693" s="14"/>
      <c r="U6693" s="20"/>
      <c r="V6693" s="390"/>
      <c r="W6693" s="390"/>
      <c r="X6693" s="1"/>
      <c r="Y6693" s="1"/>
      <c r="Z6693" s="385"/>
    </row>
    <row r="6694" spans="1:26" s="751" customFormat="1" ht="24.75" customHeight="1" x14ac:dyDescent="0.15">
      <c r="A6694" s="728">
        <v>8</v>
      </c>
      <c r="B6694" s="748">
        <v>0.280555555555556</v>
      </c>
      <c r="C6694" s="749">
        <v>0.32916666666666666</v>
      </c>
      <c r="D6694" s="748">
        <v>0.40486111111111112</v>
      </c>
      <c r="E6694" s="748">
        <v>0.45486111111111099</v>
      </c>
      <c r="F6694" s="748">
        <v>0.5395833333333333</v>
      </c>
      <c r="G6694" s="748">
        <v>0.58958333333333335</v>
      </c>
      <c r="H6694" s="748">
        <v>0.65902777777777777</v>
      </c>
      <c r="I6694" s="748">
        <v>0.7090277777777777</v>
      </c>
      <c r="J6694" s="749">
        <v>0.77569444444444446</v>
      </c>
      <c r="K6694" s="748">
        <v>0.83194444444444304</v>
      </c>
      <c r="L6694" s="748">
        <v>0.89583333333333404</v>
      </c>
      <c r="M6694" s="748"/>
      <c r="N6694" s="458"/>
      <c r="O6694" s="3"/>
      <c r="P6694" s="3"/>
      <c r="Q6694" s="3"/>
      <c r="R6694" s="68"/>
      <c r="S6694" s="69"/>
      <c r="T6694" s="14"/>
      <c r="U6694" s="20"/>
      <c r="V6694" s="390"/>
      <c r="W6694" s="390"/>
      <c r="X6694" s="1"/>
      <c r="Y6694" s="1"/>
      <c r="Z6694" s="385"/>
    </row>
    <row r="6695" spans="1:26" s="751" customFormat="1" ht="24.75" customHeight="1" x14ac:dyDescent="0.15">
      <c r="A6695" s="728">
        <v>9</v>
      </c>
      <c r="B6695" s="52"/>
      <c r="C6695" s="39"/>
      <c r="D6695" s="52"/>
      <c r="E6695" s="39"/>
      <c r="F6695" s="52"/>
      <c r="G6695" s="39"/>
      <c r="H6695" s="52"/>
      <c r="I6695" s="39"/>
      <c r="J6695" s="3"/>
      <c r="K6695" s="40"/>
      <c r="L6695" s="3"/>
      <c r="M6695" s="453"/>
      <c r="N6695" s="40"/>
      <c r="O6695" s="3"/>
      <c r="P6695" s="3"/>
      <c r="Q6695" s="3"/>
      <c r="R6695" s="68"/>
      <c r="S6695" s="69"/>
      <c r="T6695" s="14"/>
      <c r="U6695" s="20"/>
      <c r="V6695" s="390"/>
      <c r="W6695" s="390"/>
      <c r="X6695" s="1"/>
      <c r="Y6695" s="1"/>
      <c r="Z6695" s="385"/>
    </row>
    <row r="6696" spans="1:26" s="751" customFormat="1" ht="24.75" customHeight="1" x14ac:dyDescent="0.15">
      <c r="A6696" s="728">
        <v>10</v>
      </c>
      <c r="B6696" s="92"/>
      <c r="C6696" s="92"/>
      <c r="D6696" s="92"/>
      <c r="E6696" s="3"/>
      <c r="F6696" s="3"/>
      <c r="G6696" s="3"/>
      <c r="H6696" s="3"/>
      <c r="I6696" s="3"/>
      <c r="J6696" s="3"/>
      <c r="K6696" s="3"/>
      <c r="L6696" s="3"/>
      <c r="M6696" s="453"/>
      <c r="N6696" s="40"/>
      <c r="O6696" s="3"/>
      <c r="P6696" s="3"/>
      <c r="Q6696" s="3"/>
      <c r="R6696" s="68"/>
      <c r="S6696" s="69"/>
      <c r="T6696" s="14"/>
      <c r="U6696" s="20"/>
      <c r="V6696" s="390"/>
      <c r="W6696" s="390"/>
      <c r="X6696" s="1"/>
      <c r="Y6696" s="1"/>
      <c r="Z6696" s="385"/>
    </row>
    <row r="6697" spans="1:26" s="751" customFormat="1" ht="24.75" customHeight="1" x14ac:dyDescent="0.15">
      <c r="A6697" s="728">
        <v>11</v>
      </c>
      <c r="B6697" s="92"/>
      <c r="C6697" s="92"/>
      <c r="D6697" s="92"/>
      <c r="E6697" s="92"/>
      <c r="F6697" s="92"/>
      <c r="G6697" s="92"/>
      <c r="H6697" s="92"/>
      <c r="I6697" s="92"/>
      <c r="J6697" s="92"/>
      <c r="K6697" s="92"/>
      <c r="L6697" s="92"/>
      <c r="M6697" s="974"/>
      <c r="N6697" s="40"/>
      <c r="O6697" s="3"/>
      <c r="P6697" s="3"/>
      <c r="Q6697" s="3"/>
      <c r="R6697" s="68"/>
      <c r="S6697" s="69"/>
      <c r="T6697" s="14"/>
      <c r="U6697" s="20"/>
      <c r="V6697" s="390"/>
      <c r="W6697" s="390"/>
      <c r="X6697" s="1"/>
      <c r="Y6697" s="1"/>
      <c r="Z6697" s="385"/>
    </row>
    <row r="6698" spans="1:26" s="751" customFormat="1" ht="24.75" customHeight="1" x14ac:dyDescent="0.15">
      <c r="A6698" s="728">
        <v>12</v>
      </c>
      <c r="B6698" s="92"/>
      <c r="C6698" s="92"/>
      <c r="D6698" s="92"/>
      <c r="E6698" s="92"/>
      <c r="F6698" s="92"/>
      <c r="G6698" s="92"/>
      <c r="H6698" s="92"/>
      <c r="I6698" s="92"/>
      <c r="J6698" s="92"/>
      <c r="K6698" s="92"/>
      <c r="L6698" s="92"/>
      <c r="M6698" s="974"/>
      <c r="N6698" s="40"/>
      <c r="O6698" s="3"/>
      <c r="P6698" s="3"/>
      <c r="Q6698" s="3"/>
      <c r="R6698" s="68"/>
      <c r="S6698" s="69"/>
      <c r="T6698" s="14"/>
      <c r="U6698" s="20"/>
      <c r="V6698" s="390"/>
      <c r="W6698" s="390"/>
      <c r="X6698" s="1"/>
      <c r="Y6698" s="1"/>
      <c r="Z6698" s="385"/>
    </row>
    <row r="6699" spans="1:26" s="751" customFormat="1" ht="24.75" customHeight="1" x14ac:dyDescent="0.15">
      <c r="A6699" s="728">
        <v>13</v>
      </c>
      <c r="B6699" s="3"/>
      <c r="C6699" s="231"/>
      <c r="D6699" s="3"/>
      <c r="E6699" s="92"/>
      <c r="F6699" s="231"/>
      <c r="G6699" s="231"/>
      <c r="H6699" s="231"/>
      <c r="I6699" s="231"/>
      <c r="J6699" s="231"/>
      <c r="K6699" s="231"/>
      <c r="L6699" s="3"/>
      <c r="M6699" s="453"/>
      <c r="N6699" s="40"/>
      <c r="O6699" s="3"/>
      <c r="P6699" s="3"/>
      <c r="Q6699" s="3"/>
      <c r="R6699" s="68"/>
      <c r="S6699" s="69"/>
      <c r="T6699" s="14"/>
      <c r="U6699" s="20"/>
      <c r="V6699" s="390"/>
      <c r="W6699" s="390"/>
      <c r="X6699" s="1"/>
      <c r="Y6699" s="1"/>
      <c r="Z6699" s="385"/>
    </row>
    <row r="6700" spans="1:26" s="751" customFormat="1" ht="24.75" customHeight="1" x14ac:dyDescent="0.15">
      <c r="A6700" s="728">
        <v>14</v>
      </c>
      <c r="B6700" s="3"/>
      <c r="C6700" s="231"/>
      <c r="D6700" s="3"/>
      <c r="E6700" s="92"/>
      <c r="F6700" s="231"/>
      <c r="G6700" s="231"/>
      <c r="H6700" s="231"/>
      <c r="I6700" s="231"/>
      <c r="J6700" s="231"/>
      <c r="K6700" s="231"/>
      <c r="L6700" s="3"/>
      <c r="M6700" s="975"/>
      <c r="N6700" s="40"/>
      <c r="O6700" s="3"/>
      <c r="P6700" s="3"/>
      <c r="Q6700" s="3"/>
      <c r="R6700" s="68"/>
      <c r="S6700" s="69"/>
      <c r="T6700" s="14"/>
      <c r="U6700" s="20"/>
      <c r="V6700" s="390"/>
      <c r="W6700" s="390"/>
      <c r="X6700" s="1"/>
      <c r="Y6700" s="1"/>
      <c r="Z6700" s="385"/>
    </row>
    <row r="6701" spans="1:26" s="751" customFormat="1" ht="24.75" customHeight="1" x14ac:dyDescent="0.15">
      <c r="A6701" s="728">
        <v>15</v>
      </c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40"/>
      <c r="M6701" s="453"/>
      <c r="N6701" s="40"/>
      <c r="O6701" s="3"/>
      <c r="P6701" s="3"/>
      <c r="Q6701" s="3"/>
      <c r="R6701" s="68"/>
      <c r="S6701" s="69"/>
      <c r="T6701" s="14"/>
      <c r="U6701" s="20"/>
      <c r="V6701" s="390"/>
      <c r="W6701" s="390"/>
      <c r="X6701" s="1"/>
      <c r="Y6701" s="1"/>
      <c r="Z6701" s="385"/>
    </row>
    <row r="6702" spans="1:26" s="751" customFormat="1" ht="24.75" customHeight="1" x14ac:dyDescent="0.15">
      <c r="A6702" s="728">
        <v>16</v>
      </c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40"/>
      <c r="M6702" s="72"/>
      <c r="N6702" s="40"/>
      <c r="O6702" s="40"/>
      <c r="P6702" s="40"/>
      <c r="Q6702" s="40"/>
      <c r="R6702" s="68"/>
      <c r="S6702" s="69"/>
      <c r="T6702" s="14"/>
      <c r="U6702" s="20"/>
      <c r="V6702" s="390"/>
      <c r="W6702" s="390"/>
      <c r="X6702" s="1"/>
      <c r="Y6702" s="1"/>
      <c r="Z6702" s="385"/>
    </row>
    <row r="6703" spans="1:26" s="751" customFormat="1" ht="24.75" customHeight="1" x14ac:dyDescent="0.15">
      <c r="A6703" s="728">
        <v>17</v>
      </c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40"/>
      <c r="O6703" s="40"/>
      <c r="P6703" s="40"/>
      <c r="Q6703" s="40"/>
      <c r="R6703" s="68"/>
      <c r="S6703" s="69"/>
      <c r="T6703" s="14"/>
      <c r="U6703" s="20"/>
      <c r="V6703" s="390"/>
      <c r="W6703" s="390"/>
      <c r="X6703" s="1"/>
      <c r="Y6703" s="1"/>
      <c r="Z6703" s="13"/>
    </row>
    <row r="6704" spans="1:26" s="751" customFormat="1" ht="24.75" customHeight="1" x14ac:dyDescent="0.15">
      <c r="A6704" s="728">
        <v>18</v>
      </c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40"/>
      <c r="O6704" s="40"/>
      <c r="P6704" s="40"/>
      <c r="Q6704" s="40"/>
      <c r="R6704" s="68"/>
      <c r="S6704" s="69"/>
      <c r="T6704" s="14"/>
      <c r="U6704" s="20"/>
      <c r="V6704" s="1"/>
      <c r="W6704" s="390"/>
      <c r="X6704" s="1"/>
      <c r="Y6704" s="1"/>
      <c r="Z6704" s="13"/>
    </row>
    <row r="6705" spans="1:26" s="751" customFormat="1" ht="24.75" customHeight="1" x14ac:dyDescent="0.15">
      <c r="A6705" s="8">
        <v>19</v>
      </c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40"/>
      <c r="O6705" s="40"/>
      <c r="P6705" s="40"/>
      <c r="Q6705" s="40"/>
      <c r="R6705" s="10"/>
      <c r="S6705" s="69"/>
      <c r="T6705" s="14"/>
      <c r="U6705" s="20"/>
      <c r="V6705" s="1"/>
      <c r="W6705" s="390"/>
      <c r="X6705" s="1"/>
      <c r="Y6705" s="1"/>
      <c r="Z6705" s="13"/>
    </row>
    <row r="6706" spans="1:26" s="751" customFormat="1" ht="24.75" customHeight="1" x14ac:dyDescent="0.15">
      <c r="A6706" s="8">
        <v>20</v>
      </c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9"/>
      <c r="S6706" s="4"/>
      <c r="T6706" s="14"/>
      <c r="U6706" s="20"/>
      <c r="V6706" s="1"/>
      <c r="W6706" s="1"/>
      <c r="X6706" s="1"/>
      <c r="Y6706" s="1"/>
      <c r="Z6706" s="13"/>
    </row>
    <row r="6707" spans="1:26" s="751" customFormat="1" ht="24.75" customHeight="1" x14ac:dyDescent="0.15">
      <c r="A6707" s="8">
        <v>21</v>
      </c>
      <c r="B6707" s="4"/>
      <c r="C6707" s="4"/>
      <c r="D6707" s="4"/>
      <c r="E6707" s="4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14"/>
      <c r="U6707" s="20"/>
      <c r="V6707" s="1"/>
      <c r="W6707" s="1"/>
      <c r="X6707" s="1"/>
      <c r="Y6707" s="1"/>
      <c r="Z6707" s="13"/>
    </row>
    <row r="6708" spans="1:26" s="751" customFormat="1" ht="24.75" customHeight="1" x14ac:dyDescent="0.15">
      <c r="A6708" s="8">
        <v>22</v>
      </c>
      <c r="B6708" s="4"/>
      <c r="C6708" s="4"/>
      <c r="D6708" s="4"/>
      <c r="E6708" s="4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14"/>
      <c r="U6708" s="20"/>
      <c r="V6708" s="1"/>
      <c r="W6708" s="1"/>
      <c r="X6708" s="1"/>
      <c r="Y6708" s="1"/>
      <c r="Z6708" s="13"/>
    </row>
    <row r="6709" spans="1:26" s="751" customFormat="1" ht="24.75" customHeight="1" x14ac:dyDescent="0.15">
      <c r="A6709" s="8">
        <v>23</v>
      </c>
      <c r="B6709" s="4"/>
      <c r="C6709" s="4"/>
      <c r="D6709" s="4"/>
      <c r="E6709" s="4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14"/>
      <c r="U6709" s="20"/>
      <c r="V6709" s="1"/>
      <c r="W6709" s="1"/>
      <c r="X6709" s="1"/>
      <c r="Y6709" s="1"/>
      <c r="Z6709" s="13"/>
    </row>
    <row r="6710" spans="1:26" s="751" customFormat="1" ht="24.75" customHeight="1" x14ac:dyDescent="0.15">
      <c r="A6710" s="8">
        <v>24</v>
      </c>
      <c r="B6710" s="4"/>
      <c r="C6710" s="4"/>
      <c r="D6710" s="4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14"/>
      <c r="U6710" s="20"/>
      <c r="V6710" s="1"/>
      <c r="W6710" s="1"/>
      <c r="X6710" s="1"/>
      <c r="Y6710" s="1"/>
      <c r="Z6710" s="13"/>
    </row>
    <row r="6711" spans="1:26" s="751" customFormat="1" ht="24.75" customHeight="1" x14ac:dyDescent="0.15">
      <c r="A6711" s="8">
        <v>25</v>
      </c>
      <c r="B6711" s="4"/>
      <c r="C6711" s="4"/>
      <c r="D6711" s="4"/>
      <c r="E6711" s="4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14"/>
      <c r="U6711" s="20"/>
      <c r="V6711" s="1"/>
      <c r="W6711" s="1"/>
      <c r="X6711" s="1"/>
      <c r="Y6711" s="1"/>
      <c r="Z6711" s="13"/>
    </row>
    <row r="6712" spans="1:26" s="751" customFormat="1" ht="24.75" customHeight="1" x14ac:dyDescent="0.15">
      <c r="A6712" s="8">
        <v>26</v>
      </c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14"/>
      <c r="U6712" s="20"/>
      <c r="V6712" s="1"/>
      <c r="W6712" s="1"/>
      <c r="X6712" s="1"/>
      <c r="Y6712" s="1"/>
      <c r="Z6712" s="13"/>
    </row>
    <row r="6713" spans="1:26" s="751" customFormat="1" ht="24.75" customHeight="1" x14ac:dyDescent="0.15">
      <c r="A6713" s="8">
        <v>27</v>
      </c>
      <c r="B6713" s="4"/>
      <c r="C6713" s="4"/>
      <c r="D6713" s="4"/>
      <c r="E6713" s="4"/>
      <c r="F6713" s="4"/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14"/>
      <c r="U6713" s="20"/>
      <c r="V6713" s="1"/>
      <c r="W6713" s="1"/>
      <c r="X6713" s="1"/>
      <c r="Y6713" s="1"/>
      <c r="Z6713" s="13"/>
    </row>
    <row r="6714" spans="1:26" s="751" customFormat="1" ht="24.75" customHeight="1" x14ac:dyDescent="0.15">
      <c r="A6714" s="8">
        <v>28</v>
      </c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14"/>
      <c r="U6714" s="20"/>
      <c r="V6714" s="1"/>
      <c r="W6714" s="1"/>
      <c r="X6714" s="1"/>
      <c r="Y6714" s="1"/>
      <c r="Z6714" s="13"/>
    </row>
    <row r="6715" spans="1:26" s="751" customFormat="1" ht="24.75" customHeight="1" x14ac:dyDescent="0.15">
      <c r="A6715" s="8">
        <v>29</v>
      </c>
      <c r="B6715" s="4"/>
      <c r="C6715" s="4"/>
      <c r="D6715" s="4"/>
      <c r="E6715" s="4"/>
      <c r="F6715" s="4"/>
      <c r="G6715" s="4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14"/>
      <c r="U6715" s="20"/>
      <c r="V6715" s="1"/>
      <c r="W6715" s="1"/>
      <c r="X6715" s="1"/>
      <c r="Y6715" s="1"/>
      <c r="Z6715" s="13"/>
    </row>
    <row r="6716" spans="1:26" s="751" customFormat="1" ht="24.75" customHeight="1" x14ac:dyDescent="0.15">
      <c r="A6716" s="44">
        <v>30</v>
      </c>
      <c r="B6716" s="45"/>
      <c r="C6716" s="45"/>
      <c r="D6716" s="45"/>
      <c r="E6716" s="45"/>
      <c r="F6716" s="45"/>
      <c r="G6716" s="45"/>
      <c r="H6716" s="45"/>
      <c r="I6716" s="45"/>
      <c r="J6716" s="45"/>
      <c r="K6716" s="45"/>
      <c r="L6716" s="45"/>
      <c r="M6716" s="45"/>
      <c r="N6716" s="45"/>
      <c r="O6716" s="45"/>
      <c r="P6716" s="45"/>
      <c r="Q6716" s="45"/>
      <c r="R6716" s="45"/>
      <c r="S6716" s="45"/>
      <c r="T6716" s="46"/>
      <c r="U6716" s="47"/>
      <c r="V6716" s="1"/>
      <c r="W6716" s="1"/>
      <c r="X6716" s="1"/>
      <c r="Y6716" s="1"/>
      <c r="Z6716" s="13"/>
    </row>
    <row r="6717" spans="1:26" s="751" customFormat="1" ht="24.75" customHeight="1" x14ac:dyDescent="0.15">
      <c r="A6717" s="44">
        <v>31</v>
      </c>
      <c r="B6717" s="45"/>
      <c r="C6717" s="45"/>
      <c r="D6717" s="45"/>
      <c r="E6717" s="45"/>
      <c r="F6717" s="45"/>
      <c r="G6717" s="45"/>
      <c r="H6717" s="45"/>
      <c r="I6717" s="45"/>
      <c r="J6717" s="45"/>
      <c r="K6717" s="45"/>
      <c r="L6717" s="45"/>
      <c r="M6717" s="45"/>
      <c r="N6717" s="45"/>
      <c r="O6717" s="45"/>
      <c r="P6717" s="45"/>
      <c r="Q6717" s="45"/>
      <c r="R6717" s="45"/>
      <c r="S6717" s="45"/>
      <c r="T6717" s="46"/>
      <c r="U6717" s="47"/>
      <c r="V6717" s="1"/>
      <c r="W6717" s="1"/>
      <c r="X6717" s="1"/>
      <c r="Y6717" s="1"/>
      <c r="Z6717" s="13"/>
    </row>
    <row r="6718" spans="1:26" s="751" customFormat="1" ht="24.75" customHeight="1" x14ac:dyDescent="0.15">
      <c r="A6718" s="44">
        <v>32</v>
      </c>
      <c r="B6718" s="45"/>
      <c r="C6718" s="45"/>
      <c r="D6718" s="45"/>
      <c r="E6718" s="45"/>
      <c r="F6718" s="45"/>
      <c r="G6718" s="45"/>
      <c r="H6718" s="45"/>
      <c r="I6718" s="45"/>
      <c r="J6718" s="45"/>
      <c r="K6718" s="45"/>
      <c r="L6718" s="45"/>
      <c r="M6718" s="45"/>
      <c r="N6718" s="45"/>
      <c r="O6718" s="45"/>
      <c r="P6718" s="45"/>
      <c r="Q6718" s="45"/>
      <c r="R6718" s="45"/>
      <c r="S6718" s="45"/>
      <c r="T6718" s="46"/>
      <c r="U6718" s="47"/>
      <c r="V6718" s="1"/>
      <c r="W6718" s="1"/>
      <c r="X6718" s="1"/>
      <c r="Y6718" s="1"/>
      <c r="Z6718" s="13"/>
    </row>
    <row r="6719" spans="1:26" s="751" customFormat="1" ht="24.75" customHeight="1" thickBot="1" x14ac:dyDescent="0.2">
      <c r="A6719" s="44">
        <v>33</v>
      </c>
      <c r="B6719" s="12"/>
      <c r="C6719" s="12"/>
      <c r="D6719" s="12"/>
      <c r="E6719" s="12"/>
      <c r="F6719" s="12"/>
      <c r="G6719" s="12"/>
      <c r="H6719" s="12"/>
      <c r="I6719" s="12"/>
      <c r="J6719" s="12"/>
      <c r="K6719" s="12"/>
      <c r="L6719" s="12"/>
      <c r="M6719" s="12"/>
      <c r="N6719" s="12"/>
      <c r="O6719" s="12"/>
      <c r="P6719" s="12"/>
      <c r="Q6719" s="12"/>
      <c r="R6719" s="12"/>
      <c r="S6719" s="12"/>
      <c r="T6719" s="31"/>
      <c r="U6719" s="32"/>
      <c r="V6719" s="1"/>
      <c r="W6719" s="1"/>
      <c r="X6719" s="1"/>
      <c r="Y6719" s="1"/>
      <c r="Z6719" s="13"/>
    </row>
    <row r="6720" spans="1:26" s="751" customFormat="1" ht="24.75" customHeight="1" thickBot="1" x14ac:dyDescent="0.2">
      <c r="A6720" s="1489" t="s">
        <v>1017</v>
      </c>
      <c r="B6720" s="1490"/>
      <c r="C6720" s="1448" t="s">
        <v>1054</v>
      </c>
      <c r="D6720" s="1448"/>
      <c r="E6720" s="1448"/>
      <c r="F6720" s="1449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467"/>
      <c r="U6720" s="467"/>
      <c r="V6720" s="1"/>
      <c r="W6720" s="1"/>
      <c r="X6720" s="1"/>
      <c r="Y6720" s="1"/>
      <c r="Z6720" s="13"/>
    </row>
    <row r="6721" spans="1:26" s="751" customFormat="1" ht="31.5" customHeight="1" thickBot="1" x14ac:dyDescent="0.2">
      <c r="A6721" s="1602" t="s">
        <v>1286</v>
      </c>
      <c r="B6721" s="1603"/>
      <c r="C6721" s="1603"/>
      <c r="D6721" s="1603"/>
      <c r="E6721" s="1604"/>
      <c r="F6721" s="1" t="s">
        <v>1766</v>
      </c>
      <c r="G6721" s="1"/>
      <c r="H6721" s="1479" t="s">
        <v>1189</v>
      </c>
      <c r="I6721" s="1480"/>
      <c r="J6721" s="1480"/>
      <c r="K6721" s="5" t="s">
        <v>1020</v>
      </c>
      <c r="L6721" s="1688" t="s">
        <v>1293</v>
      </c>
      <c r="M6721" s="1688"/>
      <c r="N6721" s="1649"/>
      <c r="O6721" s="1"/>
      <c r="P6721" s="6"/>
      <c r="Q6721" s="6"/>
      <c r="R6721" s="6"/>
      <c r="S6721" s="1"/>
      <c r="T6721" s="1648" t="s">
        <v>134</v>
      </c>
      <c r="U6721" s="1649"/>
      <c r="V6721" s="379">
        <f>V6723/V6728</f>
        <v>1.984126984126984E-2</v>
      </c>
      <c r="W6721" s="379">
        <f>W6723/W6728</f>
        <v>2.0039682539682538E-2</v>
      </c>
      <c r="X6721" s="379">
        <f>AVERAGE(V6721,W6721)</f>
        <v>1.9940476190476189E-2</v>
      </c>
      <c r="Y6721" s="380" t="s">
        <v>1003</v>
      </c>
      <c r="Z6721" s="381">
        <f>ROUND(X6721*1440,0)/1440</f>
        <v>2.013888888888889E-2</v>
      </c>
    </row>
    <row r="6722" spans="1:26" s="751" customFormat="1" ht="12.75" thickBot="1" x14ac:dyDescent="0.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534"/>
      <c r="U6722" s="534"/>
      <c r="V6722" s="379">
        <f>B6730</f>
        <v>0.24305555555555555</v>
      </c>
      <c r="W6722" s="379">
        <f>C6727</f>
        <v>0.23611111111111113</v>
      </c>
      <c r="X6722" s="1"/>
      <c r="Y6722" s="1"/>
      <c r="Z6722" s="13"/>
    </row>
    <row r="6723" spans="1:26" s="751" customFormat="1" ht="20.100000000000001" customHeight="1" thickBot="1" x14ac:dyDescent="0.2">
      <c r="A6723" s="1481" t="s">
        <v>137</v>
      </c>
      <c r="B6723" s="1482"/>
      <c r="C6723" s="1450" t="s">
        <v>1140</v>
      </c>
      <c r="D6723" s="1451"/>
      <c r="E6723" s="1452"/>
      <c r="F6723" s="1453"/>
      <c r="G6723" s="1454"/>
      <c r="H6723" s="1454"/>
      <c r="I6723" s="1454"/>
      <c r="J6723" s="1454"/>
      <c r="K6723" s="1"/>
      <c r="L6723" s="1"/>
      <c r="M6723" s="1"/>
      <c r="N6723" s="1463" t="s">
        <v>1158</v>
      </c>
      <c r="O6723" s="1464"/>
      <c r="P6723" s="1465">
        <f>MINUTE(Z6721)</f>
        <v>29</v>
      </c>
      <c r="Q6723" s="1466"/>
      <c r="R6723" s="1"/>
      <c r="S6723" s="7" t="s">
        <v>1007</v>
      </c>
      <c r="T6723" s="1459">
        <v>4.6527777777777779E-2</v>
      </c>
      <c r="U6723" s="1460"/>
      <c r="V6723" s="379">
        <f>V6724-V6722</f>
        <v>0.69444444444444442</v>
      </c>
      <c r="W6723" s="379">
        <f>W6724-W6722</f>
        <v>0.70138888888888884</v>
      </c>
      <c r="X6723" s="1"/>
      <c r="Y6723" s="1"/>
      <c r="Z6723" s="13"/>
    </row>
    <row r="6724" spans="1:26" s="751" customFormat="1" ht="12.75" thickBot="1" x14ac:dyDescent="0.2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534"/>
      <c r="U6724" s="534"/>
      <c r="V6724" s="379">
        <f>N6728</f>
        <v>0.9375</v>
      </c>
      <c r="W6724" s="379">
        <f>M6731</f>
        <v>0.9375</v>
      </c>
      <c r="X6724" s="1"/>
      <c r="Y6724" s="1"/>
      <c r="Z6724" s="13"/>
    </row>
    <row r="6725" spans="1:26" s="751" customFormat="1" ht="24.75" customHeight="1" x14ac:dyDescent="0.15">
      <c r="A6725" s="1572" t="s">
        <v>1008</v>
      </c>
      <c r="B6725" s="1461">
        <v>1</v>
      </c>
      <c r="C6725" s="1540"/>
      <c r="D6725" s="1461">
        <v>2</v>
      </c>
      <c r="E6725" s="1540"/>
      <c r="F6725" s="1461">
        <v>3</v>
      </c>
      <c r="G6725" s="1540"/>
      <c r="H6725" s="1461">
        <v>4</v>
      </c>
      <c r="I6725" s="1540"/>
      <c r="J6725" s="1461">
        <v>5</v>
      </c>
      <c r="K6725" s="1540"/>
      <c r="L6725" s="1461">
        <v>6</v>
      </c>
      <c r="M6725" s="1540"/>
      <c r="N6725" s="1461">
        <v>7</v>
      </c>
      <c r="O6725" s="1540"/>
      <c r="P6725" s="1461">
        <v>8</v>
      </c>
      <c r="Q6725" s="1540"/>
      <c r="R6725" s="1461">
        <v>9</v>
      </c>
      <c r="S6725" s="1540"/>
      <c r="T6725" s="1570">
        <v>10</v>
      </c>
      <c r="U6725" s="1571"/>
      <c r="V6725" s="1"/>
      <c r="W6725" s="1"/>
      <c r="X6725" s="1"/>
      <c r="Y6725" s="1"/>
      <c r="Z6725" s="13"/>
    </row>
    <row r="6726" spans="1:26" s="751" customFormat="1" ht="24.75" customHeight="1" x14ac:dyDescent="0.15">
      <c r="A6726" s="1573"/>
      <c r="B6726" s="9" t="s">
        <v>90</v>
      </c>
      <c r="C6726" s="9" t="s">
        <v>91</v>
      </c>
      <c r="D6726" s="9" t="s">
        <v>90</v>
      </c>
      <c r="E6726" s="9" t="s">
        <v>91</v>
      </c>
      <c r="F6726" s="9" t="s">
        <v>90</v>
      </c>
      <c r="G6726" s="9" t="s">
        <v>91</v>
      </c>
      <c r="H6726" s="9" t="s">
        <v>90</v>
      </c>
      <c r="I6726" s="9" t="s">
        <v>91</v>
      </c>
      <c r="J6726" s="9" t="s">
        <v>90</v>
      </c>
      <c r="K6726" s="9" t="s">
        <v>91</v>
      </c>
      <c r="L6726" s="9" t="s">
        <v>90</v>
      </c>
      <c r="M6726" s="9" t="s">
        <v>91</v>
      </c>
      <c r="N6726" s="9" t="s">
        <v>90</v>
      </c>
      <c r="O6726" s="9" t="s">
        <v>91</v>
      </c>
      <c r="P6726" s="9"/>
      <c r="Q6726" s="9"/>
      <c r="R6726" s="9"/>
      <c r="S6726" s="9"/>
      <c r="T6726" s="10"/>
      <c r="U6726" s="16"/>
      <c r="V6726" s="1"/>
      <c r="W6726" s="1"/>
      <c r="X6726" s="1"/>
      <c r="Y6726" s="1"/>
      <c r="Z6726" s="13"/>
    </row>
    <row r="6727" spans="1:26" s="751" customFormat="1" ht="24.75" customHeight="1" x14ac:dyDescent="0.15">
      <c r="A6727" s="728">
        <v>1</v>
      </c>
      <c r="B6727" s="748"/>
      <c r="C6727" s="748">
        <v>0.23611111111111113</v>
      </c>
      <c r="D6727" s="748">
        <v>0.30138888888888898</v>
      </c>
      <c r="E6727" s="748">
        <v>0.3520833333333333</v>
      </c>
      <c r="F6727" s="748">
        <v>0.43055555555555503</v>
      </c>
      <c r="G6727" s="748">
        <v>0.48125000000000001</v>
      </c>
      <c r="H6727" s="748">
        <v>0.56944444444444442</v>
      </c>
      <c r="I6727" s="748">
        <v>0.61944444444445201</v>
      </c>
      <c r="J6727" s="748">
        <v>0.69444444444444398</v>
      </c>
      <c r="K6727" s="748">
        <v>0.74444444444440705</v>
      </c>
      <c r="L6727" s="748">
        <v>0.811111111111114</v>
      </c>
      <c r="M6727" s="748">
        <v>0.86111111111129801</v>
      </c>
      <c r="N6727" s="748">
        <v>0.92152777777777783</v>
      </c>
      <c r="O6727" s="748"/>
      <c r="P6727" s="3"/>
      <c r="Q6727" s="3"/>
      <c r="R6727" s="68"/>
      <c r="S6727" s="69"/>
      <c r="T6727" s="14"/>
      <c r="U6727" s="20"/>
      <c r="V6727" s="383">
        <f>COUNTA(B6727:U6759)</f>
        <v>70</v>
      </c>
      <c r="W6727" s="389">
        <f>V6727/6/2</f>
        <v>5.833333333333333</v>
      </c>
      <c r="X6727" s="1"/>
      <c r="Y6727" s="1"/>
      <c r="Z6727" s="385"/>
    </row>
    <row r="6728" spans="1:26" s="751" customFormat="1" ht="24.75" customHeight="1" x14ac:dyDescent="0.15">
      <c r="A6728" s="728">
        <v>2</v>
      </c>
      <c r="B6728" s="748"/>
      <c r="C6728" s="748">
        <v>0.25555555555555559</v>
      </c>
      <c r="D6728" s="748">
        <v>0.32291666666666669</v>
      </c>
      <c r="E6728" s="748">
        <v>0.37361111111111112</v>
      </c>
      <c r="F6728" s="748">
        <v>0.45277777777777778</v>
      </c>
      <c r="G6728" s="748">
        <v>0.50347222222222221</v>
      </c>
      <c r="H6728" s="748">
        <v>0.59027777777777779</v>
      </c>
      <c r="I6728" s="748">
        <v>0.64027777777777783</v>
      </c>
      <c r="J6728" s="748">
        <v>0.71388888888888891</v>
      </c>
      <c r="K6728" s="748">
        <v>0.7631944444444444</v>
      </c>
      <c r="L6728" s="748">
        <v>0.82986111111111116</v>
      </c>
      <c r="M6728" s="748">
        <v>0.87986111111111109</v>
      </c>
      <c r="N6728" s="748">
        <v>0.9375</v>
      </c>
      <c r="O6728" s="748"/>
      <c r="P6728" s="3"/>
      <c r="Q6728" s="3"/>
      <c r="R6728" s="68"/>
      <c r="S6728" s="69"/>
      <c r="T6728" s="14"/>
      <c r="U6728" s="20"/>
      <c r="V6728" s="386">
        <f>COUNTA(B6727:B6759,D6727:D6759,F6727:F6759,H6727:H6759,J6727:J6759,L6727:L6759,N6727:N6759,P6727:P6759,R6727:R6759,T6727:T6759)</f>
        <v>35</v>
      </c>
      <c r="W6728" s="386">
        <f>COUNTA(C6727:C6759,E6727:E6759,G6727:G6759,I6727:I6759,K6727:K6759,M6727:M6759,O6727:O6759,Q6727:Q6759,S6727:S6759,U6727:U6759)</f>
        <v>35</v>
      </c>
      <c r="X6728" s="1"/>
      <c r="Y6728" s="1">
        <f>(V6728+W6728)/2</f>
        <v>35</v>
      </c>
      <c r="Z6728" s="385"/>
    </row>
    <row r="6729" spans="1:26" s="751" customFormat="1" ht="24.75" customHeight="1" x14ac:dyDescent="0.15">
      <c r="A6729" s="728">
        <v>3</v>
      </c>
      <c r="B6729" s="748"/>
      <c r="C6729" s="748">
        <v>0.27500000000000002</v>
      </c>
      <c r="D6729" s="748">
        <v>0.344444444444444</v>
      </c>
      <c r="E6729" s="748">
        <v>0.39513888888888898</v>
      </c>
      <c r="F6729" s="748">
        <v>0.47638888888888892</v>
      </c>
      <c r="G6729" s="748">
        <v>0.52708333333333335</v>
      </c>
      <c r="H6729" s="748">
        <v>0.61111111111111105</v>
      </c>
      <c r="I6729" s="748">
        <v>0.66111111111110399</v>
      </c>
      <c r="J6729" s="748">
        <v>0.73263888888888884</v>
      </c>
      <c r="K6729" s="748">
        <v>0.78194444444448197</v>
      </c>
      <c r="L6729" s="748">
        <v>0.84861111111110799</v>
      </c>
      <c r="M6729" s="748">
        <v>0.89861111111092395</v>
      </c>
      <c r="N6729" s="748"/>
      <c r="O6729" s="3"/>
      <c r="P6729" s="3"/>
      <c r="Q6729" s="3"/>
      <c r="R6729" s="68"/>
      <c r="S6729" s="69"/>
      <c r="T6729" s="14"/>
      <c r="U6729" s="20"/>
      <c r="V6729" s="1"/>
      <c r="W6729" s="1"/>
      <c r="X6729" s="1"/>
      <c r="Y6729" s="1" t="s">
        <v>145</v>
      </c>
      <c r="Z6729" s="385"/>
    </row>
    <row r="6730" spans="1:26" s="751" customFormat="1" ht="24.75" customHeight="1" x14ac:dyDescent="0.15">
      <c r="A6730" s="728">
        <v>4</v>
      </c>
      <c r="B6730" s="748">
        <v>0.24305555555555555</v>
      </c>
      <c r="C6730" s="748">
        <v>0.29444444444444501</v>
      </c>
      <c r="D6730" s="748">
        <v>0.36597222222222198</v>
      </c>
      <c r="E6730" s="748">
        <v>0.41666666666666702</v>
      </c>
      <c r="F6730" s="748">
        <v>0.5</v>
      </c>
      <c r="G6730" s="748">
        <v>0.55069444444444404</v>
      </c>
      <c r="H6730" s="748">
        <v>0.63194444444444497</v>
      </c>
      <c r="I6730" s="748">
        <v>0.68194444444442903</v>
      </c>
      <c r="J6730" s="748">
        <v>0.75138888888888899</v>
      </c>
      <c r="K6730" s="748">
        <v>0.80069444444451898</v>
      </c>
      <c r="L6730" s="748">
        <v>0.86736111111111114</v>
      </c>
      <c r="M6730" s="748">
        <v>0.91805555555555562</v>
      </c>
      <c r="N6730" s="748"/>
      <c r="O6730" s="3"/>
      <c r="P6730" s="3"/>
      <c r="Q6730" s="3"/>
      <c r="R6730" s="68"/>
      <c r="S6730" s="69"/>
      <c r="T6730" s="14"/>
      <c r="U6730" s="20"/>
      <c r="V6730" s="1"/>
      <c r="W6730" s="1"/>
      <c r="X6730" s="1"/>
      <c r="Y6730" s="1"/>
      <c r="Z6730" s="385"/>
    </row>
    <row r="6731" spans="1:26" s="751" customFormat="1" ht="24.75" customHeight="1" x14ac:dyDescent="0.15">
      <c r="A6731" s="728">
        <v>5</v>
      </c>
      <c r="B6731" s="748">
        <v>0.26250000000000001</v>
      </c>
      <c r="C6731" s="748">
        <v>0.31388888888888899</v>
      </c>
      <c r="D6731" s="748">
        <v>0.38750000000000001</v>
      </c>
      <c r="E6731" s="748">
        <v>0.438194444444444</v>
      </c>
      <c r="F6731" s="748">
        <v>0.52361111111111103</v>
      </c>
      <c r="G6731" s="748">
        <v>0.57430555555555596</v>
      </c>
      <c r="H6731" s="748">
        <v>0.65277777777777801</v>
      </c>
      <c r="I6731" s="748">
        <v>0.70277777777775496</v>
      </c>
      <c r="J6731" s="748">
        <v>0.77013888888888904</v>
      </c>
      <c r="K6731" s="748">
        <v>0.819444444444556</v>
      </c>
      <c r="L6731" s="748">
        <v>0.88611111111111396</v>
      </c>
      <c r="M6731" s="748">
        <v>0.9375</v>
      </c>
      <c r="N6731" s="748"/>
      <c r="O6731" s="3"/>
      <c r="P6731" s="3"/>
      <c r="Q6731" s="3"/>
      <c r="R6731" s="68"/>
      <c r="S6731" s="69"/>
      <c r="T6731" s="14"/>
      <c r="U6731" s="20"/>
      <c r="V6731" s="390"/>
      <c r="W6731" s="390"/>
      <c r="X6731" s="1"/>
      <c r="Y6731" s="1"/>
      <c r="Z6731" s="385"/>
    </row>
    <row r="6732" spans="1:26" s="751" customFormat="1" ht="24.75" customHeight="1" x14ac:dyDescent="0.15">
      <c r="A6732" s="728">
        <v>6</v>
      </c>
      <c r="B6732" s="748">
        <v>0.281944444444444</v>
      </c>
      <c r="C6732" s="748">
        <v>0.33333333333333298</v>
      </c>
      <c r="D6732" s="748">
        <v>0.40902777777777799</v>
      </c>
      <c r="E6732" s="748">
        <v>0.45972222222222198</v>
      </c>
      <c r="F6732" s="748">
        <v>0.54652777777777783</v>
      </c>
      <c r="G6732" s="748">
        <v>0.59722222222222221</v>
      </c>
      <c r="H6732" s="748">
        <v>0.67361111111111105</v>
      </c>
      <c r="I6732" s="748">
        <v>0.72361111111108101</v>
      </c>
      <c r="J6732" s="748">
        <v>0.7909722222222223</v>
      </c>
      <c r="K6732" s="748">
        <v>0.84027777777777779</v>
      </c>
      <c r="L6732" s="748">
        <v>0.904861111111117</v>
      </c>
      <c r="M6732" s="748"/>
      <c r="N6732" s="458"/>
      <c r="O6732" s="3"/>
      <c r="P6732" s="3"/>
      <c r="Q6732" s="3"/>
      <c r="R6732" s="68"/>
      <c r="S6732" s="69"/>
      <c r="T6732" s="14"/>
      <c r="U6732" s="20"/>
      <c r="V6732" s="390"/>
      <c r="W6732" s="390"/>
      <c r="X6732" s="1"/>
      <c r="Y6732" s="1"/>
      <c r="Z6732" s="385"/>
    </row>
    <row r="6733" spans="1:26" s="751" customFormat="1" ht="24.75" customHeight="1" x14ac:dyDescent="0.15">
      <c r="A6733" s="728">
        <v>7</v>
      </c>
      <c r="B6733" s="748"/>
      <c r="C6733" s="915"/>
      <c r="D6733" s="748"/>
      <c r="E6733" s="748"/>
      <c r="F6733" s="748"/>
      <c r="G6733" s="748"/>
      <c r="H6733" s="748"/>
      <c r="I6733" s="748"/>
      <c r="J6733" s="915"/>
      <c r="K6733" s="748"/>
      <c r="L6733" s="748"/>
      <c r="M6733" s="748"/>
      <c r="N6733" s="458"/>
      <c r="O6733" s="3"/>
      <c r="P6733" s="3"/>
      <c r="Q6733" s="3"/>
      <c r="R6733" s="68"/>
      <c r="S6733" s="69"/>
      <c r="T6733" s="14"/>
      <c r="U6733" s="20"/>
      <c r="V6733" s="390"/>
      <c r="W6733" s="390"/>
      <c r="X6733" s="1"/>
      <c r="Y6733" s="1"/>
      <c r="Z6733" s="385"/>
    </row>
    <row r="6734" spans="1:26" s="751" customFormat="1" ht="24.75" customHeight="1" x14ac:dyDescent="0.15">
      <c r="A6734" s="728">
        <v>8</v>
      </c>
      <c r="B6734" s="748"/>
      <c r="C6734" s="915"/>
      <c r="D6734" s="748"/>
      <c r="E6734" s="748"/>
      <c r="F6734" s="748"/>
      <c r="G6734" s="748"/>
      <c r="H6734" s="748"/>
      <c r="I6734" s="748"/>
      <c r="J6734" s="915"/>
      <c r="K6734" s="748"/>
      <c r="L6734" s="748"/>
      <c r="M6734" s="748"/>
      <c r="N6734" s="458"/>
      <c r="O6734" s="3"/>
      <c r="P6734" s="3"/>
      <c r="Q6734" s="3"/>
      <c r="R6734" s="68"/>
      <c r="S6734" s="69"/>
      <c r="T6734" s="14"/>
      <c r="U6734" s="20"/>
      <c r="V6734" s="390"/>
      <c r="W6734" s="390"/>
      <c r="X6734" s="1"/>
      <c r="Y6734" s="1"/>
      <c r="Z6734" s="385"/>
    </row>
    <row r="6735" spans="1:26" s="751" customFormat="1" ht="24.75" customHeight="1" x14ac:dyDescent="0.15">
      <c r="A6735" s="728">
        <v>9</v>
      </c>
      <c r="B6735" s="52"/>
      <c r="C6735" s="39"/>
      <c r="D6735" s="52"/>
      <c r="E6735" s="39"/>
      <c r="F6735" s="52"/>
      <c r="G6735" s="39"/>
      <c r="H6735" s="52"/>
      <c r="I6735" s="39"/>
      <c r="J6735" s="3"/>
      <c r="K6735" s="40"/>
      <c r="L6735" s="3"/>
      <c r="M6735" s="453"/>
      <c r="N6735" s="40"/>
      <c r="O6735" s="3"/>
      <c r="P6735" s="3"/>
      <c r="Q6735" s="3"/>
      <c r="R6735" s="68"/>
      <c r="S6735" s="69"/>
      <c r="T6735" s="14"/>
      <c r="U6735" s="20"/>
      <c r="V6735" s="390"/>
      <c r="W6735" s="390"/>
      <c r="X6735" s="1"/>
      <c r="Y6735" s="1"/>
      <c r="Z6735" s="385"/>
    </row>
    <row r="6736" spans="1:26" s="751" customFormat="1" ht="24.75" customHeight="1" x14ac:dyDescent="0.15">
      <c r="A6736" s="728">
        <v>10</v>
      </c>
      <c r="B6736" s="92"/>
      <c r="C6736" s="92"/>
      <c r="D6736" s="92"/>
      <c r="E6736" s="3"/>
      <c r="F6736" s="3"/>
      <c r="G6736" s="3"/>
      <c r="H6736" s="3"/>
      <c r="I6736" s="3"/>
      <c r="J6736" s="3"/>
      <c r="K6736" s="3"/>
      <c r="L6736" s="3"/>
      <c r="M6736" s="453"/>
      <c r="N6736" s="40"/>
      <c r="O6736" s="3"/>
      <c r="P6736" s="3"/>
      <c r="Q6736" s="3"/>
      <c r="R6736" s="68"/>
      <c r="S6736" s="69"/>
      <c r="T6736" s="14"/>
      <c r="U6736" s="20"/>
      <c r="V6736" s="390"/>
      <c r="W6736" s="390"/>
      <c r="X6736" s="1"/>
      <c r="Y6736" s="1"/>
      <c r="Z6736" s="385"/>
    </row>
    <row r="6737" spans="1:26" s="751" customFormat="1" ht="24.75" customHeight="1" x14ac:dyDescent="0.15">
      <c r="A6737" s="728">
        <v>11</v>
      </c>
      <c r="B6737" s="92"/>
      <c r="C6737" s="92"/>
      <c r="D6737" s="92"/>
      <c r="E6737" s="92"/>
      <c r="F6737" s="92"/>
      <c r="G6737" s="92"/>
      <c r="H6737" s="92"/>
      <c r="I6737" s="92"/>
      <c r="J6737" s="92"/>
      <c r="K6737" s="92"/>
      <c r="L6737" s="92"/>
      <c r="M6737" s="974"/>
      <c r="N6737" s="40"/>
      <c r="O6737" s="3"/>
      <c r="P6737" s="3"/>
      <c r="Q6737" s="3"/>
      <c r="R6737" s="68"/>
      <c r="S6737" s="69"/>
      <c r="T6737" s="14"/>
      <c r="U6737" s="20"/>
      <c r="V6737" s="390"/>
      <c r="W6737" s="390"/>
      <c r="X6737" s="1"/>
      <c r="Y6737" s="1"/>
      <c r="Z6737" s="385"/>
    </row>
    <row r="6738" spans="1:26" s="751" customFormat="1" ht="24.75" customHeight="1" x14ac:dyDescent="0.15">
      <c r="A6738" s="728">
        <v>12</v>
      </c>
      <c r="B6738" s="92"/>
      <c r="C6738" s="92"/>
      <c r="D6738" s="92"/>
      <c r="E6738" s="92"/>
      <c r="F6738" s="92"/>
      <c r="G6738" s="92"/>
      <c r="H6738" s="92"/>
      <c r="I6738" s="92"/>
      <c r="J6738" s="92"/>
      <c r="K6738" s="92"/>
      <c r="L6738" s="92"/>
      <c r="M6738" s="974"/>
      <c r="N6738" s="40"/>
      <c r="O6738" s="3"/>
      <c r="P6738" s="3"/>
      <c r="Q6738" s="3"/>
      <c r="R6738" s="68"/>
      <c r="S6738" s="69"/>
      <c r="T6738" s="14"/>
      <c r="U6738" s="20"/>
      <c r="V6738" s="390"/>
      <c r="W6738" s="390"/>
      <c r="X6738" s="1"/>
      <c r="Y6738" s="1"/>
      <c r="Z6738" s="385"/>
    </row>
    <row r="6739" spans="1:26" s="751" customFormat="1" ht="24.75" customHeight="1" x14ac:dyDescent="0.15">
      <c r="A6739" s="728">
        <v>13</v>
      </c>
      <c r="B6739" s="3"/>
      <c r="C6739" s="231"/>
      <c r="D6739" s="3"/>
      <c r="E6739" s="92"/>
      <c r="F6739" s="231"/>
      <c r="G6739" s="231"/>
      <c r="H6739" s="231"/>
      <c r="I6739" s="231"/>
      <c r="J6739" s="231"/>
      <c r="K6739" s="231"/>
      <c r="L6739" s="3"/>
      <c r="M6739" s="453"/>
      <c r="N6739" s="40"/>
      <c r="O6739" s="3"/>
      <c r="P6739" s="3"/>
      <c r="Q6739" s="3"/>
      <c r="R6739" s="68"/>
      <c r="S6739" s="69"/>
      <c r="T6739" s="14"/>
      <c r="U6739" s="20"/>
      <c r="V6739" s="390"/>
      <c r="W6739" s="390"/>
      <c r="X6739" s="1"/>
      <c r="Y6739" s="1"/>
      <c r="Z6739" s="385"/>
    </row>
    <row r="6740" spans="1:26" s="751" customFormat="1" ht="24.75" customHeight="1" x14ac:dyDescent="0.15">
      <c r="A6740" s="728">
        <v>14</v>
      </c>
      <c r="B6740" s="3"/>
      <c r="C6740" s="231"/>
      <c r="D6740" s="3"/>
      <c r="E6740" s="92"/>
      <c r="F6740" s="231"/>
      <c r="G6740" s="231"/>
      <c r="H6740" s="231"/>
      <c r="I6740" s="231"/>
      <c r="J6740" s="231"/>
      <c r="K6740" s="231"/>
      <c r="L6740" s="3"/>
      <c r="M6740" s="975"/>
      <c r="N6740" s="40"/>
      <c r="O6740" s="3"/>
      <c r="P6740" s="3"/>
      <c r="Q6740" s="3"/>
      <c r="R6740" s="68"/>
      <c r="S6740" s="69"/>
      <c r="T6740" s="14"/>
      <c r="U6740" s="20"/>
      <c r="V6740" s="390"/>
      <c r="W6740" s="390"/>
      <c r="X6740" s="1"/>
      <c r="Y6740" s="1"/>
      <c r="Z6740" s="385"/>
    </row>
    <row r="6741" spans="1:26" s="751" customFormat="1" ht="24.75" customHeight="1" x14ac:dyDescent="0.15">
      <c r="A6741" s="728">
        <v>15</v>
      </c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40"/>
      <c r="M6741" s="453"/>
      <c r="N6741" s="40"/>
      <c r="O6741" s="3"/>
      <c r="P6741" s="3"/>
      <c r="Q6741" s="3"/>
      <c r="R6741" s="68"/>
      <c r="S6741" s="69"/>
      <c r="T6741" s="14"/>
      <c r="U6741" s="20"/>
      <c r="V6741" s="390"/>
      <c r="W6741" s="390"/>
      <c r="X6741" s="1"/>
      <c r="Y6741" s="1"/>
      <c r="Z6741" s="385"/>
    </row>
    <row r="6742" spans="1:26" s="751" customFormat="1" ht="24.75" customHeight="1" x14ac:dyDescent="0.15">
      <c r="A6742" s="728">
        <v>16</v>
      </c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40"/>
      <c r="M6742" s="72"/>
      <c r="N6742" s="40"/>
      <c r="O6742" s="40"/>
      <c r="P6742" s="40"/>
      <c r="Q6742" s="40"/>
      <c r="R6742" s="68"/>
      <c r="S6742" s="69"/>
      <c r="T6742" s="14"/>
      <c r="U6742" s="20"/>
      <c r="V6742" s="390"/>
      <c r="W6742" s="390"/>
      <c r="X6742" s="1"/>
      <c r="Y6742" s="1"/>
      <c r="Z6742" s="385"/>
    </row>
    <row r="6743" spans="1:26" s="751" customFormat="1" ht="24.75" customHeight="1" x14ac:dyDescent="0.15">
      <c r="A6743" s="728">
        <v>17</v>
      </c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40"/>
      <c r="O6743" s="40"/>
      <c r="P6743" s="40"/>
      <c r="Q6743" s="40"/>
      <c r="R6743" s="68"/>
      <c r="S6743" s="69"/>
      <c r="T6743" s="14"/>
      <c r="U6743" s="20"/>
      <c r="V6743" s="390"/>
      <c r="W6743" s="390"/>
      <c r="X6743" s="1"/>
      <c r="Y6743" s="1"/>
      <c r="Z6743" s="13"/>
    </row>
    <row r="6744" spans="1:26" s="751" customFormat="1" ht="24.75" customHeight="1" x14ac:dyDescent="0.15">
      <c r="A6744" s="728">
        <v>18</v>
      </c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40"/>
      <c r="O6744" s="40"/>
      <c r="P6744" s="40"/>
      <c r="Q6744" s="40"/>
      <c r="R6744" s="68"/>
      <c r="S6744" s="69"/>
      <c r="T6744" s="14"/>
      <c r="U6744" s="20"/>
      <c r="V6744" s="1"/>
      <c r="W6744" s="390"/>
      <c r="X6744" s="1"/>
      <c r="Y6744" s="1"/>
      <c r="Z6744" s="13"/>
    </row>
    <row r="6745" spans="1:26" s="751" customFormat="1" ht="24.75" customHeight="1" x14ac:dyDescent="0.15">
      <c r="A6745" s="8">
        <v>19</v>
      </c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40"/>
      <c r="O6745" s="40"/>
      <c r="P6745" s="40"/>
      <c r="Q6745" s="40"/>
      <c r="R6745" s="10"/>
      <c r="S6745" s="69"/>
      <c r="T6745" s="14"/>
      <c r="U6745" s="20"/>
      <c r="V6745" s="1"/>
      <c r="W6745" s="390"/>
      <c r="X6745" s="1"/>
      <c r="Y6745" s="1"/>
      <c r="Z6745" s="13"/>
    </row>
    <row r="6746" spans="1:26" s="751" customFormat="1" ht="24.75" customHeight="1" x14ac:dyDescent="0.15">
      <c r="A6746" s="8">
        <v>20</v>
      </c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9"/>
      <c r="S6746" s="4"/>
      <c r="T6746" s="14"/>
      <c r="U6746" s="20"/>
      <c r="V6746" s="1"/>
      <c r="W6746" s="1"/>
      <c r="X6746" s="1"/>
      <c r="Y6746" s="1"/>
      <c r="Z6746" s="13"/>
    </row>
    <row r="6747" spans="1:26" s="751" customFormat="1" ht="24.75" customHeight="1" x14ac:dyDescent="0.15">
      <c r="A6747" s="8">
        <v>21</v>
      </c>
      <c r="B6747" s="4"/>
      <c r="C6747" s="4"/>
      <c r="D6747" s="4"/>
      <c r="E6747" s="4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14"/>
      <c r="U6747" s="20"/>
      <c r="V6747" s="1"/>
      <c r="W6747" s="1"/>
      <c r="X6747" s="1"/>
      <c r="Y6747" s="1"/>
      <c r="Z6747" s="13"/>
    </row>
    <row r="6748" spans="1:26" s="751" customFormat="1" ht="24.75" customHeight="1" x14ac:dyDescent="0.15">
      <c r="A6748" s="8">
        <v>22</v>
      </c>
      <c r="B6748" s="4"/>
      <c r="C6748" s="4"/>
      <c r="D6748" s="4"/>
      <c r="E6748" s="4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14"/>
      <c r="U6748" s="20"/>
      <c r="V6748" s="1"/>
      <c r="W6748" s="1"/>
      <c r="X6748" s="1"/>
      <c r="Y6748" s="1"/>
      <c r="Z6748" s="13"/>
    </row>
    <row r="6749" spans="1:26" s="751" customFormat="1" ht="24.75" customHeight="1" x14ac:dyDescent="0.15">
      <c r="A6749" s="8">
        <v>23</v>
      </c>
      <c r="B6749" s="4"/>
      <c r="C6749" s="4"/>
      <c r="D6749" s="4"/>
      <c r="E6749" s="4"/>
      <c r="F6749" s="4"/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14"/>
      <c r="U6749" s="20"/>
      <c r="V6749" s="1"/>
      <c r="W6749" s="1"/>
      <c r="X6749" s="1"/>
      <c r="Y6749" s="1"/>
      <c r="Z6749" s="13"/>
    </row>
    <row r="6750" spans="1:26" s="751" customFormat="1" ht="24.75" customHeight="1" x14ac:dyDescent="0.15">
      <c r="A6750" s="8">
        <v>24</v>
      </c>
      <c r="B6750" s="4"/>
      <c r="C6750" s="4"/>
      <c r="D6750" s="4"/>
      <c r="E6750" s="4"/>
      <c r="F6750" s="4"/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14"/>
      <c r="U6750" s="20"/>
      <c r="V6750" s="1"/>
      <c r="W6750" s="1"/>
      <c r="X6750" s="1"/>
      <c r="Y6750" s="1"/>
      <c r="Z6750" s="13"/>
    </row>
    <row r="6751" spans="1:26" s="751" customFormat="1" ht="24.75" customHeight="1" x14ac:dyDescent="0.15">
      <c r="A6751" s="8">
        <v>25</v>
      </c>
      <c r="B6751" s="4"/>
      <c r="C6751" s="4"/>
      <c r="D6751" s="4"/>
      <c r="E6751" s="4"/>
      <c r="F6751" s="4"/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14"/>
      <c r="U6751" s="20"/>
      <c r="V6751" s="1"/>
      <c r="W6751" s="1"/>
      <c r="X6751" s="1"/>
      <c r="Y6751" s="1"/>
      <c r="Z6751" s="13"/>
    </row>
    <row r="6752" spans="1:26" s="751" customFormat="1" ht="24.75" customHeight="1" x14ac:dyDescent="0.15">
      <c r="A6752" s="8">
        <v>26</v>
      </c>
      <c r="B6752" s="4"/>
      <c r="C6752" s="4"/>
      <c r="D6752" s="4"/>
      <c r="E6752" s="4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14"/>
      <c r="U6752" s="20"/>
      <c r="V6752" s="1"/>
      <c r="W6752" s="1"/>
      <c r="X6752" s="1"/>
      <c r="Y6752" s="1"/>
      <c r="Z6752" s="13"/>
    </row>
    <row r="6753" spans="1:27" s="751" customFormat="1" ht="24.75" customHeight="1" x14ac:dyDescent="0.15">
      <c r="A6753" s="8">
        <v>27</v>
      </c>
      <c r="B6753" s="4"/>
      <c r="C6753" s="4"/>
      <c r="D6753" s="4"/>
      <c r="E6753" s="4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14"/>
      <c r="U6753" s="20"/>
      <c r="V6753" s="1"/>
      <c r="W6753" s="1"/>
      <c r="X6753" s="1"/>
      <c r="Y6753" s="1"/>
      <c r="Z6753" s="13"/>
    </row>
    <row r="6754" spans="1:27" s="751" customFormat="1" ht="24.75" customHeight="1" x14ac:dyDescent="0.15">
      <c r="A6754" s="8">
        <v>28</v>
      </c>
      <c r="B6754" s="4"/>
      <c r="C6754" s="4"/>
      <c r="D6754" s="4"/>
      <c r="E6754" s="4"/>
      <c r="F6754" s="4"/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14"/>
      <c r="U6754" s="20"/>
      <c r="V6754" s="1"/>
      <c r="W6754" s="1"/>
      <c r="X6754" s="1"/>
      <c r="Y6754" s="1"/>
      <c r="Z6754" s="13"/>
    </row>
    <row r="6755" spans="1:27" s="751" customFormat="1" ht="24.75" customHeight="1" x14ac:dyDescent="0.15">
      <c r="A6755" s="8">
        <v>29</v>
      </c>
      <c r="B6755" s="4"/>
      <c r="C6755" s="4"/>
      <c r="D6755" s="4"/>
      <c r="E6755" s="4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14"/>
      <c r="U6755" s="20"/>
      <c r="V6755" s="1"/>
      <c r="W6755" s="1"/>
      <c r="X6755" s="1"/>
      <c r="Y6755" s="1"/>
      <c r="Z6755" s="13"/>
    </row>
    <row r="6756" spans="1:27" s="751" customFormat="1" ht="24.75" customHeight="1" x14ac:dyDescent="0.15">
      <c r="A6756" s="44">
        <v>30</v>
      </c>
      <c r="B6756" s="45"/>
      <c r="C6756" s="45"/>
      <c r="D6756" s="45"/>
      <c r="E6756" s="45"/>
      <c r="F6756" s="45"/>
      <c r="G6756" s="45"/>
      <c r="H6756" s="45"/>
      <c r="I6756" s="45"/>
      <c r="J6756" s="45"/>
      <c r="K6756" s="45"/>
      <c r="L6756" s="45"/>
      <c r="M6756" s="45"/>
      <c r="N6756" s="45"/>
      <c r="O6756" s="45"/>
      <c r="P6756" s="45"/>
      <c r="Q6756" s="45"/>
      <c r="R6756" s="45"/>
      <c r="S6756" s="45"/>
      <c r="T6756" s="46"/>
      <c r="U6756" s="47"/>
      <c r="V6756" s="1"/>
      <c r="W6756" s="1"/>
      <c r="X6756" s="1"/>
      <c r="Y6756" s="1"/>
      <c r="Z6756" s="13"/>
    </row>
    <row r="6757" spans="1:27" s="751" customFormat="1" ht="24.75" customHeight="1" x14ac:dyDescent="0.15">
      <c r="A6757" s="44">
        <v>31</v>
      </c>
      <c r="B6757" s="45"/>
      <c r="C6757" s="45"/>
      <c r="D6757" s="45"/>
      <c r="E6757" s="45"/>
      <c r="F6757" s="45"/>
      <c r="G6757" s="45"/>
      <c r="H6757" s="45"/>
      <c r="I6757" s="45"/>
      <c r="J6757" s="45"/>
      <c r="K6757" s="45"/>
      <c r="L6757" s="45"/>
      <c r="M6757" s="45"/>
      <c r="N6757" s="45"/>
      <c r="O6757" s="45"/>
      <c r="P6757" s="45"/>
      <c r="Q6757" s="45"/>
      <c r="R6757" s="45"/>
      <c r="S6757" s="45"/>
      <c r="T6757" s="46"/>
      <c r="U6757" s="47"/>
      <c r="V6757" s="1"/>
      <c r="W6757" s="1"/>
      <c r="X6757" s="1"/>
      <c r="Y6757" s="1"/>
      <c r="Z6757" s="13"/>
    </row>
    <row r="6758" spans="1:27" s="751" customFormat="1" ht="24.75" customHeight="1" x14ac:dyDescent="0.15">
      <c r="A6758" s="44">
        <v>32</v>
      </c>
      <c r="B6758" s="45"/>
      <c r="C6758" s="45"/>
      <c r="D6758" s="45"/>
      <c r="E6758" s="45"/>
      <c r="F6758" s="45"/>
      <c r="G6758" s="45"/>
      <c r="H6758" s="45"/>
      <c r="I6758" s="45"/>
      <c r="J6758" s="45"/>
      <c r="K6758" s="45"/>
      <c r="L6758" s="45"/>
      <c r="M6758" s="45"/>
      <c r="N6758" s="45"/>
      <c r="O6758" s="45"/>
      <c r="P6758" s="45"/>
      <c r="Q6758" s="45"/>
      <c r="R6758" s="45"/>
      <c r="S6758" s="45"/>
      <c r="T6758" s="46"/>
      <c r="U6758" s="47"/>
      <c r="V6758" s="1"/>
      <c r="W6758" s="1"/>
      <c r="X6758" s="1"/>
      <c r="Y6758" s="1"/>
      <c r="Z6758" s="13"/>
    </row>
    <row r="6759" spans="1:27" s="751" customFormat="1" ht="24.75" customHeight="1" thickBot="1" x14ac:dyDescent="0.2">
      <c r="A6759" s="44">
        <v>33</v>
      </c>
      <c r="B6759" s="12"/>
      <c r="C6759" s="12"/>
      <c r="D6759" s="12"/>
      <c r="E6759" s="12"/>
      <c r="F6759" s="12"/>
      <c r="G6759" s="12"/>
      <c r="H6759" s="12"/>
      <c r="I6759" s="12"/>
      <c r="J6759" s="12"/>
      <c r="K6759" s="12"/>
      <c r="L6759" s="12"/>
      <c r="M6759" s="12"/>
      <c r="N6759" s="12"/>
      <c r="O6759" s="12"/>
      <c r="P6759" s="12"/>
      <c r="Q6759" s="12"/>
      <c r="R6759" s="12"/>
      <c r="S6759" s="12"/>
      <c r="T6759" s="31"/>
      <c r="U6759" s="32"/>
      <c r="V6759" s="1"/>
      <c r="W6759" s="1"/>
      <c r="X6759" s="1"/>
      <c r="Y6759" s="1"/>
      <c r="Z6759" s="13"/>
    </row>
    <row r="6760" spans="1:27" s="751" customFormat="1" ht="24.75" customHeight="1" thickBot="1" x14ac:dyDescent="0.2">
      <c r="A6760" s="1489" t="s">
        <v>4</v>
      </c>
      <c r="B6760" s="1490"/>
      <c r="C6760" s="1448" t="s">
        <v>1053</v>
      </c>
      <c r="D6760" s="1448"/>
      <c r="E6760" s="1448"/>
      <c r="F6760" s="1449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467"/>
      <c r="U6760" s="467"/>
      <c r="V6760" s="1"/>
      <c r="W6760" s="1"/>
      <c r="X6760" s="1"/>
      <c r="Y6760" s="1"/>
      <c r="Z6760" s="13"/>
    </row>
    <row r="6761" spans="1:27" s="2" customFormat="1" ht="31.5" customHeight="1" thickBot="1" x14ac:dyDescent="0.2">
      <c r="A6761" s="1602" t="s">
        <v>1696</v>
      </c>
      <c r="B6761" s="1603"/>
      <c r="C6761" s="1603"/>
      <c r="D6761" s="1603"/>
      <c r="E6761" s="1604"/>
      <c r="F6761" s="1" t="s">
        <v>1766</v>
      </c>
      <c r="G6761" s="1"/>
      <c r="H6761" s="1479" t="s">
        <v>1697</v>
      </c>
      <c r="I6761" s="1480"/>
      <c r="J6761" s="1480"/>
      <c r="K6761" s="5" t="s">
        <v>1698</v>
      </c>
      <c r="L6761" s="1457" t="s">
        <v>236</v>
      </c>
      <c r="M6761" s="1457"/>
      <c r="N6761" s="1458"/>
      <c r="O6761" s="1"/>
      <c r="P6761" s="6"/>
      <c r="Q6761" s="6"/>
      <c r="R6761" s="6"/>
      <c r="S6761" s="1"/>
      <c r="T6761" s="1467" t="s">
        <v>1699</v>
      </c>
      <c r="U6761" s="1468"/>
      <c r="V6761" s="34">
        <f>V6763/V6768</f>
        <v>2.042483660130719E-2</v>
      </c>
      <c r="W6761" s="34">
        <f>W6763/W6768</f>
        <v>2.0526960784313725E-2</v>
      </c>
      <c r="X6761" s="678">
        <f>AVERAGE(V6761,W6761)</f>
        <v>2.0475898692810458E-2</v>
      </c>
      <c r="Y6761" s="637" t="s">
        <v>1673</v>
      </c>
      <c r="Z6761" s="679">
        <f>ROUND(X6761*1440,0)/1440</f>
        <v>2.013888888888889E-2</v>
      </c>
    </row>
    <row r="6762" spans="1:27" s="2" customFormat="1" ht="9" customHeight="1" thickBot="1" x14ac:dyDescent="0.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534"/>
      <c r="U6762" s="534"/>
      <c r="V6762" s="34">
        <v>0.24305555555555555</v>
      </c>
      <c r="W6762" s="34">
        <v>0.23958333333333334</v>
      </c>
      <c r="Z6762" s="104"/>
    </row>
    <row r="6763" spans="1:27" s="2" customFormat="1" ht="20.100000000000001" customHeight="1" thickBot="1" x14ac:dyDescent="0.2">
      <c r="A6763" s="1495" t="s">
        <v>137</v>
      </c>
      <c r="B6763" s="1483"/>
      <c r="C6763" s="1483" t="s">
        <v>164</v>
      </c>
      <c r="D6763" s="1483"/>
      <c r="E6763" s="1484"/>
      <c r="F6763" s="1453"/>
      <c r="G6763" s="1454"/>
      <c r="H6763" s="1454"/>
      <c r="I6763" s="1454"/>
      <c r="J6763" s="1454"/>
      <c r="K6763" s="1"/>
      <c r="L6763" s="1"/>
      <c r="M6763" s="1"/>
      <c r="N6763" s="1463" t="s">
        <v>3</v>
      </c>
      <c r="O6763" s="1464"/>
      <c r="P6763" s="1536">
        <f>MINUTE(Z6761)</f>
        <v>29</v>
      </c>
      <c r="Q6763" s="1537"/>
      <c r="R6763" s="1"/>
      <c r="S6763" s="7" t="s">
        <v>1674</v>
      </c>
      <c r="T6763" s="1526">
        <v>5.7638888888888885E-2</v>
      </c>
      <c r="U6763" s="1527"/>
      <c r="V6763" s="34">
        <f>V6764-V6762</f>
        <v>0.69444444444444442</v>
      </c>
      <c r="W6763" s="34">
        <f>W6764-W6762</f>
        <v>0.69791666666666663</v>
      </c>
      <c r="Z6763" s="104"/>
    </row>
    <row r="6764" spans="1:27" s="2" customFormat="1" ht="9" customHeight="1" thickBot="1" x14ac:dyDescent="0.2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534"/>
      <c r="U6764" s="534"/>
      <c r="V6764" s="34">
        <v>0.9375</v>
      </c>
      <c r="W6764" s="34">
        <v>0.9375</v>
      </c>
      <c r="Z6764" s="104"/>
    </row>
    <row r="6765" spans="1:27" s="2" customFormat="1" ht="20.100000000000001" customHeight="1" x14ac:dyDescent="0.15">
      <c r="A6765" s="1499" t="s">
        <v>1700</v>
      </c>
      <c r="B6765" s="1494">
        <v>1</v>
      </c>
      <c r="C6765" s="1494"/>
      <c r="D6765" s="1494">
        <v>2</v>
      </c>
      <c r="E6765" s="1494"/>
      <c r="F6765" s="1494">
        <v>3</v>
      </c>
      <c r="G6765" s="1494"/>
      <c r="H6765" s="1494">
        <v>4</v>
      </c>
      <c r="I6765" s="1494"/>
      <c r="J6765" s="1494">
        <v>5</v>
      </c>
      <c r="K6765" s="1494"/>
      <c r="L6765" s="1494">
        <v>6</v>
      </c>
      <c r="M6765" s="1494"/>
      <c r="N6765" s="1494">
        <v>7</v>
      </c>
      <c r="O6765" s="1494"/>
      <c r="P6765" s="1494">
        <v>8</v>
      </c>
      <c r="Q6765" s="1494"/>
      <c r="R6765" s="1494">
        <v>9</v>
      </c>
      <c r="S6765" s="1494"/>
      <c r="T6765" s="1501">
        <v>10</v>
      </c>
      <c r="U6765" s="1502"/>
      <c r="V6765" s="34"/>
      <c r="W6765" s="34"/>
      <c r="Z6765" s="104"/>
    </row>
    <row r="6766" spans="1:27" s="2" customFormat="1" ht="20.100000000000001" customHeight="1" x14ac:dyDescent="0.15">
      <c r="A6766" s="1500"/>
      <c r="B6766" s="9" t="s">
        <v>1701</v>
      </c>
      <c r="C6766" s="9" t="s">
        <v>1702</v>
      </c>
      <c r="D6766" s="9" t="s">
        <v>1701</v>
      </c>
      <c r="E6766" s="9" t="s">
        <v>1703</v>
      </c>
      <c r="F6766" s="9" t="s">
        <v>1704</v>
      </c>
      <c r="G6766" s="9" t="s">
        <v>236</v>
      </c>
      <c r="H6766" s="9" t="s">
        <v>1701</v>
      </c>
      <c r="I6766" s="9" t="s">
        <v>1703</v>
      </c>
      <c r="J6766" s="9" t="s">
        <v>1705</v>
      </c>
      <c r="K6766" s="9" t="s">
        <v>1706</v>
      </c>
      <c r="L6766" s="9" t="s">
        <v>1704</v>
      </c>
      <c r="M6766" s="9"/>
      <c r="N6766" s="9"/>
      <c r="O6766" s="9"/>
      <c r="P6766" s="9"/>
      <c r="Q6766" s="9"/>
      <c r="R6766" s="9"/>
      <c r="S6766" s="9"/>
      <c r="T6766" s="10"/>
      <c r="U6766" s="16"/>
      <c r="V6766" s="534"/>
      <c r="W6766" s="534"/>
      <c r="Z6766" s="104"/>
    </row>
    <row r="6767" spans="1:27" s="2" customFormat="1" ht="24.75" customHeight="1" x14ac:dyDescent="0.15">
      <c r="A6767" s="728">
        <v>1</v>
      </c>
      <c r="B6767" s="439"/>
      <c r="C6767" s="439" t="s">
        <v>85</v>
      </c>
      <c r="D6767" s="439">
        <v>0.28819444444444442</v>
      </c>
      <c r="E6767" s="439">
        <v>0.35069444444444425</v>
      </c>
      <c r="F6767" s="439">
        <v>0.44375000000000003</v>
      </c>
      <c r="G6767" s="439">
        <v>0.51249999999999984</v>
      </c>
      <c r="H6767" s="439">
        <v>0.60277777777777786</v>
      </c>
      <c r="I6767" s="439">
        <v>0.67013888888888895</v>
      </c>
      <c r="J6767" s="935">
        <v>0.75347222222222254</v>
      </c>
      <c r="K6767" s="439">
        <v>0.83333333333333359</v>
      </c>
      <c r="L6767" s="439">
        <v>0.91736111111111163</v>
      </c>
      <c r="M6767" s="439"/>
      <c r="N6767" s="40"/>
      <c r="O6767" s="3"/>
      <c r="P6767" s="3"/>
      <c r="Q6767" s="3"/>
      <c r="R6767" s="68"/>
      <c r="S6767" s="69"/>
      <c r="T6767" s="14"/>
      <c r="U6767" s="20"/>
      <c r="V6767" s="21">
        <f>COUNTA(B6767:U6799)</f>
        <v>68</v>
      </c>
      <c r="W6767" s="22">
        <f>V6767/7/2</f>
        <v>4.8571428571428568</v>
      </c>
      <c r="AA6767" s="104" t="s">
        <v>1707</v>
      </c>
    </row>
    <row r="6768" spans="1:27" s="2" customFormat="1" ht="24.75" customHeight="1" x14ac:dyDescent="0.15">
      <c r="A6768" s="728">
        <v>2</v>
      </c>
      <c r="B6768" s="439"/>
      <c r="C6768" s="439">
        <v>0.23958333333333334</v>
      </c>
      <c r="D6768" s="439">
        <v>0.30902777777777773</v>
      </c>
      <c r="E6768" s="439">
        <v>0.37499999999999983</v>
      </c>
      <c r="F6768" s="439">
        <v>0.46527777777777779</v>
      </c>
      <c r="G6768" s="439">
        <v>0.5347222222222221</v>
      </c>
      <c r="H6768" s="439">
        <v>0.62847222222222232</v>
      </c>
      <c r="I6768" s="439">
        <v>0.69444444444444453</v>
      </c>
      <c r="J6768" s="439">
        <v>0.77916666666666701</v>
      </c>
      <c r="K6768" s="439">
        <v>0.85416666666666696</v>
      </c>
      <c r="L6768" s="439">
        <v>0.93750000000000056</v>
      </c>
      <c r="M6768" s="439"/>
      <c r="N6768" s="40"/>
      <c r="O6768" s="3"/>
      <c r="P6768" s="3"/>
      <c r="Q6768" s="3"/>
      <c r="R6768" s="68"/>
      <c r="S6768" s="69"/>
      <c r="T6768" s="14"/>
      <c r="U6768" s="20"/>
      <c r="V6768" s="23">
        <f>COUNTA(B6767:B6799,D6767:D6799,F6767:F6799,H6767:H6799,J6767:J6799,L6767:L6799,N6767:N6799,P6767:P6799,R6767:R6799,T6767:T6799)</f>
        <v>34</v>
      </c>
      <c r="W6768" s="23">
        <f>COUNTA(C6767:C6799,E6767:E6799,G6767:G6799,I6767:I6799,K6767:K6799,M6767:M6799,O6767:O6799,Q6767:Q6799,S6767:S6799,U6767:U6799)</f>
        <v>34</v>
      </c>
      <c r="Y6768" s="1">
        <f>(V6768+W6768)/2</f>
        <v>34</v>
      </c>
      <c r="AA6768" s="104" t="s">
        <v>1707</v>
      </c>
    </row>
    <row r="6769" spans="1:27" s="2" customFormat="1" ht="24.75" customHeight="1" x14ac:dyDescent="0.15">
      <c r="A6769" s="728">
        <v>3</v>
      </c>
      <c r="B6769" s="439"/>
      <c r="C6769" s="439">
        <v>0.2638888888888889</v>
      </c>
      <c r="D6769" s="439">
        <v>0.33333333333333331</v>
      </c>
      <c r="E6769" s="439">
        <v>0.39861111111111092</v>
      </c>
      <c r="F6769" s="439">
        <v>0.48680555555555555</v>
      </c>
      <c r="G6769" s="439">
        <v>0.55694444444444435</v>
      </c>
      <c r="H6769" s="439">
        <v>0.65416666666666679</v>
      </c>
      <c r="I6769" s="439">
        <v>0.72013888888888899</v>
      </c>
      <c r="J6769" s="439">
        <v>0.80486111111111147</v>
      </c>
      <c r="K6769" s="439">
        <v>0.87500000000000033</v>
      </c>
      <c r="L6769" s="439"/>
      <c r="M6769" s="439"/>
      <c r="N6769" s="40"/>
      <c r="O6769" s="3"/>
      <c r="P6769" s="3"/>
      <c r="Q6769" s="3"/>
      <c r="R6769" s="68"/>
      <c r="S6769" s="69"/>
      <c r="T6769" s="14"/>
      <c r="U6769" s="20"/>
      <c r="V6769" s="534"/>
      <c r="W6769" s="534"/>
      <c r="Y6769" s="1" t="s">
        <v>1670</v>
      </c>
      <c r="AA6769" s="104"/>
    </row>
    <row r="6770" spans="1:27" s="2" customFormat="1" ht="24.75" customHeight="1" x14ac:dyDescent="0.15">
      <c r="A6770" s="728">
        <v>4</v>
      </c>
      <c r="B6770" s="439" t="s">
        <v>86</v>
      </c>
      <c r="C6770" s="935">
        <v>0.28819444444444448</v>
      </c>
      <c r="D6770" s="439">
        <v>0.3576388888888889</v>
      </c>
      <c r="E6770" s="439">
        <v>0.42222222222222205</v>
      </c>
      <c r="F6770" s="439">
        <v>0.50902777777777775</v>
      </c>
      <c r="G6770" s="439">
        <v>0.57916666666666661</v>
      </c>
      <c r="H6770" s="439">
        <v>0.67986111111111125</v>
      </c>
      <c r="I6770" s="439">
        <v>0.74583333333333346</v>
      </c>
      <c r="J6770" s="439">
        <v>0.83055555555555594</v>
      </c>
      <c r="K6770" s="439">
        <v>0.8958333333333337</v>
      </c>
      <c r="L6770" s="439"/>
      <c r="M6770" s="439"/>
      <c r="N6770" s="40"/>
      <c r="O6770" s="3"/>
      <c r="P6770" s="3"/>
      <c r="Q6770" s="3"/>
      <c r="R6770" s="68"/>
      <c r="S6770" s="69"/>
      <c r="T6770" s="14"/>
      <c r="U6770" s="20"/>
      <c r="V6770" s="569">
        <f>J6773-J6772</f>
        <v>2.0138888888888928E-2</v>
      </c>
      <c r="W6770" s="61">
        <f>K6770-K6769</f>
        <v>2.083333333333337E-2</v>
      </c>
      <c r="Z6770" s="104"/>
    </row>
    <row r="6771" spans="1:27" s="2" customFormat="1" ht="24.75" customHeight="1" x14ac:dyDescent="0.15">
      <c r="A6771" s="728">
        <v>5</v>
      </c>
      <c r="B6771" s="439">
        <v>0.24305555555555555</v>
      </c>
      <c r="C6771" s="935">
        <v>0.30208333333333331</v>
      </c>
      <c r="D6771" s="439">
        <v>0.38194444444444448</v>
      </c>
      <c r="E6771" s="439">
        <v>0.44583333333333319</v>
      </c>
      <c r="F6771" s="439">
        <v>0.53125</v>
      </c>
      <c r="G6771" s="439">
        <v>0.60138888888888886</v>
      </c>
      <c r="H6771" s="935">
        <v>0.70555555555555571</v>
      </c>
      <c r="I6771" s="439">
        <v>0.77013888888888904</v>
      </c>
      <c r="J6771" s="439">
        <v>0.85486111111111152</v>
      </c>
      <c r="K6771" s="439">
        <v>0.91666666666666707</v>
      </c>
      <c r="L6771" s="439"/>
      <c r="M6771" s="440"/>
      <c r="N6771" s="40"/>
      <c r="O6771" s="3"/>
      <c r="P6771" s="3"/>
      <c r="Q6771" s="3"/>
      <c r="R6771" s="68"/>
      <c r="S6771" s="69"/>
      <c r="T6771" s="14"/>
      <c r="U6771" s="20"/>
      <c r="V6771" s="569">
        <f>L6767-J6773</f>
        <v>2.0138888888888928E-2</v>
      </c>
      <c r="W6771" s="61">
        <f>K6771-K6770</f>
        <v>2.083333333333337E-2</v>
      </c>
    </row>
    <row r="6772" spans="1:27" s="2" customFormat="1" ht="24.75" customHeight="1" x14ac:dyDescent="0.15">
      <c r="A6772" s="728">
        <v>6</v>
      </c>
      <c r="B6772" s="439">
        <v>0.25694444444444442</v>
      </c>
      <c r="C6772" s="935">
        <v>0.31597222222222221</v>
      </c>
      <c r="D6772" s="439">
        <v>0.40416666666666667</v>
      </c>
      <c r="E6772" s="439">
        <v>0.46805555555555539</v>
      </c>
      <c r="F6772" s="439">
        <v>0.5541666666666667</v>
      </c>
      <c r="G6772" s="439">
        <v>0.62361111111111112</v>
      </c>
      <c r="H6772" s="935">
        <v>0.72152777777777799</v>
      </c>
      <c r="I6772" s="439">
        <v>0.79166666666666685</v>
      </c>
      <c r="J6772" s="439">
        <v>0.87708333333333377</v>
      </c>
      <c r="K6772" s="439">
        <v>0.93750000000000044</v>
      </c>
      <c r="L6772" s="439"/>
      <c r="M6772" s="440"/>
      <c r="N6772" s="40"/>
      <c r="O6772" s="3"/>
      <c r="P6772" s="3"/>
      <c r="Q6772" s="3"/>
      <c r="R6772" s="68"/>
      <c r="S6772" s="69"/>
      <c r="T6772" s="14"/>
      <c r="U6772" s="20"/>
      <c r="V6772" s="569">
        <f>L6768-L6767</f>
        <v>2.0138888888888928E-2</v>
      </c>
      <c r="W6772" s="61">
        <f>K6772-K6771</f>
        <v>2.083333333333337E-2</v>
      </c>
    </row>
    <row r="6773" spans="1:27" s="2" customFormat="1" ht="24.75" customHeight="1" x14ac:dyDescent="0.15">
      <c r="A6773" s="728">
        <v>7</v>
      </c>
      <c r="B6773" s="439">
        <v>0.27083333333333331</v>
      </c>
      <c r="C6773" s="935">
        <v>0.3298611111111111</v>
      </c>
      <c r="D6773" s="439">
        <v>0.42291666666666666</v>
      </c>
      <c r="E6773" s="439">
        <v>0.49027777777777759</v>
      </c>
      <c r="F6773" s="439">
        <v>0.57708333333333339</v>
      </c>
      <c r="G6773" s="439">
        <v>0.64583333333333337</v>
      </c>
      <c r="H6773" s="935">
        <v>0.73750000000000027</v>
      </c>
      <c r="I6773" s="439">
        <v>0.81250000000000022</v>
      </c>
      <c r="J6773" s="439">
        <v>0.8972222222222227</v>
      </c>
      <c r="K6773" s="439"/>
      <c r="L6773" s="439"/>
      <c r="M6773" s="440"/>
      <c r="N6773" s="40"/>
      <c r="O6773" s="3"/>
      <c r="P6773" s="3"/>
      <c r="Q6773" s="3"/>
      <c r="R6773" s="68"/>
      <c r="S6773" s="69"/>
      <c r="T6773" s="14"/>
      <c r="U6773" s="20"/>
      <c r="V6773" s="569"/>
      <c r="W6773" s="61"/>
      <c r="AA6773" s="104" t="s">
        <v>358</v>
      </c>
    </row>
    <row r="6774" spans="1:27" s="2" customFormat="1" ht="24.75" customHeight="1" x14ac:dyDescent="0.15">
      <c r="A6774" s="728">
        <v>8</v>
      </c>
      <c r="B6774" s="439"/>
      <c r="C6774" s="439"/>
      <c r="D6774" s="439"/>
      <c r="E6774" s="439"/>
      <c r="F6774" s="439"/>
      <c r="G6774" s="439"/>
      <c r="H6774" s="439"/>
      <c r="I6774" s="439"/>
      <c r="J6774" s="439"/>
      <c r="K6774" s="439"/>
      <c r="L6774" s="439"/>
      <c r="M6774" s="440"/>
      <c r="N6774" s="40"/>
      <c r="O6774" s="3"/>
      <c r="P6774" s="3"/>
      <c r="Q6774" s="3"/>
      <c r="R6774" s="68"/>
      <c r="S6774" s="69"/>
      <c r="T6774" s="14"/>
      <c r="U6774" s="20"/>
      <c r="V6774" s="569"/>
      <c r="W6774" s="61"/>
      <c r="AA6774" s="104"/>
    </row>
    <row r="6775" spans="1:27" s="2" customFormat="1" ht="24.75" customHeight="1" x14ac:dyDescent="0.15">
      <c r="A6775" s="728">
        <v>9</v>
      </c>
      <c r="B6775" s="439"/>
      <c r="C6775" s="439"/>
      <c r="D6775" s="439"/>
      <c r="E6775" s="439"/>
      <c r="F6775" s="439"/>
      <c r="G6775" s="439"/>
      <c r="H6775" s="439"/>
      <c r="I6775" s="439"/>
      <c r="J6775" s="439"/>
      <c r="K6775" s="439"/>
      <c r="L6775" s="439"/>
      <c r="M6775" s="3"/>
      <c r="N6775" s="3"/>
      <c r="O6775" s="3"/>
      <c r="P6775" s="3"/>
      <c r="Q6775" s="3"/>
      <c r="R6775" s="68"/>
      <c r="S6775" s="69"/>
      <c r="T6775" s="14"/>
      <c r="U6775" s="20"/>
      <c r="V6775" s="569"/>
      <c r="W6775" s="534"/>
      <c r="Z6775" s="104"/>
    </row>
    <row r="6776" spans="1:27" s="2" customFormat="1" ht="24.75" customHeight="1" x14ac:dyDescent="0.15">
      <c r="A6776" s="728">
        <v>10</v>
      </c>
      <c r="B6776" s="3"/>
      <c r="C6776" s="3"/>
      <c r="D6776" s="40"/>
      <c r="E6776" s="3"/>
      <c r="F6776" s="49"/>
      <c r="G6776" s="3"/>
      <c r="H6776" s="50"/>
      <c r="I6776" s="3"/>
      <c r="J6776" s="3"/>
      <c r="K6776" s="3"/>
      <c r="L6776" s="3"/>
      <c r="M6776" s="3"/>
      <c r="N6776" s="3"/>
      <c r="O6776" s="3"/>
      <c r="P6776" s="3"/>
      <c r="Q6776" s="3"/>
      <c r="R6776" s="68"/>
      <c r="S6776" s="69"/>
      <c r="T6776" s="14"/>
      <c r="U6776" s="20"/>
      <c r="V6776" s="569"/>
      <c r="W6776" s="534"/>
      <c r="Z6776" s="104"/>
    </row>
    <row r="6777" spans="1:27" s="2" customFormat="1" ht="24.75" customHeight="1" x14ac:dyDescent="0.15">
      <c r="A6777" s="728">
        <v>11</v>
      </c>
      <c r="B6777" s="3"/>
      <c r="C6777" s="3"/>
      <c r="D6777" s="40"/>
      <c r="E6777" s="3"/>
      <c r="F6777" s="49"/>
      <c r="G6777" s="3"/>
      <c r="H6777" s="50"/>
      <c r="I6777" s="3"/>
      <c r="J6777" s="3"/>
      <c r="K6777" s="3"/>
      <c r="L6777" s="3"/>
      <c r="M6777" s="3"/>
      <c r="N6777" s="3"/>
      <c r="O6777" s="3"/>
      <c r="P6777" s="3"/>
      <c r="Q6777" s="3"/>
      <c r="R6777" s="68"/>
      <c r="S6777" s="69"/>
      <c r="T6777" s="14"/>
      <c r="U6777" s="20"/>
      <c r="V6777" s="569"/>
      <c r="W6777" s="534"/>
      <c r="Z6777" s="104"/>
    </row>
    <row r="6778" spans="1:27" s="2" customFormat="1" ht="24.75" customHeight="1" x14ac:dyDescent="0.15">
      <c r="A6778" s="728">
        <v>12</v>
      </c>
      <c r="B6778" s="3"/>
      <c r="C6778" s="3"/>
      <c r="D6778" s="3"/>
      <c r="E6778" s="3"/>
      <c r="F6778" s="49"/>
      <c r="G6778" s="3"/>
      <c r="H6778" s="50"/>
      <c r="I6778" s="3"/>
      <c r="J6778" s="3"/>
      <c r="K6778" s="3"/>
      <c r="L6778" s="3"/>
      <c r="M6778" s="3"/>
      <c r="N6778" s="3"/>
      <c r="O6778" s="3"/>
      <c r="P6778" s="3"/>
      <c r="Q6778" s="3"/>
      <c r="R6778" s="68"/>
      <c r="S6778" s="69"/>
      <c r="T6778" s="14"/>
      <c r="U6778" s="20"/>
      <c r="V6778" s="534"/>
      <c r="W6778" s="534"/>
      <c r="Z6778" s="104"/>
    </row>
    <row r="6779" spans="1:27" s="2" customFormat="1" ht="24.75" customHeight="1" x14ac:dyDescent="0.15">
      <c r="A6779" s="728">
        <v>13</v>
      </c>
      <c r="B6779" s="3"/>
      <c r="C6779" s="3"/>
      <c r="D6779" s="3"/>
      <c r="E6779" s="3"/>
      <c r="F6779" s="49"/>
      <c r="G6779" s="3"/>
      <c r="H6779" s="50"/>
      <c r="I6779" s="3"/>
      <c r="J6779" s="3"/>
      <c r="K6779" s="3"/>
      <c r="L6779" s="3"/>
      <c r="M6779" s="3"/>
      <c r="N6779" s="3"/>
      <c r="O6779" s="3"/>
      <c r="P6779" s="3"/>
      <c r="Q6779" s="3"/>
      <c r="R6779" s="68"/>
      <c r="S6779" s="69"/>
      <c r="T6779" s="14"/>
      <c r="U6779" s="20"/>
      <c r="V6779" s="534"/>
      <c r="W6779" s="534"/>
      <c r="Z6779" s="104"/>
    </row>
    <row r="6780" spans="1:27" s="2" customFormat="1" ht="24.75" customHeight="1" x14ac:dyDescent="0.15">
      <c r="A6780" s="728">
        <v>14</v>
      </c>
      <c r="B6780" s="3"/>
      <c r="C6780" s="3"/>
      <c r="D6780" s="3"/>
      <c r="E6780" s="3"/>
      <c r="F6780" s="49"/>
      <c r="G6780" s="3"/>
      <c r="H6780" s="50"/>
      <c r="I6780" s="3"/>
      <c r="J6780" s="3"/>
      <c r="K6780" s="3"/>
      <c r="L6780" s="3"/>
      <c r="M6780" s="3"/>
      <c r="N6780" s="3"/>
      <c r="O6780" s="3"/>
      <c r="P6780" s="3"/>
      <c r="Q6780" s="3"/>
      <c r="R6780" s="68"/>
      <c r="S6780" s="69"/>
      <c r="T6780" s="14"/>
      <c r="U6780" s="20"/>
      <c r="V6780" s="534"/>
      <c r="W6780" s="534"/>
      <c r="Z6780" s="104"/>
    </row>
    <row r="6781" spans="1:27" s="2" customFormat="1" ht="24.75" customHeight="1" x14ac:dyDescent="0.15">
      <c r="A6781" s="728">
        <v>15</v>
      </c>
      <c r="B6781" s="3"/>
      <c r="C6781" s="3"/>
      <c r="D6781" s="3"/>
      <c r="E6781" s="3"/>
      <c r="F6781" s="49"/>
      <c r="G6781" s="3"/>
      <c r="H6781" s="50"/>
      <c r="I6781" s="3"/>
      <c r="J6781" s="3"/>
      <c r="K6781" s="3"/>
      <c r="L6781" s="3"/>
      <c r="M6781" s="3"/>
      <c r="N6781" s="3"/>
      <c r="O6781" s="3"/>
      <c r="P6781" s="3"/>
      <c r="Q6781" s="3"/>
      <c r="R6781" s="68"/>
      <c r="S6781" s="69"/>
      <c r="T6781" s="14"/>
      <c r="U6781" s="20"/>
      <c r="V6781" s="534"/>
      <c r="W6781" s="534"/>
      <c r="Z6781" s="104"/>
    </row>
    <row r="6782" spans="1:27" s="2" customFormat="1" ht="24.75" customHeight="1" x14ac:dyDescent="0.15">
      <c r="A6782" s="728">
        <v>16</v>
      </c>
      <c r="B6782" s="40"/>
      <c r="C6782" s="3"/>
      <c r="D6782" s="40"/>
      <c r="E6782" s="3"/>
      <c r="F6782" s="40"/>
      <c r="G6782" s="40"/>
      <c r="H6782" s="40"/>
      <c r="I6782" s="40"/>
      <c r="J6782" s="40"/>
      <c r="K6782" s="40"/>
      <c r="L6782" s="40"/>
      <c r="M6782" s="40"/>
      <c r="N6782" s="40"/>
      <c r="O6782" s="40"/>
      <c r="P6782" s="40"/>
      <c r="Q6782" s="40"/>
      <c r="R6782" s="68"/>
      <c r="S6782" s="69"/>
      <c r="T6782" s="14"/>
      <c r="U6782" s="20"/>
      <c r="V6782" s="534"/>
      <c r="W6782" s="534"/>
      <c r="Z6782" s="104"/>
    </row>
    <row r="6783" spans="1:27" s="2" customFormat="1" ht="24.75" customHeight="1" x14ac:dyDescent="0.15">
      <c r="A6783" s="728">
        <v>17</v>
      </c>
      <c r="B6783" s="40"/>
      <c r="C6783" s="3"/>
      <c r="D6783" s="40"/>
      <c r="E6783" s="3"/>
      <c r="F6783" s="40"/>
      <c r="G6783" s="40"/>
      <c r="H6783" s="40"/>
      <c r="I6783" s="40"/>
      <c r="J6783" s="40"/>
      <c r="K6783" s="40"/>
      <c r="L6783" s="40"/>
      <c r="M6783" s="40"/>
      <c r="N6783" s="40"/>
      <c r="O6783" s="40"/>
      <c r="P6783" s="40"/>
      <c r="Q6783" s="40"/>
      <c r="R6783" s="68"/>
      <c r="S6783" s="69"/>
      <c r="T6783" s="14"/>
      <c r="U6783" s="20"/>
      <c r="V6783" s="534"/>
      <c r="W6783" s="534"/>
      <c r="Z6783" s="104"/>
    </row>
    <row r="6784" spans="1:27" s="2" customFormat="1" ht="24.75" customHeight="1" x14ac:dyDescent="0.15">
      <c r="A6784" s="728">
        <v>18</v>
      </c>
      <c r="B6784" s="40"/>
      <c r="C6784" s="3"/>
      <c r="D6784" s="40"/>
      <c r="E6784" s="3"/>
      <c r="F6784" s="40"/>
      <c r="G6784" s="40"/>
      <c r="H6784" s="40"/>
      <c r="I6784" s="40"/>
      <c r="J6784" s="40"/>
      <c r="K6784" s="40"/>
      <c r="L6784" s="40"/>
      <c r="M6784" s="40"/>
      <c r="N6784" s="40"/>
      <c r="O6784" s="40"/>
      <c r="P6784" s="40"/>
      <c r="Q6784" s="40"/>
      <c r="R6784" s="68"/>
      <c r="S6784" s="69"/>
      <c r="T6784" s="14"/>
      <c r="U6784" s="20"/>
      <c r="V6784" s="534"/>
      <c r="W6784" s="534"/>
      <c r="Z6784" s="104"/>
    </row>
    <row r="6785" spans="1:26" s="2" customFormat="1" ht="24.75" customHeight="1" x14ac:dyDescent="0.15">
      <c r="A6785" s="8">
        <v>19</v>
      </c>
      <c r="B6785" s="40"/>
      <c r="C6785" s="3"/>
      <c r="D6785" s="40"/>
      <c r="E6785" s="3"/>
      <c r="F6785" s="40"/>
      <c r="G6785" s="40"/>
      <c r="H6785" s="40"/>
      <c r="I6785" s="40"/>
      <c r="J6785" s="40"/>
      <c r="K6785" s="40"/>
      <c r="L6785" s="40"/>
      <c r="M6785" s="40"/>
      <c r="N6785" s="40"/>
      <c r="O6785" s="40"/>
      <c r="P6785" s="40"/>
      <c r="Q6785" s="40"/>
      <c r="R6785" s="10"/>
      <c r="S6785" s="69"/>
      <c r="T6785" s="14"/>
      <c r="U6785" s="20"/>
      <c r="V6785" s="534"/>
      <c r="W6785" s="534"/>
      <c r="Z6785" s="104"/>
    </row>
    <row r="6786" spans="1:26" s="2" customFormat="1" ht="24.75" customHeight="1" x14ac:dyDescent="0.15">
      <c r="A6786" s="8">
        <v>20</v>
      </c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9"/>
      <c r="S6786" s="4"/>
      <c r="T6786" s="14"/>
      <c r="U6786" s="20"/>
      <c r="V6786" s="534"/>
      <c r="W6786" s="534"/>
      <c r="Z6786" s="104"/>
    </row>
    <row r="6787" spans="1:26" s="2" customFormat="1" ht="24.75" customHeight="1" x14ac:dyDescent="0.15">
      <c r="A6787" s="8">
        <v>21</v>
      </c>
      <c r="B6787" s="4"/>
      <c r="C6787" s="3"/>
      <c r="D6787" s="4"/>
      <c r="E6787" s="3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14"/>
      <c r="U6787" s="20"/>
      <c r="V6787" s="534"/>
      <c r="W6787" s="534"/>
      <c r="Z6787" s="104"/>
    </row>
    <row r="6788" spans="1:26" s="2" customFormat="1" ht="24.75" customHeight="1" x14ac:dyDescent="0.15">
      <c r="A6788" s="8">
        <v>22</v>
      </c>
      <c r="B6788" s="4"/>
      <c r="C6788" s="4"/>
      <c r="D6788" s="4"/>
      <c r="E6788" s="3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14"/>
      <c r="U6788" s="20"/>
      <c r="V6788" s="534"/>
      <c r="W6788" s="534"/>
      <c r="Z6788" s="104"/>
    </row>
    <row r="6789" spans="1:26" s="2" customFormat="1" ht="24.75" customHeight="1" x14ac:dyDescent="0.15">
      <c r="A6789" s="8">
        <v>23</v>
      </c>
      <c r="B6789" s="4"/>
      <c r="C6789" s="4"/>
      <c r="D6789" s="4"/>
      <c r="E6789" s="4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14"/>
      <c r="U6789" s="20"/>
      <c r="V6789" s="534"/>
      <c r="W6789" s="534"/>
      <c r="Z6789" s="104"/>
    </row>
    <row r="6790" spans="1:26" s="2" customFormat="1" ht="24.75" customHeight="1" x14ac:dyDescent="0.15">
      <c r="A6790" s="8">
        <v>24</v>
      </c>
      <c r="B6790" s="4"/>
      <c r="C6790" s="4"/>
      <c r="D6790" s="4"/>
      <c r="E6790" s="4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14"/>
      <c r="U6790" s="20"/>
      <c r="V6790" s="534"/>
      <c r="W6790" s="534"/>
      <c r="Z6790" s="104"/>
    </row>
    <row r="6791" spans="1:26" s="2" customFormat="1" ht="24.75" customHeight="1" x14ac:dyDescent="0.15">
      <c r="A6791" s="8">
        <v>25</v>
      </c>
      <c r="B6791" s="4"/>
      <c r="C6791" s="4"/>
      <c r="D6791" s="4"/>
      <c r="E6791" s="4"/>
      <c r="F6791" s="4"/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14"/>
      <c r="U6791" s="20"/>
      <c r="V6791" s="534"/>
      <c r="W6791" s="534"/>
      <c r="Z6791" s="104"/>
    </row>
    <row r="6792" spans="1:26" s="2" customFormat="1" ht="24.75" customHeight="1" x14ac:dyDescent="0.15">
      <c r="A6792" s="8">
        <v>26</v>
      </c>
      <c r="B6792" s="4"/>
      <c r="C6792" s="4"/>
      <c r="D6792" s="4"/>
      <c r="E6792" s="4"/>
      <c r="F6792" s="4"/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14"/>
      <c r="U6792" s="20"/>
      <c r="V6792" s="534"/>
      <c r="W6792" s="534"/>
      <c r="Z6792" s="104"/>
    </row>
    <row r="6793" spans="1:26" s="2" customFormat="1" ht="24.75" customHeight="1" x14ac:dyDescent="0.15">
      <c r="A6793" s="8">
        <v>27</v>
      </c>
      <c r="B6793" s="4"/>
      <c r="C6793" s="4"/>
      <c r="D6793" s="4"/>
      <c r="E6793" s="4"/>
      <c r="F6793" s="4"/>
      <c r="G6793" s="4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14"/>
      <c r="U6793" s="20"/>
      <c r="V6793" s="534"/>
      <c r="W6793" s="534"/>
      <c r="Z6793" s="104"/>
    </row>
    <row r="6794" spans="1:26" s="2" customFormat="1" ht="24.75" customHeight="1" x14ac:dyDescent="0.15">
      <c r="A6794" s="8">
        <v>28</v>
      </c>
      <c r="B6794" s="4"/>
      <c r="C6794" s="4"/>
      <c r="D6794" s="4"/>
      <c r="E6794" s="4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14"/>
      <c r="U6794" s="20"/>
      <c r="V6794" s="534"/>
      <c r="W6794" s="534"/>
      <c r="Z6794" s="104"/>
    </row>
    <row r="6795" spans="1:26" s="2" customFormat="1" ht="24.75" customHeight="1" x14ac:dyDescent="0.15">
      <c r="A6795" s="8">
        <v>29</v>
      </c>
      <c r="B6795" s="4"/>
      <c r="C6795" s="4"/>
      <c r="D6795" s="4"/>
      <c r="E6795" s="4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14"/>
      <c r="U6795" s="20"/>
      <c r="V6795" s="534"/>
      <c r="W6795" s="534"/>
      <c r="Z6795" s="104"/>
    </row>
    <row r="6796" spans="1:26" s="2" customFormat="1" ht="24.75" customHeight="1" x14ac:dyDescent="0.15">
      <c r="A6796" s="44">
        <v>30</v>
      </c>
      <c r="B6796" s="45"/>
      <c r="C6796" s="45"/>
      <c r="D6796" s="45"/>
      <c r="E6796" s="45"/>
      <c r="F6796" s="45"/>
      <c r="G6796" s="45"/>
      <c r="H6796" s="45"/>
      <c r="I6796" s="45"/>
      <c r="J6796" s="45"/>
      <c r="K6796" s="45"/>
      <c r="L6796" s="45"/>
      <c r="M6796" s="45"/>
      <c r="N6796" s="45"/>
      <c r="O6796" s="45"/>
      <c r="P6796" s="45"/>
      <c r="Q6796" s="45"/>
      <c r="R6796" s="45"/>
      <c r="S6796" s="45"/>
      <c r="T6796" s="46"/>
      <c r="U6796" s="47"/>
      <c r="V6796" s="534"/>
      <c r="W6796" s="534"/>
      <c r="Z6796" s="104"/>
    </row>
    <row r="6797" spans="1:26" s="2" customFormat="1" ht="24.75" customHeight="1" x14ac:dyDescent="0.15">
      <c r="A6797" s="44">
        <v>31</v>
      </c>
      <c r="B6797" s="45"/>
      <c r="C6797" s="45"/>
      <c r="D6797" s="45"/>
      <c r="E6797" s="45"/>
      <c r="F6797" s="45"/>
      <c r="G6797" s="45"/>
      <c r="H6797" s="45"/>
      <c r="I6797" s="45"/>
      <c r="J6797" s="45"/>
      <c r="K6797" s="45"/>
      <c r="L6797" s="45"/>
      <c r="M6797" s="45"/>
      <c r="N6797" s="45"/>
      <c r="O6797" s="45"/>
      <c r="P6797" s="45"/>
      <c r="Q6797" s="45"/>
      <c r="R6797" s="45"/>
      <c r="S6797" s="45"/>
      <c r="T6797" s="46"/>
      <c r="U6797" s="47"/>
      <c r="V6797" s="534"/>
      <c r="W6797" s="534"/>
      <c r="Z6797" s="104"/>
    </row>
    <row r="6798" spans="1:26" s="2" customFormat="1" ht="24.75" customHeight="1" x14ac:dyDescent="0.15">
      <c r="A6798" s="44">
        <v>32</v>
      </c>
      <c r="B6798" s="45"/>
      <c r="C6798" s="45"/>
      <c r="D6798" s="45"/>
      <c r="E6798" s="45"/>
      <c r="F6798" s="45"/>
      <c r="G6798" s="45"/>
      <c r="H6798" s="45"/>
      <c r="I6798" s="45"/>
      <c r="J6798" s="45"/>
      <c r="K6798" s="45"/>
      <c r="L6798" s="45"/>
      <c r="M6798" s="45"/>
      <c r="N6798" s="45"/>
      <c r="O6798" s="45"/>
      <c r="P6798" s="45"/>
      <c r="Q6798" s="45"/>
      <c r="R6798" s="45"/>
      <c r="S6798" s="45"/>
      <c r="T6798" s="46"/>
      <c r="U6798" s="47"/>
      <c r="V6798" s="534"/>
      <c r="W6798" s="534"/>
      <c r="Z6798" s="104"/>
    </row>
    <row r="6799" spans="1:26" s="2" customFormat="1" ht="24.75" customHeight="1" thickBot="1" x14ac:dyDescent="0.2">
      <c r="A6799" s="521">
        <v>33</v>
      </c>
      <c r="B6799" s="12"/>
      <c r="C6799" s="12"/>
      <c r="D6799" s="12"/>
      <c r="E6799" s="12"/>
      <c r="F6799" s="12"/>
      <c r="G6799" s="12"/>
      <c r="H6799" s="12"/>
      <c r="I6799" s="12"/>
      <c r="J6799" s="12"/>
      <c r="K6799" s="12"/>
      <c r="L6799" s="12"/>
      <c r="M6799" s="12"/>
      <c r="N6799" s="12"/>
      <c r="O6799" s="12"/>
      <c r="P6799" s="12"/>
      <c r="Q6799" s="12"/>
      <c r="R6799" s="12"/>
      <c r="S6799" s="12"/>
      <c r="T6799" s="31"/>
      <c r="U6799" s="32"/>
      <c r="V6799" s="534"/>
      <c r="W6799" s="534"/>
      <c r="Z6799" s="104"/>
    </row>
    <row r="6800" spans="1:26" s="2" customFormat="1" ht="20.100000000000001" customHeight="1" thickBot="1" x14ac:dyDescent="0.2">
      <c r="A6800" s="1522" t="s">
        <v>4</v>
      </c>
      <c r="B6800" s="1523"/>
      <c r="C6800" s="1623" t="s">
        <v>1675</v>
      </c>
      <c r="D6800" s="1623"/>
      <c r="E6800" s="1623"/>
      <c r="F6800" s="1624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467"/>
      <c r="U6800" s="467"/>
      <c r="V6800" s="534"/>
      <c r="W6800" s="534"/>
      <c r="Z6800" s="104"/>
    </row>
    <row r="6801" spans="1:27" s="2" customFormat="1" ht="31.5" customHeight="1" thickBot="1" x14ac:dyDescent="0.2">
      <c r="A6801" s="1602" t="s">
        <v>381</v>
      </c>
      <c r="B6801" s="1603"/>
      <c r="C6801" s="1603"/>
      <c r="D6801" s="1603"/>
      <c r="E6801" s="1604"/>
      <c r="F6801" s="1" t="s">
        <v>1766</v>
      </c>
      <c r="G6801" s="1"/>
      <c r="H6801" s="1479" t="s">
        <v>379</v>
      </c>
      <c r="I6801" s="1480"/>
      <c r="J6801" s="1480"/>
      <c r="K6801" s="5" t="s">
        <v>367</v>
      </c>
      <c r="L6801" s="1457" t="s">
        <v>376</v>
      </c>
      <c r="M6801" s="1457"/>
      <c r="N6801" s="1458"/>
      <c r="O6801" s="1"/>
      <c r="P6801" s="6"/>
      <c r="Q6801" s="6"/>
      <c r="R6801" s="6"/>
      <c r="S6801" s="1"/>
      <c r="T6801" s="1524" t="s">
        <v>359</v>
      </c>
      <c r="U6801" s="1525"/>
      <c r="V6801" s="34">
        <f>V6803/V6808</f>
        <v>2.3148148148148147E-2</v>
      </c>
      <c r="W6801" s="34">
        <f>W6803/W6808</f>
        <v>2.3263888888888886E-2</v>
      </c>
      <c r="X6801" s="35">
        <f>AVERAGE(V6801,W6801)</f>
        <v>2.3206018518518515E-2</v>
      </c>
      <c r="Y6801" s="36" t="s">
        <v>360</v>
      </c>
      <c r="Z6801" s="37">
        <f>ROUND(X6801*1440,0)/1440</f>
        <v>2.2916666666666665E-2</v>
      </c>
    </row>
    <row r="6802" spans="1:27" s="2" customFormat="1" ht="9" customHeight="1" thickBot="1" x14ac:dyDescent="0.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534"/>
      <c r="U6802" s="534"/>
      <c r="V6802" s="34">
        <v>0.24305555555555555</v>
      </c>
      <c r="W6802" s="34">
        <v>0.23958333333333334</v>
      </c>
      <c r="Z6802" s="38"/>
    </row>
    <row r="6803" spans="1:27" s="2" customFormat="1" ht="20.100000000000001" customHeight="1" thickBot="1" x14ac:dyDescent="0.2">
      <c r="A6803" s="1495" t="s">
        <v>368</v>
      </c>
      <c r="B6803" s="1483"/>
      <c r="C6803" s="1483" t="s">
        <v>377</v>
      </c>
      <c r="D6803" s="1483"/>
      <c r="E6803" s="1484"/>
      <c r="F6803" s="1453"/>
      <c r="G6803" s="1454"/>
      <c r="H6803" s="1454"/>
      <c r="I6803" s="1454"/>
      <c r="J6803" s="1454"/>
      <c r="K6803" s="1"/>
      <c r="L6803" s="1"/>
      <c r="M6803" s="1"/>
      <c r="N6803" s="1463" t="s">
        <v>372</v>
      </c>
      <c r="O6803" s="1464"/>
      <c r="P6803" s="1503">
        <f>Z6801</f>
        <v>2.2916666666666665E-2</v>
      </c>
      <c r="Q6803" s="1504"/>
      <c r="R6803" s="1"/>
      <c r="S6803" s="7" t="s">
        <v>369</v>
      </c>
      <c r="T6803" s="1526">
        <v>5.7638888888888885E-2</v>
      </c>
      <c r="U6803" s="1527"/>
      <c r="V6803" s="34">
        <f>V6804-V6802</f>
        <v>0.69444444444444442</v>
      </c>
      <c r="W6803" s="34">
        <f>W6804-W6802</f>
        <v>0.69791666666666663</v>
      </c>
      <c r="Z6803" s="38"/>
    </row>
    <row r="6804" spans="1:27" s="2" customFormat="1" ht="9" customHeight="1" thickBot="1" x14ac:dyDescent="0.2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534"/>
      <c r="U6804" s="534"/>
      <c r="V6804" s="34">
        <v>0.9375</v>
      </c>
      <c r="W6804" s="34">
        <v>0.9375</v>
      </c>
      <c r="Z6804" s="38"/>
    </row>
    <row r="6805" spans="1:27" s="2" customFormat="1" ht="20.100000000000001" customHeight="1" x14ac:dyDescent="0.15">
      <c r="A6805" s="1499" t="s">
        <v>362</v>
      </c>
      <c r="B6805" s="1494">
        <v>1</v>
      </c>
      <c r="C6805" s="1494"/>
      <c r="D6805" s="1494">
        <v>2</v>
      </c>
      <c r="E6805" s="1494"/>
      <c r="F6805" s="1494">
        <v>3</v>
      </c>
      <c r="G6805" s="1494"/>
      <c r="H6805" s="1494">
        <v>4</v>
      </c>
      <c r="I6805" s="1494"/>
      <c r="J6805" s="1494">
        <v>5</v>
      </c>
      <c r="K6805" s="1494"/>
      <c r="L6805" s="1494">
        <v>6</v>
      </c>
      <c r="M6805" s="1494"/>
      <c r="N6805" s="1494">
        <v>7</v>
      </c>
      <c r="O6805" s="1494"/>
      <c r="P6805" s="1494">
        <v>8</v>
      </c>
      <c r="Q6805" s="1494"/>
      <c r="R6805" s="1494">
        <v>9</v>
      </c>
      <c r="S6805" s="1494"/>
      <c r="T6805" s="1501">
        <v>10</v>
      </c>
      <c r="U6805" s="1502"/>
      <c r="V6805" s="34"/>
      <c r="W6805" s="34"/>
      <c r="Z6805" s="38"/>
    </row>
    <row r="6806" spans="1:27" s="2" customFormat="1" ht="20.100000000000001" customHeight="1" x14ac:dyDescent="0.15">
      <c r="A6806" s="1500"/>
      <c r="B6806" s="9" t="s">
        <v>380</v>
      </c>
      <c r="C6806" s="9" t="s">
        <v>376</v>
      </c>
      <c r="D6806" s="9" t="s">
        <v>380</v>
      </c>
      <c r="E6806" s="9" t="s">
        <v>376</v>
      </c>
      <c r="F6806" s="9" t="s">
        <v>380</v>
      </c>
      <c r="G6806" s="9" t="s">
        <v>376</v>
      </c>
      <c r="H6806" s="9" t="s">
        <v>380</v>
      </c>
      <c r="I6806" s="9" t="s">
        <v>376</v>
      </c>
      <c r="J6806" s="9" t="s">
        <v>380</v>
      </c>
      <c r="K6806" s="9" t="s">
        <v>376</v>
      </c>
      <c r="L6806" s="9" t="s">
        <v>380</v>
      </c>
      <c r="M6806" s="9"/>
      <c r="N6806" s="9"/>
      <c r="O6806" s="9"/>
      <c r="P6806" s="9"/>
      <c r="Q6806" s="9"/>
      <c r="R6806" s="9"/>
      <c r="S6806" s="9"/>
      <c r="T6806" s="10"/>
      <c r="U6806" s="16"/>
      <c r="V6806" s="534"/>
      <c r="W6806" s="534"/>
      <c r="Z6806" s="38"/>
    </row>
    <row r="6807" spans="1:27" s="2" customFormat="1" ht="24.75" customHeight="1" x14ac:dyDescent="0.15">
      <c r="A6807" s="27">
        <v>1</v>
      </c>
      <c r="B6807" s="440"/>
      <c r="C6807" s="439" t="s">
        <v>382</v>
      </c>
      <c r="D6807" s="437">
        <v>0.29305555555555601</v>
      </c>
      <c r="E6807" s="59">
        <v>0.35486111111111113</v>
      </c>
      <c r="F6807" s="437">
        <v>0.43958333333333338</v>
      </c>
      <c r="G6807" s="59">
        <v>0.50416666666666698</v>
      </c>
      <c r="H6807" s="437">
        <v>0.59166666666666701</v>
      </c>
      <c r="I6807" s="59">
        <v>0.65625</v>
      </c>
      <c r="J6807" s="437">
        <v>0.74583333333333701</v>
      </c>
      <c r="K6807" s="59">
        <v>0.81041666666666401</v>
      </c>
      <c r="L6807" s="437">
        <v>0.89166666666666661</v>
      </c>
      <c r="M6807" s="28"/>
      <c r="N6807" s="28"/>
      <c r="O6807" s="3"/>
      <c r="P6807" s="3"/>
      <c r="Q6807" s="3"/>
      <c r="R6807" s="18"/>
      <c r="S6807" s="19"/>
      <c r="T6807" s="14"/>
      <c r="U6807" s="20"/>
      <c r="V6807" s="21">
        <f>COUNTA(B6807:U6839)</f>
        <v>60</v>
      </c>
      <c r="W6807" s="22">
        <f>V6807/6/2</f>
        <v>5</v>
      </c>
      <c r="AA6807" s="38" t="s">
        <v>383</v>
      </c>
    </row>
    <row r="6808" spans="1:27" s="2" customFormat="1" ht="24.75" customHeight="1" x14ac:dyDescent="0.15">
      <c r="A6808" s="27">
        <v>2</v>
      </c>
      <c r="B6808" s="440"/>
      <c r="C6808" s="59">
        <v>0.23958333333333334</v>
      </c>
      <c r="D6808" s="438">
        <v>0.31736111111111115</v>
      </c>
      <c r="E6808" s="59">
        <v>0.37916666666666665</v>
      </c>
      <c r="F6808" s="438">
        <v>0.46458333333333335</v>
      </c>
      <c r="G6808" s="59">
        <v>0.52916666666666701</v>
      </c>
      <c r="H6808" s="438">
        <v>0.61736111111111203</v>
      </c>
      <c r="I6808" s="59">
        <v>0.68194444444444402</v>
      </c>
      <c r="J6808" s="438">
        <v>0.77083333333333337</v>
      </c>
      <c r="K6808" s="59">
        <v>0.83611111111110803</v>
      </c>
      <c r="L6808" s="438">
        <v>0.9145833333333333</v>
      </c>
      <c r="M6808" s="28"/>
      <c r="N6808" s="28"/>
      <c r="O6808" s="3"/>
      <c r="P6808" s="3"/>
      <c r="Q6808" s="3"/>
      <c r="R6808" s="18"/>
      <c r="S6808" s="19"/>
      <c r="T6808" s="14"/>
      <c r="U6808" s="20"/>
      <c r="V6808" s="23">
        <f>COUNTA(B6807:B6839,D6807:D6839,F6807:F6839,H6807:H6839,J6807:J6839,L6807:L6839,N6807:N6839,P6807:P6839,R6807:R6839,T6807:T6839)</f>
        <v>30</v>
      </c>
      <c r="W6808" s="23">
        <f>COUNTA(C6807:C6839,E6807:E6839,G6807:G6839,I6807:I6839,K6807:K6839,M6807:M6839,O6807:O6839,Q6807:Q6839,S6807:S6839,U6807:U6839)</f>
        <v>30</v>
      </c>
      <c r="AA6808" s="38" t="s">
        <v>383</v>
      </c>
    </row>
    <row r="6809" spans="1:27" s="2" customFormat="1" ht="24.75" customHeight="1" x14ac:dyDescent="0.15">
      <c r="A6809" s="27">
        <v>3</v>
      </c>
      <c r="B6809" s="440"/>
      <c r="C6809" s="59">
        <v>0.26250000000000001</v>
      </c>
      <c r="D6809" s="437">
        <v>0.34166666666666601</v>
      </c>
      <c r="E6809" s="59">
        <v>0.40416666666666662</v>
      </c>
      <c r="F6809" s="437">
        <v>0.48958333333333298</v>
      </c>
      <c r="G6809" s="59">
        <v>0.55416666666666703</v>
      </c>
      <c r="H6809" s="437">
        <v>0.64305555555555705</v>
      </c>
      <c r="I6809" s="59">
        <v>0.70763888888888804</v>
      </c>
      <c r="J6809" s="437">
        <v>0.79583333333332995</v>
      </c>
      <c r="K6809" s="59">
        <v>0.86180555555555205</v>
      </c>
      <c r="L6809" s="437">
        <v>0.9375</v>
      </c>
      <c r="M6809" s="28"/>
      <c r="N6809" s="28"/>
      <c r="O6809" s="3"/>
      <c r="P6809" s="3"/>
      <c r="Q6809" s="3"/>
      <c r="R6809" s="18"/>
      <c r="S6809" s="19"/>
      <c r="T6809" s="14"/>
      <c r="U6809" s="20"/>
      <c r="V6809" s="534"/>
      <c r="W6809" s="534"/>
      <c r="AA6809" s="38" t="s">
        <v>383</v>
      </c>
    </row>
    <row r="6810" spans="1:27" s="2" customFormat="1" ht="24.75" customHeight="1" x14ac:dyDescent="0.15">
      <c r="A6810" s="27">
        <v>4</v>
      </c>
      <c r="B6810" s="440" t="s">
        <v>384</v>
      </c>
      <c r="C6810" s="59">
        <v>0.28541666666666698</v>
      </c>
      <c r="D6810" s="438">
        <v>0.36597222222222098</v>
      </c>
      <c r="E6810" s="59">
        <v>0.42916666666666697</v>
      </c>
      <c r="F6810" s="438">
        <v>0.51458333333333295</v>
      </c>
      <c r="G6810" s="59">
        <v>0.57916666666666705</v>
      </c>
      <c r="H6810" s="438">
        <v>0.66875000000000195</v>
      </c>
      <c r="I6810" s="59">
        <v>0.73333333333333195</v>
      </c>
      <c r="J6810" s="438">
        <v>0.82083333333332598</v>
      </c>
      <c r="K6810" s="59">
        <v>0.88749999999999596</v>
      </c>
      <c r="L6810" s="439"/>
      <c r="M6810" s="436"/>
      <c r="N6810" s="28"/>
      <c r="O6810" s="3"/>
      <c r="P6810" s="3"/>
      <c r="Q6810" s="3"/>
      <c r="R6810" s="18"/>
      <c r="S6810" s="19"/>
      <c r="T6810" s="14"/>
      <c r="U6810" s="20"/>
      <c r="V6810" s="61">
        <f>L6808-L6807</f>
        <v>2.2916666666666696E-2</v>
      </c>
      <c r="W6810" s="61">
        <f>K6811-K6810</f>
        <v>2.5000000000004019E-2</v>
      </c>
      <c r="Z6810" s="38"/>
    </row>
    <row r="6811" spans="1:27" s="2" customFormat="1" ht="24.75" customHeight="1" x14ac:dyDescent="0.15">
      <c r="A6811" s="27">
        <v>5</v>
      </c>
      <c r="B6811" s="439">
        <v>0.24305555555555555</v>
      </c>
      <c r="C6811" s="59">
        <v>0.30833333333333302</v>
      </c>
      <c r="D6811" s="437">
        <v>0.390277777777777</v>
      </c>
      <c r="E6811" s="59">
        <v>0.454166666666667</v>
      </c>
      <c r="F6811" s="437">
        <v>0.54027777777777775</v>
      </c>
      <c r="G6811" s="59">
        <v>0.60486111111111118</v>
      </c>
      <c r="H6811" s="437">
        <v>0.69444444444444697</v>
      </c>
      <c r="I6811" s="59">
        <v>0.75902777777777597</v>
      </c>
      <c r="J6811" s="437">
        <v>0.845833333333322</v>
      </c>
      <c r="K6811" s="59">
        <v>0.91249999999999998</v>
      </c>
      <c r="L6811" s="439"/>
      <c r="M6811" s="436"/>
      <c r="N6811" s="28"/>
      <c r="O6811" s="3"/>
      <c r="P6811" s="3"/>
      <c r="Q6811" s="3"/>
      <c r="R6811" s="18"/>
      <c r="S6811" s="19"/>
      <c r="T6811" s="14"/>
      <c r="U6811" s="20"/>
      <c r="V6811" s="61">
        <f>L6809-L6808</f>
        <v>2.2916666666666696E-2</v>
      </c>
      <c r="W6811" s="61">
        <f>K6812-K6811</f>
        <v>2.5000000000000022E-2</v>
      </c>
    </row>
    <row r="6812" spans="1:27" s="2" customFormat="1" ht="24.75" customHeight="1" x14ac:dyDescent="0.15">
      <c r="A6812" s="27">
        <v>6</v>
      </c>
      <c r="B6812" s="438">
        <v>0.26805555555555555</v>
      </c>
      <c r="C6812" s="59">
        <v>0.33124999999999999</v>
      </c>
      <c r="D6812" s="438">
        <v>0.41458333333333203</v>
      </c>
      <c r="E6812" s="59">
        <v>0.47916666666666702</v>
      </c>
      <c r="F6812" s="438">
        <v>0.56597222222222299</v>
      </c>
      <c r="G6812" s="59">
        <v>0.63055555555555554</v>
      </c>
      <c r="H6812" s="438">
        <v>0.72013888888889199</v>
      </c>
      <c r="I6812" s="59">
        <v>0.78472222222221999</v>
      </c>
      <c r="J6812" s="438">
        <v>0.87083333333331903</v>
      </c>
      <c r="K6812" s="59">
        <v>0.9375</v>
      </c>
      <c r="L6812" s="439"/>
      <c r="M6812" s="436"/>
      <c r="N6812" s="28"/>
      <c r="O6812" s="3"/>
      <c r="P6812" s="3"/>
      <c r="Q6812" s="3"/>
      <c r="R6812" s="18"/>
      <c r="S6812" s="19"/>
      <c r="T6812" s="14"/>
      <c r="U6812" s="20"/>
      <c r="V6812" s="61"/>
      <c r="W6812" s="61"/>
    </row>
    <row r="6813" spans="1:27" s="2" customFormat="1" ht="24.75" customHeight="1" x14ac:dyDescent="0.15">
      <c r="A6813" s="27">
        <v>7</v>
      </c>
      <c r="B6813" s="436"/>
      <c r="C6813" s="436"/>
      <c r="D6813" s="436"/>
      <c r="E6813" s="436"/>
      <c r="F6813" s="439"/>
      <c r="G6813" s="439"/>
      <c r="H6813" s="439"/>
      <c r="I6813" s="436"/>
      <c r="J6813" s="436"/>
      <c r="K6813" s="436"/>
      <c r="L6813" s="439"/>
      <c r="M6813" s="436"/>
      <c r="N6813" s="28"/>
      <c r="O6813" s="3"/>
      <c r="P6813" s="3"/>
      <c r="Q6813" s="3"/>
      <c r="R6813" s="18"/>
      <c r="S6813" s="19"/>
      <c r="T6813" s="14"/>
      <c r="U6813" s="20"/>
      <c r="V6813" s="534"/>
      <c r="W6813" s="61"/>
    </row>
    <row r="6814" spans="1:27" s="2" customFormat="1" ht="24.75" customHeight="1" x14ac:dyDescent="0.15">
      <c r="A6814" s="8">
        <v>8</v>
      </c>
      <c r="B6814" s="439"/>
      <c r="C6814" s="439"/>
      <c r="D6814" s="439"/>
      <c r="E6814" s="439"/>
      <c r="F6814" s="439"/>
      <c r="G6814" s="439"/>
      <c r="H6814" s="439"/>
      <c r="I6814" s="439"/>
      <c r="J6814" s="439"/>
      <c r="K6814" s="439"/>
      <c r="L6814" s="439"/>
      <c r="M6814" s="440"/>
      <c r="N6814" s="28"/>
      <c r="O6814" s="3"/>
      <c r="P6814" s="3"/>
      <c r="Q6814" s="3"/>
      <c r="R6814" s="18"/>
      <c r="S6814" s="19"/>
      <c r="T6814" s="14"/>
      <c r="U6814" s="20"/>
      <c r="V6814" s="534"/>
      <c r="W6814" s="61"/>
    </row>
    <row r="6815" spans="1:27" s="2" customFormat="1" ht="24.75" customHeight="1" x14ac:dyDescent="0.15">
      <c r="A6815" s="27">
        <v>9</v>
      </c>
      <c r="B6815" s="3"/>
      <c r="C6815" s="3"/>
      <c r="D6815" s="28"/>
      <c r="E6815" s="3"/>
      <c r="F6815" s="49"/>
      <c r="G6815" s="3"/>
      <c r="H6815" s="50"/>
      <c r="I6815" s="3"/>
      <c r="J6815" s="3"/>
      <c r="K6815" s="3"/>
      <c r="L6815" s="3"/>
      <c r="M6815" s="3"/>
      <c r="N6815" s="3"/>
      <c r="O6815" s="3"/>
      <c r="P6815" s="3"/>
      <c r="Q6815" s="3"/>
      <c r="R6815" s="18"/>
      <c r="S6815" s="19"/>
      <c r="T6815" s="14"/>
      <c r="U6815" s="20"/>
      <c r="V6815" s="534"/>
      <c r="W6815" s="534"/>
      <c r="Z6815" s="38"/>
    </row>
    <row r="6816" spans="1:27" s="2" customFormat="1" ht="24.75" customHeight="1" x14ac:dyDescent="0.15">
      <c r="A6816" s="27">
        <v>10</v>
      </c>
      <c r="B6816" s="3"/>
      <c r="C6816" s="3"/>
      <c r="D6816" s="28"/>
      <c r="E6816" s="3"/>
      <c r="F6816" s="49"/>
      <c r="G6816" s="3"/>
      <c r="H6816" s="50"/>
      <c r="I6816" s="3"/>
      <c r="J6816" s="3"/>
      <c r="K6816" s="3"/>
      <c r="L6816" s="3"/>
      <c r="M6816" s="3"/>
      <c r="N6816" s="3"/>
      <c r="O6816" s="3"/>
      <c r="P6816" s="3"/>
      <c r="Q6816" s="3"/>
      <c r="R6816" s="18"/>
      <c r="S6816" s="19"/>
      <c r="T6816" s="14"/>
      <c r="U6816" s="20"/>
      <c r="V6816" s="534"/>
      <c r="W6816" s="534"/>
      <c r="Z6816" s="38"/>
    </row>
    <row r="6817" spans="1:26" s="2" customFormat="1" ht="24.75" customHeight="1" x14ac:dyDescent="0.15">
      <c r="A6817" s="27">
        <v>11</v>
      </c>
      <c r="B6817" s="3"/>
      <c r="C6817" s="3"/>
      <c r="D6817" s="28"/>
      <c r="E6817" s="3"/>
      <c r="F6817" s="49"/>
      <c r="G6817" s="3"/>
      <c r="H6817" s="50"/>
      <c r="I6817" s="3"/>
      <c r="J6817" s="3"/>
      <c r="K6817" s="3"/>
      <c r="L6817" s="3"/>
      <c r="M6817" s="3"/>
      <c r="N6817" s="3"/>
      <c r="O6817" s="3"/>
      <c r="P6817" s="3"/>
      <c r="Q6817" s="3"/>
      <c r="R6817" s="18"/>
      <c r="S6817" s="19"/>
      <c r="T6817" s="14"/>
      <c r="U6817" s="20"/>
      <c r="V6817" s="534"/>
      <c r="W6817" s="534"/>
      <c r="Z6817" s="38"/>
    </row>
    <row r="6818" spans="1:26" s="2" customFormat="1" ht="24.75" customHeight="1" x14ac:dyDescent="0.15">
      <c r="A6818" s="27">
        <v>12</v>
      </c>
      <c r="B6818" s="3"/>
      <c r="C6818" s="3"/>
      <c r="D6818" s="3"/>
      <c r="E6818" s="3"/>
      <c r="F6818" s="49"/>
      <c r="G6818" s="3"/>
      <c r="H6818" s="50"/>
      <c r="I6818" s="3"/>
      <c r="J6818" s="3"/>
      <c r="K6818" s="3"/>
      <c r="L6818" s="3"/>
      <c r="M6818" s="3"/>
      <c r="N6818" s="3"/>
      <c r="O6818" s="3"/>
      <c r="P6818" s="3"/>
      <c r="Q6818" s="3"/>
      <c r="R6818" s="18"/>
      <c r="S6818" s="19"/>
      <c r="T6818" s="14"/>
      <c r="U6818" s="20"/>
      <c r="V6818" s="534"/>
      <c r="W6818" s="534"/>
      <c r="Z6818" s="38"/>
    </row>
    <row r="6819" spans="1:26" s="2" customFormat="1" ht="24.75" customHeight="1" x14ac:dyDescent="0.15">
      <c r="A6819" s="27">
        <v>13</v>
      </c>
      <c r="B6819" s="3"/>
      <c r="C6819" s="3"/>
      <c r="D6819" s="3"/>
      <c r="E6819" s="3"/>
      <c r="F6819" s="49"/>
      <c r="G6819" s="3"/>
      <c r="H6819" s="50"/>
      <c r="I6819" s="3"/>
      <c r="J6819" s="3"/>
      <c r="K6819" s="3"/>
      <c r="L6819" s="3"/>
      <c r="M6819" s="3"/>
      <c r="N6819" s="3"/>
      <c r="O6819" s="3"/>
      <c r="P6819" s="3"/>
      <c r="Q6819" s="3"/>
      <c r="R6819" s="18"/>
      <c r="S6819" s="19"/>
      <c r="T6819" s="14"/>
      <c r="U6819" s="20"/>
      <c r="V6819" s="534"/>
      <c r="W6819" s="534"/>
      <c r="Z6819" s="38"/>
    </row>
    <row r="6820" spans="1:26" s="2" customFormat="1" ht="24.75" customHeight="1" x14ac:dyDescent="0.15">
      <c r="A6820" s="27">
        <v>14</v>
      </c>
      <c r="B6820" s="3"/>
      <c r="C6820" s="3"/>
      <c r="D6820" s="3"/>
      <c r="E6820" s="3"/>
      <c r="F6820" s="49"/>
      <c r="G6820" s="3"/>
      <c r="H6820" s="50"/>
      <c r="I6820" s="3"/>
      <c r="J6820" s="3"/>
      <c r="K6820" s="3"/>
      <c r="L6820" s="3"/>
      <c r="M6820" s="3"/>
      <c r="N6820" s="3"/>
      <c r="O6820" s="3"/>
      <c r="P6820" s="3"/>
      <c r="Q6820" s="3"/>
      <c r="R6820" s="18"/>
      <c r="S6820" s="19"/>
      <c r="T6820" s="14"/>
      <c r="U6820" s="20"/>
      <c r="V6820" s="534"/>
      <c r="W6820" s="534"/>
      <c r="Z6820" s="38"/>
    </row>
    <row r="6821" spans="1:26" s="2" customFormat="1" ht="24.75" customHeight="1" x14ac:dyDescent="0.15">
      <c r="A6821" s="27">
        <v>15</v>
      </c>
      <c r="B6821" s="3"/>
      <c r="C6821" s="3"/>
      <c r="D6821" s="3"/>
      <c r="E6821" s="3"/>
      <c r="F6821" s="49"/>
      <c r="G6821" s="3"/>
      <c r="H6821" s="50"/>
      <c r="I6821" s="3"/>
      <c r="J6821" s="3"/>
      <c r="K6821" s="3"/>
      <c r="L6821" s="3"/>
      <c r="M6821" s="3"/>
      <c r="N6821" s="3"/>
      <c r="O6821" s="3"/>
      <c r="P6821" s="3"/>
      <c r="Q6821" s="3"/>
      <c r="R6821" s="18"/>
      <c r="S6821" s="19"/>
      <c r="T6821" s="14"/>
      <c r="U6821" s="20"/>
      <c r="V6821" s="534"/>
      <c r="W6821" s="534"/>
      <c r="Z6821" s="38"/>
    </row>
    <row r="6822" spans="1:26" s="2" customFormat="1" ht="24.75" customHeight="1" x14ac:dyDescent="0.15">
      <c r="A6822" s="27">
        <v>16</v>
      </c>
      <c r="B6822" s="28"/>
      <c r="C6822" s="28"/>
      <c r="D6822" s="28"/>
      <c r="E6822" s="28"/>
      <c r="F6822" s="28"/>
      <c r="G6822" s="28"/>
      <c r="H6822" s="28"/>
      <c r="I6822" s="28"/>
      <c r="J6822" s="28"/>
      <c r="K6822" s="28"/>
      <c r="L6822" s="28"/>
      <c r="M6822" s="28"/>
      <c r="N6822" s="28"/>
      <c r="O6822" s="28"/>
      <c r="P6822" s="28"/>
      <c r="Q6822" s="28"/>
      <c r="R6822" s="18"/>
      <c r="S6822" s="19"/>
      <c r="T6822" s="14"/>
      <c r="U6822" s="20"/>
      <c r="V6822" s="534"/>
      <c r="W6822" s="534"/>
      <c r="Z6822" s="38"/>
    </row>
    <row r="6823" spans="1:26" s="2" customFormat="1" ht="24.75" customHeight="1" x14ac:dyDescent="0.15">
      <c r="A6823" s="27">
        <v>17</v>
      </c>
      <c r="B6823" s="28"/>
      <c r="C6823" s="28"/>
      <c r="D6823" s="28"/>
      <c r="E6823" s="28"/>
      <c r="F6823" s="28"/>
      <c r="G6823" s="28"/>
      <c r="H6823" s="28"/>
      <c r="I6823" s="28"/>
      <c r="J6823" s="28"/>
      <c r="K6823" s="28"/>
      <c r="L6823" s="28"/>
      <c r="M6823" s="28"/>
      <c r="N6823" s="28"/>
      <c r="O6823" s="28"/>
      <c r="P6823" s="28"/>
      <c r="Q6823" s="28"/>
      <c r="R6823" s="18"/>
      <c r="S6823" s="19"/>
      <c r="T6823" s="14"/>
      <c r="U6823" s="20"/>
      <c r="V6823" s="534"/>
      <c r="W6823" s="534"/>
      <c r="Z6823" s="38"/>
    </row>
    <row r="6824" spans="1:26" s="2" customFormat="1" ht="24.75" customHeight="1" x14ac:dyDescent="0.15">
      <c r="A6824" s="27">
        <v>18</v>
      </c>
      <c r="B6824" s="28"/>
      <c r="C6824" s="28"/>
      <c r="D6824" s="28"/>
      <c r="E6824" s="28"/>
      <c r="F6824" s="28"/>
      <c r="G6824" s="28"/>
      <c r="H6824" s="28"/>
      <c r="I6824" s="28"/>
      <c r="J6824" s="28"/>
      <c r="K6824" s="28"/>
      <c r="L6824" s="28"/>
      <c r="M6824" s="28"/>
      <c r="N6824" s="28"/>
      <c r="O6824" s="28"/>
      <c r="P6824" s="28"/>
      <c r="Q6824" s="28"/>
      <c r="R6824" s="18"/>
      <c r="S6824" s="19"/>
      <c r="T6824" s="14"/>
      <c r="U6824" s="20"/>
      <c r="V6824" s="534"/>
      <c r="W6824" s="534"/>
      <c r="Z6824" s="38"/>
    </row>
    <row r="6825" spans="1:26" s="2" customFormat="1" ht="24.75" customHeight="1" x14ac:dyDescent="0.15">
      <c r="A6825" s="8">
        <v>19</v>
      </c>
      <c r="B6825" s="28"/>
      <c r="C6825" s="28"/>
      <c r="D6825" s="28"/>
      <c r="E6825" s="28"/>
      <c r="F6825" s="28"/>
      <c r="G6825" s="28"/>
      <c r="H6825" s="28"/>
      <c r="I6825" s="28"/>
      <c r="J6825" s="28"/>
      <c r="K6825" s="28"/>
      <c r="L6825" s="28"/>
      <c r="M6825" s="28"/>
      <c r="N6825" s="28"/>
      <c r="O6825" s="28"/>
      <c r="P6825" s="28"/>
      <c r="Q6825" s="28"/>
      <c r="R6825" s="10"/>
      <c r="S6825" s="19"/>
      <c r="T6825" s="14"/>
      <c r="U6825" s="20"/>
      <c r="V6825" s="534"/>
      <c r="W6825" s="534"/>
      <c r="Z6825" s="38"/>
    </row>
    <row r="6826" spans="1:26" s="2" customFormat="1" ht="24.75" customHeight="1" x14ac:dyDescent="0.15">
      <c r="A6826" s="8">
        <v>20</v>
      </c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9"/>
      <c r="S6826" s="4"/>
      <c r="T6826" s="14"/>
      <c r="U6826" s="20"/>
      <c r="V6826" s="534"/>
      <c r="W6826" s="534"/>
      <c r="Z6826" s="38"/>
    </row>
    <row r="6827" spans="1:26" s="2" customFormat="1" ht="24.75" customHeight="1" x14ac:dyDescent="0.15">
      <c r="A6827" s="8">
        <v>21</v>
      </c>
      <c r="B6827" s="4"/>
      <c r="C6827" s="4"/>
      <c r="D6827" s="4"/>
      <c r="E6827" s="4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14"/>
      <c r="U6827" s="20"/>
      <c r="V6827" s="534"/>
      <c r="W6827" s="534"/>
      <c r="Z6827" s="38"/>
    </row>
    <row r="6828" spans="1:26" s="2" customFormat="1" ht="24.75" customHeight="1" x14ac:dyDescent="0.15">
      <c r="A6828" s="8">
        <v>22</v>
      </c>
      <c r="B6828" s="4"/>
      <c r="C6828" s="4"/>
      <c r="D6828" s="4"/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14"/>
      <c r="U6828" s="20"/>
      <c r="V6828" s="534"/>
      <c r="W6828" s="534"/>
      <c r="Z6828" s="38"/>
    </row>
    <row r="6829" spans="1:26" s="2" customFormat="1" ht="24.75" customHeight="1" x14ac:dyDescent="0.15">
      <c r="A6829" s="8">
        <v>23</v>
      </c>
      <c r="B6829" s="4"/>
      <c r="C6829" s="4"/>
      <c r="D6829" s="4"/>
      <c r="E6829" s="4"/>
      <c r="F6829" s="4"/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14"/>
      <c r="U6829" s="20"/>
      <c r="V6829" s="534"/>
      <c r="W6829" s="534"/>
      <c r="Z6829" s="38"/>
    </row>
    <row r="6830" spans="1:26" s="2" customFormat="1" ht="24.75" customHeight="1" x14ac:dyDescent="0.15">
      <c r="A6830" s="8">
        <v>24</v>
      </c>
      <c r="B6830" s="4"/>
      <c r="C6830" s="4"/>
      <c r="D6830" s="4"/>
      <c r="E6830" s="4"/>
      <c r="F6830" s="4"/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14"/>
      <c r="U6830" s="20"/>
      <c r="V6830" s="534"/>
      <c r="W6830" s="534"/>
      <c r="Z6830" s="38"/>
    </row>
    <row r="6831" spans="1:26" s="2" customFormat="1" ht="24.75" customHeight="1" x14ac:dyDescent="0.15">
      <c r="A6831" s="8">
        <v>25</v>
      </c>
      <c r="B6831" s="4"/>
      <c r="C6831" s="4"/>
      <c r="D6831" s="4"/>
      <c r="E6831" s="4"/>
      <c r="F6831" s="4"/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14"/>
      <c r="U6831" s="20"/>
      <c r="V6831" s="534"/>
      <c r="W6831" s="534"/>
      <c r="Z6831" s="38"/>
    </row>
    <row r="6832" spans="1:26" s="2" customFormat="1" ht="24.75" customHeight="1" x14ac:dyDescent="0.15">
      <c r="A6832" s="8">
        <v>26</v>
      </c>
      <c r="B6832" s="4"/>
      <c r="C6832" s="4"/>
      <c r="D6832" s="4"/>
      <c r="E6832" s="4"/>
      <c r="F6832" s="4"/>
      <c r="G6832" s="4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14"/>
      <c r="U6832" s="20"/>
      <c r="V6832" s="534"/>
      <c r="W6832" s="534"/>
      <c r="Z6832" s="38"/>
    </row>
    <row r="6833" spans="1:26" s="2" customFormat="1" ht="24.75" customHeight="1" x14ac:dyDescent="0.15">
      <c r="A6833" s="8">
        <v>27</v>
      </c>
      <c r="B6833" s="4"/>
      <c r="C6833" s="4"/>
      <c r="D6833" s="4"/>
      <c r="E6833" s="4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14"/>
      <c r="U6833" s="20"/>
      <c r="V6833" s="534"/>
      <c r="W6833" s="534"/>
      <c r="Z6833" s="38"/>
    </row>
    <row r="6834" spans="1:26" s="2" customFormat="1" ht="24.75" customHeight="1" x14ac:dyDescent="0.15">
      <c r="A6834" s="8">
        <v>28</v>
      </c>
      <c r="B6834" s="4"/>
      <c r="C6834" s="4"/>
      <c r="D6834" s="4"/>
      <c r="E6834" s="4"/>
      <c r="F6834" s="4"/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14"/>
      <c r="U6834" s="20"/>
      <c r="V6834" s="534"/>
      <c r="W6834" s="534"/>
      <c r="Z6834" s="38"/>
    </row>
    <row r="6835" spans="1:26" s="2" customFormat="1" ht="24.75" customHeight="1" x14ac:dyDescent="0.15">
      <c r="A6835" s="8">
        <v>29</v>
      </c>
      <c r="B6835" s="4"/>
      <c r="C6835" s="4"/>
      <c r="D6835" s="4"/>
      <c r="E6835" s="4"/>
      <c r="F6835" s="4"/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14"/>
      <c r="U6835" s="20"/>
      <c r="V6835" s="534"/>
      <c r="W6835" s="534"/>
      <c r="Z6835" s="38"/>
    </row>
    <row r="6836" spans="1:26" s="2" customFormat="1" ht="24.75" customHeight="1" x14ac:dyDescent="0.15">
      <c r="A6836" s="44">
        <v>30</v>
      </c>
      <c r="B6836" s="45"/>
      <c r="C6836" s="45"/>
      <c r="D6836" s="45"/>
      <c r="E6836" s="45"/>
      <c r="F6836" s="45"/>
      <c r="G6836" s="45"/>
      <c r="H6836" s="45"/>
      <c r="I6836" s="45"/>
      <c r="J6836" s="45"/>
      <c r="K6836" s="45"/>
      <c r="L6836" s="45"/>
      <c r="M6836" s="45"/>
      <c r="N6836" s="45"/>
      <c r="O6836" s="45"/>
      <c r="P6836" s="45"/>
      <c r="Q6836" s="45"/>
      <c r="R6836" s="45"/>
      <c r="S6836" s="45"/>
      <c r="T6836" s="46"/>
      <c r="U6836" s="47"/>
      <c r="V6836" s="534"/>
      <c r="W6836" s="534"/>
      <c r="Z6836" s="38"/>
    </row>
    <row r="6837" spans="1:26" s="2" customFormat="1" ht="24.75" customHeight="1" x14ac:dyDescent="0.15">
      <c r="A6837" s="44">
        <v>31</v>
      </c>
      <c r="B6837" s="45"/>
      <c r="C6837" s="45"/>
      <c r="D6837" s="45"/>
      <c r="E6837" s="45"/>
      <c r="F6837" s="45"/>
      <c r="G6837" s="45"/>
      <c r="H6837" s="45"/>
      <c r="I6837" s="45"/>
      <c r="J6837" s="45"/>
      <c r="K6837" s="45"/>
      <c r="L6837" s="45"/>
      <c r="M6837" s="45"/>
      <c r="N6837" s="45"/>
      <c r="O6837" s="45"/>
      <c r="P6837" s="45"/>
      <c r="Q6837" s="45"/>
      <c r="R6837" s="45"/>
      <c r="S6837" s="45"/>
      <c r="T6837" s="46"/>
      <c r="U6837" s="47"/>
      <c r="V6837" s="534"/>
      <c r="W6837" s="534"/>
      <c r="Z6837" s="38"/>
    </row>
    <row r="6838" spans="1:26" s="2" customFormat="1" ht="24.75" customHeight="1" x14ac:dyDescent="0.15">
      <c r="A6838" s="44">
        <v>32</v>
      </c>
      <c r="B6838" s="45"/>
      <c r="C6838" s="45"/>
      <c r="D6838" s="45"/>
      <c r="E6838" s="45"/>
      <c r="F6838" s="45"/>
      <c r="G6838" s="45"/>
      <c r="H6838" s="45"/>
      <c r="I6838" s="45"/>
      <c r="J6838" s="45"/>
      <c r="K6838" s="45"/>
      <c r="L6838" s="45"/>
      <c r="M6838" s="45"/>
      <c r="N6838" s="45"/>
      <c r="O6838" s="45"/>
      <c r="P6838" s="45"/>
      <c r="Q6838" s="45"/>
      <c r="R6838" s="45"/>
      <c r="S6838" s="45"/>
      <c r="T6838" s="46"/>
      <c r="U6838" s="47"/>
      <c r="V6838" s="534"/>
      <c r="W6838" s="534"/>
      <c r="Z6838" s="38"/>
    </row>
    <row r="6839" spans="1:26" s="2" customFormat="1" ht="24.75" customHeight="1" thickBot="1" x14ac:dyDescent="0.2">
      <c r="A6839" s="48">
        <v>33</v>
      </c>
      <c r="B6839" s="12"/>
      <c r="C6839" s="12"/>
      <c r="D6839" s="12"/>
      <c r="E6839" s="12"/>
      <c r="F6839" s="12"/>
      <c r="G6839" s="12"/>
      <c r="H6839" s="12"/>
      <c r="I6839" s="12"/>
      <c r="J6839" s="12"/>
      <c r="K6839" s="12"/>
      <c r="L6839" s="12"/>
      <c r="M6839" s="12"/>
      <c r="N6839" s="12"/>
      <c r="O6839" s="12"/>
      <c r="P6839" s="12"/>
      <c r="Q6839" s="12"/>
      <c r="R6839" s="12"/>
      <c r="S6839" s="12"/>
      <c r="T6839" s="31"/>
      <c r="U6839" s="32"/>
      <c r="V6839" s="534"/>
      <c r="W6839" s="534"/>
      <c r="Z6839" s="38"/>
    </row>
    <row r="6840" spans="1:26" s="2" customFormat="1" ht="20.100000000000001" customHeight="1" thickBot="1" x14ac:dyDescent="0.2">
      <c r="A6840" s="1522" t="s">
        <v>365</v>
      </c>
      <c r="B6840" s="1523"/>
      <c r="C6840" s="1561" t="s">
        <v>371</v>
      </c>
      <c r="D6840" s="1562"/>
      <c r="E6840" s="1562"/>
      <c r="F6840" s="156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467"/>
      <c r="U6840" s="467"/>
      <c r="V6840" s="534"/>
      <c r="W6840" s="534"/>
      <c r="Z6840" s="38"/>
    </row>
    <row r="6841" spans="1:26" s="2" customFormat="1" ht="31.5" customHeight="1" thickBot="1" x14ac:dyDescent="0.2">
      <c r="A6841" s="1602" t="s">
        <v>1708</v>
      </c>
      <c r="B6841" s="1603"/>
      <c r="C6841" s="1603"/>
      <c r="D6841" s="1603"/>
      <c r="E6841" s="1604"/>
      <c r="F6841" s="1" t="s">
        <v>1766</v>
      </c>
      <c r="G6841" s="1"/>
      <c r="H6841" s="1479" t="s">
        <v>1709</v>
      </c>
      <c r="I6841" s="1480"/>
      <c r="J6841" s="1480"/>
      <c r="K6841" s="5" t="s">
        <v>135</v>
      </c>
      <c r="L6841" s="1457" t="s">
        <v>1710</v>
      </c>
      <c r="M6841" s="1457"/>
      <c r="N6841" s="1458"/>
      <c r="O6841" s="1"/>
      <c r="P6841" s="6"/>
      <c r="Q6841" s="6"/>
      <c r="R6841" s="6"/>
      <c r="S6841" s="1"/>
      <c r="T6841" s="1648" t="s">
        <v>116</v>
      </c>
      <c r="U6841" s="1649"/>
      <c r="V6841" s="34">
        <f>V6843/V6848</f>
        <v>2.7110042735042743E-2</v>
      </c>
      <c r="W6841" s="34">
        <f>W6843/W6848</f>
        <v>2.7377136752136759E-2</v>
      </c>
      <c r="X6841" s="678">
        <f>AVERAGE(V6841,W6841)</f>
        <v>2.7243589743589751E-2</v>
      </c>
      <c r="Y6841" s="380" t="s">
        <v>1711</v>
      </c>
      <c r="Z6841" s="381">
        <f>ROUND(X6841*1440,0)/1440</f>
        <v>2.7083333333333334E-2</v>
      </c>
    </row>
    <row r="6842" spans="1:26" s="2" customFormat="1" ht="9" customHeight="1" thickBot="1" x14ac:dyDescent="0.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34">
        <v>0.23611111111111113</v>
      </c>
      <c r="W6842" s="34">
        <v>0.23611111111111113</v>
      </c>
      <c r="Z6842" s="104"/>
    </row>
    <row r="6843" spans="1:26" s="2" customFormat="1" ht="20.100000000000001" customHeight="1" thickBot="1" x14ac:dyDescent="0.2">
      <c r="A6843" s="1495" t="s">
        <v>137</v>
      </c>
      <c r="B6843" s="1483"/>
      <c r="C6843" s="1483" t="s">
        <v>1712</v>
      </c>
      <c r="D6843" s="1483"/>
      <c r="E6843" s="1484"/>
      <c r="F6843" s="1453"/>
      <c r="G6843" s="1454"/>
      <c r="H6843" s="1454"/>
      <c r="I6843" s="1454"/>
      <c r="J6843" s="1454"/>
      <c r="K6843" s="391"/>
      <c r="L6843" s="1"/>
      <c r="M6843" s="1"/>
      <c r="N6843" s="1463" t="s">
        <v>3</v>
      </c>
      <c r="O6843" s="1464"/>
      <c r="P6843" s="1503">
        <f>Z6841</f>
        <v>2.7083333333333334E-2</v>
      </c>
      <c r="Q6843" s="1504"/>
      <c r="R6843" s="1"/>
      <c r="S6843" s="7" t="s">
        <v>1668</v>
      </c>
      <c r="T6843" s="1459">
        <v>2.7777777777777776E-2</v>
      </c>
      <c r="U6843" s="1460"/>
      <c r="V6843" s="34">
        <f>V6844-V6842</f>
        <v>0.70486111111111127</v>
      </c>
      <c r="W6843" s="34">
        <f>W6844-W6842</f>
        <v>0.71180555555555569</v>
      </c>
      <c r="Z6843" s="104"/>
    </row>
    <row r="6844" spans="1:26" s="2" customFormat="1" ht="9" customHeight="1" thickBot="1" x14ac:dyDescent="0.2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34">
        <f>R6849</f>
        <v>0.94097222222222243</v>
      </c>
      <c r="W6844" s="34">
        <f>S6848</f>
        <v>0.94791666666666685</v>
      </c>
      <c r="Z6844" s="104"/>
    </row>
    <row r="6845" spans="1:26" s="2" customFormat="1" ht="20.100000000000001" customHeight="1" x14ac:dyDescent="0.15">
      <c r="A6845" s="1672" t="s">
        <v>140</v>
      </c>
      <c r="B6845" s="1501">
        <v>1</v>
      </c>
      <c r="C6845" s="1501"/>
      <c r="D6845" s="1501">
        <v>2</v>
      </c>
      <c r="E6845" s="1501"/>
      <c r="F6845" s="1501">
        <v>3</v>
      </c>
      <c r="G6845" s="1501"/>
      <c r="H6845" s="1501">
        <v>4</v>
      </c>
      <c r="I6845" s="1501"/>
      <c r="J6845" s="1501">
        <v>5</v>
      </c>
      <c r="K6845" s="1501"/>
      <c r="L6845" s="1501">
        <v>6</v>
      </c>
      <c r="M6845" s="1501"/>
      <c r="N6845" s="1501">
        <v>7</v>
      </c>
      <c r="O6845" s="1501"/>
      <c r="P6845" s="1501">
        <v>8</v>
      </c>
      <c r="Q6845" s="1501"/>
      <c r="R6845" s="1501">
        <v>9</v>
      </c>
      <c r="S6845" s="1501"/>
      <c r="T6845" s="1501">
        <v>10</v>
      </c>
      <c r="U6845" s="1502"/>
      <c r="V6845" s="534"/>
      <c r="W6845" s="534"/>
      <c r="Z6845" s="104"/>
    </row>
    <row r="6846" spans="1:26" s="2" customFormat="1" ht="20.100000000000001" customHeight="1" x14ac:dyDescent="0.15">
      <c r="A6846" s="1673"/>
      <c r="B6846" s="10" t="s">
        <v>1694</v>
      </c>
      <c r="C6846" s="10" t="s">
        <v>1713</v>
      </c>
      <c r="D6846" s="10" t="s">
        <v>1694</v>
      </c>
      <c r="E6846" s="10" t="s">
        <v>1713</v>
      </c>
      <c r="F6846" s="10" t="s">
        <v>1694</v>
      </c>
      <c r="G6846" s="10" t="s">
        <v>1713</v>
      </c>
      <c r="H6846" s="10" t="s">
        <v>1695</v>
      </c>
      <c r="I6846" s="10" t="s">
        <v>1713</v>
      </c>
      <c r="J6846" s="10" t="s">
        <v>150</v>
      </c>
      <c r="K6846" s="10" t="s">
        <v>1713</v>
      </c>
      <c r="L6846" s="10" t="s">
        <v>1694</v>
      </c>
      <c r="M6846" s="10" t="s">
        <v>1713</v>
      </c>
      <c r="N6846" s="10" t="s">
        <v>150</v>
      </c>
      <c r="O6846" s="10" t="s">
        <v>222</v>
      </c>
      <c r="P6846" s="10" t="s">
        <v>1694</v>
      </c>
      <c r="Q6846" s="10" t="s">
        <v>1713</v>
      </c>
      <c r="R6846" s="10" t="s">
        <v>1709</v>
      </c>
      <c r="S6846" s="10" t="s">
        <v>222</v>
      </c>
      <c r="T6846" s="10" t="s">
        <v>1694</v>
      </c>
      <c r="U6846" s="16"/>
      <c r="V6846" s="534"/>
      <c r="W6846" s="534"/>
      <c r="Z6846" s="104"/>
    </row>
    <row r="6847" spans="1:26" s="2" customFormat="1" ht="24.75" customHeight="1" x14ac:dyDescent="0.15">
      <c r="A6847" s="8">
        <v>1</v>
      </c>
      <c r="B6847" s="202"/>
      <c r="C6847" s="183">
        <v>0.23611111111111113</v>
      </c>
      <c r="D6847" s="574">
        <v>0.28680555555555559</v>
      </c>
      <c r="E6847" s="183">
        <v>0.31875000000000003</v>
      </c>
      <c r="F6847" s="202">
        <v>0.35972222222222228</v>
      </c>
      <c r="G6847" s="183">
        <v>0.39722222222222231</v>
      </c>
      <c r="H6847" s="202">
        <v>0.44375000000000009</v>
      </c>
      <c r="I6847" s="183">
        <v>0.47777777777777791</v>
      </c>
      <c r="J6847" s="202">
        <v>0.53680555555555565</v>
      </c>
      <c r="K6847" s="183">
        <v>0.57083333333333341</v>
      </c>
      <c r="L6847" s="202">
        <v>0.62500000000000011</v>
      </c>
      <c r="M6847" s="183">
        <v>0.66180555555555565</v>
      </c>
      <c r="N6847" s="202">
        <v>0.71597222222222234</v>
      </c>
      <c r="O6847" s="183">
        <v>0.75277777777777788</v>
      </c>
      <c r="P6847" s="202">
        <v>0.80555555555555569</v>
      </c>
      <c r="Q6847" s="183">
        <v>0.84166666666666679</v>
      </c>
      <c r="R6847" s="202">
        <v>0.88680555555555574</v>
      </c>
      <c r="S6847" s="183">
        <v>0.92152777777777795</v>
      </c>
      <c r="T6847" s="202"/>
      <c r="U6847" s="591"/>
      <c r="V6847" s="662">
        <f>COUNTA(B6847:U6879)</f>
        <v>52</v>
      </c>
      <c r="W6847" s="634">
        <f>V6847/3/2</f>
        <v>8.6666666666666661</v>
      </c>
      <c r="Z6847" s="104"/>
    </row>
    <row r="6848" spans="1:26" s="2" customFormat="1" ht="24.75" customHeight="1" x14ac:dyDescent="0.15">
      <c r="A6848" s="8">
        <v>2</v>
      </c>
      <c r="B6848" s="202">
        <v>0.23611111111111113</v>
      </c>
      <c r="C6848" s="202">
        <v>0.26250000000000001</v>
      </c>
      <c r="D6848" s="574">
        <v>0.30972222222222223</v>
      </c>
      <c r="E6848" s="202">
        <v>0.34583333333333338</v>
      </c>
      <c r="F6848" s="202">
        <v>0.38680555555555562</v>
      </c>
      <c r="G6848" s="202">
        <v>0.42152777777777789</v>
      </c>
      <c r="H6848" s="202">
        <v>0.47430555555555565</v>
      </c>
      <c r="I6848" s="202">
        <v>0.50833333333333341</v>
      </c>
      <c r="J6848" s="202">
        <v>0.5673611111111112</v>
      </c>
      <c r="K6848" s="202">
        <v>0.60138888888888897</v>
      </c>
      <c r="L6848" s="202">
        <v>0.65555555555555567</v>
      </c>
      <c r="M6848" s="202">
        <v>0.6923611111111112</v>
      </c>
      <c r="N6848" s="202">
        <v>0.7465277777777779</v>
      </c>
      <c r="O6848" s="202">
        <v>0.78333333333333344</v>
      </c>
      <c r="P6848" s="202">
        <v>0.83263888888888904</v>
      </c>
      <c r="Q6848" s="202">
        <v>0.86875000000000013</v>
      </c>
      <c r="R6848" s="202">
        <v>0.91388888888888908</v>
      </c>
      <c r="S6848" s="202">
        <v>0.94791666666666685</v>
      </c>
      <c r="T6848" s="202"/>
      <c r="U6848" s="253"/>
      <c r="V6848" s="590">
        <f>COUNTA(B6847:B6879,D6847:D6879,F6847:F6879,H6847:H6879,J6847:J6879,L6847:L6879,N6847:N6879,P6847:P6879,R6847:R6879,T6847:T6879)</f>
        <v>26</v>
      </c>
      <c r="W6848" s="114">
        <f>COUNTA(C6847:C6879,E6847:E6879,G6847:G6879,I6847:I6879,K6847:K6879,M6847:M6879,O6847:O6879,Q6847:Q6879,S6847:S6879,U6847:U6879)</f>
        <v>26</v>
      </c>
      <c r="Z6848" s="104"/>
    </row>
    <row r="6849" spans="1:26" s="2" customFormat="1" ht="24.75" customHeight="1" x14ac:dyDescent="0.15">
      <c r="A6849" s="8">
        <v>3</v>
      </c>
      <c r="B6849" s="202">
        <v>0.25972222222222224</v>
      </c>
      <c r="C6849" s="183">
        <v>0.28888888888888892</v>
      </c>
      <c r="D6849" s="574">
        <v>0.33263888888888893</v>
      </c>
      <c r="E6849" s="183">
        <v>0.37291666666666673</v>
      </c>
      <c r="F6849" s="202">
        <v>0.41388888888888897</v>
      </c>
      <c r="G6849" s="183">
        <v>0.44861111111111124</v>
      </c>
      <c r="H6849" s="202">
        <v>0.50555555555555565</v>
      </c>
      <c r="I6849" s="183">
        <v>0.53958333333333341</v>
      </c>
      <c r="J6849" s="202">
        <v>0.5986111111111112</v>
      </c>
      <c r="K6849" s="183">
        <v>0.63263888888888897</v>
      </c>
      <c r="L6849" s="202">
        <v>0.68680555555555567</v>
      </c>
      <c r="M6849" s="183">
        <v>0.7236111111111112</v>
      </c>
      <c r="N6849" s="202">
        <v>0.7777777777777779</v>
      </c>
      <c r="O6849" s="183">
        <v>0.81458333333333344</v>
      </c>
      <c r="P6849" s="202">
        <v>0.85972222222222239</v>
      </c>
      <c r="Q6849" s="183">
        <v>0.89513888888888904</v>
      </c>
      <c r="R6849" s="202">
        <v>0.94097222222222243</v>
      </c>
      <c r="S6849" s="183"/>
      <c r="T6849" s="202"/>
      <c r="U6849" s="591"/>
      <c r="V6849" s="569">
        <f>R6849-R6848</f>
        <v>2.7083333333333348E-2</v>
      </c>
      <c r="W6849" s="569">
        <f>S6848-S6847</f>
        <v>2.6388888888888906E-2</v>
      </c>
      <c r="Z6849" s="104"/>
    </row>
    <row r="6850" spans="1:26" s="2" customFormat="1" ht="24.75" customHeight="1" x14ac:dyDescent="0.15">
      <c r="A6850" s="8">
        <v>4</v>
      </c>
      <c r="B6850" s="202"/>
      <c r="C6850" s="202"/>
      <c r="D6850" s="202"/>
      <c r="E6850" s="202"/>
      <c r="F6850" s="202"/>
      <c r="G6850" s="202"/>
      <c r="H6850" s="202"/>
      <c r="I6850" s="202"/>
      <c r="J6850" s="202"/>
      <c r="K6850" s="202"/>
      <c r="L6850" s="202"/>
      <c r="M6850" s="202"/>
      <c r="N6850" s="202"/>
      <c r="O6850" s="202"/>
      <c r="P6850" s="202"/>
      <c r="Q6850" s="202"/>
      <c r="R6850" s="202"/>
      <c r="S6850" s="202"/>
      <c r="T6850" s="202"/>
      <c r="U6850" s="253"/>
      <c r="V6850" s="569">
        <f>R6848-R6847</f>
        <v>2.7083333333333348E-2</v>
      </c>
      <c r="W6850" s="569">
        <f>S6847-Q6849</f>
        <v>2.6388888888888906E-2</v>
      </c>
      <c r="Z6850" s="104"/>
    </row>
    <row r="6851" spans="1:26" s="2" customFormat="1" ht="24.75" customHeight="1" x14ac:dyDescent="0.15">
      <c r="A6851" s="728">
        <v>5</v>
      </c>
      <c r="B6851" s="575"/>
      <c r="C6851" s="109"/>
      <c r="D6851" s="575"/>
      <c r="E6851" s="109"/>
      <c r="F6851" s="437"/>
      <c r="G6851" s="109"/>
      <c r="H6851" s="575"/>
      <c r="I6851" s="109"/>
      <c r="J6851" s="576"/>
      <c r="K6851" s="109"/>
      <c r="L6851" s="577"/>
      <c r="M6851" s="578"/>
      <c r="N6851" s="40"/>
      <c r="O6851" s="40"/>
      <c r="P6851" s="40"/>
      <c r="Q6851" s="40"/>
      <c r="R6851" s="68"/>
      <c r="S6851" s="69"/>
      <c r="T6851" s="14"/>
      <c r="U6851" s="20"/>
      <c r="V6851" s="569"/>
      <c r="W6851" s="569"/>
    </row>
    <row r="6852" spans="1:26" s="2" customFormat="1" ht="24.75" customHeight="1" x14ac:dyDescent="0.15">
      <c r="A6852" s="728">
        <v>6</v>
      </c>
      <c r="B6852" s="575"/>
      <c r="C6852" s="109"/>
      <c r="D6852" s="576"/>
      <c r="E6852" s="109"/>
      <c r="F6852" s="575"/>
      <c r="G6852" s="109"/>
      <c r="H6852" s="576"/>
      <c r="I6852" s="109"/>
      <c r="J6852" s="575"/>
      <c r="K6852" s="109"/>
      <c r="L6852" s="577"/>
      <c r="M6852" s="578"/>
      <c r="N6852" s="40"/>
      <c r="O6852" s="40"/>
      <c r="P6852" s="40"/>
      <c r="Q6852" s="40"/>
      <c r="R6852" s="68"/>
      <c r="S6852" s="69"/>
      <c r="T6852" s="14"/>
      <c r="U6852" s="20"/>
      <c r="V6852" s="569"/>
      <c r="W6852" s="569"/>
    </row>
    <row r="6853" spans="1:26" s="2" customFormat="1" ht="24.75" customHeight="1" x14ac:dyDescent="0.15">
      <c r="A6853" s="728">
        <v>7</v>
      </c>
      <c r="B6853" s="40"/>
      <c r="C6853" s="40"/>
      <c r="D6853" s="40"/>
      <c r="E6853" s="40"/>
      <c r="F6853" s="177"/>
      <c r="G6853" s="40"/>
      <c r="H6853" s="455"/>
      <c r="I6853" s="40"/>
      <c r="J6853" s="40"/>
      <c r="K6853" s="40"/>
      <c r="L6853" s="40"/>
      <c r="M6853" s="40"/>
      <c r="N6853" s="40"/>
      <c r="O6853" s="40"/>
      <c r="P6853" s="40"/>
      <c r="Q6853" s="40"/>
      <c r="R6853" s="68"/>
      <c r="S6853" s="69"/>
      <c r="T6853" s="14"/>
      <c r="U6853" s="20"/>
      <c r="V6853" s="534"/>
      <c r="W6853" s="569"/>
    </row>
    <row r="6854" spans="1:26" s="2" customFormat="1" ht="24.75" customHeight="1" x14ac:dyDescent="0.15">
      <c r="A6854" s="728">
        <v>8</v>
      </c>
      <c r="B6854" s="40"/>
      <c r="C6854" s="40"/>
      <c r="D6854" s="40"/>
      <c r="E6854" s="40"/>
      <c r="F6854" s="177"/>
      <c r="G6854" s="40"/>
      <c r="H6854" s="455"/>
      <c r="I6854" s="40"/>
      <c r="J6854" s="40"/>
      <c r="K6854" s="40"/>
      <c r="L6854" s="40"/>
      <c r="M6854" s="40"/>
      <c r="N6854" s="40"/>
      <c r="O6854" s="40"/>
      <c r="P6854" s="40"/>
      <c r="Q6854" s="40"/>
      <c r="R6854" s="68"/>
      <c r="S6854" s="69"/>
      <c r="T6854" s="14"/>
      <c r="U6854" s="20"/>
      <c r="V6854" s="534"/>
      <c r="W6854" s="534"/>
    </row>
    <row r="6855" spans="1:26" s="2" customFormat="1" ht="24.75" customHeight="1" x14ac:dyDescent="0.15">
      <c r="A6855" s="728">
        <v>9</v>
      </c>
      <c r="B6855" s="40"/>
      <c r="C6855" s="40"/>
      <c r="D6855" s="40"/>
      <c r="E6855" s="40"/>
      <c r="F6855" s="177"/>
      <c r="G6855" s="40"/>
      <c r="H6855" s="455"/>
      <c r="I6855" s="40"/>
      <c r="J6855" s="40"/>
      <c r="K6855" s="40"/>
      <c r="L6855" s="40"/>
      <c r="M6855" s="40"/>
      <c r="N6855" s="40"/>
      <c r="O6855" s="40"/>
      <c r="P6855" s="40"/>
      <c r="Q6855" s="40"/>
      <c r="R6855" s="68"/>
      <c r="S6855" s="69"/>
      <c r="T6855" s="14"/>
      <c r="U6855" s="20"/>
      <c r="V6855" s="534"/>
      <c r="W6855" s="534"/>
      <c r="Z6855" s="104"/>
    </row>
    <row r="6856" spans="1:26" s="2" customFormat="1" ht="24.75" customHeight="1" x14ac:dyDescent="0.15">
      <c r="A6856" s="728">
        <v>10</v>
      </c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40"/>
      <c r="O6856" s="40"/>
      <c r="P6856" s="40"/>
      <c r="Q6856" s="40"/>
      <c r="R6856" s="68"/>
      <c r="S6856" s="69"/>
      <c r="T6856" s="14"/>
      <c r="U6856" s="20"/>
      <c r="V6856" s="534"/>
      <c r="W6856" s="534"/>
      <c r="Z6856" s="104"/>
    </row>
    <row r="6857" spans="1:26" s="2" customFormat="1" ht="24.75" customHeight="1" x14ac:dyDescent="0.15">
      <c r="A6857" s="728">
        <v>11</v>
      </c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40"/>
      <c r="O6857" s="40"/>
      <c r="P6857" s="40"/>
      <c r="Q6857" s="40"/>
      <c r="R6857" s="68"/>
      <c r="S6857" s="69"/>
      <c r="T6857" s="14"/>
      <c r="U6857" s="20"/>
      <c r="V6857" s="534"/>
      <c r="W6857" s="534"/>
      <c r="Z6857" s="104"/>
    </row>
    <row r="6858" spans="1:26" s="2" customFormat="1" ht="24.75" customHeight="1" x14ac:dyDescent="0.15">
      <c r="A6858" s="728">
        <v>12</v>
      </c>
      <c r="B6858" s="3"/>
      <c r="C6858" s="3"/>
      <c r="D6858" s="3"/>
      <c r="E6858" s="3"/>
      <c r="F6858" s="49"/>
      <c r="G6858" s="3"/>
      <c r="H6858" s="50"/>
      <c r="I6858" s="3"/>
      <c r="J6858" s="3"/>
      <c r="K6858" s="3"/>
      <c r="L6858" s="3"/>
      <c r="M6858" s="3"/>
      <c r="N6858" s="3"/>
      <c r="O6858" s="3"/>
      <c r="P6858" s="3"/>
      <c r="Q6858" s="3"/>
      <c r="R6858" s="68"/>
      <c r="S6858" s="69"/>
      <c r="T6858" s="4"/>
      <c r="U6858" s="118"/>
      <c r="V6858" s="534"/>
      <c r="W6858" s="534"/>
      <c r="Z6858" s="104"/>
    </row>
    <row r="6859" spans="1:26" s="2" customFormat="1" ht="24.75" customHeight="1" x14ac:dyDescent="0.15">
      <c r="A6859" s="728">
        <v>13</v>
      </c>
      <c r="B6859" s="3"/>
      <c r="C6859" s="3"/>
      <c r="D6859" s="3"/>
      <c r="E6859" s="3"/>
      <c r="F6859" s="49"/>
      <c r="G6859" s="3"/>
      <c r="H6859" s="50"/>
      <c r="I6859" s="3"/>
      <c r="J6859" s="3"/>
      <c r="K6859" s="3"/>
      <c r="L6859" s="3"/>
      <c r="M6859" s="3"/>
      <c r="N6859" s="3"/>
      <c r="O6859" s="3"/>
      <c r="P6859" s="3"/>
      <c r="Q6859" s="3"/>
      <c r="R6859" s="68"/>
      <c r="S6859" s="69"/>
      <c r="T6859" s="4"/>
      <c r="U6859" s="118"/>
      <c r="V6859" s="534"/>
      <c r="W6859" s="534"/>
      <c r="Z6859" s="104"/>
    </row>
    <row r="6860" spans="1:26" s="2" customFormat="1" ht="24.75" customHeight="1" x14ac:dyDescent="0.15">
      <c r="A6860" s="728">
        <v>14</v>
      </c>
      <c r="B6860" s="3"/>
      <c r="C6860" s="3"/>
      <c r="D6860" s="3"/>
      <c r="E6860" s="3"/>
      <c r="F6860" s="49"/>
      <c r="G6860" s="3"/>
      <c r="H6860" s="50"/>
      <c r="I6860" s="3"/>
      <c r="J6860" s="3"/>
      <c r="K6860" s="3"/>
      <c r="L6860" s="3"/>
      <c r="M6860" s="3"/>
      <c r="N6860" s="3"/>
      <c r="O6860" s="3"/>
      <c r="P6860" s="3"/>
      <c r="Q6860" s="3"/>
      <c r="R6860" s="68"/>
      <c r="S6860" s="69"/>
      <c r="T6860" s="4"/>
      <c r="U6860" s="118"/>
      <c r="V6860" s="534"/>
      <c r="W6860" s="534"/>
      <c r="Z6860" s="104"/>
    </row>
    <row r="6861" spans="1:26" s="2" customFormat="1" ht="24.75" customHeight="1" x14ac:dyDescent="0.15">
      <c r="A6861" s="728">
        <v>15</v>
      </c>
      <c r="B6861" s="3"/>
      <c r="C6861" s="3"/>
      <c r="D6861" s="40"/>
      <c r="E6861" s="3"/>
      <c r="F6861" s="49"/>
      <c r="G6861" s="3"/>
      <c r="H6861" s="3"/>
      <c r="I6861" s="3"/>
      <c r="J6861" s="3"/>
      <c r="K6861" s="3"/>
      <c r="L6861" s="3"/>
      <c r="M6861" s="3"/>
      <c r="N6861" s="40"/>
      <c r="O6861" s="3"/>
      <c r="P6861" s="3"/>
      <c r="Q6861" s="3"/>
      <c r="R6861" s="68"/>
      <c r="S6861" s="69"/>
      <c r="T6861" s="4"/>
      <c r="U6861" s="118"/>
      <c r="V6861" s="534"/>
      <c r="W6861" s="534"/>
      <c r="Z6861" s="104"/>
    </row>
    <row r="6862" spans="1:26" s="2" customFormat="1" ht="24.75" customHeight="1" x14ac:dyDescent="0.15">
      <c r="A6862" s="728">
        <v>16</v>
      </c>
      <c r="B6862" s="3"/>
      <c r="C6862" s="3"/>
      <c r="D6862" s="3"/>
      <c r="E6862" s="93"/>
      <c r="F6862" s="49"/>
      <c r="G6862" s="3"/>
      <c r="H6862" s="50"/>
      <c r="I6862" s="3"/>
      <c r="J6862" s="3"/>
      <c r="K6862" s="3"/>
      <c r="L6862" s="3"/>
      <c r="M6862" s="3"/>
      <c r="N6862" s="3"/>
      <c r="O6862" s="3"/>
      <c r="P6862" s="3"/>
      <c r="Q6862" s="3"/>
      <c r="R6862" s="68"/>
      <c r="S6862" s="69"/>
      <c r="T6862" s="4"/>
      <c r="U6862" s="118"/>
      <c r="V6862" s="534"/>
      <c r="W6862" s="534"/>
      <c r="Z6862" s="104"/>
    </row>
    <row r="6863" spans="1:26" s="2" customFormat="1" ht="24.75" customHeight="1" x14ac:dyDescent="0.15">
      <c r="A6863" s="728">
        <v>17</v>
      </c>
      <c r="B6863" s="3"/>
      <c r="C6863" s="3"/>
      <c r="D6863" s="49"/>
      <c r="E6863" s="3"/>
      <c r="F6863" s="49"/>
      <c r="G6863" s="3"/>
      <c r="H6863" s="50"/>
      <c r="I6863" s="3"/>
      <c r="J6863" s="3"/>
      <c r="K6863" s="3"/>
      <c r="L6863" s="3"/>
      <c r="M6863" s="3"/>
      <c r="N6863" s="3"/>
      <c r="O6863" s="3"/>
      <c r="P6863" s="3"/>
      <c r="Q6863" s="3"/>
      <c r="R6863" s="68"/>
      <c r="S6863" s="69"/>
      <c r="T6863" s="4"/>
      <c r="U6863" s="118"/>
      <c r="V6863" s="534"/>
      <c r="W6863" s="534"/>
      <c r="Z6863" s="104"/>
    </row>
    <row r="6864" spans="1:26" s="2" customFormat="1" ht="24.75" customHeight="1" x14ac:dyDescent="0.15">
      <c r="A6864" s="728">
        <v>18</v>
      </c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40"/>
      <c r="O6864" s="40"/>
      <c r="P6864" s="40"/>
      <c r="Q6864" s="40"/>
      <c r="R6864" s="68"/>
      <c r="S6864" s="69"/>
      <c r="T6864" s="4"/>
      <c r="U6864" s="118"/>
      <c r="V6864" s="534"/>
      <c r="W6864" s="534"/>
      <c r="Z6864" s="104"/>
    </row>
    <row r="6865" spans="1:26" s="2" customFormat="1" ht="24.75" customHeight="1" x14ac:dyDescent="0.15">
      <c r="A6865" s="8">
        <v>19</v>
      </c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40"/>
      <c r="O6865" s="40"/>
      <c r="P6865" s="40"/>
      <c r="Q6865" s="40"/>
      <c r="R6865" s="10"/>
      <c r="S6865" s="69"/>
      <c r="T6865" s="4"/>
      <c r="U6865" s="118"/>
      <c r="V6865" s="534"/>
      <c r="W6865" s="534"/>
      <c r="Z6865" s="104"/>
    </row>
    <row r="6866" spans="1:26" s="2" customFormat="1" ht="24.75" customHeight="1" x14ac:dyDescent="0.15">
      <c r="A6866" s="8">
        <v>20</v>
      </c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9"/>
      <c r="S6866" s="4"/>
      <c r="T6866" s="4"/>
      <c r="U6866" s="118"/>
      <c r="V6866" s="534"/>
      <c r="W6866" s="534"/>
      <c r="Z6866" s="104"/>
    </row>
    <row r="6867" spans="1:26" s="2" customFormat="1" ht="24.75" customHeight="1" x14ac:dyDescent="0.15">
      <c r="A6867" s="8">
        <v>21</v>
      </c>
      <c r="B6867" s="4"/>
      <c r="C6867" s="4"/>
      <c r="D6867" s="4"/>
      <c r="E6867" s="4"/>
      <c r="F6867" s="4"/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118"/>
      <c r="V6867" s="534"/>
      <c r="W6867" s="534"/>
      <c r="Z6867" s="104"/>
    </row>
    <row r="6868" spans="1:26" s="2" customFormat="1" ht="24.75" customHeight="1" x14ac:dyDescent="0.15">
      <c r="A6868" s="8">
        <v>22</v>
      </c>
      <c r="B6868" s="4"/>
      <c r="C6868" s="4"/>
      <c r="D6868" s="4"/>
      <c r="E6868" s="4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118"/>
      <c r="V6868" s="534"/>
      <c r="W6868" s="534"/>
      <c r="Z6868" s="104"/>
    </row>
    <row r="6869" spans="1:26" s="2" customFormat="1" ht="24.75" customHeight="1" x14ac:dyDescent="0.15">
      <c r="A6869" s="8">
        <v>23</v>
      </c>
      <c r="B6869" s="4"/>
      <c r="C6869" s="4"/>
      <c r="D6869" s="4"/>
      <c r="E6869" s="4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118"/>
      <c r="V6869" s="534"/>
      <c r="W6869" s="534"/>
      <c r="Z6869" s="104"/>
    </row>
    <row r="6870" spans="1:26" s="2" customFormat="1" ht="24.75" customHeight="1" x14ac:dyDescent="0.15">
      <c r="A6870" s="8">
        <v>24</v>
      </c>
      <c r="B6870" s="4"/>
      <c r="C6870" s="4"/>
      <c r="D6870" s="4"/>
      <c r="E6870" s="4"/>
      <c r="F6870" s="4"/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118"/>
      <c r="V6870" s="534"/>
      <c r="W6870" s="534"/>
      <c r="Z6870" s="104"/>
    </row>
    <row r="6871" spans="1:26" s="2" customFormat="1" ht="24.75" customHeight="1" x14ac:dyDescent="0.15">
      <c r="A6871" s="8">
        <v>25</v>
      </c>
      <c r="B6871" s="4"/>
      <c r="C6871" s="4"/>
      <c r="D6871" s="4"/>
      <c r="E6871" s="4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118"/>
      <c r="V6871" s="534"/>
      <c r="W6871" s="534"/>
      <c r="Z6871" s="104"/>
    </row>
    <row r="6872" spans="1:26" s="2" customFormat="1" ht="24.75" customHeight="1" x14ac:dyDescent="0.15">
      <c r="A6872" s="8">
        <v>26</v>
      </c>
      <c r="B6872" s="4"/>
      <c r="C6872" s="4"/>
      <c r="D6872" s="4"/>
      <c r="E6872" s="4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118"/>
      <c r="V6872" s="534"/>
      <c r="W6872" s="534"/>
      <c r="Z6872" s="104"/>
    </row>
    <row r="6873" spans="1:26" s="2" customFormat="1" ht="24.75" customHeight="1" x14ac:dyDescent="0.15">
      <c r="A6873" s="8">
        <v>27</v>
      </c>
      <c r="B6873" s="4"/>
      <c r="C6873" s="4"/>
      <c r="D6873" s="4"/>
      <c r="E6873" s="4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118"/>
      <c r="V6873" s="534"/>
      <c r="W6873" s="534"/>
      <c r="Z6873" s="104"/>
    </row>
    <row r="6874" spans="1:26" s="2" customFormat="1" ht="24.75" customHeight="1" x14ac:dyDescent="0.15">
      <c r="A6874" s="8">
        <v>28</v>
      </c>
      <c r="B6874" s="4"/>
      <c r="C6874" s="4"/>
      <c r="D6874" s="4"/>
      <c r="E6874" s="4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118"/>
      <c r="V6874" s="534"/>
      <c r="W6874" s="534"/>
      <c r="Z6874" s="104"/>
    </row>
    <row r="6875" spans="1:26" s="2" customFormat="1" ht="24.75" customHeight="1" x14ac:dyDescent="0.15">
      <c r="A6875" s="8">
        <v>29</v>
      </c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118"/>
      <c r="V6875" s="534"/>
      <c r="W6875" s="534"/>
      <c r="Z6875" s="104"/>
    </row>
    <row r="6876" spans="1:26" s="2" customFormat="1" ht="24.75" customHeight="1" x14ac:dyDescent="0.15">
      <c r="A6876" s="44">
        <v>30</v>
      </c>
      <c r="B6876" s="45"/>
      <c r="C6876" s="45"/>
      <c r="D6876" s="45"/>
      <c r="E6876" s="45"/>
      <c r="F6876" s="45"/>
      <c r="G6876" s="45"/>
      <c r="H6876" s="45"/>
      <c r="I6876" s="45"/>
      <c r="J6876" s="45"/>
      <c r="K6876" s="45"/>
      <c r="L6876" s="45"/>
      <c r="M6876" s="45"/>
      <c r="N6876" s="45"/>
      <c r="O6876" s="45"/>
      <c r="P6876" s="45"/>
      <c r="Q6876" s="45"/>
      <c r="R6876" s="45"/>
      <c r="S6876" s="45"/>
      <c r="T6876" s="45"/>
      <c r="U6876" s="119"/>
      <c r="V6876" s="534"/>
      <c r="W6876" s="534"/>
      <c r="Z6876" s="104"/>
    </row>
    <row r="6877" spans="1:26" s="2" customFormat="1" ht="24.75" customHeight="1" x14ac:dyDescent="0.15">
      <c r="A6877" s="44">
        <v>31</v>
      </c>
      <c r="B6877" s="45"/>
      <c r="C6877" s="45"/>
      <c r="D6877" s="45"/>
      <c r="E6877" s="45"/>
      <c r="F6877" s="45"/>
      <c r="G6877" s="45"/>
      <c r="H6877" s="45"/>
      <c r="I6877" s="45"/>
      <c r="J6877" s="45"/>
      <c r="K6877" s="45"/>
      <c r="L6877" s="45"/>
      <c r="M6877" s="45"/>
      <c r="N6877" s="45"/>
      <c r="O6877" s="45"/>
      <c r="P6877" s="45"/>
      <c r="Q6877" s="45"/>
      <c r="R6877" s="45"/>
      <c r="S6877" s="45"/>
      <c r="T6877" s="45"/>
      <c r="U6877" s="119"/>
      <c r="V6877" s="534"/>
      <c r="W6877" s="534"/>
      <c r="Z6877" s="104"/>
    </row>
    <row r="6878" spans="1:26" s="2" customFormat="1" ht="24.75" customHeight="1" x14ac:dyDescent="0.15">
      <c r="A6878" s="44">
        <v>32</v>
      </c>
      <c r="B6878" s="45"/>
      <c r="C6878" s="45"/>
      <c r="D6878" s="45"/>
      <c r="E6878" s="45"/>
      <c r="F6878" s="45"/>
      <c r="G6878" s="45"/>
      <c r="H6878" s="45"/>
      <c r="I6878" s="45"/>
      <c r="J6878" s="45"/>
      <c r="K6878" s="45"/>
      <c r="L6878" s="45"/>
      <c r="M6878" s="45"/>
      <c r="N6878" s="45"/>
      <c r="O6878" s="45"/>
      <c r="P6878" s="45"/>
      <c r="Q6878" s="45"/>
      <c r="R6878" s="45"/>
      <c r="S6878" s="45"/>
      <c r="T6878" s="45"/>
      <c r="U6878" s="119"/>
      <c r="V6878" s="534"/>
      <c r="W6878" s="534"/>
      <c r="Z6878" s="104"/>
    </row>
    <row r="6879" spans="1:26" s="2" customFormat="1" ht="24.75" customHeight="1" thickBot="1" x14ac:dyDescent="0.2">
      <c r="A6879" s="521">
        <v>33</v>
      </c>
      <c r="B6879" s="12"/>
      <c r="C6879" s="12"/>
      <c r="D6879" s="12"/>
      <c r="E6879" s="12"/>
      <c r="F6879" s="12"/>
      <c r="G6879" s="12"/>
      <c r="H6879" s="12"/>
      <c r="I6879" s="12"/>
      <c r="J6879" s="12"/>
      <c r="K6879" s="12"/>
      <c r="L6879" s="12"/>
      <c r="M6879" s="12"/>
      <c r="N6879" s="12"/>
      <c r="O6879" s="12"/>
      <c r="P6879" s="12"/>
      <c r="Q6879" s="12"/>
      <c r="R6879" s="12"/>
      <c r="S6879" s="12"/>
      <c r="T6879" s="12"/>
      <c r="U6879" s="120"/>
      <c r="V6879" s="534"/>
      <c r="W6879" s="534"/>
      <c r="Z6879" s="104"/>
    </row>
    <row r="6880" spans="1:26" s="2" customFormat="1" ht="20.100000000000001" customHeight="1" thickBot="1" x14ac:dyDescent="0.2">
      <c r="A6880" s="1653" t="s">
        <v>20</v>
      </c>
      <c r="B6880" s="1654"/>
      <c r="C6880" s="1564" t="s">
        <v>1675</v>
      </c>
      <c r="D6880" s="1564"/>
      <c r="E6880" s="1564"/>
      <c r="F6880" s="1565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534"/>
      <c r="W6880" s="534"/>
      <c r="Z6880" s="104"/>
    </row>
    <row r="6881" spans="1:26" s="751" customFormat="1" ht="31.5" customHeight="1" thickBot="1" x14ac:dyDescent="0.2">
      <c r="A6881" s="1602" t="s">
        <v>1356</v>
      </c>
      <c r="B6881" s="1603"/>
      <c r="C6881" s="1603"/>
      <c r="D6881" s="1603"/>
      <c r="E6881" s="1604"/>
      <c r="F6881" s="1" t="s">
        <v>1766</v>
      </c>
      <c r="G6881" s="1"/>
      <c r="H6881" s="1479" t="s">
        <v>324</v>
      </c>
      <c r="I6881" s="1480"/>
      <c r="J6881" s="1480"/>
      <c r="K6881" s="5" t="s">
        <v>1357</v>
      </c>
      <c r="L6881" s="1457" t="s">
        <v>332</v>
      </c>
      <c r="M6881" s="1457"/>
      <c r="N6881" s="1458"/>
      <c r="O6881" s="1"/>
      <c r="P6881" s="6"/>
      <c r="Q6881" s="6"/>
      <c r="R6881" s="6"/>
      <c r="S6881" s="1"/>
      <c r="T6881" s="1467" t="s">
        <v>1093</v>
      </c>
      <c r="U6881" s="1468"/>
      <c r="V6881" s="379">
        <f>V6883/V6888</f>
        <v>2.3032407407407408E-2</v>
      </c>
      <c r="W6881" s="379">
        <f>W6883/W6888</f>
        <v>2.228942652329749E-2</v>
      </c>
      <c r="X6881" s="379">
        <f>AVERAGE(V6881,W6881)</f>
        <v>2.2660916965352447E-2</v>
      </c>
      <c r="Y6881" s="380" t="s">
        <v>136</v>
      </c>
      <c r="Z6881" s="381">
        <f>ROUND(X6881*1440,0)/1440</f>
        <v>2.2916666666666665E-2</v>
      </c>
    </row>
    <row r="6882" spans="1:26" s="751" customFormat="1" ht="9" customHeight="1" thickBot="1" x14ac:dyDescent="0.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534"/>
      <c r="U6882" s="534"/>
      <c r="V6882" s="379">
        <v>0.24305555555555555</v>
      </c>
      <c r="W6882" s="379">
        <v>0.24305555555555555</v>
      </c>
      <c r="X6882" s="1"/>
      <c r="Y6882" s="1"/>
      <c r="Z6882" s="13"/>
    </row>
    <row r="6883" spans="1:26" s="751" customFormat="1" ht="20.100000000000001" customHeight="1" thickBot="1" x14ac:dyDescent="0.2">
      <c r="A6883" s="1495" t="s">
        <v>137</v>
      </c>
      <c r="B6883" s="1483"/>
      <c r="C6883" s="1483" t="s">
        <v>331</v>
      </c>
      <c r="D6883" s="1483"/>
      <c r="E6883" s="1484"/>
      <c r="F6883" s="1453"/>
      <c r="G6883" s="1454"/>
      <c r="H6883" s="1454"/>
      <c r="I6883" s="1454"/>
      <c r="J6883" s="1454"/>
      <c r="K6883" s="1"/>
      <c r="L6883" s="1"/>
      <c r="M6883" s="1"/>
      <c r="N6883" s="1463" t="s">
        <v>3</v>
      </c>
      <c r="O6883" s="1464"/>
      <c r="P6883" s="1503">
        <f>Z6881</f>
        <v>2.2916666666666665E-2</v>
      </c>
      <c r="Q6883" s="1504"/>
      <c r="R6883" s="1"/>
      <c r="S6883" s="7" t="s">
        <v>139</v>
      </c>
      <c r="T6883" s="1526">
        <v>4.3055555555555562E-2</v>
      </c>
      <c r="U6883" s="1527"/>
      <c r="V6883" s="379">
        <f>V6884-V6882</f>
        <v>0.69097222222222221</v>
      </c>
      <c r="W6883" s="379">
        <f>W6884-W6882</f>
        <v>0.69097222222222221</v>
      </c>
      <c r="X6883" s="1"/>
      <c r="Y6883" s="1"/>
      <c r="Z6883" s="13"/>
    </row>
    <row r="6884" spans="1:26" s="751" customFormat="1" ht="9" customHeight="1" thickBot="1" x14ac:dyDescent="0.2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534"/>
      <c r="U6884" s="534"/>
      <c r="V6884" s="379">
        <v>0.93402777777777779</v>
      </c>
      <c r="W6884" s="379">
        <v>0.93402777777777779</v>
      </c>
      <c r="X6884" s="1"/>
      <c r="Y6884" s="1"/>
      <c r="Z6884" s="13"/>
    </row>
    <row r="6885" spans="1:26" s="751" customFormat="1" ht="20.100000000000001" customHeight="1" x14ac:dyDescent="0.15">
      <c r="A6885" s="1572" t="s">
        <v>1202</v>
      </c>
      <c r="B6885" s="1461">
        <v>1</v>
      </c>
      <c r="C6885" s="1540"/>
      <c r="D6885" s="1461">
        <v>2</v>
      </c>
      <c r="E6885" s="1540"/>
      <c r="F6885" s="1461">
        <v>3</v>
      </c>
      <c r="G6885" s="1540"/>
      <c r="H6885" s="1461">
        <v>4</v>
      </c>
      <c r="I6885" s="1540"/>
      <c r="J6885" s="1461">
        <v>5</v>
      </c>
      <c r="K6885" s="1540"/>
      <c r="L6885" s="1461">
        <v>6</v>
      </c>
      <c r="M6885" s="1540"/>
      <c r="N6885" s="1461">
        <v>7</v>
      </c>
      <c r="O6885" s="1540"/>
      <c r="P6885" s="1461">
        <v>8</v>
      </c>
      <c r="Q6885" s="1540"/>
      <c r="R6885" s="1461">
        <v>9</v>
      </c>
      <c r="S6885" s="1540"/>
      <c r="T6885" s="1570">
        <v>10</v>
      </c>
      <c r="U6885" s="1571"/>
      <c r="V6885" s="379"/>
      <c r="W6885" s="379"/>
      <c r="X6885" s="1"/>
      <c r="Y6885" s="1"/>
      <c r="Z6885" s="13"/>
    </row>
    <row r="6886" spans="1:26" s="751" customFormat="1" ht="20.100000000000001" customHeight="1" x14ac:dyDescent="0.15">
      <c r="A6886" s="1573"/>
      <c r="B6886" s="9" t="s">
        <v>324</v>
      </c>
      <c r="C6886" s="9" t="s">
        <v>333</v>
      </c>
      <c r="D6886" s="9" t="s">
        <v>1358</v>
      </c>
      <c r="E6886" s="9" t="s">
        <v>1359</v>
      </c>
      <c r="F6886" s="9" t="s">
        <v>324</v>
      </c>
      <c r="G6886" s="9" t="s">
        <v>1360</v>
      </c>
      <c r="H6886" s="9" t="s">
        <v>324</v>
      </c>
      <c r="I6886" s="9" t="s">
        <v>1361</v>
      </c>
      <c r="J6886" s="9" t="s">
        <v>324</v>
      </c>
      <c r="K6886" s="9" t="s">
        <v>333</v>
      </c>
      <c r="L6886" s="9" t="s">
        <v>1362</v>
      </c>
      <c r="M6886" s="9" t="s">
        <v>333</v>
      </c>
      <c r="N6886" s="9" t="s">
        <v>1358</v>
      </c>
      <c r="O6886" s="9" t="s">
        <v>1359</v>
      </c>
      <c r="P6886" s="9" t="s">
        <v>324</v>
      </c>
      <c r="Q6886" s="9"/>
      <c r="R6886" s="9"/>
      <c r="S6886" s="9"/>
      <c r="T6886" s="10"/>
      <c r="U6886" s="16"/>
      <c r="V6886" s="1"/>
      <c r="W6886" s="1"/>
      <c r="X6886" s="1"/>
      <c r="Y6886" s="1"/>
      <c r="Z6886" s="13"/>
    </row>
    <row r="6887" spans="1:26" s="751" customFormat="1" ht="24" customHeight="1" x14ac:dyDescent="0.15">
      <c r="A6887" s="728">
        <v>1</v>
      </c>
      <c r="B6887" s="52"/>
      <c r="C6887" s="40">
        <v>0.24305555555555555</v>
      </c>
      <c r="D6887" s="40">
        <v>0.2951388888888889</v>
      </c>
      <c r="E6887" s="43">
        <v>0.34097222222222218</v>
      </c>
      <c r="F6887" s="40">
        <v>0.41388888888888897</v>
      </c>
      <c r="G6887" s="40">
        <v>0.4555555555555556</v>
      </c>
      <c r="H6887" s="40">
        <v>0.53888888888888908</v>
      </c>
      <c r="I6887" s="40">
        <v>0.58055555555555571</v>
      </c>
      <c r="J6887" s="40">
        <v>0.66250000000000031</v>
      </c>
      <c r="K6887" s="40">
        <v>0.70555555555555582</v>
      </c>
      <c r="L6887" s="40">
        <v>0.77708333333333379</v>
      </c>
      <c r="M6887" s="40">
        <v>0.82638888888888928</v>
      </c>
      <c r="N6887" s="40">
        <v>0.90486111111111167</v>
      </c>
      <c r="O6887" s="40">
        <v>0.93402777777777835</v>
      </c>
      <c r="P6887" s="40"/>
      <c r="Q6887" s="40"/>
      <c r="R6887" s="68"/>
      <c r="S6887" s="69"/>
      <c r="T6887" s="14"/>
      <c r="U6887" s="20"/>
      <c r="V6887" s="383">
        <f>COUNTA(B6887:U6919)</f>
        <v>61</v>
      </c>
      <c r="W6887" s="384">
        <f>V6887/5/2</f>
        <v>6.1</v>
      </c>
      <c r="X6887" s="1"/>
      <c r="Y6887" s="1"/>
      <c r="Z6887" s="13"/>
    </row>
    <row r="6888" spans="1:26" s="751" customFormat="1" ht="24" customHeight="1" x14ac:dyDescent="0.15">
      <c r="A6888" s="728">
        <v>2</v>
      </c>
      <c r="B6888" s="52"/>
      <c r="C6888" s="40">
        <v>0.2638888888888889</v>
      </c>
      <c r="D6888" s="40">
        <v>0.31944444444444448</v>
      </c>
      <c r="E6888" s="40">
        <v>0.36527777777777776</v>
      </c>
      <c r="F6888" s="40">
        <v>0.43888888888888899</v>
      </c>
      <c r="G6888" s="40">
        <v>0.48055555555555562</v>
      </c>
      <c r="H6888" s="40">
        <v>0.56388888888888911</v>
      </c>
      <c r="I6888" s="40">
        <v>0.60555555555555574</v>
      </c>
      <c r="J6888" s="43">
        <v>0.68680555555555589</v>
      </c>
      <c r="K6888" s="40">
        <v>0.73055555555555585</v>
      </c>
      <c r="L6888" s="40">
        <v>0.80208333333333381</v>
      </c>
      <c r="M6888" s="40">
        <v>0.84722222222222265</v>
      </c>
      <c r="N6888" s="40">
        <v>0.93402777777777835</v>
      </c>
      <c r="O6888" s="40"/>
      <c r="P6888" s="40"/>
      <c r="Q6888" s="40"/>
      <c r="R6888" s="68"/>
      <c r="S6888" s="69"/>
      <c r="T6888" s="14"/>
      <c r="U6888" s="20"/>
      <c r="V6888" s="386">
        <f>COUNTA(B6887:B6919,D6887:D6919,F6887:F6919,H6887:H6919,J6887:J6919,L6887:L6919,N6887:N6919,P6887:P6919,R6887:R6919,T6887:T6919)</f>
        <v>30</v>
      </c>
      <c r="W6888" s="386">
        <f>COUNTA(C6887:C6919,E6887:E6919,G6887:G6919,I6887:I6919,K6887:K6919,M6887:M6919,O6887:O6919,Q6887:Q6919,S6887:S6919,U6887:U6919)</f>
        <v>31</v>
      </c>
      <c r="X6888" s="1"/>
      <c r="Y6888" s="1"/>
      <c r="Z6888" s="13"/>
    </row>
    <row r="6889" spans="1:26" s="751" customFormat="1" ht="24" customHeight="1" x14ac:dyDescent="0.15">
      <c r="A6889" s="728">
        <v>3</v>
      </c>
      <c r="B6889" s="40">
        <v>0.24305555555555555</v>
      </c>
      <c r="C6889" s="40">
        <v>0.28472222222222221</v>
      </c>
      <c r="D6889" s="40">
        <v>0.34027777777777779</v>
      </c>
      <c r="E6889" s="40">
        <v>0.38611111111111107</v>
      </c>
      <c r="F6889" s="40">
        <v>0.46388888888888902</v>
      </c>
      <c r="G6889" s="40">
        <v>0.50555555555555565</v>
      </c>
      <c r="H6889" s="40">
        <v>0.58888888888888913</v>
      </c>
      <c r="I6889" s="40">
        <v>0.63055555555555576</v>
      </c>
      <c r="J6889" s="43">
        <v>0.70763888888888926</v>
      </c>
      <c r="K6889" s="40">
        <v>0.75486111111111143</v>
      </c>
      <c r="L6889" s="40">
        <v>0.82708333333333384</v>
      </c>
      <c r="M6889" s="40">
        <v>0.86805555555555602</v>
      </c>
      <c r="N6889" s="40"/>
      <c r="O6889" s="40"/>
      <c r="P6889" s="40"/>
      <c r="Q6889" s="40"/>
      <c r="R6889" s="68"/>
      <c r="S6889" s="69"/>
      <c r="T6889" s="14"/>
      <c r="U6889" s="20"/>
      <c r="V6889" s="1"/>
      <c r="W6889" s="1"/>
      <c r="X6889" s="1"/>
      <c r="Y6889" s="1"/>
      <c r="Z6889" s="13"/>
    </row>
    <row r="6890" spans="1:26" s="751" customFormat="1" ht="24" customHeight="1" x14ac:dyDescent="0.15">
      <c r="A6890" s="728">
        <v>4</v>
      </c>
      <c r="B6890" s="40">
        <v>0.2673611111111111</v>
      </c>
      <c r="C6890" s="43">
        <v>0.3034722222222222</v>
      </c>
      <c r="D6890" s="40">
        <v>0.36458333333333337</v>
      </c>
      <c r="E6890" s="40">
        <v>0.40902777777777777</v>
      </c>
      <c r="F6890" s="40">
        <v>0.48888888888888904</v>
      </c>
      <c r="G6890" s="40">
        <v>0.53055555555555567</v>
      </c>
      <c r="H6890" s="40">
        <v>0.61388888888888915</v>
      </c>
      <c r="I6890" s="40">
        <v>0.65555555555555578</v>
      </c>
      <c r="J6890" s="43">
        <v>0.72847222222222263</v>
      </c>
      <c r="K6890" s="40">
        <v>0.77916666666666701</v>
      </c>
      <c r="L6890" s="40">
        <v>0.85208333333333386</v>
      </c>
      <c r="M6890" s="40">
        <v>0.88888888888888939</v>
      </c>
      <c r="N6890" s="40"/>
      <c r="O6890" s="40"/>
      <c r="P6890" s="40"/>
      <c r="Q6890" s="40"/>
      <c r="R6890" s="68"/>
      <c r="S6890" s="69"/>
      <c r="T6890" s="14"/>
      <c r="U6890" s="20"/>
      <c r="V6890" s="390">
        <f>N6889-N6888</f>
        <v>-0.93402777777777835</v>
      </c>
      <c r="W6890" s="390">
        <f>O6887-M6891</f>
        <v>2.430555555555558E-2</v>
      </c>
      <c r="X6890" s="1"/>
      <c r="Y6890" s="1"/>
      <c r="Z6890" s="13"/>
    </row>
    <row r="6891" spans="1:26" s="751" customFormat="1" ht="24" customHeight="1" x14ac:dyDescent="0.15">
      <c r="A6891" s="728">
        <v>5</v>
      </c>
      <c r="B6891" s="52" t="s">
        <v>24</v>
      </c>
      <c r="C6891" s="43">
        <v>0.32222222222222219</v>
      </c>
      <c r="D6891" s="40">
        <v>0.38888888888888895</v>
      </c>
      <c r="E6891" s="40">
        <v>0.43194444444444446</v>
      </c>
      <c r="F6891" s="40">
        <v>0.51388888888888906</v>
      </c>
      <c r="G6891" s="40">
        <v>0.55555555555555569</v>
      </c>
      <c r="H6891" s="40">
        <v>0.63819444444444473</v>
      </c>
      <c r="I6891" s="40">
        <v>0.6805555555555558</v>
      </c>
      <c r="J6891" s="40">
        <v>0.75277777777777821</v>
      </c>
      <c r="K6891" s="40">
        <v>0.80347222222222259</v>
      </c>
      <c r="L6891" s="40">
        <v>0.87708333333333388</v>
      </c>
      <c r="M6891" s="40">
        <v>0.90972222222222276</v>
      </c>
      <c r="N6891" s="40"/>
      <c r="O6891" s="40"/>
      <c r="P6891" s="40"/>
      <c r="Q6891" s="40"/>
      <c r="R6891" s="68"/>
      <c r="S6891" s="69"/>
      <c r="T6891" s="14"/>
      <c r="U6891" s="20"/>
      <c r="V6891" s="390">
        <f>N6890-N6889</f>
        <v>0</v>
      </c>
      <c r="W6891" s="390">
        <f>O6888-O6887</f>
        <v>-0.93402777777777835</v>
      </c>
      <c r="X6891" s="1"/>
      <c r="Y6891" s="1"/>
      <c r="Z6891" s="13"/>
    </row>
    <row r="6892" spans="1:26" s="751" customFormat="1" ht="24" customHeight="1" x14ac:dyDescent="0.15">
      <c r="A6892" s="728">
        <v>6</v>
      </c>
      <c r="B6892" s="52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40"/>
      <c r="O6892" s="40"/>
      <c r="P6892" s="40"/>
      <c r="Q6892" s="40"/>
      <c r="R6892" s="68"/>
      <c r="S6892" s="69"/>
      <c r="T6892" s="14"/>
      <c r="U6892" s="20"/>
      <c r="V6892" s="390">
        <f>N6891-N6890</f>
        <v>0</v>
      </c>
      <c r="W6892" s="390">
        <f>O6889-O6888</f>
        <v>0</v>
      </c>
      <c r="X6892" s="1"/>
      <c r="Y6892" s="1"/>
      <c r="Z6892" s="385"/>
    </row>
    <row r="6893" spans="1:26" s="751" customFormat="1" ht="24" customHeight="1" x14ac:dyDescent="0.15">
      <c r="A6893" s="728">
        <v>7</v>
      </c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40"/>
      <c r="O6893" s="40"/>
      <c r="P6893" s="40"/>
      <c r="Q6893" s="40"/>
      <c r="R6893" s="68"/>
      <c r="S6893" s="69"/>
      <c r="T6893" s="14"/>
      <c r="U6893" s="20"/>
      <c r="V6893" s="1"/>
      <c r="W6893" s="390"/>
      <c r="X6893" s="1"/>
      <c r="Y6893" s="1"/>
      <c r="Z6893" s="1"/>
    </row>
    <row r="6894" spans="1:26" s="751" customFormat="1" ht="24" customHeight="1" x14ac:dyDescent="0.15">
      <c r="A6894" s="728">
        <v>8</v>
      </c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40"/>
      <c r="O6894" s="40"/>
      <c r="P6894" s="40"/>
      <c r="Q6894" s="40"/>
      <c r="R6894" s="68"/>
      <c r="S6894" s="69"/>
      <c r="T6894" s="14"/>
      <c r="U6894" s="20"/>
      <c r="V6894" s="1"/>
      <c r="W6894" s="1"/>
      <c r="X6894" s="1"/>
      <c r="Y6894" s="1"/>
      <c r="Z6894" s="13"/>
    </row>
    <row r="6895" spans="1:26" s="751" customFormat="1" ht="24" customHeight="1" x14ac:dyDescent="0.15">
      <c r="A6895" s="728">
        <v>9</v>
      </c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40"/>
      <c r="O6895" s="40"/>
      <c r="P6895" s="40"/>
      <c r="Q6895" s="40"/>
      <c r="R6895" s="68"/>
      <c r="S6895" s="69"/>
      <c r="T6895" s="14"/>
      <c r="U6895" s="20"/>
      <c r="V6895" s="1"/>
      <c r="W6895" s="1"/>
      <c r="X6895" s="1"/>
      <c r="Y6895" s="1"/>
      <c r="Z6895" s="13"/>
    </row>
    <row r="6896" spans="1:26" s="751" customFormat="1" ht="24" customHeight="1" x14ac:dyDescent="0.15">
      <c r="A6896" s="728">
        <v>10</v>
      </c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40"/>
      <c r="O6896" s="40"/>
      <c r="P6896" s="40"/>
      <c r="Q6896" s="40"/>
      <c r="R6896" s="68"/>
      <c r="S6896" s="69"/>
      <c r="T6896" s="14"/>
      <c r="U6896" s="20"/>
      <c r="V6896" s="1"/>
      <c r="W6896" s="1"/>
      <c r="X6896" s="1"/>
      <c r="Y6896" s="1"/>
      <c r="Z6896" s="13"/>
    </row>
    <row r="6897" spans="1:26" s="751" customFormat="1" ht="24" customHeight="1" x14ac:dyDescent="0.15">
      <c r="A6897" s="728">
        <v>11</v>
      </c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40"/>
      <c r="O6897" s="40"/>
      <c r="P6897" s="40"/>
      <c r="Q6897" s="40"/>
      <c r="R6897" s="68"/>
      <c r="S6897" s="69"/>
      <c r="T6897" s="14"/>
      <c r="U6897" s="20"/>
      <c r="V6897" s="1"/>
      <c r="W6897" s="1"/>
      <c r="X6897" s="1"/>
      <c r="Y6897" s="1"/>
      <c r="Z6897" s="13"/>
    </row>
    <row r="6898" spans="1:26" s="751" customFormat="1" ht="24" customHeight="1" x14ac:dyDescent="0.15">
      <c r="A6898" s="728">
        <v>12</v>
      </c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40"/>
      <c r="O6898" s="40"/>
      <c r="P6898" s="40"/>
      <c r="Q6898" s="40"/>
      <c r="R6898" s="68"/>
      <c r="S6898" s="69"/>
      <c r="T6898" s="14"/>
      <c r="U6898" s="20"/>
      <c r="V6898" s="1"/>
      <c r="W6898" s="1"/>
      <c r="X6898" s="1"/>
      <c r="Y6898" s="1"/>
      <c r="Z6898" s="13"/>
    </row>
    <row r="6899" spans="1:26" s="751" customFormat="1" ht="24" customHeight="1" x14ac:dyDescent="0.15">
      <c r="A6899" s="728">
        <v>13</v>
      </c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40"/>
      <c r="O6899" s="40"/>
      <c r="P6899" s="40"/>
      <c r="Q6899" s="40"/>
      <c r="R6899" s="68"/>
      <c r="S6899" s="69"/>
      <c r="T6899" s="14"/>
      <c r="U6899" s="20"/>
      <c r="V6899" s="1"/>
      <c r="W6899" s="1"/>
      <c r="X6899" s="1"/>
      <c r="Y6899" s="1"/>
      <c r="Z6899" s="13"/>
    </row>
    <row r="6900" spans="1:26" s="751" customFormat="1" ht="24" customHeight="1" x14ac:dyDescent="0.15">
      <c r="A6900" s="728">
        <v>14</v>
      </c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40"/>
      <c r="O6900" s="40"/>
      <c r="P6900" s="40"/>
      <c r="Q6900" s="40"/>
      <c r="R6900" s="68"/>
      <c r="S6900" s="69"/>
      <c r="T6900" s="14"/>
      <c r="U6900" s="20"/>
      <c r="V6900" s="1"/>
      <c r="W6900" s="1"/>
      <c r="X6900" s="1"/>
      <c r="Y6900" s="1"/>
      <c r="Z6900" s="13"/>
    </row>
    <row r="6901" spans="1:26" s="751" customFormat="1" ht="24" customHeight="1" x14ac:dyDescent="0.15">
      <c r="A6901" s="728">
        <v>15</v>
      </c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40"/>
      <c r="O6901" s="40"/>
      <c r="P6901" s="40"/>
      <c r="Q6901" s="40"/>
      <c r="R6901" s="68"/>
      <c r="S6901" s="69"/>
      <c r="T6901" s="14"/>
      <c r="U6901" s="20"/>
      <c r="V6901" s="1"/>
      <c r="W6901" s="1"/>
      <c r="X6901" s="1"/>
      <c r="Y6901" s="1"/>
      <c r="Z6901" s="13"/>
    </row>
    <row r="6902" spans="1:26" s="751" customFormat="1" ht="24" customHeight="1" x14ac:dyDescent="0.15">
      <c r="A6902" s="728">
        <v>16</v>
      </c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40"/>
      <c r="O6902" s="40"/>
      <c r="P6902" s="40"/>
      <c r="Q6902" s="40"/>
      <c r="R6902" s="68"/>
      <c r="S6902" s="69"/>
      <c r="T6902" s="14"/>
      <c r="U6902" s="20"/>
      <c r="V6902" s="1"/>
      <c r="W6902" s="1"/>
      <c r="X6902" s="1"/>
      <c r="Y6902" s="1"/>
      <c r="Z6902" s="13"/>
    </row>
    <row r="6903" spans="1:26" s="751" customFormat="1" ht="24" customHeight="1" x14ac:dyDescent="0.15">
      <c r="A6903" s="728">
        <v>17</v>
      </c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40"/>
      <c r="O6903" s="40"/>
      <c r="P6903" s="40"/>
      <c r="Q6903" s="40"/>
      <c r="R6903" s="68"/>
      <c r="S6903" s="69"/>
      <c r="T6903" s="14"/>
      <c r="U6903" s="20"/>
      <c r="V6903" s="1"/>
      <c r="W6903" s="1"/>
      <c r="X6903" s="1"/>
      <c r="Y6903" s="1"/>
      <c r="Z6903" s="13"/>
    </row>
    <row r="6904" spans="1:26" s="751" customFormat="1" ht="24" customHeight="1" x14ac:dyDescent="0.15">
      <c r="A6904" s="728">
        <v>18</v>
      </c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40"/>
      <c r="O6904" s="40"/>
      <c r="P6904" s="40"/>
      <c r="Q6904" s="40"/>
      <c r="R6904" s="68"/>
      <c r="S6904" s="69"/>
      <c r="T6904" s="14"/>
      <c r="U6904" s="20"/>
      <c r="V6904" s="1"/>
      <c r="W6904" s="1"/>
      <c r="X6904" s="1"/>
      <c r="Y6904" s="1"/>
      <c r="Z6904" s="13"/>
    </row>
    <row r="6905" spans="1:26" s="751" customFormat="1" ht="24" customHeight="1" x14ac:dyDescent="0.15">
      <c r="A6905" s="728">
        <v>19</v>
      </c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40"/>
      <c r="O6905" s="40"/>
      <c r="P6905" s="40"/>
      <c r="Q6905" s="40"/>
      <c r="R6905" s="68"/>
      <c r="S6905" s="69"/>
      <c r="T6905" s="14"/>
      <c r="U6905" s="20"/>
      <c r="V6905" s="1"/>
      <c r="W6905" s="1"/>
      <c r="X6905" s="1"/>
      <c r="Y6905" s="1"/>
      <c r="Z6905" s="13"/>
    </row>
    <row r="6906" spans="1:26" s="751" customFormat="1" ht="24" customHeight="1" x14ac:dyDescent="0.15">
      <c r="A6906" s="728">
        <v>20</v>
      </c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40"/>
      <c r="O6906" s="40"/>
      <c r="P6906" s="40"/>
      <c r="Q6906" s="40"/>
      <c r="R6906" s="10"/>
      <c r="S6906" s="69"/>
      <c r="T6906" s="14"/>
      <c r="U6906" s="20"/>
      <c r="V6906" s="1"/>
      <c r="W6906" s="1"/>
      <c r="X6906" s="1"/>
      <c r="Y6906" s="1"/>
      <c r="Z6906" s="13"/>
    </row>
    <row r="6907" spans="1:26" s="751" customFormat="1" ht="24" customHeight="1" x14ac:dyDescent="0.15">
      <c r="A6907" s="728">
        <v>21</v>
      </c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9"/>
      <c r="S6907" s="4"/>
      <c r="T6907" s="14"/>
      <c r="U6907" s="20"/>
      <c r="V6907" s="1"/>
      <c r="W6907" s="1"/>
      <c r="X6907" s="1"/>
      <c r="Y6907" s="1"/>
      <c r="Z6907" s="13"/>
    </row>
    <row r="6908" spans="1:26" s="751" customFormat="1" ht="24" customHeight="1" x14ac:dyDescent="0.15">
      <c r="A6908" s="728">
        <v>22</v>
      </c>
      <c r="B6908" s="4"/>
      <c r="C6908" s="4"/>
      <c r="D6908" s="4"/>
      <c r="E6908" s="4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14"/>
      <c r="U6908" s="20"/>
      <c r="V6908" s="1"/>
      <c r="W6908" s="1"/>
      <c r="X6908" s="1"/>
      <c r="Y6908" s="1"/>
      <c r="Z6908" s="13"/>
    </row>
    <row r="6909" spans="1:26" s="751" customFormat="1" ht="24" customHeight="1" x14ac:dyDescent="0.15">
      <c r="A6909" s="728">
        <v>23</v>
      </c>
      <c r="B6909" s="4"/>
      <c r="C6909" s="4"/>
      <c r="D6909" s="4"/>
      <c r="E6909" s="4"/>
      <c r="F6909" s="4"/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14"/>
      <c r="U6909" s="20"/>
      <c r="V6909" s="1"/>
      <c r="W6909" s="1"/>
      <c r="X6909" s="1"/>
      <c r="Y6909" s="1"/>
      <c r="Z6909" s="13"/>
    </row>
    <row r="6910" spans="1:26" s="751" customFormat="1" ht="24" customHeight="1" x14ac:dyDescent="0.15">
      <c r="A6910" s="728">
        <v>24</v>
      </c>
      <c r="B6910" s="4"/>
      <c r="C6910" s="4"/>
      <c r="D6910" s="4"/>
      <c r="E6910" s="4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14"/>
      <c r="U6910" s="20"/>
      <c r="V6910" s="1"/>
      <c r="W6910" s="1"/>
      <c r="X6910" s="1"/>
      <c r="Y6910" s="1"/>
      <c r="Z6910" s="13"/>
    </row>
    <row r="6911" spans="1:26" s="751" customFormat="1" ht="24" customHeight="1" x14ac:dyDescent="0.15">
      <c r="A6911" s="728">
        <v>25</v>
      </c>
      <c r="B6911" s="4"/>
      <c r="C6911" s="4"/>
      <c r="D6911" s="4"/>
      <c r="E6911" s="4"/>
      <c r="F6911" s="4"/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14"/>
      <c r="U6911" s="20"/>
      <c r="V6911" s="1"/>
      <c r="W6911" s="1"/>
      <c r="X6911" s="1"/>
      <c r="Y6911" s="1"/>
      <c r="Z6911" s="13"/>
    </row>
    <row r="6912" spans="1:26" s="751" customFormat="1" ht="24" customHeight="1" x14ac:dyDescent="0.15">
      <c r="A6912" s="728">
        <v>26</v>
      </c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14"/>
      <c r="U6912" s="20"/>
      <c r="V6912" s="1"/>
      <c r="W6912" s="1"/>
      <c r="X6912" s="1"/>
      <c r="Y6912" s="1"/>
      <c r="Z6912" s="13"/>
    </row>
    <row r="6913" spans="1:26" s="751" customFormat="1" ht="24" customHeight="1" x14ac:dyDescent="0.15">
      <c r="A6913" s="728">
        <v>27</v>
      </c>
      <c r="B6913" s="4"/>
      <c r="C6913" s="4"/>
      <c r="D6913" s="4"/>
      <c r="E6913" s="4"/>
      <c r="F6913" s="4"/>
      <c r="G6913" s="4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14"/>
      <c r="U6913" s="20"/>
      <c r="V6913" s="1"/>
      <c r="W6913" s="1"/>
      <c r="X6913" s="1"/>
      <c r="Y6913" s="1"/>
      <c r="Z6913" s="13"/>
    </row>
    <row r="6914" spans="1:26" s="751" customFormat="1" ht="24" customHeight="1" x14ac:dyDescent="0.15">
      <c r="A6914" s="728">
        <v>28</v>
      </c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14"/>
      <c r="U6914" s="20"/>
      <c r="V6914" s="1"/>
      <c r="W6914" s="1"/>
      <c r="X6914" s="1"/>
      <c r="Y6914" s="1"/>
      <c r="Z6914" s="13"/>
    </row>
    <row r="6915" spans="1:26" s="751" customFormat="1" ht="24" customHeight="1" x14ac:dyDescent="0.15">
      <c r="A6915" s="728">
        <v>29</v>
      </c>
      <c r="B6915" s="4"/>
      <c r="C6915" s="4"/>
      <c r="D6915" s="4"/>
      <c r="E6915" s="4"/>
      <c r="F6915" s="4"/>
      <c r="G6915" s="4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14"/>
      <c r="U6915" s="20"/>
      <c r="V6915" s="1"/>
      <c r="W6915" s="1"/>
      <c r="X6915" s="1"/>
      <c r="Y6915" s="1"/>
      <c r="Z6915" s="13"/>
    </row>
    <row r="6916" spans="1:26" s="751" customFormat="1" ht="24" customHeight="1" x14ac:dyDescent="0.15">
      <c r="A6916" s="728">
        <v>30</v>
      </c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14"/>
      <c r="U6916" s="20"/>
      <c r="V6916" s="1"/>
      <c r="W6916" s="1"/>
      <c r="X6916" s="1"/>
      <c r="Y6916" s="1"/>
      <c r="Z6916" s="13"/>
    </row>
    <row r="6917" spans="1:26" s="751" customFormat="1" ht="24" customHeight="1" x14ac:dyDescent="0.15">
      <c r="A6917" s="728">
        <v>31</v>
      </c>
      <c r="B6917" s="45"/>
      <c r="C6917" s="45"/>
      <c r="D6917" s="45"/>
      <c r="E6917" s="45"/>
      <c r="F6917" s="45"/>
      <c r="G6917" s="45"/>
      <c r="H6917" s="45"/>
      <c r="I6917" s="45"/>
      <c r="J6917" s="45"/>
      <c r="K6917" s="45"/>
      <c r="L6917" s="45"/>
      <c r="M6917" s="45"/>
      <c r="N6917" s="45"/>
      <c r="O6917" s="45"/>
      <c r="P6917" s="45"/>
      <c r="Q6917" s="45"/>
      <c r="R6917" s="45"/>
      <c r="S6917" s="45"/>
      <c r="T6917" s="46"/>
      <c r="U6917" s="47"/>
      <c r="V6917" s="1"/>
      <c r="W6917" s="1"/>
      <c r="X6917" s="1"/>
      <c r="Y6917" s="1"/>
      <c r="Z6917" s="13"/>
    </row>
    <row r="6918" spans="1:26" s="751" customFormat="1" ht="24" customHeight="1" x14ac:dyDescent="0.15">
      <c r="A6918" s="728">
        <v>32</v>
      </c>
      <c r="B6918" s="45"/>
      <c r="C6918" s="45"/>
      <c r="D6918" s="45"/>
      <c r="E6918" s="45"/>
      <c r="F6918" s="45"/>
      <c r="G6918" s="45"/>
      <c r="H6918" s="45"/>
      <c r="I6918" s="45"/>
      <c r="J6918" s="45"/>
      <c r="K6918" s="45"/>
      <c r="L6918" s="45"/>
      <c r="M6918" s="45"/>
      <c r="N6918" s="45"/>
      <c r="O6918" s="45"/>
      <c r="P6918" s="45"/>
      <c r="Q6918" s="45"/>
      <c r="R6918" s="45"/>
      <c r="S6918" s="45"/>
      <c r="T6918" s="46"/>
      <c r="U6918" s="47"/>
      <c r="V6918" s="1"/>
      <c r="W6918" s="1"/>
      <c r="X6918" s="1"/>
      <c r="Y6918" s="1"/>
      <c r="Z6918" s="13"/>
    </row>
    <row r="6919" spans="1:26" s="751" customFormat="1" ht="24" customHeight="1" thickBot="1" x14ac:dyDescent="0.2">
      <c r="A6919" s="48">
        <v>33</v>
      </c>
      <c r="B6919" s="12"/>
      <c r="C6919" s="12"/>
      <c r="D6919" s="12"/>
      <c r="E6919" s="12"/>
      <c r="F6919" s="12"/>
      <c r="G6919" s="12"/>
      <c r="H6919" s="12"/>
      <c r="I6919" s="12"/>
      <c r="J6919" s="12"/>
      <c r="K6919" s="12"/>
      <c r="L6919" s="12"/>
      <c r="M6919" s="12"/>
      <c r="N6919" s="12"/>
      <c r="O6919" s="12"/>
      <c r="P6919" s="12"/>
      <c r="Q6919" s="12"/>
      <c r="R6919" s="12"/>
      <c r="S6919" s="12"/>
      <c r="T6919" s="31"/>
      <c r="U6919" s="32"/>
      <c r="V6919" s="1"/>
      <c r="W6919" s="1"/>
      <c r="X6919" s="1"/>
      <c r="Y6919" s="1"/>
      <c r="Z6919" s="13"/>
    </row>
    <row r="6920" spans="1:26" s="751" customFormat="1" ht="20.100000000000001" customHeight="1" thickBot="1" x14ac:dyDescent="0.2">
      <c r="A6920" s="1522" t="s">
        <v>1363</v>
      </c>
      <c r="B6920" s="1523"/>
      <c r="C6920" s="1564" t="s">
        <v>1353</v>
      </c>
      <c r="D6920" s="1564"/>
      <c r="E6920" s="1564"/>
      <c r="F6920" s="1565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467"/>
      <c r="U6920" s="467"/>
      <c r="V6920" s="1"/>
      <c r="W6920" s="1"/>
      <c r="X6920" s="1"/>
      <c r="Y6920" s="1"/>
      <c r="Z6920" s="13"/>
    </row>
    <row r="6921" spans="1:26" s="751" customFormat="1" ht="31.5" customHeight="1" thickBot="1" x14ac:dyDescent="0.2">
      <c r="A6921" s="1602" t="s">
        <v>1356</v>
      </c>
      <c r="B6921" s="1603"/>
      <c r="C6921" s="1603"/>
      <c r="D6921" s="1603"/>
      <c r="E6921" s="1604"/>
      <c r="F6921" s="1" t="s">
        <v>1766</v>
      </c>
      <c r="G6921" s="1"/>
      <c r="H6921" s="1479" t="s">
        <v>1362</v>
      </c>
      <c r="I6921" s="1480"/>
      <c r="J6921" s="1480"/>
      <c r="K6921" s="5" t="s">
        <v>1180</v>
      </c>
      <c r="L6921" s="1457" t="s">
        <v>1364</v>
      </c>
      <c r="M6921" s="1457"/>
      <c r="N6921" s="1458"/>
      <c r="O6921" s="1"/>
      <c r="P6921" s="6"/>
      <c r="Q6921" s="6"/>
      <c r="R6921" s="6"/>
      <c r="S6921" s="1"/>
      <c r="T6921" s="1524" t="s">
        <v>1365</v>
      </c>
      <c r="U6921" s="1525"/>
      <c r="V6921" s="379">
        <f>V6923/V6928</f>
        <v>2.8790509259259259E-2</v>
      </c>
      <c r="W6921" s="379">
        <f>W6923/W6928</f>
        <v>2.8790509259259259E-2</v>
      </c>
      <c r="X6921" s="379">
        <f>AVERAGE(V6921,W6921)</f>
        <v>2.8790509259259259E-2</v>
      </c>
      <c r="Y6921" s="380" t="s">
        <v>1003</v>
      </c>
      <c r="Z6921" s="381">
        <f>ROUND(X6921*1440,0)/1440</f>
        <v>2.8472222222222222E-2</v>
      </c>
    </row>
    <row r="6922" spans="1:26" s="751" customFormat="1" ht="9" customHeight="1" thickBot="1" x14ac:dyDescent="0.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534"/>
      <c r="U6922" s="534"/>
      <c r="V6922" s="379">
        <v>0.24305555555555555</v>
      </c>
      <c r="W6922" s="379">
        <v>0.24305555555555555</v>
      </c>
      <c r="X6922" s="1"/>
      <c r="Y6922" s="1"/>
      <c r="Z6922" s="13"/>
    </row>
    <row r="6923" spans="1:26" s="751" customFormat="1" ht="20.100000000000001" customHeight="1" thickBot="1" x14ac:dyDescent="0.2">
      <c r="A6923" s="1495" t="s">
        <v>1033</v>
      </c>
      <c r="B6923" s="1483"/>
      <c r="C6923" s="1483" t="s">
        <v>1366</v>
      </c>
      <c r="D6923" s="1483"/>
      <c r="E6923" s="1484"/>
      <c r="F6923" s="1453"/>
      <c r="G6923" s="1454"/>
      <c r="H6923" s="1454"/>
      <c r="I6923" s="1454"/>
      <c r="J6923" s="1454"/>
      <c r="K6923" s="1"/>
      <c r="L6923" s="1"/>
      <c r="M6923" s="1"/>
      <c r="N6923" s="1463" t="s">
        <v>1022</v>
      </c>
      <c r="O6923" s="1464"/>
      <c r="P6923" s="1503">
        <f>Z6921</f>
        <v>2.8472222222222222E-2</v>
      </c>
      <c r="Q6923" s="1504"/>
      <c r="R6923" s="1"/>
      <c r="S6923" s="7" t="s">
        <v>1007</v>
      </c>
      <c r="T6923" s="1526">
        <v>4.3055555555555562E-2</v>
      </c>
      <c r="U6923" s="1527"/>
      <c r="V6923" s="379">
        <f>V6924-V6922</f>
        <v>0.69097222222222221</v>
      </c>
      <c r="W6923" s="379">
        <f>W6924-W6922</f>
        <v>0.69097222222222221</v>
      </c>
      <c r="X6923" s="1"/>
      <c r="Y6923" s="1"/>
      <c r="Z6923" s="13"/>
    </row>
    <row r="6924" spans="1:26" s="751" customFormat="1" ht="9" customHeight="1" thickBot="1" x14ac:dyDescent="0.2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534"/>
      <c r="U6924" s="534"/>
      <c r="V6924" s="379">
        <v>0.93402777777777779</v>
      </c>
      <c r="W6924" s="379">
        <v>0.93402777777777779</v>
      </c>
      <c r="X6924" s="1"/>
      <c r="Y6924" s="1"/>
      <c r="Z6924" s="13"/>
    </row>
    <row r="6925" spans="1:26" s="751" customFormat="1" ht="20.100000000000001" customHeight="1" x14ac:dyDescent="0.15">
      <c r="A6925" s="1572" t="s">
        <v>1008</v>
      </c>
      <c r="B6925" s="1461">
        <v>1</v>
      </c>
      <c r="C6925" s="1540"/>
      <c r="D6925" s="1461">
        <v>2</v>
      </c>
      <c r="E6925" s="1540"/>
      <c r="F6925" s="1461">
        <v>3</v>
      </c>
      <c r="G6925" s="1540"/>
      <c r="H6925" s="1461">
        <v>4</v>
      </c>
      <c r="I6925" s="1540"/>
      <c r="J6925" s="1461">
        <v>5</v>
      </c>
      <c r="K6925" s="1540"/>
      <c r="L6925" s="1461">
        <v>6</v>
      </c>
      <c r="M6925" s="1540"/>
      <c r="N6925" s="1461">
        <v>7</v>
      </c>
      <c r="O6925" s="1540"/>
      <c r="P6925" s="1461">
        <v>8</v>
      </c>
      <c r="Q6925" s="1540"/>
      <c r="R6925" s="1461">
        <v>9</v>
      </c>
      <c r="S6925" s="1540"/>
      <c r="T6925" s="1570">
        <v>10</v>
      </c>
      <c r="U6925" s="1571"/>
      <c r="V6925" s="379"/>
      <c r="W6925" s="379"/>
      <c r="X6925" s="1"/>
      <c r="Y6925" s="1"/>
      <c r="Z6925" s="13"/>
    </row>
    <row r="6926" spans="1:26" s="751" customFormat="1" ht="20.100000000000001" customHeight="1" x14ac:dyDescent="0.15">
      <c r="A6926" s="1573"/>
      <c r="B6926" s="9" t="s">
        <v>1367</v>
      </c>
      <c r="C6926" s="9" t="s">
        <v>1368</v>
      </c>
      <c r="D6926" s="9" t="s">
        <v>1367</v>
      </c>
      <c r="E6926" s="9" t="s">
        <v>1368</v>
      </c>
      <c r="F6926" s="9" t="s">
        <v>1367</v>
      </c>
      <c r="G6926" s="9" t="s">
        <v>1368</v>
      </c>
      <c r="H6926" s="9" t="s">
        <v>1367</v>
      </c>
      <c r="I6926" s="9" t="s">
        <v>1368</v>
      </c>
      <c r="J6926" s="9" t="s">
        <v>1367</v>
      </c>
      <c r="K6926" s="9" t="s">
        <v>1368</v>
      </c>
      <c r="L6926" s="9" t="s">
        <v>1367</v>
      </c>
      <c r="M6926" s="9" t="s">
        <v>1368</v>
      </c>
      <c r="N6926" s="9" t="s">
        <v>1367</v>
      </c>
      <c r="O6926" s="9" t="s">
        <v>1368</v>
      </c>
      <c r="P6926" s="9" t="s">
        <v>1367</v>
      </c>
      <c r="Q6926" s="9"/>
      <c r="R6926" s="9"/>
      <c r="S6926" s="9"/>
      <c r="T6926" s="10"/>
      <c r="U6926" s="16"/>
      <c r="V6926" s="1"/>
      <c r="W6926" s="1"/>
      <c r="X6926" s="1"/>
      <c r="Y6926" s="1"/>
      <c r="Z6926" s="13"/>
    </row>
    <row r="6927" spans="1:26" s="751" customFormat="1" ht="24" customHeight="1" x14ac:dyDescent="0.15">
      <c r="A6927" s="728">
        <v>1</v>
      </c>
      <c r="B6927" s="52"/>
      <c r="C6927" s="40">
        <v>0.24305555555555555</v>
      </c>
      <c r="D6927" s="40">
        <v>0.31944444444444448</v>
      </c>
      <c r="E6927" s="43">
        <v>0.35763888888888895</v>
      </c>
      <c r="F6927" s="40">
        <v>0.44097222222222227</v>
      </c>
      <c r="G6927" s="40">
        <v>0.47916666666666674</v>
      </c>
      <c r="H6927" s="40">
        <v>0.56597222222222232</v>
      </c>
      <c r="I6927" s="40">
        <v>0.60416666666666674</v>
      </c>
      <c r="J6927" s="40">
        <v>0.68750000000000011</v>
      </c>
      <c r="K6927" s="40">
        <v>0.72569444444444453</v>
      </c>
      <c r="L6927" s="40">
        <v>0.8090277777777779</v>
      </c>
      <c r="M6927" s="40">
        <v>0.84722222222222232</v>
      </c>
      <c r="N6927" s="40">
        <v>0.9340277777777779</v>
      </c>
      <c r="O6927" s="40"/>
      <c r="P6927" s="40"/>
      <c r="Q6927" s="40"/>
      <c r="R6927" s="68"/>
      <c r="S6927" s="69"/>
      <c r="T6927" s="14"/>
      <c r="U6927" s="20"/>
      <c r="V6927" s="383">
        <f>COUNTA(B6927:U6959)</f>
        <v>48</v>
      </c>
      <c r="W6927" s="384">
        <f>V6927/4/2</f>
        <v>6</v>
      </c>
      <c r="X6927" s="1"/>
      <c r="Y6927" s="1"/>
      <c r="Z6927" s="13"/>
    </row>
    <row r="6928" spans="1:26" s="751" customFormat="1" ht="24" customHeight="1" x14ac:dyDescent="0.15">
      <c r="A6928" s="728">
        <v>2</v>
      </c>
      <c r="B6928" s="52">
        <v>0.24305555555555555</v>
      </c>
      <c r="C6928" s="40">
        <v>0.27430555555555558</v>
      </c>
      <c r="D6928" s="40">
        <v>0.34722222222222227</v>
      </c>
      <c r="E6928" s="40">
        <v>0.38541666666666674</v>
      </c>
      <c r="F6928" s="40">
        <v>0.47222222222222227</v>
      </c>
      <c r="G6928" s="40">
        <v>0.51041666666666674</v>
      </c>
      <c r="H6928" s="40">
        <v>0.59722222222222232</v>
      </c>
      <c r="I6928" s="40">
        <v>0.63541666666666674</v>
      </c>
      <c r="J6928" s="40">
        <v>0.7152777777777779</v>
      </c>
      <c r="K6928" s="40">
        <v>0.75347222222222232</v>
      </c>
      <c r="L6928" s="40">
        <v>0.8402777777777779</v>
      </c>
      <c r="M6928" s="40">
        <v>0.87847222222222232</v>
      </c>
      <c r="N6928" s="40"/>
      <c r="O6928" s="40"/>
      <c r="P6928" s="40"/>
      <c r="Q6928" s="40"/>
      <c r="R6928" s="68"/>
      <c r="S6928" s="69"/>
      <c r="T6928" s="14"/>
      <c r="U6928" s="20"/>
      <c r="V6928" s="386">
        <f>COUNTA(B6927:B6959,D6927:D6959,F6927:F6959,H6927:H6959,J6927:J6959,L6927:L6959,N6927:N6959,P6927:P6959,R6927:R6959,T6927:T6959)</f>
        <v>24</v>
      </c>
      <c r="W6928" s="386">
        <f>COUNTA(C6927:C6959,E6927:E6959,G6927:G6959,I6927:I6959,K6927:K6959,M6927:M6959,O6927:O6959,Q6927:Q6959,S6927:S6959,U6927:U6959)</f>
        <v>24</v>
      </c>
      <c r="X6928" s="1"/>
      <c r="Y6928" s="1"/>
      <c r="Z6928" s="13"/>
    </row>
    <row r="6929" spans="1:26" s="751" customFormat="1" ht="24" customHeight="1" x14ac:dyDescent="0.15">
      <c r="A6929" s="728">
        <v>3</v>
      </c>
      <c r="B6929" s="40">
        <v>0.2673611111111111</v>
      </c>
      <c r="C6929" s="40">
        <v>0.30208333333333337</v>
      </c>
      <c r="D6929" s="40">
        <v>0.37847222222222227</v>
      </c>
      <c r="E6929" s="40">
        <v>0.41666666666666674</v>
      </c>
      <c r="F6929" s="40">
        <v>0.50347222222222232</v>
      </c>
      <c r="G6929" s="40">
        <v>0.54166666666666674</v>
      </c>
      <c r="H6929" s="40">
        <v>0.62847222222222232</v>
      </c>
      <c r="I6929" s="40">
        <v>0.66666666666666674</v>
      </c>
      <c r="J6929" s="40">
        <v>0.7465277777777779</v>
      </c>
      <c r="K6929" s="40">
        <v>0.78472222222222232</v>
      </c>
      <c r="L6929" s="40">
        <v>0.8715277777777779</v>
      </c>
      <c r="M6929" s="40">
        <v>0.90625000000000011</v>
      </c>
      <c r="N6929" s="40"/>
      <c r="O6929" s="40"/>
      <c r="P6929" s="40"/>
      <c r="Q6929" s="40"/>
      <c r="R6929" s="68"/>
      <c r="S6929" s="69"/>
      <c r="T6929" s="14"/>
      <c r="U6929" s="20"/>
      <c r="V6929" s="1"/>
      <c r="W6929" s="1"/>
      <c r="X6929" s="1"/>
      <c r="Y6929" s="1"/>
      <c r="Z6929" s="13"/>
    </row>
    <row r="6930" spans="1:26" s="751" customFormat="1" ht="24" customHeight="1" x14ac:dyDescent="0.15">
      <c r="A6930" s="728">
        <v>4</v>
      </c>
      <c r="B6930" s="40">
        <v>0.29166666666666669</v>
      </c>
      <c r="C6930" s="43">
        <v>0.32986111111111116</v>
      </c>
      <c r="D6930" s="40">
        <v>0.40972222222222227</v>
      </c>
      <c r="E6930" s="40">
        <v>0.44791666666666674</v>
      </c>
      <c r="F6930" s="40">
        <v>0.53472222222222232</v>
      </c>
      <c r="G6930" s="40">
        <v>0.57291666666666674</v>
      </c>
      <c r="H6930" s="40">
        <v>0.65972222222222232</v>
      </c>
      <c r="I6930" s="40">
        <v>0.69791666666666674</v>
      </c>
      <c r="J6930" s="40">
        <v>0.7777777777777779</v>
      </c>
      <c r="K6930" s="40">
        <v>0.81597222222222232</v>
      </c>
      <c r="L6930" s="40">
        <v>0.9027777777777779</v>
      </c>
      <c r="M6930" s="40">
        <v>0.9340277777777779</v>
      </c>
      <c r="N6930" s="40"/>
      <c r="O6930" s="40"/>
      <c r="P6930" s="40"/>
      <c r="Q6930" s="40"/>
      <c r="R6930" s="68"/>
      <c r="S6930" s="69"/>
      <c r="T6930" s="14"/>
      <c r="U6930" s="20"/>
      <c r="V6930" s="390">
        <f>N6929-N6928</f>
        <v>0</v>
      </c>
      <c r="W6930" s="390">
        <f>O6927-M6931</f>
        <v>0</v>
      </c>
      <c r="X6930" s="1"/>
      <c r="Y6930" s="1"/>
      <c r="Z6930" s="13"/>
    </row>
    <row r="6931" spans="1:26" s="751" customFormat="1" ht="24" customHeight="1" x14ac:dyDescent="0.15">
      <c r="A6931" s="728">
        <v>5</v>
      </c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40"/>
      <c r="O6931" s="40"/>
      <c r="P6931" s="40"/>
      <c r="Q6931" s="40"/>
      <c r="R6931" s="68"/>
      <c r="S6931" s="69"/>
      <c r="T6931" s="14"/>
      <c r="U6931" s="20"/>
      <c r="V6931" s="390">
        <f>N6930-N6929</f>
        <v>0</v>
      </c>
      <c r="W6931" s="390">
        <f>O6928-O6927</f>
        <v>0</v>
      </c>
      <c r="X6931" s="1"/>
      <c r="Y6931" s="1"/>
      <c r="Z6931" s="13"/>
    </row>
    <row r="6932" spans="1:26" s="751" customFormat="1" ht="24" customHeight="1" x14ac:dyDescent="0.15">
      <c r="A6932" s="728">
        <v>6</v>
      </c>
      <c r="B6932" s="52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40"/>
      <c r="O6932" s="40"/>
      <c r="P6932" s="40"/>
      <c r="Q6932" s="40"/>
      <c r="R6932" s="68"/>
      <c r="S6932" s="69"/>
      <c r="T6932" s="14"/>
      <c r="U6932" s="20"/>
      <c r="V6932" s="390">
        <f>N6931-N6930</f>
        <v>0</v>
      </c>
      <c r="W6932" s="390">
        <f>O6929-O6928</f>
        <v>0</v>
      </c>
      <c r="X6932" s="1"/>
      <c r="Y6932" s="1"/>
      <c r="Z6932" s="385"/>
    </row>
    <row r="6933" spans="1:26" s="751" customFormat="1" ht="24" customHeight="1" x14ac:dyDescent="0.15">
      <c r="A6933" s="728">
        <v>7</v>
      </c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40"/>
      <c r="O6933" s="40"/>
      <c r="P6933" s="40"/>
      <c r="Q6933" s="40"/>
      <c r="R6933" s="68"/>
      <c r="S6933" s="69"/>
      <c r="T6933" s="14"/>
      <c r="U6933" s="20"/>
      <c r="V6933" s="1"/>
      <c r="W6933" s="390"/>
      <c r="X6933" s="1"/>
      <c r="Y6933" s="1"/>
      <c r="Z6933" s="1"/>
    </row>
    <row r="6934" spans="1:26" s="751" customFormat="1" ht="24" customHeight="1" x14ac:dyDescent="0.15">
      <c r="A6934" s="728">
        <v>8</v>
      </c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40"/>
      <c r="O6934" s="40"/>
      <c r="P6934" s="40"/>
      <c r="Q6934" s="40"/>
      <c r="R6934" s="68"/>
      <c r="S6934" s="69"/>
      <c r="T6934" s="14"/>
      <c r="U6934" s="20"/>
      <c r="V6934" s="1"/>
      <c r="W6934" s="1"/>
      <c r="X6934" s="1"/>
      <c r="Y6934" s="1"/>
      <c r="Z6934" s="13"/>
    </row>
    <row r="6935" spans="1:26" s="751" customFormat="1" ht="24" customHeight="1" x14ac:dyDescent="0.15">
      <c r="A6935" s="728">
        <v>9</v>
      </c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40"/>
      <c r="O6935" s="40"/>
      <c r="P6935" s="40"/>
      <c r="Q6935" s="40"/>
      <c r="R6935" s="68"/>
      <c r="S6935" s="69"/>
      <c r="T6935" s="14"/>
      <c r="U6935" s="20"/>
      <c r="V6935" s="1"/>
      <c r="W6935" s="1"/>
      <c r="X6935" s="1"/>
      <c r="Y6935" s="1"/>
      <c r="Z6935" s="13"/>
    </row>
    <row r="6936" spans="1:26" s="751" customFormat="1" ht="24" customHeight="1" x14ac:dyDescent="0.15">
      <c r="A6936" s="728">
        <v>10</v>
      </c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40"/>
      <c r="O6936" s="40"/>
      <c r="P6936" s="40"/>
      <c r="Q6936" s="40"/>
      <c r="R6936" s="68"/>
      <c r="S6936" s="69"/>
      <c r="T6936" s="14"/>
      <c r="U6936" s="20"/>
      <c r="V6936" s="1"/>
      <c r="W6936" s="1"/>
      <c r="X6936" s="1"/>
      <c r="Y6936" s="1"/>
      <c r="Z6936" s="13"/>
    </row>
    <row r="6937" spans="1:26" s="751" customFormat="1" ht="24" customHeight="1" x14ac:dyDescent="0.15">
      <c r="A6937" s="728">
        <v>11</v>
      </c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40"/>
      <c r="O6937" s="40"/>
      <c r="P6937" s="40"/>
      <c r="Q6937" s="40"/>
      <c r="R6937" s="68"/>
      <c r="S6937" s="69"/>
      <c r="T6937" s="14"/>
      <c r="U6937" s="20"/>
      <c r="V6937" s="1"/>
      <c r="W6937" s="1"/>
      <c r="X6937" s="1"/>
      <c r="Y6937" s="1"/>
      <c r="Z6937" s="13"/>
    </row>
    <row r="6938" spans="1:26" s="751" customFormat="1" ht="24" customHeight="1" x14ac:dyDescent="0.15">
      <c r="A6938" s="728">
        <v>12</v>
      </c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40"/>
      <c r="O6938" s="40"/>
      <c r="P6938" s="40"/>
      <c r="Q6938" s="40"/>
      <c r="R6938" s="68"/>
      <c r="S6938" s="69"/>
      <c r="T6938" s="14"/>
      <c r="U6938" s="20"/>
      <c r="V6938" s="1"/>
      <c r="W6938" s="1"/>
      <c r="X6938" s="1"/>
      <c r="Y6938" s="1"/>
      <c r="Z6938" s="13"/>
    </row>
    <row r="6939" spans="1:26" s="751" customFormat="1" ht="24" customHeight="1" x14ac:dyDescent="0.15">
      <c r="A6939" s="728">
        <v>13</v>
      </c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40"/>
      <c r="O6939" s="40"/>
      <c r="P6939" s="40"/>
      <c r="Q6939" s="40"/>
      <c r="R6939" s="68"/>
      <c r="S6939" s="69"/>
      <c r="T6939" s="14"/>
      <c r="U6939" s="20"/>
      <c r="V6939" s="1"/>
      <c r="W6939" s="1"/>
      <c r="X6939" s="1"/>
      <c r="Y6939" s="1"/>
      <c r="Z6939" s="13"/>
    </row>
    <row r="6940" spans="1:26" s="751" customFormat="1" ht="24" customHeight="1" x14ac:dyDescent="0.15">
      <c r="A6940" s="728">
        <v>14</v>
      </c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40"/>
      <c r="O6940" s="40"/>
      <c r="P6940" s="40"/>
      <c r="Q6940" s="40"/>
      <c r="R6940" s="68"/>
      <c r="S6940" s="69"/>
      <c r="T6940" s="14"/>
      <c r="U6940" s="20"/>
      <c r="V6940" s="1"/>
      <c r="W6940" s="1"/>
      <c r="X6940" s="1"/>
      <c r="Y6940" s="1"/>
      <c r="Z6940" s="13"/>
    </row>
    <row r="6941" spans="1:26" s="751" customFormat="1" ht="24" customHeight="1" x14ac:dyDescent="0.15">
      <c r="A6941" s="728">
        <v>15</v>
      </c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40"/>
      <c r="O6941" s="40"/>
      <c r="P6941" s="40"/>
      <c r="Q6941" s="40"/>
      <c r="R6941" s="68"/>
      <c r="S6941" s="69"/>
      <c r="T6941" s="14"/>
      <c r="U6941" s="20"/>
      <c r="V6941" s="1"/>
      <c r="W6941" s="1"/>
      <c r="X6941" s="1"/>
      <c r="Y6941" s="1"/>
      <c r="Z6941" s="13"/>
    </row>
    <row r="6942" spans="1:26" s="751" customFormat="1" ht="24" customHeight="1" x14ac:dyDescent="0.15">
      <c r="A6942" s="728">
        <v>16</v>
      </c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40"/>
      <c r="O6942" s="40"/>
      <c r="P6942" s="40"/>
      <c r="Q6942" s="40"/>
      <c r="R6942" s="68"/>
      <c r="S6942" s="69"/>
      <c r="T6942" s="14"/>
      <c r="U6942" s="20"/>
      <c r="V6942" s="1"/>
      <c r="W6942" s="1"/>
      <c r="X6942" s="1"/>
      <c r="Y6942" s="1"/>
      <c r="Z6942" s="13"/>
    </row>
    <row r="6943" spans="1:26" s="751" customFormat="1" ht="24" customHeight="1" x14ac:dyDescent="0.15">
      <c r="A6943" s="728">
        <v>17</v>
      </c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40"/>
      <c r="O6943" s="40"/>
      <c r="P6943" s="40"/>
      <c r="Q6943" s="40"/>
      <c r="R6943" s="68"/>
      <c r="S6943" s="69"/>
      <c r="T6943" s="14"/>
      <c r="U6943" s="20"/>
      <c r="V6943" s="1"/>
      <c r="W6943" s="1"/>
      <c r="X6943" s="1"/>
      <c r="Y6943" s="1"/>
      <c r="Z6943" s="13"/>
    </row>
    <row r="6944" spans="1:26" s="751" customFormat="1" ht="24" customHeight="1" x14ac:dyDescent="0.15">
      <c r="A6944" s="728">
        <v>18</v>
      </c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40"/>
      <c r="O6944" s="40"/>
      <c r="P6944" s="40"/>
      <c r="Q6944" s="40"/>
      <c r="R6944" s="68"/>
      <c r="S6944" s="69"/>
      <c r="T6944" s="14"/>
      <c r="U6944" s="20"/>
      <c r="V6944" s="1"/>
      <c r="W6944" s="1"/>
      <c r="X6944" s="1"/>
      <c r="Y6944" s="1"/>
      <c r="Z6944" s="13"/>
    </row>
    <row r="6945" spans="1:26" s="751" customFormat="1" ht="24" customHeight="1" x14ac:dyDescent="0.15">
      <c r="A6945" s="728">
        <v>19</v>
      </c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40"/>
      <c r="O6945" s="40"/>
      <c r="P6945" s="40"/>
      <c r="Q6945" s="40"/>
      <c r="R6945" s="68"/>
      <c r="S6945" s="69"/>
      <c r="T6945" s="14"/>
      <c r="U6945" s="20"/>
      <c r="V6945" s="1"/>
      <c r="W6945" s="1"/>
      <c r="X6945" s="1"/>
      <c r="Y6945" s="1"/>
      <c r="Z6945" s="13"/>
    </row>
    <row r="6946" spans="1:26" s="751" customFormat="1" ht="24" customHeight="1" x14ac:dyDescent="0.15">
      <c r="A6946" s="728">
        <v>20</v>
      </c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40"/>
      <c r="O6946" s="40"/>
      <c r="P6946" s="40"/>
      <c r="Q6946" s="40"/>
      <c r="R6946" s="10"/>
      <c r="S6946" s="69"/>
      <c r="T6946" s="14"/>
      <c r="U6946" s="20"/>
      <c r="V6946" s="1"/>
      <c r="W6946" s="1"/>
      <c r="X6946" s="1"/>
      <c r="Y6946" s="1"/>
      <c r="Z6946" s="13"/>
    </row>
    <row r="6947" spans="1:26" s="751" customFormat="1" ht="24" customHeight="1" x14ac:dyDescent="0.15">
      <c r="A6947" s="728">
        <v>21</v>
      </c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9"/>
      <c r="S6947" s="4"/>
      <c r="T6947" s="14"/>
      <c r="U6947" s="20"/>
      <c r="V6947" s="1"/>
      <c r="W6947" s="1"/>
      <c r="X6947" s="1"/>
      <c r="Y6947" s="1"/>
      <c r="Z6947" s="13"/>
    </row>
    <row r="6948" spans="1:26" s="751" customFormat="1" ht="24" customHeight="1" x14ac:dyDescent="0.15">
      <c r="A6948" s="728">
        <v>22</v>
      </c>
      <c r="B6948" s="4"/>
      <c r="C6948" s="4"/>
      <c r="D6948" s="4"/>
      <c r="E6948" s="4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14"/>
      <c r="U6948" s="20"/>
      <c r="V6948" s="1"/>
      <c r="W6948" s="1"/>
      <c r="X6948" s="1"/>
      <c r="Y6948" s="1"/>
      <c r="Z6948" s="13"/>
    </row>
    <row r="6949" spans="1:26" s="751" customFormat="1" ht="24" customHeight="1" x14ac:dyDescent="0.15">
      <c r="A6949" s="728">
        <v>23</v>
      </c>
      <c r="B6949" s="4"/>
      <c r="C6949" s="4"/>
      <c r="D6949" s="4"/>
      <c r="E6949" s="4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14"/>
      <c r="U6949" s="20"/>
      <c r="V6949" s="1"/>
      <c r="W6949" s="1"/>
      <c r="X6949" s="1"/>
      <c r="Y6949" s="1"/>
      <c r="Z6949" s="13"/>
    </row>
    <row r="6950" spans="1:26" s="751" customFormat="1" ht="24" customHeight="1" x14ac:dyDescent="0.15">
      <c r="A6950" s="728">
        <v>24</v>
      </c>
      <c r="B6950" s="4"/>
      <c r="C6950" s="4"/>
      <c r="D6950" s="4"/>
      <c r="E6950" s="4"/>
      <c r="F6950" s="4"/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14"/>
      <c r="U6950" s="20"/>
      <c r="V6950" s="1"/>
      <c r="W6950" s="1"/>
      <c r="X6950" s="1"/>
      <c r="Y6950" s="1"/>
      <c r="Z6950" s="13"/>
    </row>
    <row r="6951" spans="1:26" s="751" customFormat="1" ht="24" customHeight="1" x14ac:dyDescent="0.15">
      <c r="A6951" s="728">
        <v>25</v>
      </c>
      <c r="B6951" s="4"/>
      <c r="C6951" s="4"/>
      <c r="D6951" s="4"/>
      <c r="E6951" s="4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14"/>
      <c r="U6951" s="20"/>
      <c r="V6951" s="1"/>
      <c r="W6951" s="1"/>
      <c r="X6951" s="1"/>
      <c r="Y6951" s="1"/>
      <c r="Z6951" s="13"/>
    </row>
    <row r="6952" spans="1:26" s="751" customFormat="1" ht="24" customHeight="1" x14ac:dyDescent="0.15">
      <c r="A6952" s="728">
        <v>26</v>
      </c>
      <c r="B6952" s="4"/>
      <c r="C6952" s="4"/>
      <c r="D6952" s="4"/>
      <c r="E6952" s="4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14"/>
      <c r="U6952" s="20"/>
      <c r="V6952" s="1"/>
      <c r="W6952" s="1"/>
      <c r="X6952" s="1"/>
      <c r="Y6952" s="1"/>
      <c r="Z6952" s="13"/>
    </row>
    <row r="6953" spans="1:26" s="751" customFormat="1" ht="24" customHeight="1" x14ac:dyDescent="0.15">
      <c r="A6953" s="728">
        <v>27</v>
      </c>
      <c r="B6953" s="4"/>
      <c r="C6953" s="4"/>
      <c r="D6953" s="4"/>
      <c r="E6953" s="4"/>
      <c r="F6953" s="4"/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14"/>
      <c r="U6953" s="20"/>
      <c r="V6953" s="1"/>
      <c r="W6953" s="1"/>
      <c r="X6953" s="1"/>
      <c r="Y6953" s="1"/>
      <c r="Z6953" s="13"/>
    </row>
    <row r="6954" spans="1:26" s="751" customFormat="1" ht="24" customHeight="1" x14ac:dyDescent="0.15">
      <c r="A6954" s="728">
        <v>28</v>
      </c>
      <c r="B6954" s="4"/>
      <c r="C6954" s="4"/>
      <c r="D6954" s="4"/>
      <c r="E6954" s="4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14"/>
      <c r="U6954" s="20"/>
      <c r="V6954" s="1"/>
      <c r="W6954" s="1"/>
      <c r="X6954" s="1"/>
      <c r="Y6954" s="1"/>
      <c r="Z6954" s="13"/>
    </row>
    <row r="6955" spans="1:26" s="751" customFormat="1" ht="24" customHeight="1" x14ac:dyDescent="0.15">
      <c r="A6955" s="728">
        <v>29</v>
      </c>
      <c r="B6955" s="4"/>
      <c r="C6955" s="4"/>
      <c r="D6955" s="4"/>
      <c r="E6955" s="4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14"/>
      <c r="U6955" s="20"/>
      <c r="V6955" s="1"/>
      <c r="W6955" s="1"/>
      <c r="X6955" s="1"/>
      <c r="Y6955" s="1"/>
      <c r="Z6955" s="13"/>
    </row>
    <row r="6956" spans="1:26" s="751" customFormat="1" ht="24" customHeight="1" x14ac:dyDescent="0.15">
      <c r="A6956" s="728">
        <v>30</v>
      </c>
      <c r="B6956" s="4"/>
      <c r="C6956" s="4"/>
      <c r="D6956" s="4"/>
      <c r="E6956" s="4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14"/>
      <c r="U6956" s="20"/>
      <c r="V6956" s="1"/>
      <c r="W6956" s="1"/>
      <c r="X6956" s="1"/>
      <c r="Y6956" s="1"/>
      <c r="Z6956" s="13"/>
    </row>
    <row r="6957" spans="1:26" s="751" customFormat="1" ht="24" customHeight="1" x14ac:dyDescent="0.15">
      <c r="A6957" s="728">
        <v>31</v>
      </c>
      <c r="B6957" s="45"/>
      <c r="C6957" s="45"/>
      <c r="D6957" s="45"/>
      <c r="E6957" s="45"/>
      <c r="F6957" s="45"/>
      <c r="G6957" s="45"/>
      <c r="H6957" s="45"/>
      <c r="I6957" s="45"/>
      <c r="J6957" s="45"/>
      <c r="K6957" s="45"/>
      <c r="L6957" s="45"/>
      <c r="M6957" s="45"/>
      <c r="N6957" s="45"/>
      <c r="O6957" s="45"/>
      <c r="P6957" s="45"/>
      <c r="Q6957" s="45"/>
      <c r="R6957" s="45"/>
      <c r="S6957" s="45"/>
      <c r="T6957" s="46"/>
      <c r="U6957" s="47"/>
      <c r="V6957" s="1"/>
      <c r="W6957" s="1"/>
      <c r="X6957" s="1"/>
      <c r="Y6957" s="1"/>
      <c r="Z6957" s="13"/>
    </row>
    <row r="6958" spans="1:26" s="751" customFormat="1" ht="24" customHeight="1" x14ac:dyDescent="0.15">
      <c r="A6958" s="728">
        <v>32</v>
      </c>
      <c r="B6958" s="45"/>
      <c r="C6958" s="45"/>
      <c r="D6958" s="45"/>
      <c r="E6958" s="45"/>
      <c r="F6958" s="45"/>
      <c r="G6958" s="45"/>
      <c r="H6958" s="45"/>
      <c r="I6958" s="45"/>
      <c r="J6958" s="45"/>
      <c r="K6958" s="45"/>
      <c r="L6958" s="45"/>
      <c r="M6958" s="45"/>
      <c r="N6958" s="45"/>
      <c r="O6958" s="45"/>
      <c r="P6958" s="45"/>
      <c r="Q6958" s="45"/>
      <c r="R6958" s="45"/>
      <c r="S6958" s="45"/>
      <c r="T6958" s="46"/>
      <c r="U6958" s="47"/>
      <c r="V6958" s="1"/>
      <c r="W6958" s="1"/>
      <c r="X6958" s="1"/>
      <c r="Y6958" s="1"/>
      <c r="Z6958" s="13"/>
    </row>
    <row r="6959" spans="1:26" s="751" customFormat="1" ht="24" customHeight="1" thickBot="1" x14ac:dyDescent="0.2">
      <c r="A6959" s="48">
        <v>33</v>
      </c>
      <c r="B6959" s="12"/>
      <c r="C6959" s="12"/>
      <c r="D6959" s="12"/>
      <c r="E6959" s="12"/>
      <c r="F6959" s="12"/>
      <c r="G6959" s="12"/>
      <c r="H6959" s="12"/>
      <c r="I6959" s="12"/>
      <c r="J6959" s="12"/>
      <c r="K6959" s="12"/>
      <c r="L6959" s="12"/>
      <c r="M6959" s="12"/>
      <c r="N6959" s="12"/>
      <c r="O6959" s="12"/>
      <c r="P6959" s="12"/>
      <c r="Q6959" s="12"/>
      <c r="R6959" s="12"/>
      <c r="S6959" s="12"/>
      <c r="T6959" s="31"/>
      <c r="U6959" s="32"/>
      <c r="V6959" s="1"/>
      <c r="W6959" s="1"/>
      <c r="X6959" s="1"/>
      <c r="Y6959" s="1"/>
      <c r="Z6959" s="13"/>
    </row>
    <row r="6960" spans="1:26" s="751" customFormat="1" ht="20.100000000000001" customHeight="1" thickBot="1" x14ac:dyDescent="0.2">
      <c r="A6960" s="1522" t="s">
        <v>1017</v>
      </c>
      <c r="B6960" s="1523"/>
      <c r="C6960" s="1564" t="s">
        <v>1019</v>
      </c>
      <c r="D6960" s="1564"/>
      <c r="E6960" s="1564"/>
      <c r="F6960" s="1565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467"/>
      <c r="U6960" s="467"/>
      <c r="V6960" s="1"/>
      <c r="W6960" s="1"/>
      <c r="X6960" s="1"/>
      <c r="Y6960" s="1"/>
      <c r="Z6960" s="13"/>
    </row>
    <row r="6961" spans="1:28" ht="33" customHeight="1" thickBot="1" x14ac:dyDescent="0.2">
      <c r="A6961" s="1786" t="s">
        <v>68</v>
      </c>
      <c r="B6961" s="1787"/>
      <c r="C6961" s="1787"/>
      <c r="D6961" s="1787"/>
      <c r="E6961" s="1788"/>
      <c r="F6961" s="1" t="s">
        <v>1766</v>
      </c>
      <c r="G6961" s="304"/>
      <c r="H6961" s="1779" t="s">
        <v>1554</v>
      </c>
      <c r="I6961" s="1780"/>
      <c r="J6961" s="1780"/>
      <c r="K6961" s="305" t="s">
        <v>9</v>
      </c>
      <c r="L6961" s="1789" t="s">
        <v>69</v>
      </c>
      <c r="M6961" s="1789"/>
      <c r="N6961" s="1790"/>
      <c r="O6961" s="304"/>
      <c r="P6961" s="306"/>
      <c r="Q6961" s="306"/>
      <c r="R6961" s="306"/>
      <c r="S6961" s="304"/>
      <c r="T6961" s="1524" t="s">
        <v>11</v>
      </c>
      <c r="U6961" s="1525"/>
      <c r="V6961" s="34">
        <f>V6963/V6968</f>
        <v>1.8956456456456456E-2</v>
      </c>
      <c r="W6961" s="34">
        <f>W6963/W6968</f>
        <v>1.8956456456456456E-2</v>
      </c>
      <c r="X6961" s="678">
        <f>AVERAGE(V6961,W6961)</f>
        <v>1.8956456456456456E-2</v>
      </c>
      <c r="Y6961" s="637" t="s">
        <v>136</v>
      </c>
      <c r="Z6961" s="679">
        <f>ROUND(X6961*1440,0)/1440</f>
        <v>1.8749999999999999E-2</v>
      </c>
      <c r="AA6961" s="751"/>
      <c r="AB6961" s="751"/>
    </row>
    <row r="6962" spans="1:28" ht="12.75" thickBot="1" x14ac:dyDescent="0.2">
      <c r="A6962" s="304"/>
      <c r="B6962" s="304"/>
      <c r="C6962" s="304"/>
      <c r="D6962" s="304"/>
      <c r="E6962" s="304"/>
      <c r="F6962" s="304"/>
      <c r="G6962" s="304"/>
      <c r="H6962" s="304"/>
      <c r="I6962" s="304"/>
      <c r="J6962" s="304"/>
      <c r="K6962" s="304"/>
      <c r="L6962" s="304"/>
      <c r="M6962" s="304"/>
      <c r="N6962" s="304"/>
      <c r="O6962" s="304"/>
      <c r="P6962" s="304"/>
      <c r="Q6962" s="304"/>
      <c r="R6962" s="304"/>
      <c r="S6962" s="304"/>
      <c r="T6962" s="304"/>
      <c r="U6962" s="304"/>
      <c r="V6962" s="34">
        <f>B6970</f>
        <v>0.2361111111111111</v>
      </c>
      <c r="W6962" s="34">
        <f>C6967</f>
        <v>0.23611111111111113</v>
      </c>
      <c r="X6962" s="751"/>
      <c r="Y6962" s="751"/>
      <c r="Z6962" s="104"/>
      <c r="AA6962" s="751"/>
      <c r="AB6962" s="751"/>
    </row>
    <row r="6963" spans="1:28" ht="23.45" customHeight="1" thickBot="1" x14ac:dyDescent="0.2">
      <c r="A6963" s="1777" t="s">
        <v>12</v>
      </c>
      <c r="B6963" s="1778"/>
      <c r="C6963" s="1548" t="s">
        <v>1555</v>
      </c>
      <c r="D6963" s="1549"/>
      <c r="E6963" s="1549"/>
      <c r="F6963" s="1549"/>
      <c r="G6963" s="1549"/>
      <c r="H6963" s="1549"/>
      <c r="I6963" s="1549"/>
      <c r="J6963" s="1550"/>
      <c r="K6963" s="304"/>
      <c r="L6963" s="304"/>
      <c r="M6963" s="304"/>
      <c r="N6963" s="1463" t="s">
        <v>1553</v>
      </c>
      <c r="O6963" s="1464"/>
      <c r="P6963" s="1503">
        <f>Z6961</f>
        <v>1.8749999999999999E-2</v>
      </c>
      <c r="Q6963" s="1504"/>
      <c r="R6963" s="304"/>
      <c r="S6963" s="308" t="s">
        <v>14</v>
      </c>
      <c r="T6963" s="1775">
        <v>5.347222222222222E-2</v>
      </c>
      <c r="U6963" s="1776"/>
      <c r="V6963" s="34">
        <f>V6964-V6962</f>
        <v>0.70138888888888884</v>
      </c>
      <c r="W6963" s="34">
        <f>W6964-W6962</f>
        <v>0.70138888888888884</v>
      </c>
      <c r="X6963" s="751"/>
      <c r="Y6963" s="751"/>
      <c r="Z6963" s="104"/>
      <c r="AA6963" s="751"/>
      <c r="AB6963" s="751"/>
    </row>
    <row r="6964" spans="1:28" ht="12.75" thickBot="1" x14ac:dyDescent="0.2">
      <c r="A6964" s="304"/>
      <c r="B6964" s="304"/>
      <c r="C6964" s="304"/>
      <c r="D6964" s="304"/>
      <c r="E6964" s="304"/>
      <c r="F6964" s="304"/>
      <c r="G6964" s="304"/>
      <c r="H6964" s="304"/>
      <c r="I6964" s="304"/>
      <c r="J6964" s="304"/>
      <c r="K6964" s="304"/>
      <c r="L6964" s="304"/>
      <c r="M6964" s="304"/>
      <c r="N6964" s="304"/>
      <c r="O6964" s="304"/>
      <c r="P6964" s="304"/>
      <c r="Q6964" s="304"/>
      <c r="R6964" s="304"/>
      <c r="S6964" s="304"/>
      <c r="T6964" s="304"/>
      <c r="U6964" s="304"/>
      <c r="V6964" s="34">
        <f>L6971</f>
        <v>0.9375</v>
      </c>
      <c r="W6964" s="34">
        <f>M6968</f>
        <v>0.9375</v>
      </c>
      <c r="X6964" s="751"/>
      <c r="Y6964" s="751"/>
      <c r="Z6964" s="104"/>
      <c r="AA6964" s="751"/>
      <c r="AB6964" s="751"/>
    </row>
    <row r="6965" spans="1:28" ht="23.45" customHeight="1" x14ac:dyDescent="0.15">
      <c r="A6965" s="1794" t="s">
        <v>15</v>
      </c>
      <c r="B6965" s="1774">
        <v>1</v>
      </c>
      <c r="C6965" s="1774"/>
      <c r="D6965" s="1774">
        <v>2</v>
      </c>
      <c r="E6965" s="1774"/>
      <c r="F6965" s="1774">
        <v>3</v>
      </c>
      <c r="G6965" s="1774"/>
      <c r="H6965" s="1774">
        <v>4</v>
      </c>
      <c r="I6965" s="1774"/>
      <c r="J6965" s="1774">
        <v>5</v>
      </c>
      <c r="K6965" s="1774"/>
      <c r="L6965" s="1774">
        <v>6</v>
      </c>
      <c r="M6965" s="1774"/>
      <c r="N6965" s="1774">
        <v>7</v>
      </c>
      <c r="O6965" s="1774"/>
      <c r="P6965" s="1774">
        <v>8</v>
      </c>
      <c r="Q6965" s="1774"/>
      <c r="R6965" s="1774">
        <v>9</v>
      </c>
      <c r="S6965" s="1774"/>
      <c r="T6965" s="1774">
        <v>10</v>
      </c>
      <c r="U6965" s="1796"/>
      <c r="V6965" s="534"/>
      <c r="W6965" s="534"/>
      <c r="X6965" s="751"/>
      <c r="Y6965" s="751"/>
      <c r="Z6965" s="104"/>
      <c r="AA6965" s="751"/>
      <c r="AB6965" s="751"/>
    </row>
    <row r="6966" spans="1:28" ht="23.45" customHeight="1" x14ac:dyDescent="0.15">
      <c r="A6966" s="1795"/>
      <c r="B6966" s="309" t="s">
        <v>197</v>
      </c>
      <c r="C6966" s="310" t="s">
        <v>71</v>
      </c>
      <c r="D6966" s="309" t="s">
        <v>197</v>
      </c>
      <c r="E6966" s="310" t="s">
        <v>71</v>
      </c>
      <c r="F6966" s="309" t="s">
        <v>197</v>
      </c>
      <c r="G6966" s="310" t="s">
        <v>71</v>
      </c>
      <c r="H6966" s="309" t="s">
        <v>197</v>
      </c>
      <c r="I6966" s="310" t="s">
        <v>71</v>
      </c>
      <c r="J6966" s="309" t="s">
        <v>197</v>
      </c>
      <c r="K6966" s="310" t="s">
        <v>71</v>
      </c>
      <c r="L6966" s="309" t="s">
        <v>197</v>
      </c>
      <c r="M6966" s="310" t="s">
        <v>71</v>
      </c>
      <c r="N6966" s="309" t="s">
        <v>197</v>
      </c>
      <c r="O6966" s="310" t="s">
        <v>71</v>
      </c>
      <c r="P6966" s="310"/>
      <c r="Q6966" s="310"/>
      <c r="R6966" s="310"/>
      <c r="S6966" s="310"/>
      <c r="T6966" s="310"/>
      <c r="U6966" s="311"/>
      <c r="V6966" s="534" t="s">
        <v>141</v>
      </c>
      <c r="W6966" s="516" t="s">
        <v>142</v>
      </c>
      <c r="X6966" s="751"/>
      <c r="Y6966" s="751"/>
      <c r="Z6966" s="104"/>
      <c r="AA6966" s="751"/>
      <c r="AB6966" s="751"/>
    </row>
    <row r="6967" spans="1:28" ht="23.45" customHeight="1" x14ac:dyDescent="0.15">
      <c r="A6967" s="24">
        <v>1</v>
      </c>
      <c r="B6967" s="312"/>
      <c r="C6967" s="312">
        <v>0.23611111111111113</v>
      </c>
      <c r="D6967" s="1036">
        <v>0.31527777777777771</v>
      </c>
      <c r="E6967" s="312">
        <v>0.36944444444444441</v>
      </c>
      <c r="F6967" s="312">
        <v>0.44027777777777766</v>
      </c>
      <c r="G6967" s="312">
        <v>0.49930555555555545</v>
      </c>
      <c r="H6967" s="312">
        <v>0.5756944444444444</v>
      </c>
      <c r="I6967" s="312">
        <v>0.64305555555555571</v>
      </c>
      <c r="J6967" s="312">
        <v>0.71111111111111136</v>
      </c>
      <c r="K6967" s="312">
        <v>0.76875000000000049</v>
      </c>
      <c r="L6967" s="312">
        <v>0.85555555555555607</v>
      </c>
      <c r="M6967" s="312">
        <v>0.91597222222222296</v>
      </c>
      <c r="N6967" s="15"/>
      <c r="O6967" s="15"/>
      <c r="P6967" s="15"/>
      <c r="Q6967" s="15"/>
      <c r="R6967" s="314"/>
      <c r="S6967" s="318"/>
      <c r="T6967" s="26"/>
      <c r="U6967" s="316"/>
      <c r="V6967" s="21">
        <f>COUNTA(B6967:U6999)</f>
        <v>74</v>
      </c>
      <c r="W6967" s="41">
        <f>V6967/7/2</f>
        <v>5.2857142857142856</v>
      </c>
      <c r="X6967" s="751"/>
      <c r="Y6967" s="751"/>
      <c r="Z6967" s="697"/>
      <c r="AA6967" s="751"/>
      <c r="AB6967" s="751"/>
    </row>
    <row r="6968" spans="1:28" ht="23.45" customHeight="1" x14ac:dyDescent="0.15">
      <c r="A6968" s="652" t="s">
        <v>198</v>
      </c>
      <c r="B6968" s="653"/>
      <c r="C6968" s="659">
        <v>0.25694444444444448</v>
      </c>
      <c r="D6968" s="313">
        <v>0.33194444444444438</v>
      </c>
      <c r="E6968" s="653">
        <v>0.38888888888888884</v>
      </c>
      <c r="F6968" s="653">
        <v>0.45972222222222209</v>
      </c>
      <c r="G6968" s="653">
        <v>0.51874999999999993</v>
      </c>
      <c r="H6968" s="653">
        <v>0.59444444444444444</v>
      </c>
      <c r="I6968" s="653">
        <v>0.66180555555555576</v>
      </c>
      <c r="J6968" s="653">
        <v>0.73402777777777806</v>
      </c>
      <c r="K6968" s="653">
        <v>0.79236111111111163</v>
      </c>
      <c r="L6968" s="653">
        <v>0.875694444444445</v>
      </c>
      <c r="M6968" s="653">
        <v>0.9375</v>
      </c>
      <c r="N6968" s="654"/>
      <c r="O6968" s="654"/>
      <c r="P6968" s="654"/>
      <c r="Q6968" s="654"/>
      <c r="R6968" s="655"/>
      <c r="S6968" s="656"/>
      <c r="T6968" s="657"/>
      <c r="U6968" s="658"/>
      <c r="V6968" s="23">
        <f>COUNTA(B6967:B6999,D6967:D6999,F6967:F6999,H6967:H6999,J6967:J6999,L6967:L6999,N6967:N6999,P6967:P6999,R6967:R6999,T6967:T6999)</f>
        <v>37</v>
      </c>
      <c r="W6968" s="23">
        <f>COUNTA(C6967:C6999,E6967:E6999,G6967:G6999,I6967:I6999,K6967:K6999,M6967:M6999,O6967:O6999,Q6967:Q6999,S6967:S6999,U6967:U6999)</f>
        <v>37</v>
      </c>
      <c r="X6968" s="751"/>
      <c r="Y6968" s="751">
        <f>(V6968+W6968)/2</f>
        <v>37</v>
      </c>
      <c r="Z6968" s="697"/>
      <c r="AA6968" s="751"/>
      <c r="AB6968" s="751"/>
    </row>
    <row r="6969" spans="1:28" ht="23.45" customHeight="1" x14ac:dyDescent="0.15">
      <c r="A6969" s="652" t="s">
        <v>1556</v>
      </c>
      <c r="B6969" s="653"/>
      <c r="C6969" s="653">
        <v>0.27569444444444446</v>
      </c>
      <c r="D6969" s="1037">
        <v>0.34861111111111104</v>
      </c>
      <c r="E6969" s="653">
        <v>0.40763888888888883</v>
      </c>
      <c r="F6969" s="653">
        <v>0.47916666666666652</v>
      </c>
      <c r="G6969" s="653">
        <v>0.53819444444444442</v>
      </c>
      <c r="H6969" s="653">
        <v>0.61319444444444449</v>
      </c>
      <c r="I6969" s="1037">
        <v>0.67847222222222248</v>
      </c>
      <c r="J6969" s="653">
        <v>0.75694444444444475</v>
      </c>
      <c r="K6969" s="653">
        <v>0.81597222222222276</v>
      </c>
      <c r="L6969" s="653">
        <v>0.89583333333333393</v>
      </c>
      <c r="M6969" s="653"/>
      <c r="N6969" s="654"/>
      <c r="O6969" s="654"/>
      <c r="P6969" s="654"/>
      <c r="Q6969" s="654"/>
      <c r="R6969" s="655"/>
      <c r="S6969" s="656"/>
      <c r="T6969" s="657"/>
      <c r="U6969" s="658"/>
      <c r="V6969" s="534" t="s">
        <v>1557</v>
      </c>
      <c r="W6969" s="534" t="s">
        <v>1558</v>
      </c>
      <c r="X6969" s="751"/>
      <c r="Y6969" s="751" t="s">
        <v>1559</v>
      </c>
      <c r="Z6969" s="697"/>
      <c r="AA6969" s="751"/>
      <c r="AB6969" s="751"/>
    </row>
    <row r="6970" spans="1:28" ht="23.45" customHeight="1" x14ac:dyDescent="0.15">
      <c r="A6970" s="17">
        <v>4</v>
      </c>
      <c r="B6970" s="317">
        <v>0.2361111111111111</v>
      </c>
      <c r="C6970" s="317">
        <v>0.29444444444444445</v>
      </c>
      <c r="D6970" s="313">
        <v>0.3652777777777777</v>
      </c>
      <c r="E6970" s="312">
        <v>0.42569444444444438</v>
      </c>
      <c r="F6970" s="312">
        <v>0.49861111111111095</v>
      </c>
      <c r="G6970" s="312">
        <v>0.55763888888888891</v>
      </c>
      <c r="H6970" s="312">
        <v>0.63194444444444453</v>
      </c>
      <c r="I6970" s="313">
        <v>0.69513888888888919</v>
      </c>
      <c r="J6970" s="312">
        <v>0.77916666666666701</v>
      </c>
      <c r="K6970" s="312">
        <v>0.83541666666666725</v>
      </c>
      <c r="L6970" s="312">
        <v>0.91597222222222285</v>
      </c>
      <c r="M6970" s="312"/>
      <c r="N6970" s="15"/>
      <c r="O6970" s="15"/>
      <c r="P6970" s="15"/>
      <c r="Q6970" s="15"/>
      <c r="R6970" s="314"/>
      <c r="S6970" s="315"/>
      <c r="T6970" s="26"/>
      <c r="U6970" s="316"/>
      <c r="V6970" s="517">
        <f>L6969-L6968</f>
        <v>2.0138888888888928E-2</v>
      </c>
      <c r="W6970" s="517">
        <f>K6973-K6972</f>
        <v>2.083333333333337E-2</v>
      </c>
      <c r="X6970" s="751"/>
      <c r="Y6970" s="751"/>
      <c r="Z6970" s="697"/>
      <c r="AA6970" s="751"/>
      <c r="AB6970" s="751"/>
    </row>
    <row r="6971" spans="1:28" ht="23.45" customHeight="1" x14ac:dyDescent="0.15">
      <c r="A6971" s="17">
        <v>5</v>
      </c>
      <c r="B6971" s="312">
        <v>0.25694444444444442</v>
      </c>
      <c r="C6971" s="317">
        <v>0.31388888888888888</v>
      </c>
      <c r="D6971" s="312">
        <v>0.38194444444444436</v>
      </c>
      <c r="E6971" s="312">
        <v>0.44374999999999992</v>
      </c>
      <c r="F6971" s="312">
        <v>0.51805555555555538</v>
      </c>
      <c r="G6971" s="312">
        <v>0.57847222222222228</v>
      </c>
      <c r="H6971" s="312">
        <v>0.65069444444444458</v>
      </c>
      <c r="I6971" s="313">
        <v>0.71180555555555591</v>
      </c>
      <c r="J6971" s="312">
        <v>0.79791666666666705</v>
      </c>
      <c r="K6971" s="312">
        <v>0.85486111111111174</v>
      </c>
      <c r="L6971" s="312">
        <v>0.9375</v>
      </c>
      <c r="M6971" s="312"/>
      <c r="N6971" s="15"/>
      <c r="O6971" s="15"/>
      <c r="P6971" s="15"/>
      <c r="Q6971" s="15"/>
      <c r="R6971" s="314"/>
      <c r="S6971" s="315"/>
      <c r="T6971" s="26"/>
      <c r="U6971" s="316"/>
      <c r="V6971" s="517">
        <f>L6970-L6969</f>
        <v>2.0138888888888928E-2</v>
      </c>
      <c r="W6971" s="517">
        <f>M6967-K6973</f>
        <v>2.083333333333337E-2</v>
      </c>
      <c r="X6971" s="751"/>
      <c r="Y6971" s="751"/>
      <c r="Z6971" s="697"/>
      <c r="AA6971" s="751"/>
      <c r="AB6971" s="751"/>
    </row>
    <row r="6972" spans="1:28" ht="23.45" customHeight="1" x14ac:dyDescent="0.15">
      <c r="A6972" s="17">
        <v>6</v>
      </c>
      <c r="B6972" s="317">
        <v>0.27777777777777773</v>
      </c>
      <c r="C6972" s="317">
        <v>0.33194444444444443</v>
      </c>
      <c r="D6972" s="312">
        <v>0.4013888888888888</v>
      </c>
      <c r="E6972" s="312">
        <v>0.46180555555555547</v>
      </c>
      <c r="F6972" s="312">
        <v>0.53749999999999987</v>
      </c>
      <c r="G6972" s="312">
        <v>0.59930555555555565</v>
      </c>
      <c r="H6972" s="312">
        <v>0.66944444444444462</v>
      </c>
      <c r="I6972" s="313">
        <v>0.72847222222222263</v>
      </c>
      <c r="J6972" s="312">
        <v>0.8166666666666671</v>
      </c>
      <c r="K6972" s="312">
        <v>0.87430555555555622</v>
      </c>
      <c r="L6972" s="312"/>
      <c r="M6972" s="312"/>
      <c r="N6972" s="15"/>
      <c r="O6972" s="15"/>
      <c r="P6972" s="15"/>
      <c r="Q6972" s="15"/>
      <c r="R6972" s="314"/>
      <c r="S6972" s="315"/>
      <c r="T6972" s="26"/>
      <c r="U6972" s="316"/>
      <c r="V6972" s="517">
        <f>L6971-L6970</f>
        <v>2.1527777777777146E-2</v>
      </c>
      <c r="W6972" s="517">
        <f>M6968-M6967</f>
        <v>2.1527777777777035E-2</v>
      </c>
      <c r="X6972" s="751"/>
      <c r="Y6972" s="751"/>
      <c r="Z6972" s="697"/>
      <c r="AA6972" s="751"/>
      <c r="AB6972" s="751"/>
    </row>
    <row r="6973" spans="1:28" ht="23.45" customHeight="1" x14ac:dyDescent="0.15">
      <c r="A6973" s="17">
        <v>7</v>
      </c>
      <c r="B6973" s="1011">
        <v>0.29861111111111105</v>
      </c>
      <c r="C6973" s="317">
        <v>0.35</v>
      </c>
      <c r="D6973" s="312">
        <v>0.42083333333333323</v>
      </c>
      <c r="E6973" s="312">
        <v>0.47986111111111102</v>
      </c>
      <c r="F6973" s="312">
        <v>0.55694444444444435</v>
      </c>
      <c r="G6973" s="312">
        <v>0.62013888888888902</v>
      </c>
      <c r="H6973" s="312">
        <v>0.68819444444444466</v>
      </c>
      <c r="I6973" s="313">
        <v>0.74513888888888935</v>
      </c>
      <c r="J6973" s="312">
        <v>0.83541666666666714</v>
      </c>
      <c r="K6973" s="312">
        <v>0.89513888888888959</v>
      </c>
      <c r="L6973" s="312"/>
      <c r="M6973" s="312"/>
      <c r="N6973" s="15"/>
      <c r="O6973" s="15"/>
      <c r="P6973" s="15"/>
      <c r="Q6973" s="15"/>
      <c r="R6973" s="314"/>
      <c r="S6973" s="315"/>
      <c r="T6973" s="26"/>
      <c r="U6973" s="316"/>
      <c r="V6973" s="751"/>
      <c r="W6973" s="751"/>
      <c r="X6973" s="751"/>
      <c r="Y6973" s="751"/>
      <c r="Z6973" s="697"/>
      <c r="AA6973" s="751"/>
      <c r="AB6973" s="751"/>
    </row>
    <row r="6974" spans="1:28" ht="23.45" customHeight="1" x14ac:dyDescent="0.15">
      <c r="A6974" s="17">
        <v>8</v>
      </c>
      <c r="B6974" s="317"/>
      <c r="C6974" s="317"/>
      <c r="D6974" s="312"/>
      <c r="E6974" s="312"/>
      <c r="F6974" s="312"/>
      <c r="G6974" s="312"/>
      <c r="H6974" s="312"/>
      <c r="I6974" s="312"/>
      <c r="J6974" s="312"/>
      <c r="K6974" s="312"/>
      <c r="L6974" s="312"/>
      <c r="M6974" s="312"/>
      <c r="N6974" s="15"/>
      <c r="O6974" s="15"/>
      <c r="P6974" s="15"/>
      <c r="Q6974" s="15"/>
      <c r="R6974" s="314"/>
      <c r="S6974" s="315"/>
      <c r="T6974" s="26"/>
      <c r="U6974" s="316"/>
      <c r="V6974" s="751"/>
      <c r="W6974" s="751"/>
      <c r="X6974" s="751"/>
      <c r="Y6974" s="751"/>
      <c r="Z6974" s="697"/>
      <c r="AA6974" s="751"/>
      <c r="AB6974" s="751"/>
    </row>
    <row r="6975" spans="1:28" ht="23.45" customHeight="1" x14ac:dyDescent="0.15">
      <c r="A6975" s="17">
        <v>9</v>
      </c>
      <c r="B6975" s="317"/>
      <c r="C6975" s="317"/>
      <c r="D6975" s="312"/>
      <c r="E6975" s="312"/>
      <c r="F6975" s="312"/>
      <c r="G6975" s="312"/>
      <c r="H6975" s="312"/>
      <c r="I6975" s="312"/>
      <c r="J6975" s="312"/>
      <c r="K6975" s="312"/>
      <c r="L6975" s="312"/>
      <c r="M6975" s="312"/>
      <c r="N6975" s="15"/>
      <c r="O6975" s="15"/>
      <c r="P6975" s="15"/>
      <c r="Q6975" s="15"/>
      <c r="R6975" s="314"/>
      <c r="S6975" s="315"/>
      <c r="T6975" s="26"/>
      <c r="U6975" s="316"/>
      <c r="V6975" s="472"/>
      <c r="W6975" s="472"/>
      <c r="X6975" s="472"/>
      <c r="Y6975" s="471"/>
      <c r="Z6975" s="104"/>
      <c r="AA6975" s="751"/>
      <c r="AB6975" s="751"/>
    </row>
    <row r="6976" spans="1:28" ht="23.45" customHeight="1" x14ac:dyDescent="0.15">
      <c r="A6976" s="17">
        <v>10</v>
      </c>
      <c r="B6976" s="317"/>
      <c r="C6976" s="317"/>
      <c r="D6976" s="312"/>
      <c r="E6976" s="312"/>
      <c r="F6976" s="312"/>
      <c r="G6976" s="312"/>
      <c r="H6976" s="312"/>
      <c r="I6976" s="312"/>
      <c r="J6976" s="312"/>
      <c r="K6976" s="312"/>
      <c r="L6976" s="312"/>
      <c r="M6976" s="312"/>
      <c r="N6976" s="15"/>
      <c r="O6976" s="15"/>
      <c r="P6976" s="15"/>
      <c r="Q6976" s="15"/>
      <c r="R6976" s="314"/>
      <c r="S6976" s="315"/>
      <c r="T6976" s="26"/>
      <c r="U6976" s="316"/>
      <c r="V6976" s="472"/>
      <c r="W6976" s="472"/>
      <c r="X6976" s="472"/>
      <c r="Y6976" s="471"/>
      <c r="Z6976" s="104"/>
      <c r="AA6976" s="751"/>
      <c r="AB6976" s="751"/>
    </row>
    <row r="6977" spans="1:28" ht="23.45" customHeight="1" x14ac:dyDescent="0.15">
      <c r="A6977" s="17">
        <v>11</v>
      </c>
      <c r="B6977" s="312"/>
      <c r="C6977" s="317"/>
      <c r="D6977" s="312"/>
      <c r="E6977" s="312"/>
      <c r="F6977" s="312"/>
      <c r="G6977" s="312"/>
      <c r="H6977" s="312"/>
      <c r="I6977" s="312"/>
      <c r="J6977" s="312"/>
      <c r="K6977" s="312"/>
      <c r="L6977" s="312"/>
      <c r="M6977" s="312"/>
      <c r="N6977" s="15"/>
      <c r="O6977" s="15"/>
      <c r="P6977" s="15"/>
      <c r="Q6977" s="15"/>
      <c r="R6977" s="314"/>
      <c r="S6977" s="315"/>
      <c r="T6977" s="26"/>
      <c r="U6977" s="316"/>
      <c r="V6977" s="472"/>
      <c r="W6977" s="472"/>
      <c r="X6977" s="472"/>
      <c r="Y6977" s="471"/>
      <c r="Z6977" s="104"/>
      <c r="AA6977" s="751"/>
      <c r="AB6977" s="751"/>
    </row>
    <row r="6978" spans="1:28" ht="23.45" customHeight="1" x14ac:dyDescent="0.15">
      <c r="A6978" s="17">
        <v>12</v>
      </c>
      <c r="B6978" s="317"/>
      <c r="C6978" s="317"/>
      <c r="D6978" s="312"/>
      <c r="E6978" s="312"/>
      <c r="F6978" s="312"/>
      <c r="G6978" s="312"/>
      <c r="H6978" s="312"/>
      <c r="I6978" s="312"/>
      <c r="J6978" s="312"/>
      <c r="K6978" s="312"/>
      <c r="L6978" s="312"/>
      <c r="M6978" s="312"/>
      <c r="N6978" s="15"/>
      <c r="O6978" s="15"/>
      <c r="P6978" s="15"/>
      <c r="Q6978" s="15"/>
      <c r="R6978" s="314"/>
      <c r="S6978" s="315"/>
      <c r="T6978" s="26"/>
      <c r="U6978" s="316"/>
      <c r="V6978" s="472"/>
      <c r="W6978" s="472"/>
      <c r="X6978" s="472"/>
      <c r="Y6978" s="471"/>
      <c r="Z6978" s="104"/>
      <c r="AA6978" s="751"/>
      <c r="AB6978" s="751"/>
    </row>
    <row r="6979" spans="1:28" ht="23.45" customHeight="1" x14ac:dyDescent="0.15">
      <c r="A6979" s="17">
        <v>13</v>
      </c>
      <c r="B6979" s="312"/>
      <c r="C6979" s="317"/>
      <c r="D6979" s="312"/>
      <c r="E6979" s="312"/>
      <c r="F6979" s="312"/>
      <c r="G6979" s="312"/>
      <c r="H6979" s="312"/>
      <c r="I6979" s="312"/>
      <c r="J6979" s="312"/>
      <c r="K6979" s="312"/>
      <c r="L6979" s="312"/>
      <c r="M6979" s="312"/>
      <c r="N6979" s="15"/>
      <c r="O6979" s="15"/>
      <c r="P6979" s="15"/>
      <c r="Q6979" s="15"/>
      <c r="R6979" s="314"/>
      <c r="S6979" s="315"/>
      <c r="T6979" s="26"/>
      <c r="U6979" s="316"/>
      <c r="V6979" s="472"/>
      <c r="W6979" s="472"/>
      <c r="X6979" s="472"/>
      <c r="Y6979" s="471"/>
      <c r="Z6979" s="104"/>
      <c r="AA6979" s="751"/>
      <c r="AB6979" s="751"/>
    </row>
    <row r="6980" spans="1:28" ht="23.45" customHeight="1" x14ac:dyDescent="0.15">
      <c r="A6980" s="17">
        <v>14</v>
      </c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15"/>
      <c r="O6980" s="15"/>
      <c r="P6980" s="15"/>
      <c r="Q6980" s="15"/>
      <c r="R6980" s="314"/>
      <c r="S6980" s="318"/>
      <c r="T6980" s="26"/>
      <c r="U6980" s="316"/>
      <c r="V6980" s="472"/>
      <c r="W6980" s="472"/>
      <c r="X6980" s="472"/>
      <c r="Y6980" s="471"/>
      <c r="Z6980" s="104"/>
      <c r="AA6980" s="751"/>
      <c r="AB6980" s="751"/>
    </row>
    <row r="6981" spans="1:28" ht="23.45" customHeight="1" x14ac:dyDescent="0.15">
      <c r="A6981" s="17">
        <v>15</v>
      </c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15"/>
      <c r="O6981" s="15"/>
      <c r="P6981" s="15"/>
      <c r="Q6981" s="15"/>
      <c r="R6981" s="314"/>
      <c r="S6981" s="318"/>
      <c r="T6981" s="26"/>
      <c r="U6981" s="316"/>
      <c r="V6981" s="472"/>
      <c r="W6981" s="472"/>
      <c r="X6981" s="472"/>
      <c r="Y6981" s="471"/>
      <c r="Z6981" s="751"/>
      <c r="AA6981" s="751"/>
      <c r="AB6981" s="751"/>
    </row>
    <row r="6982" spans="1:28" ht="23.45" customHeight="1" x14ac:dyDescent="0.15">
      <c r="A6982" s="17">
        <v>16</v>
      </c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15"/>
      <c r="O6982" s="15"/>
      <c r="P6982" s="15"/>
      <c r="Q6982" s="15"/>
      <c r="R6982" s="314"/>
      <c r="S6982" s="315"/>
      <c r="T6982" s="26"/>
      <c r="U6982" s="316"/>
      <c r="V6982" s="472"/>
      <c r="W6982" s="472"/>
      <c r="X6982" s="472"/>
      <c r="Y6982" s="471"/>
      <c r="Z6982" s="104"/>
      <c r="AA6982" s="751"/>
      <c r="AB6982" s="751"/>
    </row>
    <row r="6983" spans="1:28" ht="23.45" customHeight="1" x14ac:dyDescent="0.15">
      <c r="A6983" s="17">
        <v>17</v>
      </c>
      <c r="B6983" s="110"/>
      <c r="C6983" s="110"/>
      <c r="D6983" s="110"/>
      <c r="E6983" s="110"/>
      <c r="F6983" s="110"/>
      <c r="G6983" s="110"/>
      <c r="H6983" s="110"/>
      <c r="I6983" s="110"/>
      <c r="J6983" s="110"/>
      <c r="K6983" s="110"/>
      <c r="L6983" s="110"/>
      <c r="M6983" s="110"/>
      <c r="N6983" s="110"/>
      <c r="O6983" s="110"/>
      <c r="P6983" s="110"/>
      <c r="Q6983" s="110"/>
      <c r="R6983" s="319"/>
      <c r="S6983" s="315"/>
      <c r="T6983" s="26"/>
      <c r="U6983" s="316"/>
      <c r="V6983" s="472"/>
      <c r="W6983" s="472"/>
      <c r="X6983" s="472"/>
      <c r="Y6983" s="471"/>
      <c r="Z6983" s="104"/>
      <c r="AA6983" s="751"/>
      <c r="AB6983" s="751"/>
    </row>
    <row r="6984" spans="1:28" ht="23.45" customHeight="1" x14ac:dyDescent="0.15">
      <c r="A6984" s="17">
        <v>18</v>
      </c>
      <c r="B6984" s="110"/>
      <c r="C6984" s="110"/>
      <c r="D6984" s="110"/>
      <c r="E6984" s="110"/>
      <c r="F6984" s="110"/>
      <c r="G6984" s="110"/>
      <c r="H6984" s="110"/>
      <c r="I6984" s="110"/>
      <c r="J6984" s="110"/>
      <c r="K6984" s="110"/>
      <c r="L6984" s="110"/>
      <c r="M6984" s="110"/>
      <c r="N6984" s="110"/>
      <c r="O6984" s="110"/>
      <c r="P6984" s="110"/>
      <c r="Q6984" s="110"/>
      <c r="R6984" s="319"/>
      <c r="S6984" s="315"/>
      <c r="T6984" s="26"/>
      <c r="U6984" s="316"/>
      <c r="V6984" s="472"/>
      <c r="W6984" s="472"/>
      <c r="X6984" s="472"/>
      <c r="Y6984" s="471"/>
      <c r="Z6984" s="104"/>
      <c r="AA6984" s="751"/>
      <c r="AB6984" s="751"/>
    </row>
    <row r="6985" spans="1:28" ht="23.45" customHeight="1" x14ac:dyDescent="0.15">
      <c r="A6985" s="24">
        <v>19</v>
      </c>
      <c r="B6985" s="110"/>
      <c r="C6985" s="110"/>
      <c r="D6985" s="110"/>
      <c r="E6985" s="110"/>
      <c r="F6985" s="110"/>
      <c r="G6985" s="110"/>
      <c r="H6985" s="110"/>
      <c r="I6985" s="110"/>
      <c r="J6985" s="110"/>
      <c r="K6985" s="110"/>
      <c r="L6985" s="110"/>
      <c r="M6985" s="110"/>
      <c r="N6985" s="110"/>
      <c r="O6985" s="110"/>
      <c r="P6985" s="110"/>
      <c r="Q6985" s="110"/>
      <c r="R6985" s="320"/>
      <c r="S6985" s="315"/>
      <c r="T6985" s="26"/>
      <c r="U6985" s="316"/>
      <c r="V6985" s="472"/>
      <c r="W6985" s="472"/>
      <c r="X6985" s="472"/>
      <c r="Y6985" s="471"/>
      <c r="Z6985" s="104"/>
      <c r="AA6985" s="751"/>
      <c r="AB6985" s="751"/>
    </row>
    <row r="6986" spans="1:28" ht="23.45" customHeight="1" x14ac:dyDescent="0.15">
      <c r="A6986" s="24">
        <v>20</v>
      </c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15"/>
      <c r="O6986" s="15"/>
      <c r="P6986" s="15"/>
      <c r="Q6986" s="15"/>
      <c r="R6986" s="310"/>
      <c r="S6986" s="26"/>
      <c r="T6986" s="26"/>
      <c r="U6986" s="316"/>
      <c r="V6986" s="472"/>
      <c r="W6986" s="472"/>
      <c r="X6986" s="472"/>
      <c r="Y6986" s="471"/>
      <c r="Z6986" s="104"/>
      <c r="AA6986" s="751"/>
      <c r="AB6986" s="751"/>
    </row>
    <row r="6987" spans="1:28" ht="23.45" customHeight="1" x14ac:dyDescent="0.15">
      <c r="A6987" s="24">
        <v>21</v>
      </c>
      <c r="B6987" s="26"/>
      <c r="C6987" s="26"/>
      <c r="D6987" s="26"/>
      <c r="E6987" s="26"/>
      <c r="F6987" s="26"/>
      <c r="G6987" s="26"/>
      <c r="H6987" s="26"/>
      <c r="I6987" s="26"/>
      <c r="J6987" s="26"/>
      <c r="K6987" s="26"/>
      <c r="L6987" s="26"/>
      <c r="M6987" s="26"/>
      <c r="N6987" s="26"/>
      <c r="O6987" s="26"/>
      <c r="P6987" s="26"/>
      <c r="Q6987" s="26"/>
      <c r="R6987" s="26"/>
      <c r="S6987" s="26"/>
      <c r="T6987" s="26"/>
      <c r="U6987" s="316"/>
      <c r="V6987" s="472"/>
      <c r="W6987" s="472"/>
      <c r="X6987" s="472"/>
      <c r="Y6987" s="471"/>
      <c r="Z6987" s="104"/>
      <c r="AA6987" s="751"/>
      <c r="AB6987" s="751"/>
    </row>
    <row r="6988" spans="1:28" ht="23.45" customHeight="1" x14ac:dyDescent="0.15">
      <c r="A6988" s="24">
        <v>22</v>
      </c>
      <c r="B6988" s="26"/>
      <c r="C6988" s="26"/>
      <c r="D6988" s="26"/>
      <c r="E6988" s="26"/>
      <c r="F6988" s="26"/>
      <c r="G6988" s="26"/>
      <c r="H6988" s="26"/>
      <c r="I6988" s="26"/>
      <c r="J6988" s="26"/>
      <c r="K6988" s="26"/>
      <c r="L6988" s="26"/>
      <c r="M6988" s="26"/>
      <c r="N6988" s="26"/>
      <c r="O6988" s="26"/>
      <c r="P6988" s="26"/>
      <c r="Q6988" s="26"/>
      <c r="R6988" s="26"/>
      <c r="S6988" s="26"/>
      <c r="T6988" s="26"/>
      <c r="U6988" s="316"/>
      <c r="V6988" s="472"/>
      <c r="W6988" s="472"/>
      <c r="X6988" s="472"/>
      <c r="Y6988" s="471"/>
      <c r="Z6988" s="104"/>
      <c r="AA6988" s="751"/>
      <c r="AB6988" s="751"/>
    </row>
    <row r="6989" spans="1:28" ht="23.45" customHeight="1" x14ac:dyDescent="0.15">
      <c r="A6989" s="24">
        <v>23</v>
      </c>
      <c r="B6989" s="26"/>
      <c r="C6989" s="26"/>
      <c r="D6989" s="26"/>
      <c r="E6989" s="26"/>
      <c r="F6989" s="26"/>
      <c r="G6989" s="26"/>
      <c r="H6989" s="26"/>
      <c r="I6989" s="26"/>
      <c r="J6989" s="26"/>
      <c r="K6989" s="26"/>
      <c r="L6989" s="26"/>
      <c r="M6989" s="26"/>
      <c r="N6989" s="26"/>
      <c r="O6989" s="26"/>
      <c r="P6989" s="26"/>
      <c r="Q6989" s="26"/>
      <c r="R6989" s="26"/>
      <c r="S6989" s="26"/>
      <c r="T6989" s="26"/>
      <c r="U6989" s="316"/>
      <c r="V6989" s="472"/>
      <c r="W6989" s="472"/>
      <c r="X6989" s="472"/>
      <c r="Y6989" s="471"/>
      <c r="Z6989" s="104"/>
      <c r="AA6989" s="751"/>
      <c r="AB6989" s="751"/>
    </row>
    <row r="6990" spans="1:28" ht="23.45" customHeight="1" x14ac:dyDescent="0.15">
      <c r="A6990" s="24">
        <v>24</v>
      </c>
      <c r="B6990" s="26"/>
      <c r="C6990" s="26"/>
      <c r="D6990" s="26"/>
      <c r="E6990" s="26"/>
      <c r="F6990" s="26"/>
      <c r="G6990" s="26"/>
      <c r="H6990" s="26"/>
      <c r="I6990" s="26"/>
      <c r="J6990" s="26"/>
      <c r="K6990" s="26"/>
      <c r="L6990" s="26"/>
      <c r="M6990" s="26"/>
      <c r="N6990" s="26"/>
      <c r="O6990" s="26"/>
      <c r="P6990" s="26"/>
      <c r="Q6990" s="26"/>
      <c r="R6990" s="26"/>
      <c r="S6990" s="26"/>
      <c r="T6990" s="26"/>
      <c r="U6990" s="316"/>
      <c r="V6990" s="472"/>
      <c r="W6990" s="472"/>
      <c r="X6990" s="472"/>
      <c r="Y6990" s="471"/>
      <c r="Z6990" s="104"/>
      <c r="AA6990" s="751"/>
      <c r="AB6990" s="751"/>
    </row>
    <row r="6991" spans="1:28" ht="23.45" customHeight="1" x14ac:dyDescent="0.15">
      <c r="A6991" s="24">
        <v>25</v>
      </c>
      <c r="B6991" s="26"/>
      <c r="C6991" s="26"/>
      <c r="D6991" s="26"/>
      <c r="E6991" s="26"/>
      <c r="F6991" s="26"/>
      <c r="G6991" s="26"/>
      <c r="H6991" s="26"/>
      <c r="I6991" s="26"/>
      <c r="J6991" s="26"/>
      <c r="K6991" s="26"/>
      <c r="L6991" s="26"/>
      <c r="M6991" s="26"/>
      <c r="N6991" s="26"/>
      <c r="O6991" s="26"/>
      <c r="P6991" s="26"/>
      <c r="Q6991" s="26"/>
      <c r="R6991" s="26"/>
      <c r="S6991" s="26"/>
      <c r="T6991" s="26"/>
      <c r="U6991" s="316"/>
      <c r="V6991" s="472"/>
      <c r="W6991" s="472"/>
      <c r="X6991" s="472"/>
      <c r="Y6991" s="471"/>
      <c r="Z6991" s="104"/>
      <c r="AA6991" s="751"/>
      <c r="AB6991" s="751"/>
    </row>
    <row r="6992" spans="1:28" ht="23.45" customHeight="1" x14ac:dyDescent="0.15">
      <c r="A6992" s="24">
        <v>26</v>
      </c>
      <c r="B6992" s="26"/>
      <c r="C6992" s="26"/>
      <c r="D6992" s="26"/>
      <c r="E6992" s="26"/>
      <c r="F6992" s="26"/>
      <c r="G6992" s="26"/>
      <c r="H6992" s="26"/>
      <c r="I6992" s="26"/>
      <c r="J6992" s="26"/>
      <c r="K6992" s="26"/>
      <c r="L6992" s="26"/>
      <c r="M6992" s="26"/>
      <c r="N6992" s="26"/>
      <c r="O6992" s="26"/>
      <c r="P6992" s="26"/>
      <c r="Q6992" s="26"/>
      <c r="R6992" s="26"/>
      <c r="S6992" s="26"/>
      <c r="T6992" s="26"/>
      <c r="U6992" s="316"/>
      <c r="V6992" s="472"/>
      <c r="W6992" s="472"/>
      <c r="X6992" s="472"/>
      <c r="Y6992" s="471"/>
      <c r="Z6992" s="104"/>
      <c r="AA6992" s="751"/>
      <c r="AB6992" s="751"/>
    </row>
    <row r="6993" spans="1:28" ht="23.45" customHeight="1" x14ac:dyDescent="0.15">
      <c r="A6993" s="24">
        <v>27</v>
      </c>
      <c r="B6993" s="26"/>
      <c r="C6993" s="26"/>
      <c r="D6993" s="26"/>
      <c r="E6993" s="26"/>
      <c r="F6993" s="26"/>
      <c r="G6993" s="26"/>
      <c r="H6993" s="26"/>
      <c r="I6993" s="26"/>
      <c r="J6993" s="26"/>
      <c r="K6993" s="26"/>
      <c r="L6993" s="26"/>
      <c r="M6993" s="26"/>
      <c r="N6993" s="26"/>
      <c r="O6993" s="26"/>
      <c r="P6993" s="26"/>
      <c r="Q6993" s="26"/>
      <c r="R6993" s="26"/>
      <c r="S6993" s="26"/>
      <c r="T6993" s="26"/>
      <c r="U6993" s="316"/>
      <c r="V6993" s="472"/>
      <c r="W6993" s="472"/>
      <c r="X6993" s="472"/>
      <c r="Y6993" s="471"/>
      <c r="Z6993" s="104"/>
      <c r="AA6993" s="751"/>
      <c r="AB6993" s="751"/>
    </row>
    <row r="6994" spans="1:28" ht="23.45" customHeight="1" x14ac:dyDescent="0.15">
      <c r="A6994" s="24">
        <v>28</v>
      </c>
      <c r="B6994" s="26"/>
      <c r="C6994" s="26"/>
      <c r="D6994" s="26"/>
      <c r="E6994" s="26"/>
      <c r="F6994" s="26"/>
      <c r="G6994" s="26"/>
      <c r="H6994" s="26"/>
      <c r="I6994" s="26"/>
      <c r="J6994" s="26"/>
      <c r="K6994" s="26"/>
      <c r="L6994" s="26"/>
      <c r="M6994" s="26"/>
      <c r="N6994" s="26"/>
      <c r="O6994" s="26"/>
      <c r="P6994" s="26"/>
      <c r="Q6994" s="26"/>
      <c r="R6994" s="26"/>
      <c r="S6994" s="26"/>
      <c r="T6994" s="26"/>
      <c r="U6994" s="316"/>
      <c r="V6994" s="472"/>
      <c r="W6994" s="472"/>
      <c r="X6994" s="472"/>
      <c r="Y6994" s="471"/>
      <c r="Z6994" s="104"/>
      <c r="AA6994" s="751"/>
      <c r="AB6994" s="751"/>
    </row>
    <row r="6995" spans="1:28" ht="23.45" customHeight="1" x14ac:dyDescent="0.15">
      <c r="A6995" s="24">
        <v>29</v>
      </c>
      <c r="B6995" s="26"/>
      <c r="C6995" s="26"/>
      <c r="D6995" s="26"/>
      <c r="E6995" s="26"/>
      <c r="F6995" s="26"/>
      <c r="G6995" s="26"/>
      <c r="H6995" s="26"/>
      <c r="I6995" s="26"/>
      <c r="J6995" s="26"/>
      <c r="K6995" s="26"/>
      <c r="L6995" s="26"/>
      <c r="M6995" s="26"/>
      <c r="N6995" s="26"/>
      <c r="O6995" s="26"/>
      <c r="P6995" s="26"/>
      <c r="Q6995" s="26"/>
      <c r="R6995" s="26"/>
      <c r="S6995" s="26"/>
      <c r="T6995" s="26"/>
      <c r="U6995" s="316"/>
      <c r="V6995" s="472"/>
      <c r="W6995" s="472"/>
      <c r="X6995" s="472"/>
      <c r="Y6995" s="471"/>
      <c r="Z6995" s="104"/>
      <c r="AA6995" s="751"/>
      <c r="AB6995" s="751"/>
    </row>
    <row r="6996" spans="1:28" ht="23.45" customHeight="1" x14ac:dyDescent="0.15">
      <c r="A6996" s="24">
        <v>30</v>
      </c>
      <c r="B6996" s="26"/>
      <c r="C6996" s="26"/>
      <c r="D6996" s="26"/>
      <c r="E6996" s="26"/>
      <c r="F6996" s="26"/>
      <c r="G6996" s="26"/>
      <c r="H6996" s="26"/>
      <c r="I6996" s="26"/>
      <c r="J6996" s="26"/>
      <c r="K6996" s="26"/>
      <c r="L6996" s="26"/>
      <c r="M6996" s="26"/>
      <c r="N6996" s="26"/>
      <c r="O6996" s="26"/>
      <c r="P6996" s="26"/>
      <c r="Q6996" s="26"/>
      <c r="R6996" s="26"/>
      <c r="S6996" s="26"/>
      <c r="T6996" s="26"/>
      <c r="U6996" s="316"/>
      <c r="V6996" s="472"/>
      <c r="W6996" s="472"/>
      <c r="X6996" s="472"/>
      <c r="Y6996" s="471"/>
      <c r="Z6996" s="104"/>
      <c r="AA6996" s="751"/>
      <c r="AB6996" s="751"/>
    </row>
    <row r="6997" spans="1:28" ht="23.45" customHeight="1" x14ac:dyDescent="0.15">
      <c r="A6997" s="24">
        <v>31</v>
      </c>
      <c r="B6997" s="26"/>
      <c r="C6997" s="26"/>
      <c r="D6997" s="26"/>
      <c r="E6997" s="26"/>
      <c r="F6997" s="26"/>
      <c r="G6997" s="26"/>
      <c r="H6997" s="26"/>
      <c r="I6997" s="26"/>
      <c r="J6997" s="26"/>
      <c r="K6997" s="26"/>
      <c r="L6997" s="26"/>
      <c r="M6997" s="26"/>
      <c r="N6997" s="26"/>
      <c r="O6997" s="26"/>
      <c r="P6997" s="26"/>
      <c r="Q6997" s="26"/>
      <c r="R6997" s="26"/>
      <c r="S6997" s="26"/>
      <c r="T6997" s="26"/>
      <c r="U6997" s="316"/>
      <c r="V6997" s="472"/>
      <c r="W6997" s="472"/>
      <c r="X6997" s="472"/>
      <c r="Y6997" s="471"/>
      <c r="Z6997" s="104"/>
      <c r="AA6997" s="751"/>
      <c r="AB6997" s="751"/>
    </row>
    <row r="6998" spans="1:28" ht="33" customHeight="1" x14ac:dyDescent="0.15">
      <c r="A6998" s="24">
        <v>32</v>
      </c>
      <c r="B6998" s="26"/>
      <c r="C6998" s="26"/>
      <c r="D6998" s="26"/>
      <c r="E6998" s="26"/>
      <c r="F6998" s="26"/>
      <c r="G6998" s="26"/>
      <c r="H6998" s="26"/>
      <c r="I6998" s="26"/>
      <c r="J6998" s="26"/>
      <c r="K6998" s="26"/>
      <c r="L6998" s="26"/>
      <c r="M6998" s="26"/>
      <c r="N6998" s="26"/>
      <c r="O6998" s="26"/>
      <c r="P6998" s="26"/>
      <c r="Q6998" s="26"/>
      <c r="R6998" s="26"/>
      <c r="S6998" s="26"/>
      <c r="T6998" s="26"/>
      <c r="U6998" s="316"/>
      <c r="V6998" s="472"/>
      <c r="W6998" s="472"/>
      <c r="X6998" s="472"/>
      <c r="Y6998" s="471"/>
      <c r="Z6998" s="104"/>
      <c r="AA6998" s="751"/>
      <c r="AB6998" s="751"/>
    </row>
    <row r="6999" spans="1:28" ht="23.45" customHeight="1" thickBot="1" x14ac:dyDescent="0.2">
      <c r="A6999" s="321">
        <v>33</v>
      </c>
      <c r="B6999" s="322"/>
      <c r="C6999" s="322"/>
      <c r="D6999" s="322"/>
      <c r="E6999" s="322"/>
      <c r="F6999" s="322"/>
      <c r="G6999" s="322"/>
      <c r="H6999" s="322"/>
      <c r="I6999" s="322"/>
      <c r="J6999" s="322"/>
      <c r="K6999" s="322"/>
      <c r="L6999" s="322"/>
      <c r="M6999" s="322"/>
      <c r="N6999" s="322"/>
      <c r="O6999" s="322"/>
      <c r="P6999" s="322"/>
      <c r="Q6999" s="322"/>
      <c r="R6999" s="322"/>
      <c r="S6999" s="322"/>
      <c r="T6999" s="322"/>
      <c r="U6999" s="323"/>
      <c r="V6999" s="472"/>
      <c r="W6999" s="472"/>
      <c r="X6999" s="472"/>
      <c r="Y6999" s="471"/>
      <c r="Z6999" s="104"/>
      <c r="AA6999" s="751"/>
      <c r="AB6999" s="751"/>
    </row>
    <row r="7000" spans="1:28" ht="23.45" customHeight="1" thickBot="1" x14ac:dyDescent="0.2">
      <c r="A7000" s="1653" t="s">
        <v>20</v>
      </c>
      <c r="B7000" s="1654"/>
      <c r="C7000" s="1448" t="s">
        <v>1537</v>
      </c>
      <c r="D7000" s="1448"/>
      <c r="E7000" s="1448"/>
      <c r="F7000" s="1449"/>
      <c r="G7000" s="324"/>
      <c r="H7000" s="324"/>
      <c r="I7000" s="324"/>
      <c r="J7000" s="324"/>
      <c r="K7000" s="324"/>
      <c r="L7000" s="324"/>
      <c r="M7000" s="324"/>
      <c r="N7000" s="324"/>
      <c r="O7000" s="324"/>
      <c r="P7000" s="324"/>
      <c r="Q7000" s="324"/>
      <c r="R7000" s="324"/>
      <c r="S7000" s="324"/>
      <c r="T7000" s="324"/>
      <c r="U7000" s="324"/>
      <c r="V7000" s="472"/>
      <c r="W7000" s="472"/>
      <c r="X7000" s="472"/>
      <c r="Y7000" s="471"/>
      <c r="Z7000" s="104"/>
      <c r="AA7000" s="751"/>
      <c r="AB7000" s="751"/>
    </row>
    <row r="7001" spans="1:28" s="751" customFormat="1" ht="31.5" customHeight="1" thickBot="1" x14ac:dyDescent="0.2">
      <c r="A7001" s="1786" t="s">
        <v>68</v>
      </c>
      <c r="B7001" s="1787"/>
      <c r="C7001" s="1787"/>
      <c r="D7001" s="1787"/>
      <c r="E7001" s="1788"/>
      <c r="F7001" s="1" t="s">
        <v>1766</v>
      </c>
      <c r="G7001" s="304"/>
      <c r="H7001" s="1779" t="s">
        <v>1369</v>
      </c>
      <c r="I7001" s="1780"/>
      <c r="J7001" s="1780"/>
      <c r="K7001" s="305" t="s">
        <v>9</v>
      </c>
      <c r="L7001" s="1789" t="s">
        <v>69</v>
      </c>
      <c r="M7001" s="1789"/>
      <c r="N7001" s="1790"/>
      <c r="O7001" s="304"/>
      <c r="P7001" s="306"/>
      <c r="Q7001" s="306"/>
      <c r="R7001" s="306"/>
      <c r="S7001" s="304"/>
      <c r="T7001" s="1524" t="s">
        <v>1056</v>
      </c>
      <c r="U7001" s="1525"/>
      <c r="V7001" s="34">
        <f>V7003/V7008</f>
        <v>2.1918402777777776E-2</v>
      </c>
      <c r="W7001" s="34">
        <f>W7003/W7008</f>
        <v>2.2625448028673834E-2</v>
      </c>
      <c r="X7001" s="678">
        <f>AVERAGE(V7001,W7001)</f>
        <v>2.2271925403225805E-2</v>
      </c>
      <c r="Y7001" s="637" t="s">
        <v>1003</v>
      </c>
      <c r="Z7001" s="679">
        <f>ROUND(X7001*1440,0)/1440</f>
        <v>2.2222222222222223E-2</v>
      </c>
    </row>
    <row r="7002" spans="1:28" s="751" customFormat="1" ht="9" customHeight="1" thickBot="1" x14ac:dyDescent="0.2">
      <c r="A7002" s="304"/>
      <c r="B7002" s="304"/>
      <c r="C7002" s="304"/>
      <c r="D7002" s="304"/>
      <c r="E7002" s="304"/>
      <c r="F7002" s="304"/>
      <c r="G7002" s="304"/>
      <c r="H7002" s="304"/>
      <c r="I7002" s="304"/>
      <c r="J7002" s="304"/>
      <c r="K7002" s="304"/>
      <c r="L7002" s="304"/>
      <c r="M7002" s="304"/>
      <c r="N7002" s="304"/>
      <c r="O7002" s="304"/>
      <c r="P7002" s="304"/>
      <c r="Q7002" s="304"/>
      <c r="R7002" s="304"/>
      <c r="S7002" s="304"/>
      <c r="T7002" s="304"/>
      <c r="U7002" s="304"/>
      <c r="V7002" s="34">
        <f>B7009</f>
        <v>0.2361111111111111</v>
      </c>
      <c r="W7002" s="34">
        <f>C7007</f>
        <v>0.23611111111111113</v>
      </c>
      <c r="Z7002" s="104"/>
    </row>
    <row r="7003" spans="1:28" s="751" customFormat="1" ht="20.100000000000001" customHeight="1" thickBot="1" x14ac:dyDescent="0.2">
      <c r="A7003" s="1777" t="s">
        <v>12</v>
      </c>
      <c r="B7003" s="1778"/>
      <c r="C7003" s="1548" t="s">
        <v>1370</v>
      </c>
      <c r="D7003" s="1549"/>
      <c r="E7003" s="1549"/>
      <c r="F7003" s="1549"/>
      <c r="G7003" s="1549"/>
      <c r="H7003" s="1549"/>
      <c r="I7003" s="1549"/>
      <c r="J7003" s="1550"/>
      <c r="K7003" s="304"/>
      <c r="L7003" s="304"/>
      <c r="M7003" s="304"/>
      <c r="N7003" s="1463" t="s">
        <v>1022</v>
      </c>
      <c r="O7003" s="1464"/>
      <c r="P7003" s="1503">
        <f>Z7001</f>
        <v>2.2222222222222223E-2</v>
      </c>
      <c r="Q7003" s="1504"/>
      <c r="R7003" s="304"/>
      <c r="S7003" s="308" t="s">
        <v>14</v>
      </c>
      <c r="T7003" s="1775">
        <v>5.347222222222222E-2</v>
      </c>
      <c r="U7003" s="1776"/>
      <c r="V7003" s="34">
        <f>V7004-V7002</f>
        <v>0.70138888888888884</v>
      </c>
      <c r="W7003" s="34">
        <f>W7004-W7002</f>
        <v>0.70138888888888884</v>
      </c>
      <c r="Z7003" s="104"/>
    </row>
    <row r="7004" spans="1:28" s="751" customFormat="1" ht="9" customHeight="1" thickBot="1" x14ac:dyDescent="0.2">
      <c r="A7004" s="304"/>
      <c r="B7004" s="304"/>
      <c r="C7004" s="304"/>
      <c r="D7004" s="304"/>
      <c r="E7004" s="304"/>
      <c r="F7004" s="304"/>
      <c r="G7004" s="304"/>
      <c r="H7004" s="304"/>
      <c r="I7004" s="304"/>
      <c r="J7004" s="304"/>
      <c r="K7004" s="304"/>
      <c r="L7004" s="304"/>
      <c r="M7004" s="304"/>
      <c r="N7004" s="304"/>
      <c r="O7004" s="304"/>
      <c r="P7004" s="304"/>
      <c r="Q7004" s="304"/>
      <c r="R7004" s="304"/>
      <c r="S7004" s="304"/>
      <c r="T7004" s="304"/>
      <c r="U7004" s="304"/>
      <c r="V7004" s="34">
        <f>L7010</f>
        <v>0.9375</v>
      </c>
      <c r="W7004" s="34">
        <f>M7007</f>
        <v>0.9375</v>
      </c>
      <c r="Z7004" s="104"/>
    </row>
    <row r="7005" spans="1:28" s="751" customFormat="1" ht="20.100000000000001" customHeight="1" x14ac:dyDescent="0.15">
      <c r="A7005" s="1794" t="s">
        <v>15</v>
      </c>
      <c r="B7005" s="1774">
        <v>1</v>
      </c>
      <c r="C7005" s="1774"/>
      <c r="D7005" s="1774">
        <v>2</v>
      </c>
      <c r="E7005" s="1774"/>
      <c r="F7005" s="1774">
        <v>3</v>
      </c>
      <c r="G7005" s="1774"/>
      <c r="H7005" s="1774">
        <v>4</v>
      </c>
      <c r="I7005" s="1774"/>
      <c r="J7005" s="1774">
        <v>5</v>
      </c>
      <c r="K7005" s="1774"/>
      <c r="L7005" s="1774">
        <v>6</v>
      </c>
      <c r="M7005" s="1774"/>
      <c r="N7005" s="1774">
        <v>7</v>
      </c>
      <c r="O7005" s="1774"/>
      <c r="P7005" s="1774">
        <v>8</v>
      </c>
      <c r="Q7005" s="1774"/>
      <c r="R7005" s="1774">
        <v>9</v>
      </c>
      <c r="S7005" s="1774"/>
      <c r="T7005" s="1774">
        <v>10</v>
      </c>
      <c r="U7005" s="1796"/>
      <c r="V7005" s="534"/>
      <c r="W7005" s="534"/>
      <c r="Z7005" s="104"/>
    </row>
    <row r="7006" spans="1:28" s="751" customFormat="1" ht="20.100000000000001" customHeight="1" x14ac:dyDescent="0.15">
      <c r="A7006" s="1795"/>
      <c r="B7006" s="309" t="s">
        <v>1369</v>
      </c>
      <c r="C7006" s="310" t="s">
        <v>71</v>
      </c>
      <c r="D7006" s="309" t="s">
        <v>1369</v>
      </c>
      <c r="E7006" s="310" t="s">
        <v>71</v>
      </c>
      <c r="F7006" s="309" t="s">
        <v>1369</v>
      </c>
      <c r="G7006" s="310" t="s">
        <v>71</v>
      </c>
      <c r="H7006" s="309" t="s">
        <v>1369</v>
      </c>
      <c r="I7006" s="310" t="s">
        <v>71</v>
      </c>
      <c r="J7006" s="309" t="s">
        <v>1369</v>
      </c>
      <c r="K7006" s="310" t="s">
        <v>71</v>
      </c>
      <c r="L7006" s="309" t="s">
        <v>1369</v>
      </c>
      <c r="M7006" s="310" t="s">
        <v>71</v>
      </c>
      <c r="N7006" s="309" t="s">
        <v>1369</v>
      </c>
      <c r="O7006" s="310" t="s">
        <v>71</v>
      </c>
      <c r="P7006" s="310"/>
      <c r="Q7006" s="310"/>
      <c r="R7006" s="310"/>
      <c r="S7006" s="310"/>
      <c r="T7006" s="310"/>
      <c r="U7006" s="311"/>
      <c r="V7006" s="534" t="s">
        <v>1057</v>
      </c>
      <c r="W7006" s="613" t="s">
        <v>1058</v>
      </c>
      <c r="Z7006" s="104"/>
    </row>
    <row r="7007" spans="1:28" s="751" customFormat="1" ht="24.75" customHeight="1" x14ac:dyDescent="0.15">
      <c r="A7007" s="652" t="s">
        <v>1025</v>
      </c>
      <c r="B7007" s="653"/>
      <c r="C7007" s="653">
        <v>0.23611111111111113</v>
      </c>
      <c r="D7007" s="653">
        <v>0.32638888888888878</v>
      </c>
      <c r="E7007" s="653">
        <v>0.37777777777777788</v>
      </c>
      <c r="F7007" s="653">
        <v>0.46041666666666642</v>
      </c>
      <c r="G7007" s="653">
        <v>0.51944444444444471</v>
      </c>
      <c r="H7007" s="653">
        <v>0.60069444444444431</v>
      </c>
      <c r="I7007" s="653">
        <v>0.65972222222222265</v>
      </c>
      <c r="J7007" s="653">
        <v>0.74027777777777781</v>
      </c>
      <c r="K7007" s="653">
        <v>0.79722222222222283</v>
      </c>
      <c r="L7007" s="653">
        <v>0.87083333333333357</v>
      </c>
      <c r="M7007" s="653">
        <v>0.9375</v>
      </c>
      <c r="N7007" s="654"/>
      <c r="O7007" s="654"/>
      <c r="P7007" s="654"/>
      <c r="Q7007" s="654"/>
      <c r="R7007" s="655"/>
      <c r="S7007" s="656"/>
      <c r="T7007" s="657"/>
      <c r="U7007" s="658"/>
      <c r="V7007" s="21">
        <f>COUNTA(B7007:U7039)</f>
        <v>63</v>
      </c>
      <c r="W7007" s="41">
        <f>V7007/6/2</f>
        <v>5.25</v>
      </c>
      <c r="Z7007" s="697"/>
    </row>
    <row r="7008" spans="1:28" s="751" customFormat="1" ht="24.75" customHeight="1" x14ac:dyDescent="0.15">
      <c r="A7008" s="652" t="s">
        <v>1010</v>
      </c>
      <c r="B7008" s="653"/>
      <c r="C7008" s="659">
        <v>0.25972222222222224</v>
      </c>
      <c r="D7008" s="653">
        <v>0.34861111111111098</v>
      </c>
      <c r="E7008" s="653">
        <v>0.40138888888888902</v>
      </c>
      <c r="F7008" s="653">
        <v>0.48333333333333306</v>
      </c>
      <c r="G7008" s="653">
        <v>0.54305555555555585</v>
      </c>
      <c r="H7008" s="653">
        <v>0.62361111111111101</v>
      </c>
      <c r="I7008" s="653">
        <v>0.68194444444444491</v>
      </c>
      <c r="J7008" s="653">
        <v>0.76250000000000007</v>
      </c>
      <c r="K7008" s="653">
        <v>0.82013888888888953</v>
      </c>
      <c r="L7008" s="653">
        <v>0.89305555555555582</v>
      </c>
      <c r="M7008" s="653"/>
      <c r="N7008" s="654"/>
      <c r="O7008" s="654"/>
      <c r="P7008" s="654"/>
      <c r="Q7008" s="654"/>
      <c r="R7008" s="655"/>
      <c r="S7008" s="656"/>
      <c r="T7008" s="657"/>
      <c r="U7008" s="658"/>
      <c r="V7008" s="23">
        <f>COUNTA(B7007:B7039,D7007:D7039,F7007:F7039,H7007:H7039,J7007:J7039,L7007:L7039,N7007:N7039,P7007:P7039,R7007:R7039,T7007:T7039)</f>
        <v>32</v>
      </c>
      <c r="W7008" s="23">
        <f>COUNTA(C7007:C7039,E7007:E7039,G7007:G7039,I7007:I7039,K7007:K7039,M7007:M7039,O7007:O7039,Q7007:Q7039,S7007:S7039,U7007:U7039)</f>
        <v>31</v>
      </c>
      <c r="Y7008" s="751">
        <f>(V7008+W7008)/2</f>
        <v>31.5</v>
      </c>
      <c r="Z7008" s="697"/>
    </row>
    <row r="7009" spans="1:26" s="751" customFormat="1" ht="24.75" customHeight="1" x14ac:dyDescent="0.15">
      <c r="A7009" s="113">
        <v>3</v>
      </c>
      <c r="B7009" s="312">
        <v>0.2361111111111111</v>
      </c>
      <c r="C7009" s="312">
        <v>0.28333333333333333</v>
      </c>
      <c r="D7009" s="312">
        <v>0.37083333333333318</v>
      </c>
      <c r="E7009" s="312">
        <v>0.42500000000000016</v>
      </c>
      <c r="F7009" s="312">
        <v>0.5069444444444442</v>
      </c>
      <c r="G7009" s="312">
        <v>0.56666666666666698</v>
      </c>
      <c r="H7009" s="312">
        <v>0.64722222222222214</v>
      </c>
      <c r="I7009" s="312">
        <v>0.70416666666666716</v>
      </c>
      <c r="J7009" s="312">
        <v>0.78472222222222232</v>
      </c>
      <c r="K7009" s="312">
        <v>0.84305555555555622</v>
      </c>
      <c r="L7009" s="312">
        <v>0.91527777777777808</v>
      </c>
      <c r="M7009" s="312"/>
      <c r="N7009" s="15"/>
      <c r="O7009" s="15"/>
      <c r="P7009" s="15"/>
      <c r="Q7009" s="15"/>
      <c r="R7009" s="314"/>
      <c r="S7009" s="315"/>
      <c r="T7009" s="26"/>
      <c r="U7009" s="316"/>
      <c r="V7009" s="534" t="s">
        <v>1051</v>
      </c>
      <c r="W7009" s="534" t="s">
        <v>1052</v>
      </c>
      <c r="Y7009" s="751" t="s">
        <v>1028</v>
      </c>
      <c r="Z7009" s="697"/>
    </row>
    <row r="7010" spans="1:26" s="751" customFormat="1" ht="24.75" customHeight="1" x14ac:dyDescent="0.15">
      <c r="A7010" s="113">
        <v>4</v>
      </c>
      <c r="B7010" s="317">
        <v>0.25902777777777775</v>
      </c>
      <c r="C7010" s="317">
        <v>0.30694444444444446</v>
      </c>
      <c r="D7010" s="312">
        <v>0.39305555555555538</v>
      </c>
      <c r="E7010" s="312">
        <v>0.44861111111111129</v>
      </c>
      <c r="F7010" s="312">
        <v>0.53055555555555534</v>
      </c>
      <c r="G7010" s="312">
        <v>0.59027777777777812</v>
      </c>
      <c r="H7010" s="312">
        <v>0.67083333333333328</v>
      </c>
      <c r="I7010" s="312">
        <v>0.72708333333333386</v>
      </c>
      <c r="J7010" s="312">
        <v>0.80694444444444458</v>
      </c>
      <c r="K7010" s="312">
        <v>0.86666666666666736</v>
      </c>
      <c r="L7010" s="312">
        <v>0.9375</v>
      </c>
      <c r="M7010" s="312"/>
      <c r="N7010" s="15"/>
      <c r="O7010" s="15"/>
      <c r="P7010" s="15"/>
      <c r="Q7010" s="15"/>
      <c r="R7010" s="314"/>
      <c r="S7010" s="315"/>
      <c r="T7010" s="26"/>
      <c r="U7010" s="316"/>
      <c r="V7010" s="517">
        <f>L7008-L7007</f>
        <v>2.2222222222222254E-2</v>
      </c>
      <c r="W7010" s="517">
        <f>K7011-K7010</f>
        <v>2.3611111111111138E-2</v>
      </c>
      <c r="Z7010" s="697"/>
    </row>
    <row r="7011" spans="1:26" s="751" customFormat="1" ht="24.75" customHeight="1" x14ac:dyDescent="0.15">
      <c r="A7011" s="113">
        <v>5</v>
      </c>
      <c r="B7011" s="312">
        <v>0.28124999999999994</v>
      </c>
      <c r="C7011" s="317">
        <v>0.3305555555555556</v>
      </c>
      <c r="D7011" s="312">
        <v>0.41527777777777758</v>
      </c>
      <c r="E7011" s="312">
        <v>0.47222222222222243</v>
      </c>
      <c r="F7011" s="312">
        <v>0.55416666666666647</v>
      </c>
      <c r="G7011" s="312">
        <v>0.61388888888888926</v>
      </c>
      <c r="H7011" s="312">
        <v>0.69444444444444442</v>
      </c>
      <c r="I7011" s="312">
        <v>0.75000000000000056</v>
      </c>
      <c r="J7011" s="312">
        <v>0.82777777777777795</v>
      </c>
      <c r="K7011" s="312">
        <v>0.8902777777777785</v>
      </c>
      <c r="L7011" s="312"/>
      <c r="M7011" s="312"/>
      <c r="N7011" s="15"/>
      <c r="O7011" s="15"/>
      <c r="P7011" s="15"/>
      <c r="Q7011" s="15"/>
      <c r="R7011" s="314"/>
      <c r="S7011" s="315"/>
      <c r="T7011" s="26"/>
      <c r="U7011" s="316"/>
      <c r="V7011" s="517">
        <f>L7009-L7008</f>
        <v>2.2222222222222254E-2</v>
      </c>
      <c r="W7011" s="517">
        <f>K7012-K7011</f>
        <v>2.3611111111111138E-2</v>
      </c>
      <c r="Z7011" s="697"/>
    </row>
    <row r="7012" spans="1:26" s="751" customFormat="1" ht="24.75" customHeight="1" x14ac:dyDescent="0.15">
      <c r="A7012" s="113">
        <v>6</v>
      </c>
      <c r="B7012" s="317">
        <v>0.30347222222222214</v>
      </c>
      <c r="C7012" s="317">
        <v>0.35416666666666674</v>
      </c>
      <c r="D7012" s="312">
        <v>0.43749999999999978</v>
      </c>
      <c r="E7012" s="312">
        <v>0.49583333333333357</v>
      </c>
      <c r="F7012" s="312">
        <v>0.57777777777777761</v>
      </c>
      <c r="G7012" s="312">
        <v>0.6375000000000004</v>
      </c>
      <c r="H7012" s="312">
        <v>0.71805555555555556</v>
      </c>
      <c r="I7012" s="312">
        <v>0.77361111111111169</v>
      </c>
      <c r="J7012" s="312">
        <v>0.84861111111111132</v>
      </c>
      <c r="K7012" s="312">
        <v>0.91388888888888964</v>
      </c>
      <c r="L7012" s="312"/>
      <c r="M7012" s="312"/>
      <c r="N7012" s="15"/>
      <c r="O7012" s="15"/>
      <c r="P7012" s="15"/>
      <c r="Q7012" s="15"/>
      <c r="R7012" s="314"/>
      <c r="S7012" s="315"/>
      <c r="T7012" s="26"/>
      <c r="U7012" s="316"/>
      <c r="V7012" s="517">
        <f>L7010-L7009</f>
        <v>2.2222222222221921E-2</v>
      </c>
      <c r="W7012" s="517">
        <f>M7007-K7012</f>
        <v>2.3611111111110361E-2</v>
      </c>
      <c r="Z7012" s="697"/>
    </row>
    <row r="7013" spans="1:26" s="751" customFormat="1" ht="24.75" customHeight="1" x14ac:dyDescent="0.15">
      <c r="A7013" s="113">
        <v>7</v>
      </c>
      <c r="B7013" s="317"/>
      <c r="C7013" s="317"/>
      <c r="D7013" s="312"/>
      <c r="E7013" s="312"/>
      <c r="F7013" s="312"/>
      <c r="G7013" s="312"/>
      <c r="H7013" s="312"/>
      <c r="I7013" s="312"/>
      <c r="J7013" s="312"/>
      <c r="K7013" s="312"/>
      <c r="L7013" s="312"/>
      <c r="M7013" s="312"/>
      <c r="N7013" s="15"/>
      <c r="O7013" s="15"/>
      <c r="P7013" s="15"/>
      <c r="Q7013" s="15"/>
      <c r="R7013" s="314"/>
      <c r="S7013" s="315"/>
      <c r="T7013" s="26"/>
      <c r="U7013" s="316"/>
      <c r="Z7013" s="697"/>
    </row>
    <row r="7014" spans="1:26" s="751" customFormat="1" ht="24.75" customHeight="1" x14ac:dyDescent="0.15">
      <c r="A7014" s="113">
        <v>8</v>
      </c>
      <c r="B7014" s="317"/>
      <c r="C7014" s="317"/>
      <c r="D7014" s="312"/>
      <c r="E7014" s="312"/>
      <c r="F7014" s="312"/>
      <c r="G7014" s="312"/>
      <c r="H7014" s="312"/>
      <c r="I7014" s="312"/>
      <c r="J7014" s="312"/>
      <c r="K7014" s="312"/>
      <c r="L7014" s="312"/>
      <c r="M7014" s="312"/>
      <c r="N7014" s="15"/>
      <c r="O7014" s="15"/>
      <c r="P7014" s="15"/>
      <c r="Q7014" s="15"/>
      <c r="R7014" s="314"/>
      <c r="S7014" s="315"/>
      <c r="T7014" s="26"/>
      <c r="U7014" s="316"/>
      <c r="Z7014" s="697"/>
    </row>
    <row r="7015" spans="1:26" s="751" customFormat="1" ht="24.75" customHeight="1" x14ac:dyDescent="0.15">
      <c r="A7015" s="113">
        <v>9</v>
      </c>
      <c r="B7015" s="317"/>
      <c r="C7015" s="317"/>
      <c r="D7015" s="312"/>
      <c r="E7015" s="312"/>
      <c r="F7015" s="312"/>
      <c r="G7015" s="312"/>
      <c r="H7015" s="312"/>
      <c r="I7015" s="312"/>
      <c r="J7015" s="312"/>
      <c r="K7015" s="312"/>
      <c r="L7015" s="312"/>
      <c r="M7015" s="312"/>
      <c r="N7015" s="15"/>
      <c r="O7015" s="15"/>
      <c r="P7015" s="15"/>
      <c r="Q7015" s="15"/>
      <c r="R7015" s="314"/>
      <c r="S7015" s="315"/>
      <c r="T7015" s="26"/>
      <c r="U7015" s="316"/>
      <c r="V7015" s="472"/>
      <c r="W7015" s="472"/>
      <c r="X7015" s="472"/>
      <c r="Y7015" s="471"/>
      <c r="Z7015" s="104"/>
    </row>
    <row r="7016" spans="1:26" s="751" customFormat="1" ht="24.75" customHeight="1" x14ac:dyDescent="0.15">
      <c r="A7016" s="113">
        <v>10</v>
      </c>
      <c r="B7016" s="317"/>
      <c r="C7016" s="317"/>
      <c r="D7016" s="312"/>
      <c r="E7016" s="312"/>
      <c r="F7016" s="312"/>
      <c r="G7016" s="312"/>
      <c r="H7016" s="312"/>
      <c r="I7016" s="312"/>
      <c r="J7016" s="312"/>
      <c r="K7016" s="312"/>
      <c r="L7016" s="312"/>
      <c r="M7016" s="312"/>
      <c r="N7016" s="15"/>
      <c r="O7016" s="15"/>
      <c r="P7016" s="15"/>
      <c r="Q7016" s="15"/>
      <c r="R7016" s="314"/>
      <c r="S7016" s="315"/>
      <c r="T7016" s="26"/>
      <c r="U7016" s="316"/>
      <c r="V7016" s="472"/>
      <c r="W7016" s="472"/>
      <c r="X7016" s="472"/>
      <c r="Y7016" s="471"/>
      <c r="Z7016" s="104"/>
    </row>
    <row r="7017" spans="1:26" s="751" customFormat="1" ht="24.75" customHeight="1" x14ac:dyDescent="0.15">
      <c r="A7017" s="113">
        <v>11</v>
      </c>
      <c r="B7017" s="312"/>
      <c r="C7017" s="317"/>
      <c r="D7017" s="312"/>
      <c r="E7017" s="312"/>
      <c r="F7017" s="312"/>
      <c r="G7017" s="312"/>
      <c r="H7017" s="312"/>
      <c r="I7017" s="312"/>
      <c r="J7017" s="312"/>
      <c r="K7017" s="312"/>
      <c r="L7017" s="312"/>
      <c r="M7017" s="312"/>
      <c r="N7017" s="15"/>
      <c r="O7017" s="15"/>
      <c r="P7017" s="15"/>
      <c r="Q7017" s="15"/>
      <c r="R7017" s="314"/>
      <c r="S7017" s="315"/>
      <c r="T7017" s="26"/>
      <c r="U7017" s="316"/>
      <c r="V7017" s="472"/>
      <c r="W7017" s="472"/>
      <c r="X7017" s="472"/>
      <c r="Y7017" s="471"/>
      <c r="Z7017" s="104"/>
    </row>
    <row r="7018" spans="1:26" s="751" customFormat="1" ht="24.75" customHeight="1" x14ac:dyDescent="0.15">
      <c r="A7018" s="113">
        <v>12</v>
      </c>
      <c r="B7018" s="317"/>
      <c r="C7018" s="317"/>
      <c r="D7018" s="312"/>
      <c r="E7018" s="312"/>
      <c r="F7018" s="312"/>
      <c r="G7018" s="312"/>
      <c r="H7018" s="312"/>
      <c r="I7018" s="312"/>
      <c r="J7018" s="312"/>
      <c r="K7018" s="312"/>
      <c r="L7018" s="312"/>
      <c r="M7018" s="312"/>
      <c r="N7018" s="15"/>
      <c r="O7018" s="15"/>
      <c r="P7018" s="15"/>
      <c r="Q7018" s="15"/>
      <c r="R7018" s="314"/>
      <c r="S7018" s="315"/>
      <c r="T7018" s="26"/>
      <c r="U7018" s="316"/>
      <c r="V7018" s="472"/>
      <c r="W7018" s="472"/>
      <c r="X7018" s="472"/>
      <c r="Y7018" s="471"/>
      <c r="Z7018" s="104"/>
    </row>
    <row r="7019" spans="1:26" s="751" customFormat="1" ht="24.75" customHeight="1" x14ac:dyDescent="0.15">
      <c r="A7019" s="113">
        <v>13</v>
      </c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312"/>
      <c r="M7019" s="312"/>
      <c r="N7019" s="15"/>
      <c r="O7019" s="15"/>
      <c r="P7019" s="15"/>
      <c r="Q7019" s="15"/>
      <c r="R7019" s="314"/>
      <c r="S7019" s="315"/>
      <c r="T7019" s="26"/>
      <c r="U7019" s="316"/>
      <c r="V7019" s="472"/>
      <c r="W7019" s="472"/>
      <c r="X7019" s="472"/>
      <c r="Y7019" s="471"/>
      <c r="Z7019" s="104"/>
    </row>
    <row r="7020" spans="1:26" s="751" customFormat="1" ht="24.75" customHeight="1" x14ac:dyDescent="0.15">
      <c r="A7020" s="113">
        <v>14</v>
      </c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15"/>
      <c r="O7020" s="15"/>
      <c r="P7020" s="15"/>
      <c r="Q7020" s="15"/>
      <c r="R7020" s="314"/>
      <c r="S7020" s="315"/>
      <c r="T7020" s="26"/>
      <c r="U7020" s="316"/>
      <c r="V7020" s="472"/>
      <c r="W7020" s="472"/>
      <c r="X7020" s="472"/>
      <c r="Y7020" s="471"/>
      <c r="Z7020" s="104"/>
    </row>
    <row r="7021" spans="1:26" s="751" customFormat="1" ht="24.75" customHeight="1" x14ac:dyDescent="0.15">
      <c r="A7021" s="113">
        <v>15</v>
      </c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15"/>
      <c r="O7021" s="15"/>
      <c r="P7021" s="15"/>
      <c r="Q7021" s="15"/>
      <c r="R7021" s="314"/>
      <c r="S7021" s="315"/>
      <c r="T7021" s="26"/>
      <c r="U7021" s="316"/>
      <c r="V7021" s="472"/>
      <c r="W7021" s="472"/>
      <c r="X7021" s="472"/>
      <c r="Y7021" s="471"/>
      <c r="Z7021" s="104"/>
    </row>
    <row r="7022" spans="1:26" s="751" customFormat="1" ht="24.75" customHeight="1" x14ac:dyDescent="0.15">
      <c r="A7022" s="113">
        <v>16</v>
      </c>
      <c r="B7022" s="110"/>
      <c r="C7022" s="110"/>
      <c r="D7022" s="110"/>
      <c r="E7022" s="110"/>
      <c r="F7022" s="110"/>
      <c r="G7022" s="110"/>
      <c r="H7022" s="110"/>
      <c r="I7022" s="110"/>
      <c r="J7022" s="110"/>
      <c r="K7022" s="110"/>
      <c r="L7022" s="110"/>
      <c r="M7022" s="110"/>
      <c r="N7022" s="110"/>
      <c r="O7022" s="110"/>
      <c r="P7022" s="110"/>
      <c r="Q7022" s="110"/>
      <c r="R7022" s="319"/>
      <c r="S7022" s="315"/>
      <c r="T7022" s="26"/>
      <c r="U7022" s="316"/>
      <c r="V7022" s="472"/>
      <c r="W7022" s="472"/>
      <c r="X7022" s="472"/>
      <c r="Y7022" s="471"/>
      <c r="Z7022" s="104"/>
    </row>
    <row r="7023" spans="1:26" s="751" customFormat="1" ht="24.75" customHeight="1" x14ac:dyDescent="0.15">
      <c r="A7023" s="113">
        <v>17</v>
      </c>
      <c r="B7023" s="110"/>
      <c r="C7023" s="110"/>
      <c r="D7023" s="110"/>
      <c r="E7023" s="110"/>
      <c r="F7023" s="110"/>
      <c r="G7023" s="110"/>
      <c r="H7023" s="110"/>
      <c r="I7023" s="110"/>
      <c r="J7023" s="110"/>
      <c r="K7023" s="110"/>
      <c r="L7023" s="110"/>
      <c r="M7023" s="110"/>
      <c r="N7023" s="110"/>
      <c r="O7023" s="110"/>
      <c r="P7023" s="110"/>
      <c r="Q7023" s="110"/>
      <c r="R7023" s="319"/>
      <c r="S7023" s="315"/>
      <c r="T7023" s="26"/>
      <c r="U7023" s="316"/>
      <c r="V7023" s="472"/>
      <c r="W7023" s="472"/>
      <c r="X7023" s="472"/>
      <c r="Y7023" s="471"/>
      <c r="Z7023" s="104"/>
    </row>
    <row r="7024" spans="1:26" s="751" customFormat="1" ht="24.75" customHeight="1" x14ac:dyDescent="0.15">
      <c r="A7024" s="113">
        <v>18</v>
      </c>
      <c r="B7024" s="110"/>
      <c r="C7024" s="110"/>
      <c r="D7024" s="110"/>
      <c r="E7024" s="110"/>
      <c r="F7024" s="110"/>
      <c r="G7024" s="110"/>
      <c r="H7024" s="110"/>
      <c r="I7024" s="110"/>
      <c r="J7024" s="110"/>
      <c r="K7024" s="110"/>
      <c r="L7024" s="110"/>
      <c r="M7024" s="110"/>
      <c r="N7024" s="110"/>
      <c r="O7024" s="110"/>
      <c r="P7024" s="110"/>
      <c r="Q7024" s="110"/>
      <c r="R7024" s="319"/>
      <c r="S7024" s="315"/>
      <c r="T7024" s="26"/>
      <c r="U7024" s="316"/>
      <c r="V7024" s="472"/>
      <c r="W7024" s="472"/>
      <c r="X7024" s="472"/>
      <c r="Y7024" s="471"/>
      <c r="Z7024" s="104"/>
    </row>
    <row r="7025" spans="1:26" s="751" customFormat="1" ht="24.75" customHeight="1" x14ac:dyDescent="0.15">
      <c r="A7025" s="24">
        <v>19</v>
      </c>
      <c r="B7025" s="110"/>
      <c r="C7025" s="110"/>
      <c r="D7025" s="110"/>
      <c r="E7025" s="110"/>
      <c r="F7025" s="110"/>
      <c r="G7025" s="110"/>
      <c r="H7025" s="110"/>
      <c r="I7025" s="110"/>
      <c r="J7025" s="110"/>
      <c r="K7025" s="110"/>
      <c r="L7025" s="110"/>
      <c r="M7025" s="110"/>
      <c r="N7025" s="110"/>
      <c r="O7025" s="110"/>
      <c r="P7025" s="110"/>
      <c r="Q7025" s="110"/>
      <c r="R7025" s="320"/>
      <c r="S7025" s="315"/>
      <c r="T7025" s="26"/>
      <c r="U7025" s="316"/>
      <c r="V7025" s="472"/>
      <c r="W7025" s="472"/>
      <c r="X7025" s="472"/>
      <c r="Y7025" s="471"/>
      <c r="Z7025" s="104"/>
    </row>
    <row r="7026" spans="1:26" s="751" customFormat="1" ht="24.75" customHeight="1" x14ac:dyDescent="0.15">
      <c r="A7026" s="24">
        <v>20</v>
      </c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15"/>
      <c r="O7026" s="15"/>
      <c r="P7026" s="15"/>
      <c r="Q7026" s="15"/>
      <c r="R7026" s="310"/>
      <c r="S7026" s="26"/>
      <c r="T7026" s="26"/>
      <c r="U7026" s="316"/>
      <c r="V7026" s="472"/>
      <c r="W7026" s="472"/>
      <c r="X7026" s="472"/>
      <c r="Y7026" s="471"/>
      <c r="Z7026" s="104"/>
    </row>
    <row r="7027" spans="1:26" s="751" customFormat="1" ht="24.75" customHeight="1" x14ac:dyDescent="0.15">
      <c r="A7027" s="24">
        <v>21</v>
      </c>
      <c r="B7027" s="26"/>
      <c r="C7027" s="26"/>
      <c r="D7027" s="26"/>
      <c r="E7027" s="26"/>
      <c r="F7027" s="26"/>
      <c r="G7027" s="26"/>
      <c r="H7027" s="26"/>
      <c r="I7027" s="26"/>
      <c r="J7027" s="26"/>
      <c r="K7027" s="26"/>
      <c r="L7027" s="26"/>
      <c r="M7027" s="26"/>
      <c r="N7027" s="26"/>
      <c r="O7027" s="26"/>
      <c r="P7027" s="26"/>
      <c r="Q7027" s="26"/>
      <c r="R7027" s="26"/>
      <c r="S7027" s="26"/>
      <c r="T7027" s="26"/>
      <c r="U7027" s="316"/>
      <c r="V7027" s="472"/>
      <c r="W7027" s="472"/>
      <c r="X7027" s="472"/>
      <c r="Y7027" s="471"/>
      <c r="Z7027" s="104"/>
    </row>
    <row r="7028" spans="1:26" s="751" customFormat="1" ht="24.75" customHeight="1" x14ac:dyDescent="0.15">
      <c r="A7028" s="24">
        <v>22</v>
      </c>
      <c r="B7028" s="26"/>
      <c r="C7028" s="26"/>
      <c r="D7028" s="26"/>
      <c r="E7028" s="26"/>
      <c r="F7028" s="26"/>
      <c r="G7028" s="26"/>
      <c r="H7028" s="26"/>
      <c r="I7028" s="26"/>
      <c r="J7028" s="26"/>
      <c r="K7028" s="26"/>
      <c r="L7028" s="26"/>
      <c r="M7028" s="26"/>
      <c r="N7028" s="26"/>
      <c r="O7028" s="26"/>
      <c r="P7028" s="26"/>
      <c r="Q7028" s="26"/>
      <c r="R7028" s="26"/>
      <c r="S7028" s="26"/>
      <c r="T7028" s="26"/>
      <c r="U7028" s="316"/>
      <c r="V7028" s="472"/>
      <c r="W7028" s="472"/>
      <c r="X7028" s="472"/>
      <c r="Y7028" s="471"/>
      <c r="Z7028" s="104"/>
    </row>
    <row r="7029" spans="1:26" s="751" customFormat="1" ht="24.75" customHeight="1" x14ac:dyDescent="0.15">
      <c r="A7029" s="24">
        <v>23</v>
      </c>
      <c r="B7029" s="26"/>
      <c r="C7029" s="26"/>
      <c r="D7029" s="26"/>
      <c r="E7029" s="26"/>
      <c r="F7029" s="26"/>
      <c r="G7029" s="26"/>
      <c r="H7029" s="26"/>
      <c r="I7029" s="26"/>
      <c r="J7029" s="26"/>
      <c r="K7029" s="26"/>
      <c r="L7029" s="26"/>
      <c r="M7029" s="26"/>
      <c r="N7029" s="26"/>
      <c r="O7029" s="26"/>
      <c r="P7029" s="26"/>
      <c r="Q7029" s="26"/>
      <c r="R7029" s="26"/>
      <c r="S7029" s="26"/>
      <c r="T7029" s="26"/>
      <c r="U7029" s="316"/>
      <c r="V7029" s="472"/>
      <c r="W7029" s="472"/>
      <c r="X7029" s="472"/>
      <c r="Y7029" s="471"/>
      <c r="Z7029" s="104"/>
    </row>
    <row r="7030" spans="1:26" s="751" customFormat="1" ht="24.75" customHeight="1" x14ac:dyDescent="0.15">
      <c r="A7030" s="24">
        <v>24</v>
      </c>
      <c r="B7030" s="26"/>
      <c r="C7030" s="26"/>
      <c r="D7030" s="26"/>
      <c r="E7030" s="26"/>
      <c r="F7030" s="26"/>
      <c r="G7030" s="26"/>
      <c r="H7030" s="26"/>
      <c r="I7030" s="26"/>
      <c r="J7030" s="26"/>
      <c r="K7030" s="26"/>
      <c r="L7030" s="26"/>
      <c r="M7030" s="26"/>
      <c r="N7030" s="26"/>
      <c r="O7030" s="26"/>
      <c r="P7030" s="26"/>
      <c r="Q7030" s="26"/>
      <c r="R7030" s="26"/>
      <c r="S7030" s="26"/>
      <c r="T7030" s="26"/>
      <c r="U7030" s="316"/>
      <c r="V7030" s="472"/>
      <c r="W7030" s="472"/>
      <c r="X7030" s="472"/>
      <c r="Y7030" s="471"/>
      <c r="Z7030" s="104"/>
    </row>
    <row r="7031" spans="1:26" s="751" customFormat="1" ht="24.75" customHeight="1" x14ac:dyDescent="0.15">
      <c r="A7031" s="24">
        <v>25</v>
      </c>
      <c r="B7031" s="26"/>
      <c r="C7031" s="26"/>
      <c r="D7031" s="26"/>
      <c r="E7031" s="26"/>
      <c r="F7031" s="26"/>
      <c r="G7031" s="26"/>
      <c r="H7031" s="26"/>
      <c r="I7031" s="26"/>
      <c r="J7031" s="26"/>
      <c r="K7031" s="26"/>
      <c r="L7031" s="26"/>
      <c r="M7031" s="26"/>
      <c r="N7031" s="26"/>
      <c r="O7031" s="26"/>
      <c r="P7031" s="26"/>
      <c r="Q7031" s="26"/>
      <c r="R7031" s="26"/>
      <c r="S7031" s="26"/>
      <c r="T7031" s="26"/>
      <c r="U7031" s="316"/>
      <c r="V7031" s="472"/>
      <c r="W7031" s="472"/>
      <c r="X7031" s="472"/>
      <c r="Y7031" s="471"/>
      <c r="Z7031" s="104"/>
    </row>
    <row r="7032" spans="1:26" s="751" customFormat="1" ht="24.75" customHeight="1" x14ac:dyDescent="0.15">
      <c r="A7032" s="24">
        <v>26</v>
      </c>
      <c r="B7032" s="26"/>
      <c r="C7032" s="26"/>
      <c r="D7032" s="26"/>
      <c r="E7032" s="26"/>
      <c r="F7032" s="26"/>
      <c r="G7032" s="26"/>
      <c r="H7032" s="26"/>
      <c r="I7032" s="26"/>
      <c r="J7032" s="26"/>
      <c r="K7032" s="26"/>
      <c r="L7032" s="26"/>
      <c r="M7032" s="26"/>
      <c r="N7032" s="26"/>
      <c r="O7032" s="26"/>
      <c r="P7032" s="26"/>
      <c r="Q7032" s="26"/>
      <c r="R7032" s="26"/>
      <c r="S7032" s="26"/>
      <c r="T7032" s="26"/>
      <c r="U7032" s="316"/>
      <c r="V7032" s="472"/>
      <c r="W7032" s="472"/>
      <c r="X7032" s="472"/>
      <c r="Y7032" s="471"/>
      <c r="Z7032" s="104"/>
    </row>
    <row r="7033" spans="1:26" s="751" customFormat="1" ht="24.75" customHeight="1" x14ac:dyDescent="0.15">
      <c r="A7033" s="24">
        <v>27</v>
      </c>
      <c r="B7033" s="26"/>
      <c r="C7033" s="26"/>
      <c r="D7033" s="26"/>
      <c r="E7033" s="26"/>
      <c r="F7033" s="26"/>
      <c r="G7033" s="26"/>
      <c r="H7033" s="26"/>
      <c r="I7033" s="26"/>
      <c r="J7033" s="26"/>
      <c r="K7033" s="26"/>
      <c r="L7033" s="26"/>
      <c r="M7033" s="26"/>
      <c r="N7033" s="26"/>
      <c r="O7033" s="26"/>
      <c r="P7033" s="26"/>
      <c r="Q7033" s="26"/>
      <c r="R7033" s="26"/>
      <c r="S7033" s="26"/>
      <c r="T7033" s="26"/>
      <c r="U7033" s="316"/>
      <c r="V7033" s="472"/>
      <c r="W7033" s="472"/>
      <c r="X7033" s="472"/>
      <c r="Y7033" s="471"/>
      <c r="Z7033" s="104"/>
    </row>
    <row r="7034" spans="1:26" s="751" customFormat="1" ht="24.75" customHeight="1" x14ac:dyDescent="0.15">
      <c r="A7034" s="24">
        <v>28</v>
      </c>
      <c r="B7034" s="26"/>
      <c r="C7034" s="26"/>
      <c r="D7034" s="26"/>
      <c r="E7034" s="26"/>
      <c r="F7034" s="26"/>
      <c r="G7034" s="26"/>
      <c r="H7034" s="26"/>
      <c r="I7034" s="26"/>
      <c r="J7034" s="26"/>
      <c r="K7034" s="26"/>
      <c r="L7034" s="26"/>
      <c r="M7034" s="26"/>
      <c r="N7034" s="26"/>
      <c r="O7034" s="26"/>
      <c r="P7034" s="26"/>
      <c r="Q7034" s="26"/>
      <c r="R7034" s="26"/>
      <c r="S7034" s="26"/>
      <c r="T7034" s="26"/>
      <c r="U7034" s="316"/>
      <c r="V7034" s="472"/>
      <c r="W7034" s="472"/>
      <c r="X7034" s="472"/>
      <c r="Y7034" s="471"/>
      <c r="Z7034" s="104"/>
    </row>
    <row r="7035" spans="1:26" s="751" customFormat="1" ht="24.75" customHeight="1" x14ac:dyDescent="0.15">
      <c r="A7035" s="24">
        <v>29</v>
      </c>
      <c r="B7035" s="26"/>
      <c r="C7035" s="26"/>
      <c r="D7035" s="26"/>
      <c r="E7035" s="26"/>
      <c r="F7035" s="26"/>
      <c r="G7035" s="26"/>
      <c r="H7035" s="26"/>
      <c r="I7035" s="26"/>
      <c r="J7035" s="26"/>
      <c r="K7035" s="26"/>
      <c r="L7035" s="26"/>
      <c r="M7035" s="26"/>
      <c r="N7035" s="26"/>
      <c r="O7035" s="26"/>
      <c r="P7035" s="26"/>
      <c r="Q7035" s="26"/>
      <c r="R7035" s="26"/>
      <c r="S7035" s="26"/>
      <c r="T7035" s="26"/>
      <c r="U7035" s="316"/>
      <c r="V7035" s="472"/>
      <c r="W7035" s="472"/>
      <c r="X7035" s="472"/>
      <c r="Y7035" s="471"/>
      <c r="Z7035" s="104"/>
    </row>
    <row r="7036" spans="1:26" s="751" customFormat="1" ht="24.75" customHeight="1" x14ac:dyDescent="0.15">
      <c r="A7036" s="24">
        <v>30</v>
      </c>
      <c r="B7036" s="26"/>
      <c r="C7036" s="26"/>
      <c r="D7036" s="26"/>
      <c r="E7036" s="26"/>
      <c r="F7036" s="26"/>
      <c r="G7036" s="26"/>
      <c r="H7036" s="26"/>
      <c r="I7036" s="26"/>
      <c r="J7036" s="26"/>
      <c r="K7036" s="26"/>
      <c r="L7036" s="26"/>
      <c r="M7036" s="26"/>
      <c r="N7036" s="26"/>
      <c r="O7036" s="26"/>
      <c r="P7036" s="26"/>
      <c r="Q7036" s="26"/>
      <c r="R7036" s="26"/>
      <c r="S7036" s="26"/>
      <c r="T7036" s="26"/>
      <c r="U7036" s="316"/>
      <c r="V7036" s="472"/>
      <c r="W7036" s="472"/>
      <c r="X7036" s="472"/>
      <c r="Y7036" s="471"/>
      <c r="Z7036" s="104"/>
    </row>
    <row r="7037" spans="1:26" s="751" customFormat="1" ht="24.75" customHeight="1" x14ac:dyDescent="0.15">
      <c r="A7037" s="24">
        <v>31</v>
      </c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26"/>
      <c r="O7037" s="26"/>
      <c r="P7037" s="26"/>
      <c r="Q7037" s="26"/>
      <c r="R7037" s="26"/>
      <c r="S7037" s="26"/>
      <c r="T7037" s="26"/>
      <c r="U7037" s="316"/>
      <c r="V7037" s="472"/>
      <c r="W7037" s="472"/>
      <c r="X7037" s="472"/>
      <c r="Y7037" s="471"/>
      <c r="Z7037" s="104"/>
    </row>
    <row r="7038" spans="1:26" s="751" customFormat="1" ht="24.75" customHeight="1" x14ac:dyDescent="0.15">
      <c r="A7038" s="24">
        <v>32</v>
      </c>
      <c r="B7038" s="26"/>
      <c r="C7038" s="26"/>
      <c r="D7038" s="26"/>
      <c r="E7038" s="26"/>
      <c r="F7038" s="26"/>
      <c r="G7038" s="26"/>
      <c r="H7038" s="26"/>
      <c r="I7038" s="26"/>
      <c r="J7038" s="26"/>
      <c r="K7038" s="26"/>
      <c r="L7038" s="26"/>
      <c r="M7038" s="26"/>
      <c r="N7038" s="26"/>
      <c r="O7038" s="26"/>
      <c r="P7038" s="26"/>
      <c r="Q7038" s="26"/>
      <c r="R7038" s="26"/>
      <c r="S7038" s="26"/>
      <c r="T7038" s="26"/>
      <c r="U7038" s="316"/>
      <c r="V7038" s="472"/>
      <c r="W7038" s="472"/>
      <c r="X7038" s="472"/>
      <c r="Y7038" s="471"/>
      <c r="Z7038" s="104"/>
    </row>
    <row r="7039" spans="1:26" s="751" customFormat="1" ht="24.75" customHeight="1" thickBot="1" x14ac:dyDescent="0.2">
      <c r="A7039" s="321">
        <v>33</v>
      </c>
      <c r="B7039" s="322"/>
      <c r="C7039" s="322"/>
      <c r="D7039" s="322"/>
      <c r="E7039" s="322"/>
      <c r="F7039" s="322"/>
      <c r="G7039" s="322"/>
      <c r="H7039" s="322"/>
      <c r="I7039" s="322"/>
      <c r="J7039" s="322"/>
      <c r="K7039" s="322"/>
      <c r="L7039" s="322"/>
      <c r="M7039" s="322"/>
      <c r="N7039" s="322"/>
      <c r="O7039" s="322"/>
      <c r="P7039" s="322"/>
      <c r="Q7039" s="322"/>
      <c r="R7039" s="322"/>
      <c r="S7039" s="322"/>
      <c r="T7039" s="322"/>
      <c r="U7039" s="323"/>
      <c r="V7039" s="472"/>
      <c r="W7039" s="472"/>
      <c r="X7039" s="472"/>
      <c r="Y7039" s="471"/>
      <c r="Z7039" s="104"/>
    </row>
    <row r="7040" spans="1:26" s="751" customFormat="1" ht="20.100000000000001" customHeight="1" thickBot="1" x14ac:dyDescent="0.2">
      <c r="A7040" s="1653" t="s">
        <v>20</v>
      </c>
      <c r="B7040" s="1654"/>
      <c r="C7040" s="1448" t="s">
        <v>1054</v>
      </c>
      <c r="D7040" s="1448"/>
      <c r="E7040" s="1448"/>
      <c r="F7040" s="1449"/>
      <c r="G7040" s="324"/>
      <c r="H7040" s="324"/>
      <c r="I7040" s="324"/>
      <c r="J7040" s="324"/>
      <c r="K7040" s="324"/>
      <c r="L7040" s="324"/>
      <c r="M7040" s="324"/>
      <c r="N7040" s="324"/>
      <c r="O7040" s="324"/>
      <c r="P7040" s="324"/>
      <c r="Q7040" s="324"/>
      <c r="R7040" s="324"/>
      <c r="S7040" s="324"/>
      <c r="T7040" s="324"/>
      <c r="U7040" s="324"/>
      <c r="V7040" s="472"/>
      <c r="W7040" s="472"/>
      <c r="X7040" s="472"/>
      <c r="Y7040" s="471"/>
      <c r="Z7040" s="104"/>
    </row>
    <row r="7041" spans="1:31" s="2" customFormat="1" ht="31.5" customHeight="1" thickBot="1" x14ac:dyDescent="0.2">
      <c r="A7041" s="1786" t="s">
        <v>725</v>
      </c>
      <c r="B7041" s="1787"/>
      <c r="C7041" s="1787"/>
      <c r="D7041" s="1787"/>
      <c r="E7041" s="1788"/>
      <c r="F7041" s="1" t="s">
        <v>1766</v>
      </c>
      <c r="G7041" s="304"/>
      <c r="H7041" s="1779" t="s">
        <v>197</v>
      </c>
      <c r="I7041" s="1780"/>
      <c r="J7041" s="1780"/>
      <c r="K7041" s="305" t="s">
        <v>9</v>
      </c>
      <c r="L7041" s="1789" t="s">
        <v>571</v>
      </c>
      <c r="M7041" s="1789"/>
      <c r="N7041" s="1790"/>
      <c r="O7041" s="304"/>
      <c r="P7041" s="306"/>
      <c r="Q7041" s="306"/>
      <c r="R7041" s="306"/>
      <c r="S7041" s="304"/>
      <c r="T7041" s="1524" t="s">
        <v>354</v>
      </c>
      <c r="U7041" s="1525"/>
      <c r="V7041" s="34">
        <f>V7043/V7048</f>
        <v>1.3233752620545049E-2</v>
      </c>
      <c r="W7041" s="34">
        <f>W7043/W7048</f>
        <v>1.298868312757199E-2</v>
      </c>
      <c r="X7041" s="35">
        <f>AVERAGE(V7041,W7041)</f>
        <v>1.311121787405852E-2</v>
      </c>
      <c r="Y7041" s="36" t="s">
        <v>136</v>
      </c>
      <c r="Z7041" s="37">
        <f>ROUND(X7041*1440,0)/1440</f>
        <v>1.3194444444444444E-2</v>
      </c>
    </row>
    <row r="7042" spans="1:31" s="2" customFormat="1" ht="9" customHeight="1" thickBot="1" x14ac:dyDescent="0.2">
      <c r="A7042" s="304"/>
      <c r="B7042" s="304"/>
      <c r="C7042" s="304"/>
      <c r="D7042" s="304"/>
      <c r="E7042" s="304"/>
      <c r="F7042" s="304"/>
      <c r="G7042" s="304"/>
      <c r="H7042" s="304"/>
      <c r="I7042" s="304"/>
      <c r="J7042" s="304"/>
      <c r="K7042" s="304"/>
      <c r="L7042" s="304"/>
      <c r="M7042" s="304"/>
      <c r="N7042" s="304"/>
      <c r="O7042" s="304"/>
      <c r="P7042" s="304"/>
      <c r="Q7042" s="304"/>
      <c r="R7042" s="304"/>
      <c r="S7042" s="304"/>
      <c r="T7042" s="304"/>
      <c r="U7042" s="304"/>
      <c r="V7042" s="34">
        <f>B7050</f>
        <v>0.23611111111111113</v>
      </c>
      <c r="W7042" s="34">
        <f>C7047</f>
        <v>0.23611111111111113</v>
      </c>
      <c r="Z7042" s="38"/>
    </row>
    <row r="7043" spans="1:31" s="2" customFormat="1" ht="20.100000000000001" customHeight="1" thickBot="1" x14ac:dyDescent="0.2">
      <c r="A7043" s="1777" t="s">
        <v>12</v>
      </c>
      <c r="B7043" s="1778"/>
      <c r="C7043" s="1778" t="s">
        <v>70</v>
      </c>
      <c r="D7043" s="1778"/>
      <c r="E7043" s="1781"/>
      <c r="F7043" s="307"/>
      <c r="G7043" s="307"/>
      <c r="H7043" s="307"/>
      <c r="I7043" s="307"/>
      <c r="J7043" s="307"/>
      <c r="K7043" s="304"/>
      <c r="L7043" s="304"/>
      <c r="M7043" s="304"/>
      <c r="N7043" s="1463" t="s">
        <v>720</v>
      </c>
      <c r="O7043" s="1464"/>
      <c r="P7043" s="1503">
        <f>Z7041</f>
        <v>1.3194444444444444E-2</v>
      </c>
      <c r="Q7043" s="1504"/>
      <c r="R7043" s="304"/>
      <c r="S7043" s="308" t="s">
        <v>14</v>
      </c>
      <c r="T7043" s="1775">
        <v>3.3333333333333333E-2</v>
      </c>
      <c r="U7043" s="1776"/>
      <c r="V7043" s="34">
        <f>V7044-V7042</f>
        <v>0.70138888888888762</v>
      </c>
      <c r="W7043" s="34">
        <f>W7044-W7042</f>
        <v>0.70138888888888751</v>
      </c>
      <c r="Z7043" s="38"/>
    </row>
    <row r="7044" spans="1:31" s="2" customFormat="1" ht="9" customHeight="1" thickBot="1" x14ac:dyDescent="0.2">
      <c r="A7044" s="304"/>
      <c r="B7044" s="304"/>
      <c r="C7044" s="304"/>
      <c r="D7044" s="304"/>
      <c r="E7044" s="304"/>
      <c r="F7044" s="304"/>
      <c r="G7044" s="304"/>
      <c r="H7044" s="304"/>
      <c r="I7044" s="304"/>
      <c r="J7044" s="304"/>
      <c r="K7044" s="304"/>
      <c r="L7044" s="304"/>
      <c r="M7044" s="304"/>
      <c r="N7044" s="304"/>
      <c r="O7044" s="304"/>
      <c r="P7044" s="304"/>
      <c r="Q7044" s="304"/>
      <c r="R7044" s="304"/>
      <c r="S7044" s="304"/>
      <c r="T7044" s="304"/>
      <c r="U7044" s="304"/>
      <c r="V7044" s="34">
        <f>Q7051</f>
        <v>0.93749999999999878</v>
      </c>
      <c r="W7044" s="34">
        <f>P7053</f>
        <v>0.93749999999999867</v>
      </c>
      <c r="Z7044" s="38"/>
    </row>
    <row r="7045" spans="1:31" s="2" customFormat="1" ht="20.100000000000001" customHeight="1" x14ac:dyDescent="0.15">
      <c r="A7045" s="1794" t="s">
        <v>15</v>
      </c>
      <c r="B7045" s="1774">
        <v>1</v>
      </c>
      <c r="C7045" s="1774"/>
      <c r="D7045" s="1774">
        <v>2</v>
      </c>
      <c r="E7045" s="1774"/>
      <c r="F7045" s="1774">
        <v>3</v>
      </c>
      <c r="G7045" s="1774"/>
      <c r="H7045" s="1774">
        <v>4</v>
      </c>
      <c r="I7045" s="1774"/>
      <c r="J7045" s="1774">
        <v>5</v>
      </c>
      <c r="K7045" s="1774"/>
      <c r="L7045" s="1774">
        <v>6</v>
      </c>
      <c r="M7045" s="1774"/>
      <c r="N7045" s="1774">
        <v>7</v>
      </c>
      <c r="O7045" s="1774"/>
      <c r="P7045" s="1774">
        <v>8</v>
      </c>
      <c r="Q7045" s="1774"/>
      <c r="R7045" s="1774">
        <v>9</v>
      </c>
      <c r="S7045" s="1774"/>
      <c r="T7045" s="1774">
        <v>10</v>
      </c>
      <c r="U7045" s="1796"/>
      <c r="V7045" s="534"/>
      <c r="W7045" s="534"/>
      <c r="Z7045" s="38"/>
    </row>
    <row r="7046" spans="1:31" s="2" customFormat="1" ht="20.100000000000001" customHeight="1" x14ac:dyDescent="0.15">
      <c r="A7046" s="1795"/>
      <c r="B7046" s="309" t="s">
        <v>726</v>
      </c>
      <c r="C7046" s="310" t="s">
        <v>727</v>
      </c>
      <c r="D7046" s="309" t="s">
        <v>726</v>
      </c>
      <c r="E7046" s="310" t="s">
        <v>727</v>
      </c>
      <c r="F7046" s="309" t="s">
        <v>726</v>
      </c>
      <c r="G7046" s="310" t="s">
        <v>727</v>
      </c>
      <c r="H7046" s="309" t="s">
        <v>726</v>
      </c>
      <c r="I7046" s="310" t="s">
        <v>727</v>
      </c>
      <c r="J7046" s="309" t="s">
        <v>726</v>
      </c>
      <c r="K7046" s="310" t="s">
        <v>727</v>
      </c>
      <c r="L7046" s="309" t="s">
        <v>726</v>
      </c>
      <c r="M7046" s="310" t="s">
        <v>727</v>
      </c>
      <c r="N7046" s="309" t="s">
        <v>726</v>
      </c>
      <c r="O7046" s="310" t="s">
        <v>727</v>
      </c>
      <c r="P7046" s="309" t="s">
        <v>726</v>
      </c>
      <c r="Q7046" s="310" t="s">
        <v>727</v>
      </c>
      <c r="R7046" s="309" t="s">
        <v>726</v>
      </c>
      <c r="S7046" s="310" t="s">
        <v>727</v>
      </c>
      <c r="T7046" s="310"/>
      <c r="U7046" s="311"/>
      <c r="V7046" s="534" t="s">
        <v>722</v>
      </c>
      <c r="W7046" s="516" t="s">
        <v>724</v>
      </c>
      <c r="Z7046" s="38"/>
    </row>
    <row r="7047" spans="1:31" s="2" customFormat="1" ht="24.75" customHeight="1" x14ac:dyDescent="0.15">
      <c r="A7047" s="17">
        <v>1</v>
      </c>
      <c r="B7047" s="312"/>
      <c r="C7047" s="312">
        <v>0.23611111111111113</v>
      </c>
      <c r="D7047" s="312">
        <v>0.28611111111111115</v>
      </c>
      <c r="E7047" s="312">
        <v>0.31666666666666665</v>
      </c>
      <c r="F7047" s="312">
        <v>0.37291666666666679</v>
      </c>
      <c r="G7047" s="312">
        <v>0.40763888888888899</v>
      </c>
      <c r="H7047" s="312">
        <v>0.46527777777777796</v>
      </c>
      <c r="I7047" s="312">
        <v>0.49861111111111128</v>
      </c>
      <c r="J7047" s="312">
        <v>0.5625</v>
      </c>
      <c r="K7047" s="312">
        <v>0.59583333333333333</v>
      </c>
      <c r="L7047" s="312">
        <v>0.65972222222222188</v>
      </c>
      <c r="M7047" s="312">
        <v>0.69444444444444453</v>
      </c>
      <c r="N7047" s="15">
        <v>0.75694444444444375</v>
      </c>
      <c r="O7047" s="15">
        <v>0.7909722222222223</v>
      </c>
      <c r="P7047" s="15">
        <v>0.84861111111111109</v>
      </c>
      <c r="Q7047" s="15">
        <v>0.8833333333333333</v>
      </c>
      <c r="R7047" s="314"/>
      <c r="S7047" s="315"/>
      <c r="T7047" s="26"/>
      <c r="U7047" s="316"/>
      <c r="V7047" s="21">
        <f>COUNTA(B7047:U7079)</f>
        <v>107</v>
      </c>
      <c r="W7047" s="41">
        <f>V7047/7/2</f>
        <v>7.6428571428571432</v>
      </c>
      <c r="Z7047" s="56"/>
      <c r="AA7047" s="184"/>
    </row>
    <row r="7048" spans="1:31" s="2" customFormat="1" ht="24.75" customHeight="1" x14ac:dyDescent="0.15">
      <c r="A7048" s="17">
        <v>2</v>
      </c>
      <c r="B7048" s="312"/>
      <c r="C7048" s="317">
        <v>0.24722222222222223</v>
      </c>
      <c r="D7048" s="312">
        <v>0.29791666666666672</v>
      </c>
      <c r="E7048" s="312">
        <v>0.32916666666666666</v>
      </c>
      <c r="F7048" s="312">
        <v>0.38611111111111124</v>
      </c>
      <c r="G7048" s="312">
        <v>0.42083333333333345</v>
      </c>
      <c r="H7048" s="312">
        <v>0.47916666666666685</v>
      </c>
      <c r="I7048" s="312">
        <v>0.51250000000000018</v>
      </c>
      <c r="J7048" s="312">
        <v>0.57638888888888884</v>
      </c>
      <c r="K7048" s="312">
        <v>0.60972222222222217</v>
      </c>
      <c r="L7048" s="312">
        <v>0.67361111111111072</v>
      </c>
      <c r="M7048" s="312">
        <v>0.70833333333333293</v>
      </c>
      <c r="N7048" s="15">
        <v>0.77083333333333259</v>
      </c>
      <c r="O7048" s="15">
        <v>0.80416666666666592</v>
      </c>
      <c r="P7048" s="15">
        <v>0.86111111111111116</v>
      </c>
      <c r="Q7048" s="15">
        <v>0.8965277777777777</v>
      </c>
      <c r="R7048" s="314"/>
      <c r="S7048" s="315"/>
      <c r="T7048" s="26"/>
      <c r="U7048" s="316"/>
      <c r="V7048" s="23">
        <f>COUNTA(B7047:B7079,D7047:D7079,F7047:F7079,H7047:H7079,J7047:J7079,L7047:L7079,N7047:N7079,P7047:P7079,R7047:R7079,T7047:T7079)</f>
        <v>53</v>
      </c>
      <c r="W7048" s="23">
        <f>COUNTA(C7047:C7079,E7047:E7079,G7047:G7079,I7047:I7079,K7047:K7079,M7047:M7079,O7047:O7079,Q7047:Q7079,S7047:S7079,U7047:U7079)</f>
        <v>54</v>
      </c>
      <c r="Y7048" s="2">
        <f>(V7048+W7048)/2</f>
        <v>53.5</v>
      </c>
      <c r="Z7048" s="56"/>
      <c r="AA7048" s="184"/>
      <c r="AB7048" s="184"/>
      <c r="AC7048" s="184"/>
      <c r="AD7048" s="184"/>
      <c r="AE7048" s="184"/>
    </row>
    <row r="7049" spans="1:31" s="2" customFormat="1" ht="24.75" customHeight="1" x14ac:dyDescent="0.15">
      <c r="A7049" s="17">
        <v>3</v>
      </c>
      <c r="B7049" s="312"/>
      <c r="C7049" s="312">
        <v>0.25833333333333336</v>
      </c>
      <c r="D7049" s="312">
        <v>0.30972222222222229</v>
      </c>
      <c r="E7049" s="312">
        <v>0.34166666666666662</v>
      </c>
      <c r="F7049" s="312">
        <v>0.39930555555555569</v>
      </c>
      <c r="G7049" s="312">
        <v>0.43402777777777773</v>
      </c>
      <c r="H7049" s="312">
        <v>0.49305555555555575</v>
      </c>
      <c r="I7049" s="312">
        <v>0.52638888888888913</v>
      </c>
      <c r="J7049" s="312">
        <v>0.59027777777777768</v>
      </c>
      <c r="K7049" s="312">
        <v>0.62361111111111101</v>
      </c>
      <c r="L7049" s="312">
        <v>0.68749999999999956</v>
      </c>
      <c r="M7049" s="312">
        <v>0.72222222222222177</v>
      </c>
      <c r="N7049" s="15">
        <v>0.78472222222222143</v>
      </c>
      <c r="O7049" s="15">
        <v>0.81736111111111109</v>
      </c>
      <c r="P7049" s="15">
        <v>0.87638888888888899</v>
      </c>
      <c r="Q7049" s="15">
        <v>0.9097222222222211</v>
      </c>
      <c r="R7049" s="314"/>
      <c r="S7049" s="315"/>
      <c r="T7049" s="26"/>
      <c r="U7049" s="316"/>
      <c r="V7049" s="534" t="s">
        <v>143</v>
      </c>
      <c r="W7049" s="534" t="s">
        <v>723</v>
      </c>
      <c r="Y7049" s="2" t="s">
        <v>721</v>
      </c>
      <c r="Z7049" s="56"/>
      <c r="AA7049" s="184"/>
      <c r="AB7049" s="184"/>
      <c r="AC7049" s="184"/>
      <c r="AD7049" s="184"/>
      <c r="AE7049" s="184"/>
    </row>
    <row r="7050" spans="1:31" s="2" customFormat="1" ht="24.75" customHeight="1" x14ac:dyDescent="0.15">
      <c r="A7050" s="17">
        <v>4</v>
      </c>
      <c r="B7050" s="317">
        <v>0.23611111111111113</v>
      </c>
      <c r="C7050" s="317">
        <v>0.26944444444444443</v>
      </c>
      <c r="D7050" s="312">
        <v>0.32152777777777786</v>
      </c>
      <c r="E7050" s="312">
        <v>0.35486111111111113</v>
      </c>
      <c r="F7050" s="312">
        <v>0.41250000000000014</v>
      </c>
      <c r="G7050" s="312">
        <v>0.44722222222222219</v>
      </c>
      <c r="H7050" s="312">
        <v>0.50694444444444464</v>
      </c>
      <c r="I7050" s="312">
        <v>0.54027777777777797</v>
      </c>
      <c r="J7050" s="312">
        <v>0.60416666666666652</v>
      </c>
      <c r="K7050" s="312">
        <v>0.63749999999999984</v>
      </c>
      <c r="L7050" s="312">
        <v>0.7013888888888884</v>
      </c>
      <c r="M7050" s="312">
        <v>0.73611111111111061</v>
      </c>
      <c r="N7050" s="15">
        <v>0.79861111111111027</v>
      </c>
      <c r="O7050" s="15">
        <v>0.8305555555555556</v>
      </c>
      <c r="P7050" s="15">
        <v>0.89166666666666661</v>
      </c>
      <c r="Q7050" s="15">
        <v>0.92361111111110994</v>
      </c>
      <c r="R7050" s="314"/>
      <c r="S7050" s="315"/>
      <c r="T7050" s="26"/>
      <c r="U7050" s="316"/>
      <c r="V7050" s="517">
        <f>P7050-P7049</f>
        <v>1.5277777777777612E-2</v>
      </c>
      <c r="W7050" s="517">
        <f>Q7048-Q7047</f>
        <v>1.3194444444444398E-2</v>
      </c>
      <c r="Z7050" s="56"/>
      <c r="AA7050" s="184"/>
      <c r="AB7050" s="184"/>
      <c r="AC7050" s="184"/>
      <c r="AD7050" s="184"/>
      <c r="AE7050" s="184"/>
    </row>
    <row r="7051" spans="1:31" s="2" customFormat="1" ht="24.75" customHeight="1" x14ac:dyDescent="0.15">
      <c r="A7051" s="17">
        <v>5</v>
      </c>
      <c r="B7051" s="312">
        <v>0.24930555555555559</v>
      </c>
      <c r="C7051" s="317">
        <v>0.28055555555555556</v>
      </c>
      <c r="D7051" s="312">
        <v>0.33333333333333343</v>
      </c>
      <c r="E7051" s="312">
        <v>0.36805555555555564</v>
      </c>
      <c r="F7051" s="312">
        <v>0.4256944444444446</v>
      </c>
      <c r="G7051" s="312">
        <v>0.4597222222222222</v>
      </c>
      <c r="H7051" s="312">
        <v>0.52083333333333348</v>
      </c>
      <c r="I7051" s="312">
        <v>0.55416666666666681</v>
      </c>
      <c r="J7051" s="312">
        <v>0.61805555555555536</v>
      </c>
      <c r="K7051" s="312">
        <v>0.65138888888888868</v>
      </c>
      <c r="L7051" s="312">
        <v>0.71527777777777724</v>
      </c>
      <c r="M7051" s="312">
        <v>0.75</v>
      </c>
      <c r="N7051" s="15">
        <v>0.81111111111111101</v>
      </c>
      <c r="O7051" s="15">
        <v>0.84375</v>
      </c>
      <c r="P7051" s="15">
        <v>0.90694444444444444</v>
      </c>
      <c r="Q7051" s="15">
        <v>0.93749999999999878</v>
      </c>
      <c r="R7051" s="314"/>
      <c r="S7051" s="315"/>
      <c r="T7051" s="26"/>
      <c r="U7051" s="316"/>
      <c r="V7051" s="517">
        <f>P7051-P7050</f>
        <v>1.5277777777777835E-2</v>
      </c>
      <c r="W7051" s="517">
        <f>Q7049-Q7048</f>
        <v>1.3194444444443398E-2</v>
      </c>
      <c r="Z7051" s="56"/>
      <c r="AA7051" s="184"/>
      <c r="AB7051" s="184"/>
      <c r="AC7051" s="184"/>
      <c r="AD7051" s="184"/>
      <c r="AE7051" s="184"/>
    </row>
    <row r="7052" spans="1:31" s="2" customFormat="1" ht="24.75" customHeight="1" x14ac:dyDescent="0.15">
      <c r="A7052" s="17">
        <v>6</v>
      </c>
      <c r="B7052" s="317">
        <v>0.26250000000000001</v>
      </c>
      <c r="C7052" s="317">
        <v>0.29236111111111113</v>
      </c>
      <c r="D7052" s="312">
        <v>0.34652777777777788</v>
      </c>
      <c r="E7052" s="312">
        <v>0.38125000000000009</v>
      </c>
      <c r="F7052" s="312">
        <v>0.43888888888888905</v>
      </c>
      <c r="G7052" s="312">
        <v>0.47222222222222238</v>
      </c>
      <c r="H7052" s="312">
        <v>0.53472222222222232</v>
      </c>
      <c r="I7052" s="312">
        <v>0.56805555555555565</v>
      </c>
      <c r="J7052" s="312">
        <v>0.6319444444444442</v>
      </c>
      <c r="K7052" s="312">
        <v>0.66527777777777752</v>
      </c>
      <c r="L7052" s="312">
        <v>0.72916666666666607</v>
      </c>
      <c r="M7052" s="312">
        <v>0.76388888888888884</v>
      </c>
      <c r="N7052" s="15">
        <v>0.82361111111111107</v>
      </c>
      <c r="O7052" s="15">
        <v>0.8569444444444444</v>
      </c>
      <c r="P7052" s="15">
        <v>0.92222222222222217</v>
      </c>
      <c r="Q7052" s="15"/>
      <c r="R7052" s="314"/>
      <c r="S7052" s="315"/>
      <c r="T7052" s="26"/>
      <c r="U7052" s="316"/>
      <c r="V7052" s="517">
        <f>P7052-P7051</f>
        <v>1.5277777777777724E-2</v>
      </c>
      <c r="W7052" s="517">
        <f>Q7050-Q7049</f>
        <v>1.388888888888884E-2</v>
      </c>
      <c r="Z7052" s="56"/>
      <c r="AA7052" s="184"/>
      <c r="AB7052" s="184"/>
      <c r="AC7052" s="184"/>
      <c r="AD7052" s="184"/>
      <c r="AE7052" s="184"/>
    </row>
    <row r="7053" spans="1:31" s="2" customFormat="1" ht="24.75" customHeight="1" x14ac:dyDescent="0.15">
      <c r="A7053" s="17">
        <v>7</v>
      </c>
      <c r="B7053" s="317">
        <v>0.27430555555555558</v>
      </c>
      <c r="C7053" s="317">
        <v>0.3041666666666667</v>
      </c>
      <c r="D7053" s="312">
        <v>0.35972222222222233</v>
      </c>
      <c r="E7053" s="312">
        <v>0.39444444444444454</v>
      </c>
      <c r="F7053" s="312">
        <v>0.4520833333333335</v>
      </c>
      <c r="G7053" s="312">
        <v>0.48541666666666683</v>
      </c>
      <c r="H7053" s="312">
        <v>0.54861111111111116</v>
      </c>
      <c r="I7053" s="312">
        <v>0.58194444444444449</v>
      </c>
      <c r="J7053" s="312">
        <v>0.64583333333333304</v>
      </c>
      <c r="K7053" s="312">
        <v>0.67986111111111114</v>
      </c>
      <c r="L7053" s="312">
        <v>0.74305555555555491</v>
      </c>
      <c r="M7053" s="312">
        <v>0.77777777777777779</v>
      </c>
      <c r="N7053" s="15">
        <v>0.83611111111111114</v>
      </c>
      <c r="O7053" s="15">
        <v>0.87013888888888891</v>
      </c>
      <c r="P7053" s="15">
        <v>0.93749999999999867</v>
      </c>
      <c r="Q7053" s="15"/>
      <c r="R7053" s="314"/>
      <c r="S7053" s="315"/>
      <c r="T7053" s="26"/>
      <c r="U7053" s="316"/>
      <c r="V7053" s="517">
        <f>P7053-P7052</f>
        <v>1.5277777777776502E-2</v>
      </c>
      <c r="W7053" s="517">
        <f>Q7051-Q7050</f>
        <v>1.388888888888884E-2</v>
      </c>
      <c r="Z7053" s="56"/>
      <c r="AA7053" s="184"/>
      <c r="AB7053" s="184"/>
      <c r="AC7053" s="184"/>
      <c r="AD7053" s="184"/>
      <c r="AE7053" s="184"/>
    </row>
    <row r="7054" spans="1:31" s="2" customFormat="1" ht="24.75" customHeight="1" x14ac:dyDescent="0.15">
      <c r="A7054" s="17">
        <v>8</v>
      </c>
      <c r="B7054" s="317"/>
      <c r="C7054" s="317"/>
      <c r="D7054" s="312"/>
      <c r="E7054" s="312"/>
      <c r="F7054" s="312"/>
      <c r="G7054" s="312"/>
      <c r="H7054" s="312"/>
      <c r="I7054" s="312"/>
      <c r="J7054" s="312"/>
      <c r="K7054" s="312"/>
      <c r="L7054" s="312"/>
      <c r="M7054" s="312"/>
      <c r="N7054" s="15"/>
      <c r="O7054" s="15"/>
      <c r="P7054" s="15"/>
      <c r="Q7054" s="15"/>
      <c r="R7054" s="314"/>
      <c r="S7054" s="315"/>
      <c r="T7054" s="26"/>
      <c r="U7054" s="316"/>
      <c r="Z7054" s="56"/>
    </row>
    <row r="7055" spans="1:31" s="2" customFormat="1" ht="24.75" customHeight="1" x14ac:dyDescent="0.15">
      <c r="A7055" s="17">
        <v>9</v>
      </c>
      <c r="B7055" s="317"/>
      <c r="C7055" s="317"/>
      <c r="D7055" s="312"/>
      <c r="E7055" s="312"/>
      <c r="F7055" s="312"/>
      <c r="G7055" s="312"/>
      <c r="H7055" s="312"/>
      <c r="I7055" s="312"/>
      <c r="J7055" s="312"/>
      <c r="K7055" s="312"/>
      <c r="L7055" s="312"/>
      <c r="M7055" s="312"/>
      <c r="N7055" s="15"/>
      <c r="O7055" s="15"/>
      <c r="P7055" s="15"/>
      <c r="Q7055" s="15"/>
      <c r="R7055" s="314"/>
      <c r="S7055" s="315"/>
      <c r="T7055" s="26"/>
      <c r="U7055" s="316"/>
      <c r="Z7055" s="56"/>
    </row>
    <row r="7056" spans="1:31" s="2" customFormat="1" ht="24.75" customHeight="1" x14ac:dyDescent="0.15">
      <c r="A7056" s="17">
        <v>10</v>
      </c>
      <c r="B7056" s="317"/>
      <c r="C7056" s="317"/>
      <c r="D7056" s="312"/>
      <c r="E7056" s="312"/>
      <c r="F7056" s="312"/>
      <c r="G7056" s="312"/>
      <c r="H7056" s="312"/>
      <c r="I7056" s="312"/>
      <c r="J7056" s="312"/>
      <c r="K7056" s="312"/>
      <c r="L7056" s="312"/>
      <c r="M7056" s="312"/>
      <c r="N7056" s="15"/>
      <c r="O7056" s="15"/>
      <c r="P7056" s="15"/>
      <c r="Q7056" s="15"/>
      <c r="R7056" s="314"/>
      <c r="S7056" s="315"/>
      <c r="T7056" s="26"/>
      <c r="U7056" s="316"/>
      <c r="V7056" s="472"/>
      <c r="W7056" s="472"/>
      <c r="X7056" s="472"/>
      <c r="Z7056" s="38"/>
    </row>
    <row r="7057" spans="1:26" s="2" customFormat="1" ht="24.75" customHeight="1" x14ac:dyDescent="0.15">
      <c r="A7057" s="17">
        <v>11</v>
      </c>
      <c r="B7057" s="312"/>
      <c r="C7057" s="317"/>
      <c r="D7057" s="312"/>
      <c r="E7057" s="312"/>
      <c r="F7057" s="312"/>
      <c r="G7057" s="312"/>
      <c r="H7057" s="312"/>
      <c r="I7057" s="312"/>
      <c r="J7057" s="312"/>
      <c r="K7057" s="312"/>
      <c r="L7057" s="312"/>
      <c r="M7057" s="312"/>
      <c r="N7057" s="15"/>
      <c r="O7057" s="15"/>
      <c r="P7057" s="15"/>
      <c r="Q7057" s="15"/>
      <c r="R7057" s="314"/>
      <c r="S7057" s="315"/>
      <c r="T7057" s="26"/>
      <c r="U7057" s="316"/>
      <c r="V7057" s="472"/>
      <c r="W7057" s="472"/>
      <c r="X7057" s="472"/>
      <c r="Z7057" s="38"/>
    </row>
    <row r="7058" spans="1:26" s="2" customFormat="1" ht="24.75" customHeight="1" x14ac:dyDescent="0.15">
      <c r="A7058" s="17">
        <v>12</v>
      </c>
      <c r="B7058" s="317"/>
      <c r="C7058" s="317"/>
      <c r="D7058" s="312"/>
      <c r="E7058" s="312"/>
      <c r="F7058" s="312"/>
      <c r="G7058" s="312"/>
      <c r="H7058" s="312"/>
      <c r="I7058" s="312"/>
      <c r="J7058" s="312"/>
      <c r="K7058" s="312"/>
      <c r="L7058" s="312"/>
      <c r="M7058" s="312"/>
      <c r="N7058" s="15"/>
      <c r="O7058" s="15"/>
      <c r="P7058" s="15"/>
      <c r="Q7058" s="15"/>
      <c r="R7058" s="314"/>
      <c r="S7058" s="315"/>
      <c r="T7058" s="26"/>
      <c r="U7058" s="316"/>
      <c r="V7058" s="472"/>
      <c r="W7058" s="472"/>
      <c r="X7058" s="472"/>
      <c r="Z7058" s="38"/>
    </row>
    <row r="7059" spans="1:26" s="2" customFormat="1" ht="24.75" customHeight="1" x14ac:dyDescent="0.15">
      <c r="A7059" s="17">
        <v>13</v>
      </c>
      <c r="B7059" s="312"/>
      <c r="C7059" s="317"/>
      <c r="D7059" s="312"/>
      <c r="E7059" s="312"/>
      <c r="F7059" s="312"/>
      <c r="G7059" s="312"/>
      <c r="H7059" s="312"/>
      <c r="I7059" s="312"/>
      <c r="J7059" s="312"/>
      <c r="K7059" s="312"/>
      <c r="L7059" s="312"/>
      <c r="M7059" s="312"/>
      <c r="N7059" s="15"/>
      <c r="O7059" s="15"/>
      <c r="P7059" s="15"/>
      <c r="Q7059" s="15"/>
      <c r="R7059" s="314"/>
      <c r="S7059" s="315"/>
      <c r="T7059" s="26"/>
      <c r="U7059" s="316"/>
      <c r="V7059" s="472"/>
      <c r="W7059" s="472"/>
      <c r="X7059" s="472"/>
      <c r="Z7059" s="38"/>
    </row>
    <row r="7060" spans="1:26" s="2" customFormat="1" ht="24.75" customHeight="1" x14ac:dyDescent="0.15">
      <c r="A7060" s="17">
        <v>14</v>
      </c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15"/>
      <c r="O7060" s="15"/>
      <c r="P7060" s="15"/>
      <c r="Q7060" s="15"/>
      <c r="R7060" s="314"/>
      <c r="S7060" s="318"/>
      <c r="T7060" s="26"/>
      <c r="U7060" s="316"/>
      <c r="V7060" s="472"/>
      <c r="W7060" s="472"/>
      <c r="X7060" s="472"/>
      <c r="Z7060" s="38"/>
    </row>
    <row r="7061" spans="1:26" s="2" customFormat="1" ht="24.75" customHeight="1" x14ac:dyDescent="0.15">
      <c r="A7061" s="17">
        <v>15</v>
      </c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15"/>
      <c r="O7061" s="15"/>
      <c r="P7061" s="15"/>
      <c r="Q7061" s="15"/>
      <c r="R7061" s="314"/>
      <c r="S7061" s="318"/>
      <c r="T7061" s="26"/>
      <c r="U7061" s="316"/>
      <c r="V7061" s="472"/>
      <c r="W7061" s="472"/>
      <c r="X7061" s="472"/>
      <c r="Z7061" s="38"/>
    </row>
    <row r="7062" spans="1:26" s="2" customFormat="1" ht="24.75" customHeight="1" x14ac:dyDescent="0.15">
      <c r="A7062" s="17">
        <v>16</v>
      </c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15"/>
      <c r="O7062" s="15"/>
      <c r="P7062" s="15"/>
      <c r="Q7062" s="15"/>
      <c r="R7062" s="314"/>
      <c r="S7062" s="315"/>
      <c r="T7062" s="26"/>
      <c r="U7062" s="316"/>
      <c r="V7062" s="472"/>
      <c r="W7062" s="472"/>
      <c r="X7062" s="472"/>
      <c r="Z7062" s="38"/>
    </row>
    <row r="7063" spans="1:26" s="2" customFormat="1" ht="24.75" customHeight="1" x14ac:dyDescent="0.15">
      <c r="A7063" s="17">
        <v>17</v>
      </c>
      <c r="B7063" s="110"/>
      <c r="C7063" s="110"/>
      <c r="D7063" s="110"/>
      <c r="E7063" s="110"/>
      <c r="F7063" s="110"/>
      <c r="G7063" s="110"/>
      <c r="H7063" s="110"/>
      <c r="I7063" s="110"/>
      <c r="J7063" s="110"/>
      <c r="K7063" s="110"/>
      <c r="L7063" s="110"/>
      <c r="M7063" s="110"/>
      <c r="N7063" s="110"/>
      <c r="O7063" s="110"/>
      <c r="P7063" s="110"/>
      <c r="Q7063" s="110"/>
      <c r="R7063" s="319"/>
      <c r="S7063" s="315"/>
      <c r="T7063" s="26"/>
      <c r="U7063" s="316"/>
      <c r="V7063" s="472"/>
      <c r="W7063" s="472"/>
      <c r="X7063" s="472"/>
      <c r="Z7063" s="38"/>
    </row>
    <row r="7064" spans="1:26" s="2" customFormat="1" ht="24.75" customHeight="1" x14ac:dyDescent="0.15">
      <c r="A7064" s="17">
        <v>18</v>
      </c>
      <c r="B7064" s="110"/>
      <c r="C7064" s="110"/>
      <c r="D7064" s="110"/>
      <c r="E7064" s="110"/>
      <c r="F7064" s="110"/>
      <c r="G7064" s="110"/>
      <c r="H7064" s="110"/>
      <c r="I7064" s="110"/>
      <c r="J7064" s="110"/>
      <c r="K7064" s="110"/>
      <c r="L7064" s="110"/>
      <c r="M7064" s="110"/>
      <c r="N7064" s="110"/>
      <c r="O7064" s="110"/>
      <c r="P7064" s="110"/>
      <c r="Q7064" s="110"/>
      <c r="R7064" s="319"/>
      <c r="S7064" s="315"/>
      <c r="T7064" s="26"/>
      <c r="U7064" s="316"/>
      <c r="V7064" s="472"/>
      <c r="W7064" s="472"/>
      <c r="X7064" s="472"/>
      <c r="Z7064" s="38"/>
    </row>
    <row r="7065" spans="1:26" s="2" customFormat="1" ht="24.75" customHeight="1" x14ac:dyDescent="0.15">
      <c r="A7065" s="24">
        <v>19</v>
      </c>
      <c r="B7065" s="110"/>
      <c r="C7065" s="110"/>
      <c r="D7065" s="110"/>
      <c r="E7065" s="110"/>
      <c r="F7065" s="110"/>
      <c r="G7065" s="110"/>
      <c r="H7065" s="110"/>
      <c r="I7065" s="110"/>
      <c r="J7065" s="110"/>
      <c r="K7065" s="110"/>
      <c r="L7065" s="110"/>
      <c r="M7065" s="110"/>
      <c r="N7065" s="110"/>
      <c r="O7065" s="110"/>
      <c r="P7065" s="110"/>
      <c r="Q7065" s="110"/>
      <c r="R7065" s="320"/>
      <c r="S7065" s="315"/>
      <c r="T7065" s="26"/>
      <c r="U7065" s="316"/>
      <c r="V7065" s="472"/>
      <c r="W7065" s="472"/>
      <c r="X7065" s="472"/>
      <c r="Z7065" s="38"/>
    </row>
    <row r="7066" spans="1:26" s="2" customFormat="1" ht="24.75" customHeight="1" x14ac:dyDescent="0.15">
      <c r="A7066" s="24">
        <v>20</v>
      </c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15"/>
      <c r="O7066" s="15"/>
      <c r="P7066" s="15"/>
      <c r="Q7066" s="15"/>
      <c r="R7066" s="310"/>
      <c r="S7066" s="26"/>
      <c r="T7066" s="26"/>
      <c r="U7066" s="316"/>
      <c r="V7066" s="472"/>
      <c r="W7066" s="472"/>
      <c r="X7066" s="472"/>
      <c r="Z7066" s="38"/>
    </row>
    <row r="7067" spans="1:26" s="2" customFormat="1" ht="24.75" customHeight="1" x14ac:dyDescent="0.15">
      <c r="A7067" s="24">
        <v>21</v>
      </c>
      <c r="B7067" s="26"/>
      <c r="C7067" s="26"/>
      <c r="D7067" s="26"/>
      <c r="E7067" s="26"/>
      <c r="F7067" s="26"/>
      <c r="G7067" s="26"/>
      <c r="H7067" s="26"/>
      <c r="I7067" s="26"/>
      <c r="J7067" s="26"/>
      <c r="K7067" s="26"/>
      <c r="L7067" s="26"/>
      <c r="M7067" s="26"/>
      <c r="N7067" s="26"/>
      <c r="O7067" s="26"/>
      <c r="P7067" s="26"/>
      <c r="Q7067" s="26"/>
      <c r="R7067" s="26"/>
      <c r="S7067" s="26"/>
      <c r="T7067" s="26"/>
      <c r="U7067" s="316"/>
      <c r="V7067" s="472"/>
      <c r="W7067" s="472"/>
      <c r="X7067" s="472"/>
      <c r="Z7067" s="38"/>
    </row>
    <row r="7068" spans="1:26" s="2" customFormat="1" ht="24.75" customHeight="1" x14ac:dyDescent="0.15">
      <c r="A7068" s="24">
        <v>22</v>
      </c>
      <c r="B7068" s="26"/>
      <c r="C7068" s="26"/>
      <c r="D7068" s="26"/>
      <c r="E7068" s="26"/>
      <c r="F7068" s="26"/>
      <c r="G7068" s="26"/>
      <c r="H7068" s="26"/>
      <c r="I7068" s="26"/>
      <c r="J7068" s="26"/>
      <c r="K7068" s="26"/>
      <c r="L7068" s="26"/>
      <c r="M7068" s="26"/>
      <c r="N7068" s="26"/>
      <c r="O7068" s="26"/>
      <c r="P7068" s="26"/>
      <c r="Q7068" s="26"/>
      <c r="R7068" s="26"/>
      <c r="S7068" s="26"/>
      <c r="T7068" s="26"/>
      <c r="U7068" s="316"/>
      <c r="V7068" s="472"/>
      <c r="W7068" s="472"/>
      <c r="X7068" s="472"/>
      <c r="Z7068" s="38"/>
    </row>
    <row r="7069" spans="1:26" s="2" customFormat="1" ht="24.75" customHeight="1" x14ac:dyDescent="0.15">
      <c r="A7069" s="24">
        <v>23</v>
      </c>
      <c r="B7069" s="26"/>
      <c r="C7069" s="26"/>
      <c r="D7069" s="26"/>
      <c r="E7069" s="26"/>
      <c r="F7069" s="26"/>
      <c r="G7069" s="26"/>
      <c r="H7069" s="26"/>
      <c r="I7069" s="26"/>
      <c r="J7069" s="26"/>
      <c r="K7069" s="26"/>
      <c r="L7069" s="26"/>
      <c r="M7069" s="26"/>
      <c r="N7069" s="26"/>
      <c r="O7069" s="26"/>
      <c r="P7069" s="26"/>
      <c r="Q7069" s="26"/>
      <c r="R7069" s="26"/>
      <c r="S7069" s="26"/>
      <c r="T7069" s="26"/>
      <c r="U7069" s="316"/>
      <c r="V7069" s="472"/>
      <c r="W7069" s="472"/>
      <c r="X7069" s="472"/>
      <c r="Z7069" s="38"/>
    </row>
    <row r="7070" spans="1:26" s="2" customFormat="1" ht="24.75" customHeight="1" x14ac:dyDescent="0.15">
      <c r="A7070" s="24">
        <v>24</v>
      </c>
      <c r="B7070" s="26"/>
      <c r="C7070" s="26"/>
      <c r="D7070" s="26"/>
      <c r="E7070" s="26"/>
      <c r="F7070" s="26"/>
      <c r="G7070" s="26"/>
      <c r="H7070" s="26"/>
      <c r="I7070" s="26"/>
      <c r="J7070" s="26"/>
      <c r="K7070" s="26"/>
      <c r="L7070" s="26"/>
      <c r="M7070" s="26"/>
      <c r="N7070" s="26"/>
      <c r="O7070" s="26"/>
      <c r="P7070" s="26"/>
      <c r="Q7070" s="26"/>
      <c r="R7070" s="26"/>
      <c r="S7070" s="26"/>
      <c r="T7070" s="26"/>
      <c r="U7070" s="316"/>
      <c r="V7070" s="472"/>
      <c r="W7070" s="472"/>
      <c r="X7070" s="472"/>
      <c r="Z7070" s="38"/>
    </row>
    <row r="7071" spans="1:26" s="2" customFormat="1" ht="24.75" customHeight="1" x14ac:dyDescent="0.15">
      <c r="A7071" s="24">
        <v>25</v>
      </c>
      <c r="B7071" s="26"/>
      <c r="C7071" s="26"/>
      <c r="D7071" s="26"/>
      <c r="E7071" s="26"/>
      <c r="F7071" s="26"/>
      <c r="G7071" s="26"/>
      <c r="H7071" s="26"/>
      <c r="I7071" s="26"/>
      <c r="J7071" s="26"/>
      <c r="K7071" s="26"/>
      <c r="L7071" s="26"/>
      <c r="M7071" s="26"/>
      <c r="N7071" s="26"/>
      <c r="O7071" s="26"/>
      <c r="P7071" s="26"/>
      <c r="Q7071" s="26"/>
      <c r="R7071" s="26"/>
      <c r="S7071" s="26"/>
      <c r="T7071" s="26"/>
      <c r="U7071" s="316"/>
      <c r="V7071" s="472"/>
      <c r="W7071" s="472"/>
      <c r="X7071" s="472"/>
      <c r="Z7071" s="38"/>
    </row>
    <row r="7072" spans="1:26" s="2" customFormat="1" ht="24.75" customHeight="1" x14ac:dyDescent="0.15">
      <c r="A7072" s="24">
        <v>26</v>
      </c>
      <c r="B7072" s="26"/>
      <c r="C7072" s="26"/>
      <c r="D7072" s="26"/>
      <c r="E7072" s="26"/>
      <c r="F7072" s="26"/>
      <c r="G7072" s="26"/>
      <c r="H7072" s="26"/>
      <c r="I7072" s="26"/>
      <c r="J7072" s="26"/>
      <c r="K7072" s="26"/>
      <c r="L7072" s="26"/>
      <c r="M7072" s="26"/>
      <c r="N7072" s="26"/>
      <c r="O7072" s="26"/>
      <c r="P7072" s="26"/>
      <c r="Q7072" s="26"/>
      <c r="R7072" s="26"/>
      <c r="S7072" s="26"/>
      <c r="T7072" s="26"/>
      <c r="U7072" s="316"/>
      <c r="V7072" s="472"/>
      <c r="W7072" s="472"/>
      <c r="X7072" s="472"/>
      <c r="Z7072" s="38"/>
    </row>
    <row r="7073" spans="1:31" s="2" customFormat="1" ht="24.75" customHeight="1" x14ac:dyDescent="0.15">
      <c r="A7073" s="24">
        <v>27</v>
      </c>
      <c r="B7073" s="26"/>
      <c r="C7073" s="26"/>
      <c r="D7073" s="26"/>
      <c r="E7073" s="26"/>
      <c r="F7073" s="26"/>
      <c r="G7073" s="26"/>
      <c r="H7073" s="26"/>
      <c r="I7073" s="26"/>
      <c r="J7073" s="26"/>
      <c r="K7073" s="26"/>
      <c r="L7073" s="26"/>
      <c r="M7073" s="26"/>
      <c r="N7073" s="26"/>
      <c r="O7073" s="26"/>
      <c r="P7073" s="26"/>
      <c r="Q7073" s="26"/>
      <c r="R7073" s="26"/>
      <c r="S7073" s="26"/>
      <c r="T7073" s="26"/>
      <c r="U7073" s="316"/>
      <c r="V7073" s="472"/>
      <c r="W7073" s="472"/>
      <c r="X7073" s="472"/>
      <c r="Z7073" s="38"/>
    </row>
    <row r="7074" spans="1:31" s="2" customFormat="1" ht="24.75" customHeight="1" x14ac:dyDescent="0.15">
      <c r="A7074" s="24">
        <v>28</v>
      </c>
      <c r="B7074" s="26"/>
      <c r="C7074" s="26"/>
      <c r="D7074" s="26"/>
      <c r="E7074" s="26"/>
      <c r="F7074" s="26"/>
      <c r="G7074" s="26"/>
      <c r="H7074" s="26"/>
      <c r="I7074" s="26"/>
      <c r="J7074" s="26"/>
      <c r="K7074" s="26"/>
      <c r="L7074" s="26"/>
      <c r="M7074" s="26"/>
      <c r="N7074" s="26"/>
      <c r="O7074" s="26"/>
      <c r="P7074" s="26"/>
      <c r="Q7074" s="26"/>
      <c r="R7074" s="26"/>
      <c r="S7074" s="26"/>
      <c r="T7074" s="26"/>
      <c r="U7074" s="316"/>
      <c r="V7074" s="472"/>
      <c r="W7074" s="472"/>
      <c r="X7074" s="472"/>
      <c r="Z7074" s="38"/>
    </row>
    <row r="7075" spans="1:31" s="2" customFormat="1" ht="24.75" customHeight="1" x14ac:dyDescent="0.15">
      <c r="A7075" s="24">
        <v>29</v>
      </c>
      <c r="B7075" s="26"/>
      <c r="C7075" s="26"/>
      <c r="D7075" s="26"/>
      <c r="E7075" s="26"/>
      <c r="F7075" s="26"/>
      <c r="G7075" s="26"/>
      <c r="H7075" s="26"/>
      <c r="I7075" s="26"/>
      <c r="J7075" s="26"/>
      <c r="K7075" s="26"/>
      <c r="L7075" s="26"/>
      <c r="M7075" s="26"/>
      <c r="N7075" s="26"/>
      <c r="O7075" s="26"/>
      <c r="P7075" s="26"/>
      <c r="Q7075" s="26"/>
      <c r="R7075" s="26"/>
      <c r="S7075" s="26"/>
      <c r="T7075" s="26"/>
      <c r="U7075" s="316"/>
      <c r="V7075" s="472"/>
      <c r="W7075" s="472"/>
      <c r="X7075" s="472"/>
      <c r="Z7075" s="38"/>
    </row>
    <row r="7076" spans="1:31" s="2" customFormat="1" ht="24.75" customHeight="1" x14ac:dyDescent="0.15">
      <c r="A7076" s="24">
        <v>30</v>
      </c>
      <c r="B7076" s="26"/>
      <c r="C7076" s="26"/>
      <c r="D7076" s="26"/>
      <c r="E7076" s="26"/>
      <c r="F7076" s="26"/>
      <c r="G7076" s="26"/>
      <c r="H7076" s="26"/>
      <c r="I7076" s="26"/>
      <c r="J7076" s="26"/>
      <c r="K7076" s="26"/>
      <c r="L7076" s="26"/>
      <c r="M7076" s="26"/>
      <c r="N7076" s="26"/>
      <c r="O7076" s="26"/>
      <c r="P7076" s="26"/>
      <c r="Q7076" s="26"/>
      <c r="R7076" s="26"/>
      <c r="S7076" s="26"/>
      <c r="T7076" s="26"/>
      <c r="U7076" s="316"/>
      <c r="V7076" s="472"/>
      <c r="W7076" s="472"/>
      <c r="X7076" s="472"/>
      <c r="Z7076" s="38"/>
    </row>
    <row r="7077" spans="1:31" s="2" customFormat="1" ht="24.75" customHeight="1" x14ac:dyDescent="0.15">
      <c r="A7077" s="24">
        <v>31</v>
      </c>
      <c r="B7077" s="26"/>
      <c r="C7077" s="26"/>
      <c r="D7077" s="26"/>
      <c r="E7077" s="26"/>
      <c r="F7077" s="26"/>
      <c r="G7077" s="26"/>
      <c r="H7077" s="26"/>
      <c r="I7077" s="26"/>
      <c r="J7077" s="26"/>
      <c r="K7077" s="26"/>
      <c r="L7077" s="26"/>
      <c r="M7077" s="26"/>
      <c r="N7077" s="26"/>
      <c r="O7077" s="26"/>
      <c r="P7077" s="26"/>
      <c r="Q7077" s="26"/>
      <c r="R7077" s="26"/>
      <c r="S7077" s="26"/>
      <c r="T7077" s="26"/>
      <c r="U7077" s="316"/>
      <c r="V7077" s="472"/>
      <c r="W7077" s="472"/>
      <c r="X7077" s="472"/>
      <c r="Z7077" s="38"/>
    </row>
    <row r="7078" spans="1:31" s="2" customFormat="1" ht="24.75" customHeight="1" x14ac:dyDescent="0.15">
      <c r="A7078" s="24">
        <v>32</v>
      </c>
      <c r="B7078" s="26"/>
      <c r="C7078" s="26"/>
      <c r="D7078" s="26"/>
      <c r="E7078" s="26"/>
      <c r="F7078" s="26"/>
      <c r="G7078" s="26"/>
      <c r="H7078" s="26"/>
      <c r="I7078" s="26"/>
      <c r="J7078" s="26"/>
      <c r="K7078" s="26"/>
      <c r="L7078" s="26"/>
      <c r="M7078" s="26"/>
      <c r="N7078" s="26"/>
      <c r="O7078" s="26"/>
      <c r="P7078" s="26"/>
      <c r="Q7078" s="26"/>
      <c r="R7078" s="26"/>
      <c r="S7078" s="26"/>
      <c r="T7078" s="26"/>
      <c r="U7078" s="316"/>
      <c r="V7078" s="472"/>
      <c r="W7078" s="472"/>
      <c r="X7078" s="472"/>
      <c r="Z7078" s="38"/>
    </row>
    <row r="7079" spans="1:31" s="2" customFormat="1" ht="24.75" customHeight="1" thickBot="1" x14ac:dyDescent="0.2">
      <c r="A7079" s="321">
        <v>33</v>
      </c>
      <c r="B7079" s="322"/>
      <c r="C7079" s="322"/>
      <c r="D7079" s="322"/>
      <c r="E7079" s="322"/>
      <c r="F7079" s="322"/>
      <c r="G7079" s="322"/>
      <c r="H7079" s="322"/>
      <c r="I7079" s="322"/>
      <c r="J7079" s="322"/>
      <c r="K7079" s="322"/>
      <c r="L7079" s="322"/>
      <c r="M7079" s="322"/>
      <c r="N7079" s="322"/>
      <c r="O7079" s="322"/>
      <c r="P7079" s="322"/>
      <c r="Q7079" s="322"/>
      <c r="R7079" s="322"/>
      <c r="S7079" s="322"/>
      <c r="T7079" s="322"/>
      <c r="U7079" s="323"/>
      <c r="V7079" s="472"/>
      <c r="W7079" s="472"/>
      <c r="X7079" s="472"/>
      <c r="Z7079" s="38"/>
    </row>
    <row r="7080" spans="1:31" s="2" customFormat="1" ht="20.100000000000001" customHeight="1" thickBot="1" x14ac:dyDescent="0.2">
      <c r="A7080" s="1653" t="s">
        <v>20</v>
      </c>
      <c r="B7080" s="1654"/>
      <c r="C7080" s="1448" t="s">
        <v>728</v>
      </c>
      <c r="D7080" s="1448"/>
      <c r="E7080" s="1448"/>
      <c r="F7080" s="1449"/>
      <c r="G7080" s="324"/>
      <c r="H7080" s="324"/>
      <c r="I7080" s="324"/>
      <c r="J7080" s="324"/>
      <c r="K7080" s="324"/>
      <c r="L7080" s="324"/>
      <c r="M7080" s="324"/>
      <c r="N7080" s="324"/>
      <c r="O7080" s="324"/>
      <c r="P7080" s="324"/>
      <c r="Q7080" s="324"/>
      <c r="R7080" s="324"/>
      <c r="S7080" s="324"/>
      <c r="T7080" s="324"/>
      <c r="U7080" s="324"/>
      <c r="V7080" s="472"/>
      <c r="W7080" s="472"/>
      <c r="X7080" s="472"/>
      <c r="Z7080" s="38"/>
    </row>
    <row r="7081" spans="1:31" s="2" customFormat="1" ht="31.5" customHeight="1" thickBot="1" x14ac:dyDescent="0.2">
      <c r="A7081" s="1786" t="s">
        <v>569</v>
      </c>
      <c r="B7081" s="1787"/>
      <c r="C7081" s="1787"/>
      <c r="D7081" s="1787"/>
      <c r="E7081" s="1788"/>
      <c r="F7081" s="1" t="s">
        <v>1766</v>
      </c>
      <c r="G7081" s="304"/>
      <c r="H7081" s="1779" t="s">
        <v>570</v>
      </c>
      <c r="I7081" s="1780"/>
      <c r="J7081" s="1780"/>
      <c r="K7081" s="305" t="s">
        <v>9</v>
      </c>
      <c r="L7081" s="1789" t="s">
        <v>571</v>
      </c>
      <c r="M7081" s="1789"/>
      <c r="N7081" s="1790"/>
      <c r="O7081" s="304"/>
      <c r="P7081" s="306"/>
      <c r="Q7081" s="306"/>
      <c r="R7081" s="306"/>
      <c r="S7081" s="304"/>
      <c r="T7081" s="1532" t="s">
        <v>134</v>
      </c>
      <c r="U7081" s="1533"/>
      <c r="V7081" s="34">
        <f>V7083/V7088</f>
        <v>1.52475845410628E-2</v>
      </c>
      <c r="W7081" s="34">
        <f>W7083/W7088</f>
        <v>1.52475845410628E-2</v>
      </c>
      <c r="X7081" s="35">
        <f>AVERAGE(V7081,W7081)</f>
        <v>1.52475845410628E-2</v>
      </c>
      <c r="Y7081" s="36" t="s">
        <v>545</v>
      </c>
      <c r="Z7081" s="1"/>
      <c r="AA7081" s="1"/>
    </row>
    <row r="7082" spans="1:31" s="2" customFormat="1" ht="9" customHeight="1" thickBot="1" x14ac:dyDescent="0.2">
      <c r="A7082" s="304"/>
      <c r="B7082" s="304"/>
      <c r="C7082" s="304"/>
      <c r="D7082" s="304"/>
      <c r="E7082" s="304"/>
      <c r="F7082" s="304"/>
      <c r="G7082" s="304"/>
      <c r="H7082" s="304"/>
      <c r="I7082" s="304"/>
      <c r="J7082" s="304"/>
      <c r="K7082" s="304"/>
      <c r="L7082" s="304"/>
      <c r="M7082" s="304"/>
      <c r="N7082" s="304"/>
      <c r="O7082" s="304"/>
      <c r="P7082" s="304"/>
      <c r="Q7082" s="304"/>
      <c r="R7082" s="304"/>
      <c r="S7082" s="304"/>
      <c r="T7082" s="304"/>
      <c r="U7082" s="304"/>
      <c r="V7082" s="34">
        <f>B7089</f>
        <v>0.23611111111111113</v>
      </c>
      <c r="W7082" s="34">
        <f>C7087</f>
        <v>0.23611111111111113</v>
      </c>
      <c r="Z7082" s="1"/>
      <c r="AA7082" s="1"/>
    </row>
    <row r="7083" spans="1:31" s="2" customFormat="1" ht="20.100000000000001" customHeight="1" thickBot="1" x14ac:dyDescent="0.2">
      <c r="A7083" s="1777" t="s">
        <v>12</v>
      </c>
      <c r="B7083" s="1778"/>
      <c r="C7083" s="1778" t="s">
        <v>70</v>
      </c>
      <c r="D7083" s="1778"/>
      <c r="E7083" s="1781"/>
      <c r="F7083" s="307"/>
      <c r="G7083" s="307"/>
      <c r="H7083" s="307"/>
      <c r="I7083" s="307"/>
      <c r="J7083" s="307"/>
      <c r="K7083" s="304"/>
      <c r="L7083" s="304"/>
      <c r="M7083" s="304"/>
      <c r="N7083" s="1463" t="s">
        <v>547</v>
      </c>
      <c r="O7083" s="1464"/>
      <c r="P7083" s="1536">
        <v>22</v>
      </c>
      <c r="Q7083" s="1537"/>
      <c r="R7083" s="304"/>
      <c r="S7083" s="308" t="s">
        <v>14</v>
      </c>
      <c r="T7083" s="1775">
        <v>3.3333333333333333E-2</v>
      </c>
      <c r="U7083" s="1776"/>
      <c r="V7083" s="34">
        <f>V7084-V7082</f>
        <v>0.70138888888888884</v>
      </c>
      <c r="W7083" s="34">
        <f>W7084-W7082</f>
        <v>0.70138888888888884</v>
      </c>
      <c r="Z7083" s="1"/>
      <c r="AA7083" s="1"/>
    </row>
    <row r="7084" spans="1:31" s="2" customFormat="1" ht="9" customHeight="1" thickBot="1" x14ac:dyDescent="0.2">
      <c r="A7084" s="304"/>
      <c r="B7084" s="304"/>
      <c r="C7084" s="304"/>
      <c r="D7084" s="304"/>
      <c r="E7084" s="304"/>
      <c r="F7084" s="304"/>
      <c r="G7084" s="304"/>
      <c r="H7084" s="304"/>
      <c r="I7084" s="304"/>
      <c r="J7084" s="304"/>
      <c r="K7084" s="304"/>
      <c r="L7084" s="304"/>
      <c r="M7084" s="304"/>
      <c r="N7084" s="304"/>
      <c r="O7084" s="304"/>
      <c r="P7084" s="304"/>
      <c r="Q7084" s="304"/>
      <c r="R7084" s="304"/>
      <c r="S7084" s="304"/>
      <c r="T7084" s="304"/>
      <c r="U7084" s="304"/>
      <c r="V7084" s="34">
        <f>P7092</f>
        <v>0.9375</v>
      </c>
      <c r="W7084" s="34">
        <f>Q7090</f>
        <v>0.9375</v>
      </c>
    </row>
    <row r="7085" spans="1:31" s="2" customFormat="1" ht="20.100000000000001" customHeight="1" x14ac:dyDescent="0.15">
      <c r="A7085" s="1794" t="s">
        <v>15</v>
      </c>
      <c r="B7085" s="1774">
        <v>1</v>
      </c>
      <c r="C7085" s="1774"/>
      <c r="D7085" s="1774">
        <v>2</v>
      </c>
      <c r="E7085" s="1774"/>
      <c r="F7085" s="1774">
        <v>3</v>
      </c>
      <c r="G7085" s="1774"/>
      <c r="H7085" s="1774">
        <v>4</v>
      </c>
      <c r="I7085" s="1774"/>
      <c r="J7085" s="1774">
        <v>5</v>
      </c>
      <c r="K7085" s="1774"/>
      <c r="L7085" s="1774">
        <v>6</v>
      </c>
      <c r="M7085" s="1774"/>
      <c r="N7085" s="1774">
        <v>7</v>
      </c>
      <c r="O7085" s="1774"/>
      <c r="P7085" s="1774">
        <v>8</v>
      </c>
      <c r="Q7085" s="1774"/>
      <c r="R7085" s="1774">
        <v>9</v>
      </c>
      <c r="S7085" s="1774"/>
      <c r="T7085" s="1774">
        <v>10</v>
      </c>
      <c r="U7085" s="1796"/>
      <c r="V7085" s="534"/>
      <c r="W7085" s="534"/>
    </row>
    <row r="7086" spans="1:31" s="2" customFormat="1" ht="20.100000000000001" customHeight="1" x14ac:dyDescent="0.15">
      <c r="A7086" s="1795"/>
      <c r="B7086" s="309" t="s">
        <v>570</v>
      </c>
      <c r="C7086" s="310" t="s">
        <v>571</v>
      </c>
      <c r="D7086" s="309" t="s">
        <v>570</v>
      </c>
      <c r="E7086" s="310" t="s">
        <v>571</v>
      </c>
      <c r="F7086" s="309" t="s">
        <v>570</v>
      </c>
      <c r="G7086" s="310" t="s">
        <v>571</v>
      </c>
      <c r="H7086" s="309" t="s">
        <v>570</v>
      </c>
      <c r="I7086" s="310" t="s">
        <v>571</v>
      </c>
      <c r="J7086" s="309" t="s">
        <v>570</v>
      </c>
      <c r="K7086" s="310" t="s">
        <v>571</v>
      </c>
      <c r="L7086" s="309" t="s">
        <v>570</v>
      </c>
      <c r="M7086" s="310" t="s">
        <v>571</v>
      </c>
      <c r="N7086" s="309" t="s">
        <v>570</v>
      </c>
      <c r="O7086" s="310" t="s">
        <v>571</v>
      </c>
      <c r="P7086" s="309" t="s">
        <v>570</v>
      </c>
      <c r="Q7086" s="310" t="s">
        <v>571</v>
      </c>
      <c r="R7086" s="309" t="s">
        <v>570</v>
      </c>
      <c r="S7086" s="310" t="s">
        <v>571</v>
      </c>
      <c r="T7086" s="310"/>
      <c r="U7086" s="311"/>
      <c r="V7086" s="534" t="s">
        <v>554</v>
      </c>
      <c r="W7086" s="516" t="s">
        <v>555</v>
      </c>
    </row>
    <row r="7087" spans="1:31" s="2" customFormat="1" ht="24.75" customHeight="1" x14ac:dyDescent="0.15">
      <c r="A7087" s="17">
        <v>1</v>
      </c>
      <c r="B7087" s="312"/>
      <c r="C7087" s="312">
        <v>0.23611111111111113</v>
      </c>
      <c r="D7087" s="312">
        <v>0.29652777777777778</v>
      </c>
      <c r="E7087" s="312">
        <v>0.32777777777777778</v>
      </c>
      <c r="F7087" s="312">
        <v>0.38472222222222224</v>
      </c>
      <c r="G7087" s="312">
        <v>0.41944444444444445</v>
      </c>
      <c r="H7087" s="312">
        <v>0.47708333333333336</v>
      </c>
      <c r="I7087" s="312">
        <v>0.51041666666666663</v>
      </c>
      <c r="J7087" s="312">
        <v>0.57222222222222241</v>
      </c>
      <c r="K7087" s="312">
        <v>0.60625000000000029</v>
      </c>
      <c r="L7087" s="312">
        <v>0.66805555555555607</v>
      </c>
      <c r="M7087" s="312">
        <v>0.70138888888888939</v>
      </c>
      <c r="N7087" s="15">
        <v>0.76319444444444517</v>
      </c>
      <c r="O7087" s="15">
        <v>0.79722222222222305</v>
      </c>
      <c r="P7087" s="15">
        <v>0.85555555555555607</v>
      </c>
      <c r="Q7087" s="15">
        <v>0.8902777777777785</v>
      </c>
      <c r="R7087" s="314"/>
      <c r="S7087" s="315"/>
      <c r="T7087" s="26"/>
      <c r="U7087" s="316"/>
      <c r="V7087" s="21">
        <f>COUNTA(B7087:U7119)</f>
        <v>92</v>
      </c>
      <c r="W7087" s="41">
        <f>V7087/7/2</f>
        <v>6.5714285714285712</v>
      </c>
    </row>
    <row r="7088" spans="1:31" s="2" customFormat="1" ht="24.75" customHeight="1" x14ac:dyDescent="0.15">
      <c r="A7088" s="17">
        <v>2</v>
      </c>
      <c r="B7088" s="312"/>
      <c r="C7088" s="317">
        <v>0.25138888888888888</v>
      </c>
      <c r="D7088" s="312">
        <v>0.31111111111111112</v>
      </c>
      <c r="E7088" s="312">
        <v>0.34305555555555556</v>
      </c>
      <c r="F7088" s="312">
        <v>0.4</v>
      </c>
      <c r="G7088" s="312">
        <v>0.43472222222222223</v>
      </c>
      <c r="H7088" s="312">
        <v>0.49305555555555558</v>
      </c>
      <c r="I7088" s="312">
        <v>0.52638888888888891</v>
      </c>
      <c r="J7088" s="312">
        <v>0.58819444444444469</v>
      </c>
      <c r="K7088" s="312">
        <v>0.62222222222222257</v>
      </c>
      <c r="L7088" s="312">
        <v>0.68402777777777835</v>
      </c>
      <c r="M7088" s="312">
        <v>0.71736111111111167</v>
      </c>
      <c r="N7088" s="15">
        <v>0.7784722222222229</v>
      </c>
      <c r="O7088" s="15">
        <v>0.81319444444444533</v>
      </c>
      <c r="P7088" s="15">
        <v>0.87152777777777835</v>
      </c>
      <c r="Q7088" s="15">
        <v>0.90555555555555622</v>
      </c>
      <c r="R7088" s="314"/>
      <c r="S7088" s="315"/>
      <c r="T7088" s="26"/>
      <c r="U7088" s="316"/>
      <c r="V7088" s="23">
        <f>COUNTA(B7087:B7119,D7087:D7119,F7087:F7119,H7087:H7119,J7087:J7119,L7087:L7119,N7087:N7119,P7087:P7119,R7087:R7119,T7087:T7119)</f>
        <v>46</v>
      </c>
      <c r="W7088" s="23">
        <f>COUNTA(C7087:C7119,E7087:E7119,G7087:G7119,I7087:I7119,K7087:K7119,M7087:M7119,O7087:O7119,Q7087:Q7119,S7087:S7119,U7087:U7119)</f>
        <v>46</v>
      </c>
      <c r="Y7088" s="2">
        <f>(V7088+W7088)/2</f>
        <v>46</v>
      </c>
      <c r="AB7088" s="184"/>
      <c r="AC7088" s="184"/>
      <c r="AD7088" s="184"/>
      <c r="AE7088" s="184"/>
    </row>
    <row r="7089" spans="1:31" s="2" customFormat="1" ht="24.75" customHeight="1" x14ac:dyDescent="0.15">
      <c r="A7089" s="17">
        <v>3</v>
      </c>
      <c r="B7089" s="312">
        <v>0.23611111111111113</v>
      </c>
      <c r="C7089" s="312">
        <v>0.26666666666666666</v>
      </c>
      <c r="D7089" s="312">
        <v>0.32569444444444445</v>
      </c>
      <c r="E7089" s="312">
        <v>0.35833333333333334</v>
      </c>
      <c r="F7089" s="312">
        <v>0.4152777777777778</v>
      </c>
      <c r="G7089" s="312">
        <v>0.45</v>
      </c>
      <c r="H7089" s="312">
        <v>0.50902777777777786</v>
      </c>
      <c r="I7089" s="312">
        <v>0.54236111111111118</v>
      </c>
      <c r="J7089" s="312">
        <v>0.60416666666666696</v>
      </c>
      <c r="K7089" s="312">
        <v>0.63819444444444484</v>
      </c>
      <c r="L7089" s="312">
        <v>0.70000000000000062</v>
      </c>
      <c r="M7089" s="312">
        <v>0.73333333333333395</v>
      </c>
      <c r="N7089" s="15">
        <v>0.79375000000000062</v>
      </c>
      <c r="O7089" s="15">
        <v>0.82916666666666761</v>
      </c>
      <c r="P7089" s="15">
        <v>0.88750000000000062</v>
      </c>
      <c r="Q7089" s="15">
        <v>0.9215277777777785</v>
      </c>
      <c r="R7089" s="314"/>
      <c r="S7089" s="315"/>
      <c r="T7089" s="26"/>
      <c r="U7089" s="316"/>
      <c r="V7089" s="534" t="s">
        <v>556</v>
      </c>
      <c r="W7089" s="534" t="s">
        <v>557</v>
      </c>
      <c r="Y7089" s="2" t="s">
        <v>550</v>
      </c>
      <c r="AB7089" s="184"/>
      <c r="AC7089" s="184"/>
      <c r="AD7089" s="184"/>
      <c r="AE7089" s="184"/>
    </row>
    <row r="7090" spans="1:31" s="2" customFormat="1" ht="24.75" customHeight="1" x14ac:dyDescent="0.15">
      <c r="A7090" s="17">
        <v>4</v>
      </c>
      <c r="B7090" s="317">
        <v>0.25138888888888888</v>
      </c>
      <c r="C7090" s="317">
        <v>0.28194444444444444</v>
      </c>
      <c r="D7090" s="312">
        <v>0.34027777777777779</v>
      </c>
      <c r="E7090" s="312">
        <v>0.37361111111111112</v>
      </c>
      <c r="F7090" s="312">
        <v>0.43055555555555558</v>
      </c>
      <c r="G7090" s="312">
        <v>0.46527777777777779</v>
      </c>
      <c r="H7090" s="312">
        <v>0.52500000000000013</v>
      </c>
      <c r="I7090" s="312">
        <v>0.55833333333333346</v>
      </c>
      <c r="J7090" s="312">
        <v>0.62013888888888924</v>
      </c>
      <c r="K7090" s="312">
        <v>0.65416666666666712</v>
      </c>
      <c r="L7090" s="312">
        <v>0.7159722222222229</v>
      </c>
      <c r="M7090" s="312">
        <v>0.74930555555555622</v>
      </c>
      <c r="N7090" s="15">
        <v>0.80902777777777835</v>
      </c>
      <c r="O7090" s="15">
        <v>0.84444444444444533</v>
      </c>
      <c r="P7090" s="15">
        <v>0.90416666666666734</v>
      </c>
      <c r="Q7090" s="15">
        <v>0.9375</v>
      </c>
      <c r="R7090" s="314"/>
      <c r="S7090" s="315"/>
      <c r="T7090" s="26"/>
      <c r="U7090" s="316"/>
      <c r="V7090" s="517">
        <f>P7088-P7087</f>
        <v>1.5972222222222276E-2</v>
      </c>
      <c r="W7090" s="517">
        <f>O7092-O7091</f>
        <v>1.5277777777777724E-2</v>
      </c>
      <c r="AB7090" s="184"/>
      <c r="AC7090" s="184"/>
      <c r="AD7090" s="184"/>
      <c r="AE7090" s="184"/>
    </row>
    <row r="7091" spans="1:31" s="2" customFormat="1" ht="24.75" customHeight="1" x14ac:dyDescent="0.15">
      <c r="A7091" s="17">
        <v>5</v>
      </c>
      <c r="B7091" s="312">
        <v>0.26666666666666666</v>
      </c>
      <c r="C7091" s="317">
        <v>0.29722222222222222</v>
      </c>
      <c r="D7091" s="312">
        <v>0.35486111111111113</v>
      </c>
      <c r="E7091" s="312">
        <v>0.3888888888888889</v>
      </c>
      <c r="F7091" s="312">
        <v>0.44583333333333336</v>
      </c>
      <c r="G7091" s="312">
        <v>0.48055555555555557</v>
      </c>
      <c r="H7091" s="312">
        <v>0.54097222222222241</v>
      </c>
      <c r="I7091" s="312">
        <v>0.57430555555555574</v>
      </c>
      <c r="J7091" s="312">
        <v>0.63611111111111152</v>
      </c>
      <c r="K7091" s="312">
        <v>0.67013888888888939</v>
      </c>
      <c r="L7091" s="312">
        <v>0.73194444444444517</v>
      </c>
      <c r="M7091" s="312">
        <v>0.7652777777777785</v>
      </c>
      <c r="N7091" s="15">
        <v>0.82430555555555607</v>
      </c>
      <c r="O7091" s="15">
        <v>0.85972222222222305</v>
      </c>
      <c r="P7091" s="15">
        <v>0.92083333333333406</v>
      </c>
      <c r="Q7091" s="15"/>
      <c r="R7091" s="314"/>
      <c r="S7091" s="315"/>
      <c r="T7091" s="26"/>
      <c r="U7091" s="316"/>
      <c r="V7091" s="517">
        <f>P7089-P7088</f>
        <v>1.5972222222222276E-2</v>
      </c>
      <c r="W7091" s="517">
        <f>Q7088-Q7087</f>
        <v>1.5277777777777724E-2</v>
      </c>
      <c r="AB7091" s="184"/>
      <c r="AC7091" s="184"/>
      <c r="AD7091" s="184"/>
      <c r="AE7091" s="184"/>
    </row>
    <row r="7092" spans="1:31" s="2" customFormat="1" ht="24.75" customHeight="1" x14ac:dyDescent="0.15">
      <c r="A7092" s="17">
        <v>6</v>
      </c>
      <c r="B7092" s="317">
        <v>0.28194444444444444</v>
      </c>
      <c r="C7092" s="317">
        <v>0.3125</v>
      </c>
      <c r="D7092" s="312">
        <v>0.36944444444444446</v>
      </c>
      <c r="E7092" s="312">
        <v>0.40416666666666667</v>
      </c>
      <c r="F7092" s="312">
        <v>0.46111111111111114</v>
      </c>
      <c r="G7092" s="312">
        <v>0.49583333333333335</v>
      </c>
      <c r="H7092" s="312">
        <v>0.55694444444444469</v>
      </c>
      <c r="I7092" s="312">
        <v>0.59027777777777801</v>
      </c>
      <c r="J7092" s="312">
        <v>0.65208333333333379</v>
      </c>
      <c r="K7092" s="312">
        <v>0.68611111111111167</v>
      </c>
      <c r="L7092" s="312">
        <v>0.74791666666666745</v>
      </c>
      <c r="M7092" s="312">
        <v>0.78125000000000078</v>
      </c>
      <c r="N7092" s="15">
        <v>0.83958333333333379</v>
      </c>
      <c r="O7092" s="15">
        <v>0.87500000000000078</v>
      </c>
      <c r="P7092" s="15">
        <v>0.9375</v>
      </c>
      <c r="Q7092" s="15"/>
      <c r="R7092" s="314"/>
      <c r="S7092" s="315"/>
      <c r="T7092" s="26"/>
      <c r="U7092" s="316"/>
      <c r="V7092" s="517">
        <f>P7090-P7089</f>
        <v>1.6666666666666718E-2</v>
      </c>
      <c r="W7092" s="517">
        <f>Q7089-Q7088</f>
        <v>1.5972222222222276E-2</v>
      </c>
      <c r="AB7092" s="184"/>
      <c r="AC7092" s="184"/>
      <c r="AD7092" s="184"/>
      <c r="AE7092" s="184"/>
    </row>
    <row r="7093" spans="1:31" s="2" customFormat="1" ht="24.75" customHeight="1" x14ac:dyDescent="0.15">
      <c r="A7093" s="17">
        <v>7</v>
      </c>
      <c r="B7093" s="317"/>
      <c r="C7093" s="317"/>
      <c r="D7093" s="312"/>
      <c r="E7093" s="312"/>
      <c r="F7093" s="312"/>
      <c r="G7093" s="312"/>
      <c r="H7093" s="312"/>
      <c r="I7093" s="312"/>
      <c r="J7093" s="312"/>
      <c r="K7093" s="312"/>
      <c r="L7093" s="312"/>
      <c r="M7093" s="312"/>
      <c r="N7093" s="15"/>
      <c r="O7093" s="15"/>
      <c r="P7093" s="15"/>
      <c r="Q7093" s="15"/>
      <c r="R7093" s="314"/>
      <c r="S7093" s="315"/>
      <c r="T7093" s="26"/>
      <c r="U7093" s="316"/>
      <c r="V7093" s="517">
        <f>P7091-P7090</f>
        <v>1.6666666666666718E-2</v>
      </c>
      <c r="W7093" s="517">
        <f>Q7090-Q7089</f>
        <v>1.5972222222221499E-2</v>
      </c>
      <c r="AB7093" s="184"/>
      <c r="AC7093" s="184"/>
      <c r="AD7093" s="184"/>
      <c r="AE7093" s="184"/>
    </row>
    <row r="7094" spans="1:31" s="2" customFormat="1" ht="24.75" customHeight="1" x14ac:dyDescent="0.15">
      <c r="A7094" s="17">
        <v>8</v>
      </c>
      <c r="B7094" s="317"/>
      <c r="C7094" s="317"/>
      <c r="D7094" s="312"/>
      <c r="E7094" s="312"/>
      <c r="F7094" s="312"/>
      <c r="G7094" s="312"/>
      <c r="H7094" s="312"/>
      <c r="I7094" s="312"/>
      <c r="J7094" s="312"/>
      <c r="K7094" s="312"/>
      <c r="L7094" s="312"/>
      <c r="M7094" s="312"/>
      <c r="N7094" s="15"/>
      <c r="O7094" s="15"/>
      <c r="P7094" s="15"/>
      <c r="Q7094" s="15"/>
      <c r="R7094" s="314"/>
      <c r="S7094" s="315"/>
      <c r="T7094" s="26"/>
      <c r="U7094" s="316"/>
    </row>
    <row r="7095" spans="1:31" s="2" customFormat="1" ht="24.75" customHeight="1" x14ac:dyDescent="0.15">
      <c r="A7095" s="17">
        <v>9</v>
      </c>
      <c r="B7095" s="317"/>
      <c r="C7095" s="317"/>
      <c r="D7095" s="312"/>
      <c r="E7095" s="312"/>
      <c r="F7095" s="312"/>
      <c r="G7095" s="312"/>
      <c r="H7095" s="312"/>
      <c r="I7095" s="312"/>
      <c r="J7095" s="312"/>
      <c r="K7095" s="312"/>
      <c r="L7095" s="312"/>
      <c r="M7095" s="312"/>
      <c r="N7095" s="15"/>
      <c r="O7095" s="15"/>
      <c r="P7095" s="15"/>
      <c r="Q7095" s="15"/>
      <c r="R7095" s="314"/>
      <c r="S7095" s="315"/>
      <c r="T7095" s="26"/>
      <c r="U7095" s="316"/>
    </row>
    <row r="7096" spans="1:31" s="2" customFormat="1" ht="24.75" customHeight="1" x14ac:dyDescent="0.15">
      <c r="A7096" s="17">
        <v>10</v>
      </c>
      <c r="B7096" s="317"/>
      <c r="C7096" s="317"/>
      <c r="D7096" s="312"/>
      <c r="E7096" s="312"/>
      <c r="F7096" s="312"/>
      <c r="G7096" s="312"/>
      <c r="H7096" s="312"/>
      <c r="I7096" s="312"/>
      <c r="J7096" s="312"/>
      <c r="K7096" s="312"/>
      <c r="L7096" s="312"/>
      <c r="M7096" s="312"/>
      <c r="N7096" s="15"/>
      <c r="O7096" s="15"/>
      <c r="P7096" s="15"/>
      <c r="Q7096" s="15"/>
      <c r="R7096" s="314"/>
      <c r="S7096" s="315"/>
      <c r="T7096" s="26"/>
      <c r="U7096" s="316"/>
    </row>
    <row r="7097" spans="1:31" s="2" customFormat="1" ht="24.75" customHeight="1" x14ac:dyDescent="0.15">
      <c r="A7097" s="17">
        <v>11</v>
      </c>
      <c r="B7097" s="312"/>
      <c r="C7097" s="317"/>
      <c r="D7097" s="312"/>
      <c r="E7097" s="312"/>
      <c r="F7097" s="312"/>
      <c r="G7097" s="312"/>
      <c r="H7097" s="312"/>
      <c r="I7097" s="312"/>
      <c r="J7097" s="312"/>
      <c r="K7097" s="312"/>
      <c r="L7097" s="312"/>
      <c r="M7097" s="312"/>
      <c r="N7097" s="15"/>
      <c r="O7097" s="15"/>
      <c r="P7097" s="15"/>
      <c r="Q7097" s="15"/>
      <c r="R7097" s="314"/>
      <c r="S7097" s="315"/>
      <c r="T7097" s="26"/>
      <c r="U7097" s="316"/>
    </row>
    <row r="7098" spans="1:31" s="2" customFormat="1" ht="24.75" customHeight="1" x14ac:dyDescent="0.15">
      <c r="A7098" s="17">
        <v>12</v>
      </c>
      <c r="B7098" s="317"/>
      <c r="C7098" s="317"/>
      <c r="D7098" s="312"/>
      <c r="E7098" s="312"/>
      <c r="F7098" s="312"/>
      <c r="G7098" s="312"/>
      <c r="H7098" s="312"/>
      <c r="I7098" s="312"/>
      <c r="J7098" s="312"/>
      <c r="K7098" s="312"/>
      <c r="L7098" s="312"/>
      <c r="M7098" s="312"/>
      <c r="N7098" s="15"/>
      <c r="O7098" s="15"/>
      <c r="P7098" s="15"/>
      <c r="Q7098" s="15"/>
      <c r="R7098" s="314"/>
      <c r="S7098" s="315"/>
      <c r="T7098" s="26"/>
      <c r="U7098" s="316"/>
    </row>
    <row r="7099" spans="1:31" s="2" customFormat="1" ht="24.75" customHeight="1" x14ac:dyDescent="0.15">
      <c r="A7099" s="17">
        <v>13</v>
      </c>
      <c r="B7099" s="312"/>
      <c r="C7099" s="317"/>
      <c r="D7099" s="312"/>
      <c r="E7099" s="312"/>
      <c r="F7099" s="312"/>
      <c r="G7099" s="312"/>
      <c r="H7099" s="312"/>
      <c r="I7099" s="312"/>
      <c r="J7099" s="312"/>
      <c r="K7099" s="312"/>
      <c r="L7099" s="312"/>
      <c r="M7099" s="312"/>
      <c r="N7099" s="15"/>
      <c r="O7099" s="15"/>
      <c r="P7099" s="15"/>
      <c r="Q7099" s="15"/>
      <c r="R7099" s="314"/>
      <c r="S7099" s="315"/>
      <c r="T7099" s="26"/>
      <c r="U7099" s="316"/>
    </row>
    <row r="7100" spans="1:31" s="2" customFormat="1" ht="24.75" customHeight="1" x14ac:dyDescent="0.15">
      <c r="A7100" s="17">
        <v>14</v>
      </c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15"/>
      <c r="O7100" s="15"/>
      <c r="P7100" s="15"/>
      <c r="Q7100" s="15"/>
      <c r="R7100" s="314"/>
      <c r="S7100" s="318"/>
      <c r="T7100" s="26"/>
      <c r="U7100" s="316"/>
    </row>
    <row r="7101" spans="1:31" s="2" customFormat="1" ht="24.75" customHeight="1" x14ac:dyDescent="0.15">
      <c r="A7101" s="17">
        <v>15</v>
      </c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15"/>
      <c r="O7101" s="15"/>
      <c r="P7101" s="15"/>
      <c r="Q7101" s="15"/>
      <c r="R7101" s="314"/>
      <c r="S7101" s="318"/>
      <c r="T7101" s="26"/>
      <c r="U7101" s="316"/>
    </row>
    <row r="7102" spans="1:31" s="2" customFormat="1" ht="24.75" customHeight="1" x14ac:dyDescent="0.15">
      <c r="A7102" s="17">
        <v>16</v>
      </c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15"/>
      <c r="O7102" s="15"/>
      <c r="P7102" s="15"/>
      <c r="Q7102" s="15"/>
      <c r="R7102" s="314"/>
      <c r="S7102" s="315"/>
      <c r="T7102" s="26"/>
      <c r="U7102" s="316"/>
    </row>
    <row r="7103" spans="1:31" s="2" customFormat="1" ht="24.75" customHeight="1" x14ac:dyDescent="0.15">
      <c r="A7103" s="17">
        <v>17</v>
      </c>
      <c r="B7103" s="110"/>
      <c r="C7103" s="110"/>
      <c r="D7103" s="110"/>
      <c r="E7103" s="110"/>
      <c r="F7103" s="110"/>
      <c r="G7103" s="110"/>
      <c r="H7103" s="110"/>
      <c r="I7103" s="110"/>
      <c r="J7103" s="110"/>
      <c r="K7103" s="110"/>
      <c r="L7103" s="110"/>
      <c r="M7103" s="110"/>
      <c r="N7103" s="110"/>
      <c r="O7103" s="110"/>
      <c r="P7103" s="110"/>
      <c r="Q7103" s="110"/>
      <c r="R7103" s="319"/>
      <c r="S7103" s="315"/>
      <c r="T7103" s="26"/>
      <c r="U7103" s="316"/>
    </row>
    <row r="7104" spans="1:31" s="2" customFormat="1" ht="24.75" customHeight="1" x14ac:dyDescent="0.15">
      <c r="A7104" s="17">
        <v>18</v>
      </c>
      <c r="B7104" s="110"/>
      <c r="C7104" s="110"/>
      <c r="D7104" s="110"/>
      <c r="E7104" s="110"/>
      <c r="F7104" s="110"/>
      <c r="G7104" s="110"/>
      <c r="H7104" s="110"/>
      <c r="I7104" s="110"/>
      <c r="J7104" s="110"/>
      <c r="K7104" s="110"/>
      <c r="L7104" s="110"/>
      <c r="M7104" s="110"/>
      <c r="N7104" s="110"/>
      <c r="O7104" s="110"/>
      <c r="P7104" s="110"/>
      <c r="Q7104" s="110"/>
      <c r="R7104" s="319"/>
      <c r="S7104" s="315"/>
      <c r="T7104" s="26"/>
      <c r="U7104" s="316"/>
    </row>
    <row r="7105" spans="1:21" s="2" customFormat="1" ht="24.75" customHeight="1" x14ac:dyDescent="0.15">
      <c r="A7105" s="24">
        <v>19</v>
      </c>
      <c r="B7105" s="110"/>
      <c r="C7105" s="110"/>
      <c r="D7105" s="110"/>
      <c r="E7105" s="110"/>
      <c r="F7105" s="110"/>
      <c r="G7105" s="110"/>
      <c r="H7105" s="110"/>
      <c r="I7105" s="110"/>
      <c r="J7105" s="110"/>
      <c r="K7105" s="110"/>
      <c r="L7105" s="110"/>
      <c r="M7105" s="110"/>
      <c r="N7105" s="110"/>
      <c r="O7105" s="110"/>
      <c r="P7105" s="110"/>
      <c r="Q7105" s="110"/>
      <c r="R7105" s="320"/>
      <c r="S7105" s="315"/>
      <c r="T7105" s="26"/>
      <c r="U7105" s="316"/>
    </row>
    <row r="7106" spans="1:21" s="2" customFormat="1" ht="24.75" customHeight="1" x14ac:dyDescent="0.15">
      <c r="A7106" s="24">
        <v>20</v>
      </c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15"/>
      <c r="O7106" s="15"/>
      <c r="P7106" s="15"/>
      <c r="Q7106" s="15"/>
      <c r="R7106" s="310"/>
      <c r="S7106" s="26"/>
      <c r="T7106" s="26"/>
      <c r="U7106" s="316"/>
    </row>
    <row r="7107" spans="1:21" s="2" customFormat="1" ht="24.75" customHeight="1" x14ac:dyDescent="0.15">
      <c r="A7107" s="24">
        <v>21</v>
      </c>
      <c r="B7107" s="26"/>
      <c r="C7107" s="26"/>
      <c r="D7107" s="26"/>
      <c r="E7107" s="26"/>
      <c r="F7107" s="26"/>
      <c r="G7107" s="26"/>
      <c r="H7107" s="26"/>
      <c r="I7107" s="26"/>
      <c r="J7107" s="26"/>
      <c r="K7107" s="26"/>
      <c r="L7107" s="26"/>
      <c r="M7107" s="26"/>
      <c r="N7107" s="26"/>
      <c r="O7107" s="26"/>
      <c r="P7107" s="26"/>
      <c r="Q7107" s="26"/>
      <c r="R7107" s="26"/>
      <c r="S7107" s="26"/>
      <c r="T7107" s="26"/>
      <c r="U7107" s="316"/>
    </row>
    <row r="7108" spans="1:21" s="2" customFormat="1" ht="24.75" customHeight="1" x14ac:dyDescent="0.15">
      <c r="A7108" s="24">
        <v>22</v>
      </c>
      <c r="B7108" s="26"/>
      <c r="C7108" s="26"/>
      <c r="D7108" s="26"/>
      <c r="E7108" s="26"/>
      <c r="F7108" s="26"/>
      <c r="G7108" s="26"/>
      <c r="H7108" s="26"/>
      <c r="I7108" s="26"/>
      <c r="J7108" s="26"/>
      <c r="K7108" s="26"/>
      <c r="L7108" s="26"/>
      <c r="M7108" s="26"/>
      <c r="N7108" s="26"/>
      <c r="O7108" s="26"/>
      <c r="P7108" s="26"/>
      <c r="Q7108" s="26"/>
      <c r="R7108" s="26"/>
      <c r="S7108" s="26"/>
      <c r="T7108" s="26"/>
      <c r="U7108" s="316"/>
    </row>
    <row r="7109" spans="1:21" s="2" customFormat="1" ht="24.75" customHeight="1" x14ac:dyDescent="0.15">
      <c r="A7109" s="24">
        <v>23</v>
      </c>
      <c r="B7109" s="26"/>
      <c r="C7109" s="26"/>
      <c r="D7109" s="26"/>
      <c r="E7109" s="26"/>
      <c r="F7109" s="26"/>
      <c r="G7109" s="26"/>
      <c r="H7109" s="26"/>
      <c r="I7109" s="26"/>
      <c r="J7109" s="26"/>
      <c r="K7109" s="26"/>
      <c r="L7109" s="26"/>
      <c r="M7109" s="26"/>
      <c r="N7109" s="26"/>
      <c r="O7109" s="26"/>
      <c r="P7109" s="26"/>
      <c r="Q7109" s="26"/>
      <c r="R7109" s="26"/>
      <c r="S7109" s="26"/>
      <c r="T7109" s="26"/>
      <c r="U7109" s="316"/>
    </row>
    <row r="7110" spans="1:21" s="2" customFormat="1" ht="24.75" customHeight="1" x14ac:dyDescent="0.15">
      <c r="A7110" s="24">
        <v>24</v>
      </c>
      <c r="B7110" s="26"/>
      <c r="C7110" s="26"/>
      <c r="D7110" s="26"/>
      <c r="E7110" s="26"/>
      <c r="F7110" s="26"/>
      <c r="G7110" s="26"/>
      <c r="H7110" s="26"/>
      <c r="I7110" s="26"/>
      <c r="J7110" s="26"/>
      <c r="K7110" s="26"/>
      <c r="L7110" s="26"/>
      <c r="M7110" s="26"/>
      <c r="N7110" s="26"/>
      <c r="O7110" s="26"/>
      <c r="P7110" s="26"/>
      <c r="Q7110" s="26"/>
      <c r="R7110" s="26"/>
      <c r="S7110" s="26"/>
      <c r="T7110" s="26"/>
      <c r="U7110" s="316"/>
    </row>
    <row r="7111" spans="1:21" s="2" customFormat="1" ht="24.75" customHeight="1" x14ac:dyDescent="0.15">
      <c r="A7111" s="24">
        <v>25</v>
      </c>
      <c r="B7111" s="26"/>
      <c r="C7111" s="26"/>
      <c r="D7111" s="26"/>
      <c r="E7111" s="26"/>
      <c r="F7111" s="26"/>
      <c r="G7111" s="26"/>
      <c r="H7111" s="26"/>
      <c r="I7111" s="26"/>
      <c r="J7111" s="26"/>
      <c r="K7111" s="26"/>
      <c r="L7111" s="26"/>
      <c r="M7111" s="26"/>
      <c r="N7111" s="26"/>
      <c r="O7111" s="26"/>
      <c r="P7111" s="26"/>
      <c r="Q7111" s="26"/>
      <c r="R7111" s="26"/>
      <c r="S7111" s="26"/>
      <c r="T7111" s="26"/>
      <c r="U7111" s="316"/>
    </row>
    <row r="7112" spans="1:21" s="2" customFormat="1" ht="24.75" customHeight="1" x14ac:dyDescent="0.15">
      <c r="A7112" s="24">
        <v>26</v>
      </c>
      <c r="B7112" s="26"/>
      <c r="C7112" s="26"/>
      <c r="D7112" s="26"/>
      <c r="E7112" s="26"/>
      <c r="F7112" s="26"/>
      <c r="G7112" s="26"/>
      <c r="H7112" s="26"/>
      <c r="I7112" s="26"/>
      <c r="J7112" s="26"/>
      <c r="K7112" s="26"/>
      <c r="L7112" s="26"/>
      <c r="M7112" s="26"/>
      <c r="N7112" s="26"/>
      <c r="O7112" s="26"/>
      <c r="P7112" s="26"/>
      <c r="Q7112" s="26"/>
      <c r="R7112" s="26"/>
      <c r="S7112" s="26"/>
      <c r="T7112" s="26"/>
      <c r="U7112" s="316"/>
    </row>
    <row r="7113" spans="1:21" s="2" customFormat="1" ht="24.75" customHeight="1" x14ac:dyDescent="0.15">
      <c r="A7113" s="24">
        <v>27</v>
      </c>
      <c r="B7113" s="26"/>
      <c r="C7113" s="26"/>
      <c r="D7113" s="26"/>
      <c r="E7113" s="26"/>
      <c r="F7113" s="26"/>
      <c r="G7113" s="26"/>
      <c r="H7113" s="26"/>
      <c r="I7113" s="26"/>
      <c r="J7113" s="26"/>
      <c r="K7113" s="26"/>
      <c r="L7113" s="26"/>
      <c r="M7113" s="26"/>
      <c r="N7113" s="26"/>
      <c r="O7113" s="26"/>
      <c r="P7113" s="26"/>
      <c r="Q7113" s="26"/>
      <c r="R7113" s="26"/>
      <c r="S7113" s="26"/>
      <c r="T7113" s="26"/>
      <c r="U7113" s="316"/>
    </row>
    <row r="7114" spans="1:21" s="2" customFormat="1" ht="24.75" customHeight="1" x14ac:dyDescent="0.15">
      <c r="A7114" s="24">
        <v>28</v>
      </c>
      <c r="B7114" s="26"/>
      <c r="C7114" s="26"/>
      <c r="D7114" s="26"/>
      <c r="E7114" s="26"/>
      <c r="F7114" s="26"/>
      <c r="G7114" s="26"/>
      <c r="H7114" s="26"/>
      <c r="I7114" s="26"/>
      <c r="J7114" s="26"/>
      <c r="K7114" s="26"/>
      <c r="L7114" s="26"/>
      <c r="M7114" s="26"/>
      <c r="N7114" s="26"/>
      <c r="O7114" s="26"/>
      <c r="P7114" s="26"/>
      <c r="Q7114" s="26"/>
      <c r="R7114" s="26"/>
      <c r="S7114" s="26"/>
      <c r="T7114" s="26"/>
      <c r="U7114" s="316"/>
    </row>
    <row r="7115" spans="1:21" s="2" customFormat="1" ht="24.75" customHeight="1" x14ac:dyDescent="0.15">
      <c r="A7115" s="24">
        <v>29</v>
      </c>
      <c r="B7115" s="26"/>
      <c r="C7115" s="26"/>
      <c r="D7115" s="26"/>
      <c r="E7115" s="26"/>
      <c r="F7115" s="26"/>
      <c r="G7115" s="26"/>
      <c r="H7115" s="26"/>
      <c r="I7115" s="26"/>
      <c r="J7115" s="26"/>
      <c r="K7115" s="26"/>
      <c r="L7115" s="26"/>
      <c r="M7115" s="26"/>
      <c r="N7115" s="26"/>
      <c r="O7115" s="26"/>
      <c r="P7115" s="26"/>
      <c r="Q7115" s="26"/>
      <c r="R7115" s="26"/>
      <c r="S7115" s="26"/>
      <c r="T7115" s="26"/>
      <c r="U7115" s="316"/>
    </row>
    <row r="7116" spans="1:21" s="2" customFormat="1" ht="24.75" customHeight="1" x14ac:dyDescent="0.15">
      <c r="A7116" s="24">
        <v>30</v>
      </c>
      <c r="B7116" s="26"/>
      <c r="C7116" s="26"/>
      <c r="D7116" s="26"/>
      <c r="E7116" s="26"/>
      <c r="F7116" s="26"/>
      <c r="G7116" s="26"/>
      <c r="H7116" s="26"/>
      <c r="I7116" s="26"/>
      <c r="J7116" s="26"/>
      <c r="K7116" s="26"/>
      <c r="L7116" s="26"/>
      <c r="M7116" s="26"/>
      <c r="N7116" s="26"/>
      <c r="O7116" s="26"/>
      <c r="P7116" s="26"/>
      <c r="Q7116" s="26"/>
      <c r="R7116" s="26"/>
      <c r="S7116" s="26"/>
      <c r="T7116" s="26"/>
      <c r="U7116" s="316"/>
    </row>
    <row r="7117" spans="1:21" s="2" customFormat="1" ht="24.75" customHeight="1" x14ac:dyDescent="0.15">
      <c r="A7117" s="24">
        <v>31</v>
      </c>
      <c r="B7117" s="26"/>
      <c r="C7117" s="26"/>
      <c r="D7117" s="26"/>
      <c r="E7117" s="26"/>
      <c r="F7117" s="26"/>
      <c r="G7117" s="26"/>
      <c r="H7117" s="26"/>
      <c r="I7117" s="26"/>
      <c r="J7117" s="26"/>
      <c r="K7117" s="26"/>
      <c r="L7117" s="26"/>
      <c r="M7117" s="26"/>
      <c r="N7117" s="26"/>
      <c r="O7117" s="26"/>
      <c r="P7117" s="26"/>
      <c r="Q7117" s="26"/>
      <c r="R7117" s="26"/>
      <c r="S7117" s="26"/>
      <c r="T7117" s="26"/>
      <c r="U7117" s="316"/>
    </row>
    <row r="7118" spans="1:21" s="2" customFormat="1" ht="24.75" customHeight="1" x14ac:dyDescent="0.15">
      <c r="A7118" s="24">
        <v>32</v>
      </c>
      <c r="B7118" s="26"/>
      <c r="C7118" s="26"/>
      <c r="D7118" s="26"/>
      <c r="E7118" s="26"/>
      <c r="F7118" s="26"/>
      <c r="G7118" s="26"/>
      <c r="H7118" s="26"/>
      <c r="I7118" s="26"/>
      <c r="J7118" s="26"/>
      <c r="K7118" s="26"/>
      <c r="L7118" s="26"/>
      <c r="M7118" s="26"/>
      <c r="N7118" s="26"/>
      <c r="O7118" s="26"/>
      <c r="P7118" s="26"/>
      <c r="Q7118" s="26"/>
      <c r="R7118" s="26"/>
      <c r="S7118" s="26"/>
      <c r="T7118" s="26"/>
      <c r="U7118" s="316"/>
    </row>
    <row r="7119" spans="1:21" s="2" customFormat="1" ht="24.75" customHeight="1" thickBot="1" x14ac:dyDescent="0.2">
      <c r="A7119" s="321">
        <v>33</v>
      </c>
      <c r="B7119" s="322"/>
      <c r="C7119" s="322"/>
      <c r="D7119" s="322"/>
      <c r="E7119" s="322"/>
      <c r="F7119" s="322"/>
      <c r="G7119" s="322"/>
      <c r="H7119" s="322"/>
      <c r="I7119" s="322"/>
      <c r="J7119" s="322"/>
      <c r="K7119" s="322"/>
      <c r="L7119" s="322"/>
      <c r="M7119" s="322"/>
      <c r="N7119" s="322"/>
      <c r="O7119" s="322"/>
      <c r="P7119" s="322"/>
      <c r="Q7119" s="322"/>
      <c r="R7119" s="322"/>
      <c r="S7119" s="322"/>
      <c r="T7119" s="322"/>
      <c r="U7119" s="323"/>
    </row>
    <row r="7120" spans="1:21" s="2" customFormat="1" ht="20.100000000000001" customHeight="1" thickBot="1" x14ac:dyDescent="0.2">
      <c r="A7120" s="1653" t="s">
        <v>20</v>
      </c>
      <c r="B7120" s="1654"/>
      <c r="C7120" s="1564" t="s">
        <v>552</v>
      </c>
      <c r="D7120" s="1564"/>
      <c r="E7120" s="1564"/>
      <c r="F7120" s="1565"/>
      <c r="G7120" s="324"/>
      <c r="H7120" s="324"/>
      <c r="I7120" s="324"/>
      <c r="J7120" s="324"/>
      <c r="K7120" s="324"/>
      <c r="L7120" s="324"/>
      <c r="M7120" s="324"/>
      <c r="N7120" s="324"/>
      <c r="O7120" s="324"/>
      <c r="P7120" s="324"/>
      <c r="Q7120" s="324"/>
      <c r="R7120" s="324"/>
      <c r="S7120" s="324"/>
      <c r="T7120" s="324"/>
      <c r="U7120" s="324"/>
    </row>
    <row r="7121" spans="1:29" s="751" customFormat="1" ht="36.75" customHeight="1" thickBot="1" x14ac:dyDescent="0.2">
      <c r="A7121" s="1643" t="s">
        <v>98</v>
      </c>
      <c r="B7121" s="1644"/>
      <c r="C7121" s="1644"/>
      <c r="D7121" s="1644"/>
      <c r="E7121" s="1645"/>
      <c r="F7121" s="1" t="s">
        <v>1766</v>
      </c>
      <c r="G7121" s="203"/>
      <c r="H7121" s="1544" t="s">
        <v>6</v>
      </c>
      <c r="I7121" s="1545"/>
      <c r="J7121" s="1545"/>
      <c r="K7121" s="204" t="s">
        <v>9</v>
      </c>
      <c r="L7121" s="1655" t="s">
        <v>99</v>
      </c>
      <c r="M7121" s="1655"/>
      <c r="N7121" s="1656"/>
      <c r="O7121" s="203"/>
      <c r="P7121" s="205"/>
      <c r="Q7121" s="205"/>
      <c r="R7121" s="205"/>
      <c r="S7121" s="203"/>
      <c r="T7121" s="1532" t="s">
        <v>11</v>
      </c>
      <c r="U7121" s="1533"/>
      <c r="V7121" s="758">
        <f>V7123/V7128</f>
        <v>1.6617063492063492E-2</v>
      </c>
      <c r="W7121" s="758">
        <f>W7123/W7128</f>
        <v>1.6699735449735426E-2</v>
      </c>
      <c r="X7121" s="678">
        <f>AVERAGE(V7121,W7121)</f>
        <v>1.6658399470899459E-2</v>
      </c>
      <c r="Y7121" s="637" t="s">
        <v>136</v>
      </c>
      <c r="Z7121" s="679">
        <f>ROUND(X7121*1440,0)/1440</f>
        <v>1.6666666666666666E-2</v>
      </c>
      <c r="AA7121" s="845"/>
      <c r="AB7121" s="845"/>
      <c r="AC7121" s="845"/>
    </row>
    <row r="7122" spans="1:29" s="751" customFormat="1" ht="9" customHeight="1" thickBot="1" x14ac:dyDescent="0.2">
      <c r="A7122" s="203"/>
      <c r="B7122" s="203"/>
      <c r="C7122" s="203"/>
      <c r="D7122" s="203"/>
      <c r="E7122" s="203"/>
      <c r="F7122" s="203"/>
      <c r="G7122" s="203"/>
      <c r="H7122" s="203"/>
      <c r="I7122" s="203"/>
      <c r="J7122" s="203"/>
      <c r="K7122" s="203"/>
      <c r="L7122" s="203"/>
      <c r="M7122" s="203"/>
      <c r="N7122" s="203"/>
      <c r="O7122" s="203"/>
      <c r="P7122" s="203"/>
      <c r="Q7122" s="203"/>
      <c r="R7122" s="203"/>
      <c r="S7122" s="203"/>
      <c r="T7122" s="206"/>
      <c r="U7122" s="206"/>
      <c r="V7122" s="758">
        <f>B7132</f>
        <v>0.23958333333333334</v>
      </c>
      <c r="W7122" s="758">
        <f>C7128</f>
        <v>0.23611111111111113</v>
      </c>
      <c r="X7122" s="845"/>
      <c r="Y7122" s="759"/>
      <c r="Z7122" s="760"/>
      <c r="AA7122" s="845"/>
      <c r="AB7122" s="845"/>
      <c r="AC7122" s="845"/>
    </row>
    <row r="7123" spans="1:29" s="751" customFormat="1" ht="20.100000000000001" customHeight="1" thickBot="1" x14ac:dyDescent="0.2">
      <c r="A7123" s="1546" t="s">
        <v>12</v>
      </c>
      <c r="B7123" s="1547"/>
      <c r="C7123" s="1548" t="s">
        <v>442</v>
      </c>
      <c r="D7123" s="1549"/>
      <c r="E7123" s="1549"/>
      <c r="F7123" s="1549"/>
      <c r="G7123" s="1549"/>
      <c r="H7123" s="1549"/>
      <c r="I7123" s="1549"/>
      <c r="J7123" s="1550"/>
      <c r="K7123" s="203"/>
      <c r="L7123" s="203"/>
      <c r="M7123" s="203"/>
      <c r="N7123" s="1728" t="s">
        <v>13</v>
      </c>
      <c r="O7123" s="1729"/>
      <c r="P7123" s="1503">
        <f>Z7121</f>
        <v>1.6666666666666666E-2</v>
      </c>
      <c r="Q7123" s="1504"/>
      <c r="R7123" s="203"/>
      <c r="S7123" s="207" t="s">
        <v>14</v>
      </c>
      <c r="T7123" s="1528">
        <v>6.0416666666666667E-2</v>
      </c>
      <c r="U7123" s="1529"/>
      <c r="V7123" s="758">
        <f>V7124-V7122</f>
        <v>0.69791666666666663</v>
      </c>
      <c r="W7123" s="758">
        <f>W7124-W7122</f>
        <v>0.70138888888888784</v>
      </c>
      <c r="X7123" s="845"/>
      <c r="Y7123" s="759"/>
      <c r="Z7123" s="760"/>
      <c r="AA7123" s="845"/>
      <c r="AB7123" s="845"/>
      <c r="AC7123" s="845"/>
    </row>
    <row r="7124" spans="1:29" s="751" customFormat="1" ht="9" customHeight="1" thickBot="1" x14ac:dyDescent="0.2">
      <c r="A7124" s="203"/>
      <c r="B7124" s="203"/>
      <c r="C7124" s="203"/>
      <c r="D7124" s="203"/>
      <c r="E7124" s="203"/>
      <c r="F7124" s="203"/>
      <c r="G7124" s="203"/>
      <c r="H7124" s="203"/>
      <c r="I7124" s="203"/>
      <c r="J7124" s="203"/>
      <c r="K7124" s="203"/>
      <c r="L7124" s="203"/>
      <c r="M7124" s="203"/>
      <c r="N7124" s="203"/>
      <c r="O7124" s="203"/>
      <c r="P7124" s="203"/>
      <c r="Q7124" s="203"/>
      <c r="R7124" s="203"/>
      <c r="S7124" s="203"/>
      <c r="T7124" s="206"/>
      <c r="U7124" s="206"/>
      <c r="V7124" s="758">
        <f>K7132</f>
        <v>0.9375</v>
      </c>
      <c r="W7124" s="758">
        <f>L7128</f>
        <v>0.937499999999999</v>
      </c>
      <c r="X7124" s="845"/>
      <c r="Y7124" s="759"/>
      <c r="Z7124" s="760"/>
      <c r="AA7124" s="845"/>
      <c r="AB7124" s="845"/>
      <c r="AC7124" s="845"/>
    </row>
    <row r="7125" spans="1:29" s="751" customFormat="1" ht="20.100000000000001" customHeight="1" x14ac:dyDescent="0.15">
      <c r="A7125" s="1530" t="s">
        <v>15</v>
      </c>
      <c r="B7125" s="1515">
        <v>1</v>
      </c>
      <c r="C7125" s="1515"/>
      <c r="D7125" s="1515">
        <v>2</v>
      </c>
      <c r="E7125" s="1515"/>
      <c r="F7125" s="1515">
        <v>3</v>
      </c>
      <c r="G7125" s="1515"/>
      <c r="H7125" s="1515">
        <v>4</v>
      </c>
      <c r="I7125" s="1515"/>
      <c r="J7125" s="1515">
        <v>5</v>
      </c>
      <c r="K7125" s="1515"/>
      <c r="L7125" s="1515">
        <v>6</v>
      </c>
      <c r="M7125" s="1515"/>
      <c r="N7125" s="1515">
        <v>7</v>
      </c>
      <c r="O7125" s="1515"/>
      <c r="P7125" s="1515">
        <v>8</v>
      </c>
      <c r="Q7125" s="1515"/>
      <c r="R7125" s="1515">
        <v>9</v>
      </c>
      <c r="S7125" s="1515"/>
      <c r="T7125" s="1516">
        <v>10</v>
      </c>
      <c r="U7125" s="1517"/>
      <c r="V7125" s="758"/>
      <c r="W7125" s="758"/>
      <c r="X7125" s="845"/>
      <c r="Y7125" s="759"/>
      <c r="Z7125" s="760"/>
      <c r="AA7125" s="845"/>
      <c r="AB7125" s="845"/>
      <c r="AC7125" s="845"/>
    </row>
    <row r="7126" spans="1:29" s="751" customFormat="1" ht="20.100000000000001" customHeight="1" x14ac:dyDescent="0.15">
      <c r="A7126" s="1531"/>
      <c r="B7126" s="209" t="s">
        <v>101</v>
      </c>
      <c r="C7126" s="209" t="s">
        <v>99</v>
      </c>
      <c r="D7126" s="209" t="s">
        <v>101</v>
      </c>
      <c r="E7126" s="209" t="s">
        <v>99</v>
      </c>
      <c r="F7126" s="209" t="s">
        <v>101</v>
      </c>
      <c r="G7126" s="209" t="s">
        <v>99</v>
      </c>
      <c r="H7126" s="209" t="s">
        <v>101</v>
      </c>
      <c r="I7126" s="209" t="s">
        <v>99</v>
      </c>
      <c r="J7126" s="209" t="s">
        <v>101</v>
      </c>
      <c r="K7126" s="209" t="s">
        <v>99</v>
      </c>
      <c r="L7126" s="209" t="s">
        <v>101</v>
      </c>
      <c r="M7126" s="209" t="s">
        <v>99</v>
      </c>
      <c r="N7126" s="209"/>
      <c r="O7126" s="209"/>
      <c r="P7126" s="209"/>
      <c r="Q7126" s="209"/>
      <c r="R7126" s="209"/>
      <c r="S7126" s="209"/>
      <c r="T7126" s="210"/>
      <c r="U7126" s="211"/>
      <c r="V7126" s="761"/>
      <c r="W7126" s="761"/>
      <c r="X7126" s="845"/>
      <c r="Y7126" s="759"/>
      <c r="Z7126" s="760"/>
      <c r="AA7126" s="845"/>
      <c r="AB7126" s="845"/>
      <c r="AC7126" s="845"/>
    </row>
    <row r="7127" spans="1:29" s="751" customFormat="1" ht="24.75" customHeight="1" x14ac:dyDescent="0.15">
      <c r="A7127" s="1012" t="s">
        <v>1371</v>
      </c>
      <c r="B7127" s="481"/>
      <c r="C7127" s="762" t="s">
        <v>1372</v>
      </c>
      <c r="D7127" s="486">
        <v>0.31180555555555556</v>
      </c>
      <c r="E7127" s="763">
        <v>0.37361111111111112</v>
      </c>
      <c r="F7127" s="486">
        <v>0.47222222222222227</v>
      </c>
      <c r="G7127" s="483">
        <v>0.53125</v>
      </c>
      <c r="H7127" s="486">
        <v>0.63472222222222197</v>
      </c>
      <c r="I7127" s="763">
        <v>0.69513888888889497</v>
      </c>
      <c r="J7127" s="911">
        <v>0.78333333333333299</v>
      </c>
      <c r="K7127" s="483">
        <v>0.84722222222222221</v>
      </c>
      <c r="L7127" s="482">
        <v>0.92222222222222205</v>
      </c>
      <c r="M7127" s="763"/>
      <c r="N7127" s="482"/>
      <c r="O7127" s="215"/>
      <c r="P7127" s="215"/>
      <c r="Q7127" s="215"/>
      <c r="R7127" s="228"/>
      <c r="S7127" s="229"/>
      <c r="T7127" s="221"/>
      <c r="U7127" s="222"/>
      <c r="V7127" s="912">
        <f>COUNTA(B7127:U7159)</f>
        <v>84</v>
      </c>
      <c r="W7127" s="41">
        <f>V7127/8/2</f>
        <v>5.25</v>
      </c>
      <c r="X7127" s="845"/>
      <c r="Y7127" s="759"/>
      <c r="Z7127" s="765"/>
      <c r="AA7127" s="845"/>
      <c r="AB7127" s="845"/>
      <c r="AC7127" s="845"/>
    </row>
    <row r="7128" spans="1:29" s="751" customFormat="1" ht="24.75" customHeight="1" x14ac:dyDescent="0.15">
      <c r="A7128" s="1012" t="s">
        <v>1373</v>
      </c>
      <c r="B7128" s="484"/>
      <c r="C7128" s="766">
        <v>0.23611111111111113</v>
      </c>
      <c r="D7128" s="486">
        <v>0.32777777777777778</v>
      </c>
      <c r="E7128" s="483">
        <v>0.39097222222222222</v>
      </c>
      <c r="F7128" s="486">
        <v>0.49027777777777781</v>
      </c>
      <c r="G7128" s="763">
        <v>0.55000000000000004</v>
      </c>
      <c r="H7128" s="486">
        <v>0.65277777777777701</v>
      </c>
      <c r="I7128" s="483">
        <v>0.71319444444445101</v>
      </c>
      <c r="J7128" s="482">
        <v>0.80138888888888904</v>
      </c>
      <c r="K7128" s="763">
        <v>0.8652777777777777</v>
      </c>
      <c r="L7128" s="911">
        <v>0.937499999999999</v>
      </c>
      <c r="M7128" s="764"/>
      <c r="N7128" s="482"/>
      <c r="O7128" s="215"/>
      <c r="P7128" s="215"/>
      <c r="Q7128" s="215"/>
      <c r="R7128" s="228"/>
      <c r="S7128" s="229"/>
      <c r="T7128" s="221"/>
      <c r="U7128" s="222"/>
      <c r="V7128" s="767">
        <f>COUNTA(B7127:B7159,D7127:D7159,F7127:F7159,H7127:H7159,J7127:J7159,L7127:L7159,N7127:N7159,P7127:P7159,R7127:R7159,T7127:T7159)</f>
        <v>42</v>
      </c>
      <c r="W7128" s="767">
        <f>COUNTA(C7127:C7159,E7127:E7159,G7127:G7159,I7127:I7159,K7127:K7159,M7127:M7159,O7127:O7159,Q7127:Q7159,S7127:S7159,U7127:U7159)</f>
        <v>42</v>
      </c>
      <c r="X7128" s="845"/>
      <c r="Y7128" s="759">
        <f>(V7128+W7128)/2</f>
        <v>42</v>
      </c>
      <c r="Z7128" s="765"/>
      <c r="AA7128" s="845" t="s">
        <v>155</v>
      </c>
      <c r="AB7128" s="845"/>
      <c r="AC7128" s="845"/>
    </row>
    <row r="7129" spans="1:29" s="751" customFormat="1" ht="24.75" customHeight="1" x14ac:dyDescent="0.15">
      <c r="A7129" s="1012" t="s">
        <v>1374</v>
      </c>
      <c r="B7129" s="481"/>
      <c r="C7129" s="763">
        <v>0.25555555555555559</v>
      </c>
      <c r="D7129" s="486">
        <v>0.34513888888888899</v>
      </c>
      <c r="E7129" s="763">
        <v>0.40833333333333299</v>
      </c>
      <c r="F7129" s="486">
        <v>0.50833333333333297</v>
      </c>
      <c r="G7129" s="483">
        <v>0.56875000000000298</v>
      </c>
      <c r="H7129" s="1013">
        <v>0.67083333333333195</v>
      </c>
      <c r="I7129" s="763">
        <v>0.73125000000000695</v>
      </c>
      <c r="J7129" s="911">
        <v>0.81944444444444497</v>
      </c>
      <c r="K7129" s="483">
        <v>0.88333333333333297</v>
      </c>
      <c r="L7129" s="482"/>
      <c r="M7129" s="763"/>
      <c r="N7129" s="482"/>
      <c r="O7129" s="215"/>
      <c r="P7129" s="215"/>
      <c r="Q7129" s="215"/>
      <c r="R7129" s="228"/>
      <c r="S7129" s="229"/>
      <c r="T7129" s="221"/>
      <c r="U7129" s="222"/>
      <c r="V7129" s="761"/>
      <c r="W7129" s="761"/>
      <c r="X7129" s="845"/>
      <c r="Y7129" s="759" t="s">
        <v>394</v>
      </c>
      <c r="Z7129" s="765"/>
      <c r="AA7129" s="845"/>
      <c r="AB7129" s="845"/>
      <c r="AC7129" s="845"/>
    </row>
    <row r="7130" spans="1:29" s="751" customFormat="1" ht="24.75" customHeight="1" x14ac:dyDescent="0.15">
      <c r="A7130" s="1012" t="s">
        <v>1375</v>
      </c>
      <c r="B7130" s="485"/>
      <c r="C7130" s="766">
        <v>0.27500000000000002</v>
      </c>
      <c r="D7130" s="486">
        <v>0.36319444444444443</v>
      </c>
      <c r="E7130" s="483">
        <v>0.42569444444444399</v>
      </c>
      <c r="F7130" s="486">
        <v>0.52638888888888902</v>
      </c>
      <c r="G7130" s="763">
        <v>0.58680555555555902</v>
      </c>
      <c r="H7130" s="1013">
        <v>0.68472222222222223</v>
      </c>
      <c r="I7130" s="483">
        <v>0.74722222222222223</v>
      </c>
      <c r="J7130" s="482">
        <v>0.83333333333333337</v>
      </c>
      <c r="K7130" s="763">
        <v>0.90138888888888902</v>
      </c>
      <c r="L7130" s="486"/>
      <c r="M7130" s="764"/>
      <c r="N7130" s="482"/>
      <c r="O7130" s="215"/>
      <c r="P7130" s="215"/>
      <c r="Q7130" s="215"/>
      <c r="R7130" s="228"/>
      <c r="S7130" s="229"/>
      <c r="T7130" s="221"/>
      <c r="U7130" s="222"/>
      <c r="V7130" s="768">
        <f>K7132-K7131</f>
        <v>1.8055555555556047E-2</v>
      </c>
      <c r="W7130" s="768">
        <f>J7134-J7133</f>
        <v>1.5277777777777612E-2</v>
      </c>
      <c r="X7130" s="845"/>
      <c r="Y7130" s="845"/>
      <c r="Z7130" s="846"/>
      <c r="AB7130" s="845"/>
      <c r="AC7130" s="845"/>
    </row>
    <row r="7131" spans="1:29" s="751" customFormat="1" ht="24.75" customHeight="1" x14ac:dyDescent="0.15">
      <c r="A7131" s="1012" t="s">
        <v>1376</v>
      </c>
      <c r="B7131" s="486"/>
      <c r="C7131" s="910">
        <v>0.29444444444444445</v>
      </c>
      <c r="D7131" s="486">
        <v>0.38124999999999998</v>
      </c>
      <c r="E7131" s="763">
        <v>0.44236111111111115</v>
      </c>
      <c r="F7131" s="486">
        <v>0.54444444444444495</v>
      </c>
      <c r="G7131" s="483">
        <v>0.60486111111111496</v>
      </c>
      <c r="H7131" s="1013">
        <v>0.69861111111111296</v>
      </c>
      <c r="I7131" s="763">
        <v>0.76111111111111107</v>
      </c>
      <c r="J7131" s="911">
        <v>0.84722222222222221</v>
      </c>
      <c r="K7131" s="483">
        <v>0.91944444444444395</v>
      </c>
      <c r="L7131" s="847"/>
      <c r="M7131" s="763"/>
      <c r="N7131" s="482"/>
      <c r="O7131" s="215"/>
      <c r="P7131" s="215"/>
      <c r="Q7131" s="215"/>
      <c r="R7131" s="228"/>
      <c r="S7131" s="229"/>
      <c r="T7131" s="221"/>
      <c r="U7131" s="222"/>
      <c r="V7131" s="768">
        <f>K7131-K7130</f>
        <v>1.8055555555554936E-2</v>
      </c>
      <c r="W7131" s="768">
        <f>J7135-J7134</f>
        <v>1.527777777777739E-2</v>
      </c>
      <c r="X7131" s="845"/>
      <c r="Y7131" s="845"/>
      <c r="Z7131" s="846"/>
      <c r="AB7131" s="845"/>
      <c r="AC7131" s="845"/>
    </row>
    <row r="7132" spans="1:29" s="751" customFormat="1" ht="24.75" customHeight="1" x14ac:dyDescent="0.15">
      <c r="A7132" s="1012" t="s">
        <v>1377</v>
      </c>
      <c r="B7132" s="486">
        <v>0.23958333333333334</v>
      </c>
      <c r="C7132" s="910">
        <v>0.30833333333333335</v>
      </c>
      <c r="D7132" s="486">
        <v>0.39930555555555503</v>
      </c>
      <c r="E7132" s="483">
        <v>0.45833333333333331</v>
      </c>
      <c r="F7132" s="486">
        <v>0.5625</v>
      </c>
      <c r="G7132" s="763">
        <v>0.622916666666671</v>
      </c>
      <c r="H7132" s="1013">
        <v>0.71250000000000302</v>
      </c>
      <c r="I7132" s="483">
        <v>0.77500000000000002</v>
      </c>
      <c r="J7132" s="482">
        <v>0.8618055555555556</v>
      </c>
      <c r="K7132" s="763">
        <v>0.9375</v>
      </c>
      <c r="L7132" s="847"/>
      <c r="M7132" s="769"/>
      <c r="N7132" s="215"/>
      <c r="O7132" s="215"/>
      <c r="P7132" s="215"/>
      <c r="Q7132" s="215"/>
      <c r="R7132" s="228"/>
      <c r="S7132" s="229"/>
      <c r="T7132" s="221"/>
      <c r="U7132" s="222"/>
      <c r="V7132" s="768">
        <f>K7132-K7131</f>
        <v>1.8055555555556047E-2</v>
      </c>
      <c r="W7132" s="768">
        <f>L7128-L7127</f>
        <v>1.5277777777776946E-2</v>
      </c>
      <c r="X7132" s="845"/>
      <c r="Y7132" s="845"/>
      <c r="Z7132" s="848"/>
      <c r="AA7132" s="845" t="s">
        <v>154</v>
      </c>
      <c r="AB7132" s="845"/>
      <c r="AC7132" s="845"/>
    </row>
    <row r="7133" spans="1:29" s="751" customFormat="1" ht="24.75" customHeight="1" x14ac:dyDescent="0.15">
      <c r="A7133" s="1012" t="s">
        <v>1378</v>
      </c>
      <c r="B7133" s="486">
        <v>0.25763888888888892</v>
      </c>
      <c r="C7133" s="910">
        <v>0.32222222222222202</v>
      </c>
      <c r="D7133" s="486">
        <v>0.41736111111111102</v>
      </c>
      <c r="E7133" s="763">
        <v>0.47638888888888892</v>
      </c>
      <c r="F7133" s="486">
        <v>0.58055555555555505</v>
      </c>
      <c r="G7133" s="483">
        <v>0.64097222222222705</v>
      </c>
      <c r="H7133" s="482">
        <v>0.72986111111111107</v>
      </c>
      <c r="I7133" s="763">
        <v>0.79166666666666663</v>
      </c>
      <c r="J7133" s="911">
        <v>0.87638888888888899</v>
      </c>
      <c r="K7133" s="483"/>
      <c r="L7133" s="763"/>
      <c r="M7133" s="770"/>
      <c r="N7133" s="215"/>
      <c r="O7133" s="215"/>
      <c r="P7133" s="215"/>
      <c r="Q7133" s="215"/>
      <c r="R7133" s="228"/>
      <c r="S7133" s="229"/>
      <c r="T7133" s="221"/>
      <c r="U7133" s="222"/>
      <c r="V7133" s="768"/>
      <c r="W7133" s="768"/>
      <c r="X7133" s="845"/>
      <c r="Y7133" s="845"/>
      <c r="Z7133" s="848"/>
      <c r="AA7133" s="845"/>
      <c r="AB7133" s="845"/>
      <c r="AC7133" s="845"/>
    </row>
    <row r="7134" spans="1:29" s="751" customFormat="1" ht="24.75" customHeight="1" x14ac:dyDescent="0.15">
      <c r="A7134" s="1012" t="s">
        <v>1379</v>
      </c>
      <c r="B7134" s="486">
        <v>0.27569444444444402</v>
      </c>
      <c r="C7134" s="910">
        <v>0.33611111111111103</v>
      </c>
      <c r="D7134" s="486">
        <v>0.43541666666666601</v>
      </c>
      <c r="E7134" s="483">
        <v>0.49444444444444446</v>
      </c>
      <c r="F7134" s="486">
        <v>0.59861111111111098</v>
      </c>
      <c r="G7134" s="763">
        <v>0.65902777777778299</v>
      </c>
      <c r="H7134" s="911">
        <v>0.74722222222222223</v>
      </c>
      <c r="I7134" s="483">
        <v>0.81041666666666667</v>
      </c>
      <c r="J7134" s="482">
        <v>0.89166666666666661</v>
      </c>
      <c r="K7134" s="482"/>
      <c r="L7134" s="763"/>
      <c r="M7134" s="771"/>
      <c r="N7134" s="215"/>
      <c r="O7134" s="215"/>
      <c r="P7134" s="215"/>
      <c r="Q7134" s="215"/>
      <c r="R7134" s="228"/>
      <c r="S7134" s="229"/>
      <c r="T7134" s="221"/>
      <c r="U7134" s="222"/>
      <c r="V7134" s="768"/>
      <c r="W7134" s="768"/>
      <c r="X7134" s="845"/>
      <c r="Y7134" s="845"/>
      <c r="Z7134" s="846"/>
      <c r="AB7134" s="845"/>
      <c r="AC7134" s="845"/>
    </row>
    <row r="7135" spans="1:29" s="751" customFormat="1" ht="24.75" customHeight="1" x14ac:dyDescent="0.15">
      <c r="A7135" s="1012" t="s">
        <v>1380</v>
      </c>
      <c r="B7135" s="1014">
        <v>0.29375000000000001</v>
      </c>
      <c r="C7135" s="763">
        <v>0.35486111111111113</v>
      </c>
      <c r="D7135" s="1014">
        <v>0.453472222222222</v>
      </c>
      <c r="E7135" s="763">
        <v>0.51250000000000007</v>
      </c>
      <c r="F7135" s="1014">
        <v>0.61666666666666603</v>
      </c>
      <c r="G7135" s="482">
        <v>0.67708333333333903</v>
      </c>
      <c r="H7135" s="482">
        <v>0.76527777777777783</v>
      </c>
      <c r="I7135" s="763">
        <v>0.82916666666666705</v>
      </c>
      <c r="J7135" s="1015">
        <v>0.906944444444444</v>
      </c>
      <c r="K7135" s="482"/>
      <c r="L7135" s="763"/>
      <c r="M7135" s="771"/>
      <c r="N7135" s="215"/>
      <c r="O7135" s="215"/>
      <c r="P7135" s="215"/>
      <c r="Q7135" s="215"/>
      <c r="R7135" s="228"/>
      <c r="S7135" s="229"/>
      <c r="T7135" s="221"/>
      <c r="U7135" s="222"/>
      <c r="V7135" s="768"/>
      <c r="W7135" s="761"/>
      <c r="X7135" s="845"/>
      <c r="Y7135" s="845"/>
      <c r="Z7135" s="846"/>
      <c r="AB7135" s="845"/>
      <c r="AC7135" s="845"/>
    </row>
    <row r="7136" spans="1:29" s="751" customFormat="1" ht="24.75" customHeight="1" x14ac:dyDescent="0.15">
      <c r="A7136" s="1016">
        <v>10</v>
      </c>
      <c r="B7136" s="482"/>
      <c r="C7136" s="482"/>
      <c r="D7136" s="482"/>
      <c r="E7136" s="482"/>
      <c r="F7136" s="482"/>
      <c r="G7136" s="482"/>
      <c r="H7136" s="481"/>
      <c r="I7136" s="482"/>
      <c r="J7136" s="482"/>
      <c r="K7136" s="1017"/>
      <c r="L7136" s="1018"/>
      <c r="M7136" s="1019"/>
      <c r="N7136" s="1020"/>
      <c r="O7136" s="1020"/>
      <c r="P7136" s="1020"/>
      <c r="Q7136" s="1020"/>
      <c r="R7136" s="1021"/>
      <c r="S7136" s="1022"/>
      <c r="T7136" s="1023"/>
      <c r="U7136" s="1024"/>
      <c r="V7136" s="768"/>
      <c r="W7136" s="761"/>
      <c r="X7136" s="845"/>
      <c r="Y7136" s="845"/>
      <c r="Z7136" s="845"/>
      <c r="AA7136" s="845"/>
      <c r="AB7136" s="845"/>
      <c r="AC7136" s="845"/>
    </row>
    <row r="7137" spans="1:29" s="751" customFormat="1" ht="24.75" customHeight="1" x14ac:dyDescent="0.15">
      <c r="A7137" s="230">
        <v>11</v>
      </c>
      <c r="B7137" s="215"/>
      <c r="C7137" s="215"/>
      <c r="D7137" s="215"/>
      <c r="E7137" s="215"/>
      <c r="F7137" s="215"/>
      <c r="G7137" s="215"/>
      <c r="H7137" s="215"/>
      <c r="I7137" s="215"/>
      <c r="J7137" s="215"/>
      <c r="K7137" s="215"/>
      <c r="L7137" s="215"/>
      <c r="M7137" s="215"/>
      <c r="N7137" s="215"/>
      <c r="O7137" s="215"/>
      <c r="P7137" s="215"/>
      <c r="Q7137" s="215"/>
      <c r="R7137" s="228"/>
      <c r="S7137" s="229"/>
      <c r="T7137" s="221"/>
      <c r="U7137" s="222"/>
      <c r="V7137" s="768"/>
      <c r="W7137" s="761"/>
      <c r="X7137" s="845"/>
      <c r="Y7137" s="845"/>
      <c r="Z7137" s="845"/>
      <c r="AA7137" s="845"/>
      <c r="AB7137" s="845"/>
      <c r="AC7137" s="845"/>
    </row>
    <row r="7138" spans="1:29" s="751" customFormat="1" ht="24.75" customHeight="1" x14ac:dyDescent="0.15">
      <c r="A7138" s="230">
        <v>12</v>
      </c>
      <c r="B7138" s="215"/>
      <c r="C7138" s="215"/>
      <c r="D7138" s="215"/>
      <c r="E7138" s="215"/>
      <c r="F7138" s="215"/>
      <c r="G7138" s="215"/>
      <c r="H7138" s="215"/>
      <c r="I7138" s="215"/>
      <c r="J7138" s="215"/>
      <c r="K7138" s="215"/>
      <c r="L7138" s="215"/>
      <c r="M7138" s="215"/>
      <c r="N7138" s="215"/>
      <c r="O7138" s="215"/>
      <c r="P7138" s="215"/>
      <c r="Q7138" s="215"/>
      <c r="R7138" s="228"/>
      <c r="S7138" s="229"/>
      <c r="T7138" s="221"/>
      <c r="U7138" s="222"/>
      <c r="V7138" s="768"/>
      <c r="W7138" s="761"/>
      <c r="X7138" s="845"/>
      <c r="Y7138" s="845"/>
      <c r="Z7138" s="846"/>
      <c r="AA7138" s="845"/>
      <c r="AB7138" s="845"/>
      <c r="AC7138" s="845"/>
    </row>
    <row r="7139" spans="1:29" s="751" customFormat="1" ht="24.75" customHeight="1" x14ac:dyDescent="0.15">
      <c r="A7139" s="230">
        <v>13</v>
      </c>
      <c r="B7139" s="215"/>
      <c r="C7139" s="215"/>
      <c r="D7139" s="215"/>
      <c r="E7139" s="215"/>
      <c r="F7139" s="215"/>
      <c r="G7139" s="215"/>
      <c r="H7139" s="215"/>
      <c r="I7139" s="215"/>
      <c r="J7139" s="215"/>
      <c r="K7139" s="215"/>
      <c r="L7139" s="215"/>
      <c r="M7139" s="215"/>
      <c r="N7139" s="215"/>
      <c r="O7139" s="215"/>
      <c r="P7139" s="215"/>
      <c r="Q7139" s="215"/>
      <c r="R7139" s="228"/>
      <c r="S7139" s="229"/>
      <c r="T7139" s="221"/>
      <c r="U7139" s="222"/>
      <c r="V7139" s="761"/>
      <c r="W7139" s="761"/>
      <c r="X7139" s="845"/>
      <c r="Y7139" s="845"/>
      <c r="Z7139" s="846"/>
      <c r="AA7139" s="845"/>
      <c r="AB7139" s="845"/>
      <c r="AC7139" s="845"/>
    </row>
    <row r="7140" spans="1:29" s="751" customFormat="1" ht="24.75" customHeight="1" x14ac:dyDescent="0.15">
      <c r="A7140" s="230">
        <v>14</v>
      </c>
      <c r="B7140" s="215"/>
      <c r="C7140" s="215"/>
      <c r="D7140" s="215"/>
      <c r="E7140" s="215"/>
      <c r="F7140" s="215"/>
      <c r="G7140" s="215"/>
      <c r="H7140" s="215"/>
      <c r="I7140" s="215"/>
      <c r="J7140" s="215"/>
      <c r="K7140" s="215"/>
      <c r="L7140" s="215"/>
      <c r="M7140" s="215"/>
      <c r="N7140" s="215"/>
      <c r="O7140" s="215"/>
      <c r="P7140" s="215"/>
      <c r="Q7140" s="215"/>
      <c r="R7140" s="228"/>
      <c r="S7140" s="229"/>
      <c r="T7140" s="221"/>
      <c r="U7140" s="222"/>
      <c r="V7140" s="761"/>
      <c r="W7140" s="761"/>
      <c r="X7140" s="845"/>
      <c r="Y7140" s="845"/>
      <c r="Z7140" s="846"/>
      <c r="AA7140" s="845"/>
      <c r="AB7140" s="845"/>
      <c r="AC7140" s="845"/>
    </row>
    <row r="7141" spans="1:29" s="751" customFormat="1" ht="24.75" customHeight="1" x14ac:dyDescent="0.15">
      <c r="A7141" s="230">
        <v>15</v>
      </c>
      <c r="B7141" s="215"/>
      <c r="C7141" s="215"/>
      <c r="D7141" s="215"/>
      <c r="E7141" s="215"/>
      <c r="F7141" s="215"/>
      <c r="G7141" s="215"/>
      <c r="H7141" s="215"/>
      <c r="I7141" s="215"/>
      <c r="J7141" s="215"/>
      <c r="K7141" s="215"/>
      <c r="L7141" s="215"/>
      <c r="M7141" s="215"/>
      <c r="N7141" s="215"/>
      <c r="O7141" s="215"/>
      <c r="P7141" s="215"/>
      <c r="Q7141" s="215"/>
      <c r="R7141" s="228"/>
      <c r="S7141" s="229"/>
      <c r="T7141" s="221"/>
      <c r="U7141" s="222"/>
      <c r="V7141" s="761"/>
      <c r="W7141" s="761"/>
      <c r="X7141" s="845"/>
      <c r="Y7141" s="845"/>
      <c r="Z7141" s="846"/>
      <c r="AA7141" s="845"/>
      <c r="AB7141" s="845"/>
      <c r="AC7141" s="845"/>
    </row>
    <row r="7142" spans="1:29" s="751" customFormat="1" ht="24.75" customHeight="1" x14ac:dyDescent="0.15">
      <c r="A7142" s="230">
        <v>16</v>
      </c>
      <c r="B7142" s="215"/>
      <c r="C7142" s="215"/>
      <c r="D7142" s="215"/>
      <c r="E7142" s="215"/>
      <c r="F7142" s="215"/>
      <c r="G7142" s="215"/>
      <c r="H7142" s="215"/>
      <c r="I7142" s="215"/>
      <c r="J7142" s="215"/>
      <c r="K7142" s="215"/>
      <c r="L7142" s="215"/>
      <c r="M7142" s="215"/>
      <c r="N7142" s="215"/>
      <c r="O7142" s="215"/>
      <c r="P7142" s="215"/>
      <c r="Q7142" s="215"/>
      <c r="R7142" s="228"/>
      <c r="S7142" s="229"/>
      <c r="T7142" s="221"/>
      <c r="U7142" s="222"/>
      <c r="V7142" s="761"/>
      <c r="W7142" s="761"/>
      <c r="X7142" s="845"/>
      <c r="Y7142" s="845"/>
      <c r="Z7142" s="846"/>
      <c r="AA7142" s="845"/>
      <c r="AB7142" s="845"/>
      <c r="AC7142" s="845"/>
    </row>
    <row r="7143" spans="1:29" s="751" customFormat="1" ht="24.75" customHeight="1" x14ac:dyDescent="0.15">
      <c r="A7143" s="230">
        <v>17</v>
      </c>
      <c r="B7143" s="215"/>
      <c r="C7143" s="215"/>
      <c r="D7143" s="215"/>
      <c r="E7143" s="215"/>
      <c r="F7143" s="215"/>
      <c r="G7143" s="215"/>
      <c r="H7143" s="215"/>
      <c r="I7143" s="215"/>
      <c r="J7143" s="215"/>
      <c r="K7143" s="215"/>
      <c r="L7143" s="215"/>
      <c r="M7143" s="215"/>
      <c r="N7143" s="215"/>
      <c r="O7143" s="215"/>
      <c r="P7143" s="215"/>
      <c r="Q7143" s="215"/>
      <c r="R7143" s="228"/>
      <c r="S7143" s="229"/>
      <c r="T7143" s="221"/>
      <c r="U7143" s="222"/>
      <c r="V7143" s="761"/>
      <c r="W7143" s="761"/>
      <c r="X7143" s="845"/>
      <c r="Y7143" s="845"/>
      <c r="Z7143" s="846"/>
      <c r="AA7143" s="845"/>
      <c r="AB7143" s="845"/>
      <c r="AC7143" s="845"/>
    </row>
    <row r="7144" spans="1:29" s="751" customFormat="1" ht="24.75" customHeight="1" x14ac:dyDescent="0.15">
      <c r="A7144" s="230">
        <v>18</v>
      </c>
      <c r="B7144" s="215"/>
      <c r="C7144" s="215"/>
      <c r="D7144" s="215"/>
      <c r="E7144" s="215"/>
      <c r="F7144" s="215"/>
      <c r="G7144" s="215"/>
      <c r="H7144" s="215"/>
      <c r="I7144" s="215"/>
      <c r="J7144" s="215"/>
      <c r="K7144" s="215"/>
      <c r="L7144" s="215"/>
      <c r="M7144" s="215"/>
      <c r="N7144" s="215"/>
      <c r="O7144" s="215"/>
      <c r="P7144" s="215"/>
      <c r="Q7144" s="215"/>
      <c r="R7144" s="228"/>
      <c r="S7144" s="229"/>
      <c r="T7144" s="221"/>
      <c r="U7144" s="222"/>
      <c r="V7144" s="761"/>
      <c r="W7144" s="761"/>
      <c r="X7144" s="845"/>
      <c r="Y7144" s="845"/>
      <c r="Z7144" s="846"/>
      <c r="AA7144" s="845"/>
      <c r="AB7144" s="845"/>
      <c r="AC7144" s="845"/>
    </row>
    <row r="7145" spans="1:29" s="751" customFormat="1" ht="24.75" customHeight="1" x14ac:dyDescent="0.15">
      <c r="A7145" s="208">
        <v>19</v>
      </c>
      <c r="B7145" s="215"/>
      <c r="C7145" s="215"/>
      <c r="D7145" s="215"/>
      <c r="E7145" s="215"/>
      <c r="F7145" s="215"/>
      <c r="G7145" s="215"/>
      <c r="H7145" s="215"/>
      <c r="I7145" s="215"/>
      <c r="J7145" s="215"/>
      <c r="K7145" s="215"/>
      <c r="L7145" s="215"/>
      <c r="M7145" s="215"/>
      <c r="N7145" s="215"/>
      <c r="O7145" s="215"/>
      <c r="P7145" s="215"/>
      <c r="Q7145" s="215"/>
      <c r="R7145" s="210"/>
      <c r="S7145" s="229"/>
      <c r="T7145" s="221"/>
      <c r="U7145" s="222"/>
      <c r="V7145" s="761"/>
      <c r="W7145" s="761"/>
      <c r="X7145" s="845"/>
      <c r="Y7145" s="845"/>
      <c r="Z7145" s="846"/>
      <c r="AA7145" s="845"/>
      <c r="AB7145" s="845"/>
      <c r="AC7145" s="845"/>
    </row>
    <row r="7146" spans="1:29" s="751" customFormat="1" ht="24.75" customHeight="1" x14ac:dyDescent="0.15">
      <c r="A7146" s="208">
        <v>20</v>
      </c>
      <c r="B7146" s="213"/>
      <c r="C7146" s="213"/>
      <c r="D7146" s="213"/>
      <c r="E7146" s="213"/>
      <c r="F7146" s="213"/>
      <c r="G7146" s="213"/>
      <c r="H7146" s="213"/>
      <c r="I7146" s="213"/>
      <c r="J7146" s="213"/>
      <c r="K7146" s="213"/>
      <c r="L7146" s="213"/>
      <c r="M7146" s="213"/>
      <c r="N7146" s="213"/>
      <c r="O7146" s="213"/>
      <c r="P7146" s="213"/>
      <c r="Q7146" s="213"/>
      <c r="R7146" s="209"/>
      <c r="S7146" s="103"/>
      <c r="T7146" s="221"/>
      <c r="U7146" s="222"/>
      <c r="V7146" s="761"/>
      <c r="W7146" s="761"/>
      <c r="X7146" s="845"/>
      <c r="Y7146" s="845"/>
      <c r="Z7146" s="846"/>
      <c r="AA7146" s="845"/>
      <c r="AB7146" s="845"/>
      <c r="AC7146" s="845"/>
    </row>
    <row r="7147" spans="1:29" s="751" customFormat="1" ht="24.75" customHeight="1" x14ac:dyDescent="0.15">
      <c r="A7147" s="208">
        <v>21</v>
      </c>
      <c r="B7147" s="103"/>
      <c r="C7147" s="103"/>
      <c r="D7147" s="103"/>
      <c r="E7147" s="103"/>
      <c r="F7147" s="103"/>
      <c r="G7147" s="103"/>
      <c r="H7147" s="103"/>
      <c r="I7147" s="103"/>
      <c r="J7147" s="103"/>
      <c r="K7147" s="103"/>
      <c r="L7147" s="103"/>
      <c r="M7147" s="103"/>
      <c r="N7147" s="103"/>
      <c r="O7147" s="103"/>
      <c r="P7147" s="103"/>
      <c r="Q7147" s="103"/>
      <c r="R7147" s="103"/>
      <c r="S7147" s="103"/>
      <c r="T7147" s="221"/>
      <c r="U7147" s="222"/>
      <c r="V7147" s="761"/>
      <c r="W7147" s="761"/>
      <c r="X7147" s="845"/>
      <c r="Y7147" s="845"/>
      <c r="Z7147" s="846"/>
      <c r="AA7147" s="845"/>
      <c r="AB7147" s="845"/>
      <c r="AC7147" s="845"/>
    </row>
    <row r="7148" spans="1:29" s="751" customFormat="1" ht="24.75" customHeight="1" x14ac:dyDescent="0.15">
      <c r="A7148" s="208">
        <v>22</v>
      </c>
      <c r="B7148" s="103"/>
      <c r="C7148" s="103"/>
      <c r="D7148" s="103"/>
      <c r="E7148" s="103"/>
      <c r="F7148" s="103"/>
      <c r="G7148" s="103"/>
      <c r="H7148" s="103"/>
      <c r="I7148" s="103"/>
      <c r="J7148" s="103"/>
      <c r="K7148" s="103"/>
      <c r="L7148" s="103"/>
      <c r="M7148" s="103"/>
      <c r="N7148" s="103"/>
      <c r="O7148" s="103"/>
      <c r="P7148" s="103"/>
      <c r="Q7148" s="103"/>
      <c r="R7148" s="103"/>
      <c r="S7148" s="103"/>
      <c r="T7148" s="221"/>
      <c r="U7148" s="222"/>
      <c r="V7148" s="761"/>
      <c r="W7148" s="761"/>
      <c r="X7148" s="845"/>
      <c r="Y7148" s="845"/>
      <c r="Z7148" s="846"/>
      <c r="AA7148" s="845"/>
      <c r="AB7148" s="845"/>
      <c r="AC7148" s="845"/>
    </row>
    <row r="7149" spans="1:29" s="751" customFormat="1" ht="24.75" customHeight="1" x14ac:dyDescent="0.15">
      <c r="A7149" s="208">
        <v>23</v>
      </c>
      <c r="B7149" s="103"/>
      <c r="C7149" s="103"/>
      <c r="D7149" s="103"/>
      <c r="E7149" s="103"/>
      <c r="F7149" s="103"/>
      <c r="G7149" s="103"/>
      <c r="H7149" s="103"/>
      <c r="I7149" s="103"/>
      <c r="J7149" s="103"/>
      <c r="K7149" s="103"/>
      <c r="L7149" s="103"/>
      <c r="M7149" s="103"/>
      <c r="N7149" s="103"/>
      <c r="O7149" s="103"/>
      <c r="P7149" s="103"/>
      <c r="Q7149" s="103"/>
      <c r="R7149" s="103"/>
      <c r="S7149" s="103"/>
      <c r="T7149" s="221"/>
      <c r="U7149" s="222"/>
      <c r="V7149" s="761"/>
      <c r="W7149" s="761"/>
      <c r="X7149" s="845"/>
      <c r="Y7149" s="845"/>
      <c r="Z7149" s="846"/>
      <c r="AA7149" s="845"/>
      <c r="AB7149" s="845"/>
      <c r="AC7149" s="845"/>
    </row>
    <row r="7150" spans="1:29" s="751" customFormat="1" ht="24.75" customHeight="1" x14ac:dyDescent="0.15">
      <c r="A7150" s="208">
        <v>24</v>
      </c>
      <c r="B7150" s="103"/>
      <c r="C7150" s="103"/>
      <c r="D7150" s="103"/>
      <c r="E7150" s="103"/>
      <c r="F7150" s="103"/>
      <c r="G7150" s="103"/>
      <c r="H7150" s="103"/>
      <c r="I7150" s="103"/>
      <c r="J7150" s="103"/>
      <c r="K7150" s="103"/>
      <c r="L7150" s="103"/>
      <c r="M7150" s="103"/>
      <c r="N7150" s="103"/>
      <c r="O7150" s="103"/>
      <c r="P7150" s="103"/>
      <c r="Q7150" s="103"/>
      <c r="R7150" s="103"/>
      <c r="S7150" s="103"/>
      <c r="T7150" s="221"/>
      <c r="U7150" s="222"/>
      <c r="V7150" s="761"/>
      <c r="W7150" s="761"/>
      <c r="X7150" s="845"/>
      <c r="Y7150" s="845"/>
      <c r="Z7150" s="846"/>
      <c r="AA7150" s="845"/>
      <c r="AB7150" s="845"/>
      <c r="AC7150" s="845"/>
    </row>
    <row r="7151" spans="1:29" s="751" customFormat="1" ht="24.75" customHeight="1" x14ac:dyDescent="0.15">
      <c r="A7151" s="208">
        <v>25</v>
      </c>
      <c r="B7151" s="103"/>
      <c r="C7151" s="103"/>
      <c r="D7151" s="103"/>
      <c r="E7151" s="103"/>
      <c r="F7151" s="103"/>
      <c r="G7151" s="103"/>
      <c r="H7151" s="103"/>
      <c r="I7151" s="103"/>
      <c r="J7151" s="103"/>
      <c r="K7151" s="103"/>
      <c r="L7151" s="103"/>
      <c r="M7151" s="103"/>
      <c r="N7151" s="103"/>
      <c r="O7151" s="103"/>
      <c r="P7151" s="103"/>
      <c r="Q7151" s="103"/>
      <c r="R7151" s="103"/>
      <c r="S7151" s="103"/>
      <c r="T7151" s="221"/>
      <c r="U7151" s="222"/>
      <c r="V7151" s="761"/>
      <c r="W7151" s="761"/>
      <c r="X7151" s="845"/>
      <c r="Y7151" s="845"/>
      <c r="Z7151" s="846"/>
      <c r="AA7151" s="845"/>
      <c r="AB7151" s="845"/>
      <c r="AC7151" s="845"/>
    </row>
    <row r="7152" spans="1:29" s="751" customFormat="1" ht="24.75" customHeight="1" x14ac:dyDescent="0.15">
      <c r="A7152" s="208">
        <v>26</v>
      </c>
      <c r="B7152" s="103"/>
      <c r="C7152" s="103"/>
      <c r="D7152" s="103"/>
      <c r="E7152" s="103"/>
      <c r="F7152" s="103"/>
      <c r="G7152" s="103"/>
      <c r="H7152" s="103"/>
      <c r="I7152" s="103"/>
      <c r="J7152" s="103"/>
      <c r="K7152" s="103"/>
      <c r="L7152" s="103"/>
      <c r="M7152" s="103"/>
      <c r="N7152" s="103"/>
      <c r="O7152" s="103"/>
      <c r="P7152" s="103"/>
      <c r="Q7152" s="103"/>
      <c r="R7152" s="103"/>
      <c r="S7152" s="103"/>
      <c r="T7152" s="221"/>
      <c r="U7152" s="222"/>
      <c r="V7152" s="761"/>
      <c r="W7152" s="761"/>
      <c r="X7152" s="845"/>
      <c r="Y7152" s="845"/>
      <c r="Z7152" s="846"/>
      <c r="AA7152" s="845"/>
      <c r="AB7152" s="845"/>
      <c r="AC7152" s="845"/>
    </row>
    <row r="7153" spans="1:29" s="751" customFormat="1" ht="24.75" customHeight="1" x14ac:dyDescent="0.15">
      <c r="A7153" s="208">
        <v>27</v>
      </c>
      <c r="B7153" s="103"/>
      <c r="C7153" s="103"/>
      <c r="D7153" s="103"/>
      <c r="E7153" s="103"/>
      <c r="F7153" s="103"/>
      <c r="G7153" s="103"/>
      <c r="H7153" s="103"/>
      <c r="I7153" s="103"/>
      <c r="J7153" s="103"/>
      <c r="K7153" s="103"/>
      <c r="L7153" s="103"/>
      <c r="M7153" s="103"/>
      <c r="N7153" s="103"/>
      <c r="O7153" s="103"/>
      <c r="P7153" s="103"/>
      <c r="Q7153" s="103"/>
      <c r="R7153" s="103"/>
      <c r="S7153" s="103"/>
      <c r="T7153" s="221"/>
      <c r="U7153" s="222"/>
      <c r="V7153" s="761"/>
      <c r="W7153" s="761"/>
      <c r="X7153" s="845"/>
      <c r="Y7153" s="845"/>
      <c r="Z7153" s="846"/>
      <c r="AA7153" s="845"/>
      <c r="AB7153" s="845"/>
      <c r="AC7153" s="845"/>
    </row>
    <row r="7154" spans="1:29" s="751" customFormat="1" ht="24.75" customHeight="1" x14ac:dyDescent="0.15">
      <c r="A7154" s="208">
        <v>28</v>
      </c>
      <c r="B7154" s="103"/>
      <c r="C7154" s="103"/>
      <c r="D7154" s="103"/>
      <c r="E7154" s="103"/>
      <c r="F7154" s="103"/>
      <c r="G7154" s="103"/>
      <c r="H7154" s="103"/>
      <c r="I7154" s="103"/>
      <c r="J7154" s="103"/>
      <c r="K7154" s="103"/>
      <c r="L7154" s="103"/>
      <c r="M7154" s="103"/>
      <c r="N7154" s="103"/>
      <c r="O7154" s="103"/>
      <c r="P7154" s="103"/>
      <c r="Q7154" s="103"/>
      <c r="R7154" s="103"/>
      <c r="S7154" s="103"/>
      <c r="T7154" s="221"/>
      <c r="U7154" s="222"/>
      <c r="V7154" s="761"/>
      <c r="W7154" s="761"/>
      <c r="X7154" s="845"/>
      <c r="Y7154" s="845"/>
      <c r="Z7154" s="846"/>
      <c r="AA7154" s="845"/>
      <c r="AB7154" s="845"/>
      <c r="AC7154" s="845"/>
    </row>
    <row r="7155" spans="1:29" s="751" customFormat="1" ht="24.75" customHeight="1" x14ac:dyDescent="0.15">
      <c r="A7155" s="208">
        <v>29</v>
      </c>
      <c r="B7155" s="103"/>
      <c r="C7155" s="103"/>
      <c r="D7155" s="103"/>
      <c r="E7155" s="103"/>
      <c r="F7155" s="103"/>
      <c r="G7155" s="103"/>
      <c r="H7155" s="103"/>
      <c r="I7155" s="103"/>
      <c r="J7155" s="103"/>
      <c r="K7155" s="103"/>
      <c r="L7155" s="103"/>
      <c r="M7155" s="103"/>
      <c r="N7155" s="103"/>
      <c r="O7155" s="103"/>
      <c r="P7155" s="103"/>
      <c r="Q7155" s="103"/>
      <c r="R7155" s="103"/>
      <c r="S7155" s="103"/>
      <c r="T7155" s="221"/>
      <c r="U7155" s="222"/>
      <c r="V7155" s="761"/>
      <c r="W7155" s="761"/>
      <c r="X7155" s="845"/>
      <c r="Y7155" s="845"/>
      <c r="Z7155" s="846"/>
      <c r="AA7155" s="845"/>
      <c r="AB7155" s="845"/>
      <c r="AC7155" s="845"/>
    </row>
    <row r="7156" spans="1:29" s="751" customFormat="1" ht="24.75" customHeight="1" x14ac:dyDescent="0.15">
      <c r="A7156" s="772">
        <v>30</v>
      </c>
      <c r="B7156" s="223"/>
      <c r="C7156" s="223"/>
      <c r="D7156" s="223"/>
      <c r="E7156" s="223"/>
      <c r="F7156" s="223"/>
      <c r="G7156" s="223"/>
      <c r="H7156" s="223"/>
      <c r="I7156" s="223"/>
      <c r="J7156" s="223"/>
      <c r="K7156" s="223"/>
      <c r="L7156" s="223"/>
      <c r="M7156" s="223"/>
      <c r="N7156" s="223"/>
      <c r="O7156" s="223"/>
      <c r="P7156" s="223"/>
      <c r="Q7156" s="223"/>
      <c r="R7156" s="223"/>
      <c r="S7156" s="223"/>
      <c r="T7156" s="224"/>
      <c r="U7156" s="225"/>
      <c r="V7156" s="761"/>
      <c r="W7156" s="761"/>
      <c r="X7156" s="845"/>
      <c r="Y7156" s="845"/>
      <c r="Z7156" s="846"/>
      <c r="AA7156" s="845"/>
      <c r="AB7156" s="845"/>
      <c r="AC7156" s="845"/>
    </row>
    <row r="7157" spans="1:29" s="751" customFormat="1" ht="24.75" customHeight="1" x14ac:dyDescent="0.15">
      <c r="A7157" s="772">
        <v>31</v>
      </c>
      <c r="B7157" s="223"/>
      <c r="C7157" s="223"/>
      <c r="D7157" s="223"/>
      <c r="E7157" s="223"/>
      <c r="F7157" s="223"/>
      <c r="G7157" s="223"/>
      <c r="H7157" s="223"/>
      <c r="I7157" s="223"/>
      <c r="J7157" s="223"/>
      <c r="K7157" s="223"/>
      <c r="L7157" s="223"/>
      <c r="M7157" s="223"/>
      <c r="N7157" s="223"/>
      <c r="O7157" s="223"/>
      <c r="P7157" s="223"/>
      <c r="Q7157" s="223"/>
      <c r="R7157" s="223"/>
      <c r="S7157" s="223"/>
      <c r="T7157" s="224"/>
      <c r="U7157" s="225"/>
      <c r="V7157" s="761"/>
      <c r="W7157" s="761"/>
      <c r="X7157" s="845"/>
      <c r="Y7157" s="845"/>
      <c r="Z7157" s="846"/>
      <c r="AA7157" s="845"/>
      <c r="AB7157" s="845"/>
      <c r="AC7157" s="845"/>
    </row>
    <row r="7158" spans="1:29" s="751" customFormat="1" ht="24.75" customHeight="1" x14ac:dyDescent="0.15">
      <c r="A7158" s="772">
        <v>32</v>
      </c>
      <c r="B7158" s="223"/>
      <c r="C7158" s="223"/>
      <c r="D7158" s="223"/>
      <c r="E7158" s="223"/>
      <c r="F7158" s="223"/>
      <c r="G7158" s="223"/>
      <c r="H7158" s="223"/>
      <c r="I7158" s="223"/>
      <c r="J7158" s="223"/>
      <c r="K7158" s="223"/>
      <c r="L7158" s="223"/>
      <c r="M7158" s="223"/>
      <c r="N7158" s="223"/>
      <c r="O7158" s="223"/>
      <c r="P7158" s="223"/>
      <c r="Q7158" s="223"/>
      <c r="R7158" s="223"/>
      <c r="S7158" s="223"/>
      <c r="T7158" s="224"/>
      <c r="U7158" s="225"/>
      <c r="V7158" s="761"/>
      <c r="W7158" s="761"/>
      <c r="X7158" s="845"/>
      <c r="Y7158" s="845"/>
      <c r="Z7158" s="846"/>
      <c r="AA7158" s="845"/>
      <c r="AB7158" s="845"/>
      <c r="AC7158" s="845"/>
    </row>
    <row r="7159" spans="1:29" s="751" customFormat="1" ht="24.75" customHeight="1" thickBot="1" x14ac:dyDescent="0.2">
      <c r="A7159" s="772">
        <v>33</v>
      </c>
      <c r="B7159" s="223"/>
      <c r="C7159" s="74"/>
      <c r="D7159" s="74"/>
      <c r="E7159" s="74"/>
      <c r="F7159" s="74"/>
      <c r="G7159" s="74"/>
      <c r="H7159" s="74"/>
      <c r="I7159" s="74"/>
      <c r="J7159" s="74"/>
      <c r="K7159" s="74"/>
      <c r="L7159" s="74"/>
      <c r="M7159" s="74"/>
      <c r="N7159" s="74"/>
      <c r="O7159" s="74"/>
      <c r="P7159" s="74"/>
      <c r="Q7159" s="74"/>
      <c r="R7159" s="74"/>
      <c r="S7159" s="74"/>
      <c r="T7159" s="75"/>
      <c r="U7159" s="76"/>
      <c r="V7159" s="761"/>
      <c r="W7159" s="761"/>
      <c r="X7159" s="845"/>
      <c r="Y7159" s="845"/>
      <c r="Z7159" s="846"/>
      <c r="AA7159" s="845"/>
      <c r="AB7159" s="845"/>
      <c r="AC7159" s="845"/>
    </row>
    <row r="7160" spans="1:29" s="751" customFormat="1" ht="20.100000000000001" customHeight="1" thickBot="1" x14ac:dyDescent="0.2">
      <c r="A7160" s="1757" t="s">
        <v>20</v>
      </c>
      <c r="B7160" s="1758"/>
      <c r="C7160" s="1574" t="s">
        <v>1018</v>
      </c>
      <c r="D7160" s="1574"/>
      <c r="E7160" s="1574"/>
      <c r="F7160" s="1575"/>
      <c r="G7160" s="226"/>
      <c r="H7160" s="226"/>
      <c r="I7160" s="226"/>
      <c r="J7160" s="226"/>
      <c r="K7160" s="226"/>
      <c r="L7160" s="226"/>
      <c r="M7160" s="226"/>
      <c r="N7160" s="226"/>
      <c r="O7160" s="226"/>
      <c r="P7160" s="226"/>
      <c r="Q7160" s="226"/>
      <c r="R7160" s="226"/>
      <c r="S7160" s="226"/>
      <c r="T7160" s="227"/>
      <c r="U7160" s="227"/>
      <c r="V7160" s="761"/>
      <c r="W7160" s="761"/>
      <c r="X7160" s="845"/>
      <c r="Y7160" s="845"/>
      <c r="Z7160" s="846"/>
      <c r="AA7160" s="845"/>
      <c r="AB7160" s="845"/>
      <c r="AC7160" s="845"/>
    </row>
    <row r="7161" spans="1:29" s="751" customFormat="1" ht="31.5" customHeight="1" thickBot="1" x14ac:dyDescent="0.2">
      <c r="A7161" s="1643" t="s">
        <v>98</v>
      </c>
      <c r="B7161" s="1644"/>
      <c r="C7161" s="1644"/>
      <c r="D7161" s="1644"/>
      <c r="E7161" s="1645"/>
      <c r="F7161" s="1" t="s">
        <v>1766</v>
      </c>
      <c r="G7161" s="203"/>
      <c r="H7161" s="1544" t="s">
        <v>6</v>
      </c>
      <c r="I7161" s="1545"/>
      <c r="J7161" s="1545"/>
      <c r="K7161" s="204" t="s">
        <v>9</v>
      </c>
      <c r="L7161" s="1655" t="s">
        <v>99</v>
      </c>
      <c r="M7161" s="1655"/>
      <c r="N7161" s="1656"/>
      <c r="O7161" s="203"/>
      <c r="P7161" s="205"/>
      <c r="Q7161" s="205"/>
      <c r="R7161" s="205"/>
      <c r="S7161" s="203"/>
      <c r="T7161" s="1532" t="s">
        <v>1381</v>
      </c>
      <c r="U7161" s="1533"/>
      <c r="V7161" s="34">
        <f>V7163/V7168</f>
        <v>1.8862612612612611E-2</v>
      </c>
      <c r="W7161" s="34">
        <f>W7163/W7168</f>
        <v>1.8457602339181284E-2</v>
      </c>
      <c r="X7161" s="678">
        <f>AVERAGE(V7161,W7161)</f>
        <v>1.8660107475896949E-2</v>
      </c>
      <c r="Y7161" s="637" t="s">
        <v>1227</v>
      </c>
      <c r="Z7161" s="679">
        <f>ROUND(X7161*1440,0)/1440</f>
        <v>1.8749999999999999E-2</v>
      </c>
    </row>
    <row r="7162" spans="1:29" s="751" customFormat="1" ht="9" customHeight="1" thickBot="1" x14ac:dyDescent="0.2">
      <c r="A7162" s="203"/>
      <c r="B7162" s="203"/>
      <c r="C7162" s="203"/>
      <c r="D7162" s="203"/>
      <c r="E7162" s="203"/>
      <c r="F7162" s="203"/>
      <c r="G7162" s="203"/>
      <c r="H7162" s="203"/>
      <c r="I7162" s="203"/>
      <c r="J7162" s="203"/>
      <c r="K7162" s="203"/>
      <c r="L7162" s="203"/>
      <c r="M7162" s="203"/>
      <c r="N7162" s="203"/>
      <c r="O7162" s="203"/>
      <c r="P7162" s="203"/>
      <c r="Q7162" s="203"/>
      <c r="R7162" s="203"/>
      <c r="S7162" s="203"/>
      <c r="T7162" s="206"/>
      <c r="U7162" s="206"/>
      <c r="V7162" s="34">
        <f>B7171</f>
        <v>0.23958333333333334</v>
      </c>
      <c r="W7162" s="34">
        <f>C7168</f>
        <v>0.23611111111111113</v>
      </c>
      <c r="Y7162" s="1"/>
      <c r="Z7162" s="13"/>
    </row>
    <row r="7163" spans="1:29" s="751" customFormat="1" ht="20.100000000000001" customHeight="1" thickBot="1" x14ac:dyDescent="0.2">
      <c r="A7163" s="1546" t="s">
        <v>12</v>
      </c>
      <c r="B7163" s="1547"/>
      <c r="C7163" s="1548" t="s">
        <v>442</v>
      </c>
      <c r="D7163" s="1549"/>
      <c r="E7163" s="1549"/>
      <c r="F7163" s="1549"/>
      <c r="G7163" s="1549"/>
      <c r="H7163" s="1549"/>
      <c r="I7163" s="1549"/>
      <c r="J7163" s="1550"/>
      <c r="K7163" s="203"/>
      <c r="L7163" s="203"/>
      <c r="M7163" s="203"/>
      <c r="N7163" s="1463" t="s">
        <v>1022</v>
      </c>
      <c r="O7163" s="1464"/>
      <c r="P7163" s="1503">
        <f>Z7161</f>
        <v>1.8749999999999999E-2</v>
      </c>
      <c r="Q7163" s="1504"/>
      <c r="R7163" s="203"/>
      <c r="S7163" s="207" t="s">
        <v>14</v>
      </c>
      <c r="T7163" s="1528">
        <v>6.0416666666666667E-2</v>
      </c>
      <c r="U7163" s="1529"/>
      <c r="V7163" s="34">
        <f>V7164-V7162</f>
        <v>0.69791666666666663</v>
      </c>
      <c r="W7163" s="34">
        <f>W7164-W7162</f>
        <v>0.70138888888888884</v>
      </c>
      <c r="Y7163" s="1"/>
      <c r="Z7163" s="13"/>
    </row>
    <row r="7164" spans="1:29" s="751" customFormat="1" ht="9" customHeight="1" thickBot="1" x14ac:dyDescent="0.2">
      <c r="A7164" s="203"/>
      <c r="B7164" s="203"/>
      <c r="C7164" s="203"/>
      <c r="D7164" s="203"/>
      <c r="E7164" s="203"/>
      <c r="F7164" s="203"/>
      <c r="G7164" s="203"/>
      <c r="H7164" s="203"/>
      <c r="I7164" s="203"/>
      <c r="J7164" s="203"/>
      <c r="K7164" s="203"/>
      <c r="L7164" s="203"/>
      <c r="M7164" s="203"/>
      <c r="N7164" s="203"/>
      <c r="O7164" s="203"/>
      <c r="P7164" s="203"/>
      <c r="Q7164" s="203"/>
      <c r="R7164" s="203"/>
      <c r="S7164" s="203"/>
      <c r="T7164" s="206"/>
      <c r="U7164" s="206"/>
      <c r="V7164" s="34">
        <f>K7172</f>
        <v>0.9375</v>
      </c>
      <c r="W7164" s="34">
        <f>L7167</f>
        <v>0.9375</v>
      </c>
      <c r="Y7164" s="1"/>
      <c r="Z7164" s="13"/>
    </row>
    <row r="7165" spans="1:29" s="751" customFormat="1" ht="20.100000000000001" customHeight="1" x14ac:dyDescent="0.15">
      <c r="A7165" s="1530" t="s">
        <v>15</v>
      </c>
      <c r="B7165" s="1515">
        <v>1</v>
      </c>
      <c r="C7165" s="1515"/>
      <c r="D7165" s="1515">
        <v>2</v>
      </c>
      <c r="E7165" s="1515"/>
      <c r="F7165" s="1515">
        <v>3</v>
      </c>
      <c r="G7165" s="1515"/>
      <c r="H7165" s="1515">
        <v>4</v>
      </c>
      <c r="I7165" s="1515"/>
      <c r="J7165" s="1515">
        <v>5</v>
      </c>
      <c r="K7165" s="1515"/>
      <c r="L7165" s="1515">
        <v>6</v>
      </c>
      <c r="M7165" s="1515"/>
      <c r="N7165" s="1515">
        <v>7</v>
      </c>
      <c r="O7165" s="1515"/>
      <c r="P7165" s="1515">
        <v>8</v>
      </c>
      <c r="Q7165" s="1515"/>
      <c r="R7165" s="1515">
        <v>9</v>
      </c>
      <c r="S7165" s="1515"/>
      <c r="T7165" s="1516">
        <v>10</v>
      </c>
      <c r="U7165" s="1517"/>
      <c r="V7165" s="534"/>
      <c r="W7165" s="534"/>
      <c r="Y7165" s="1"/>
      <c r="Z7165" s="13"/>
    </row>
    <row r="7166" spans="1:29" s="751" customFormat="1" ht="20.100000000000001" customHeight="1" x14ac:dyDescent="0.15">
      <c r="A7166" s="1531"/>
      <c r="B7166" s="209" t="s">
        <v>101</v>
      </c>
      <c r="C7166" s="209" t="s">
        <v>99</v>
      </c>
      <c r="D7166" s="209" t="s">
        <v>101</v>
      </c>
      <c r="E7166" s="209" t="s">
        <v>99</v>
      </c>
      <c r="F7166" s="209" t="s">
        <v>101</v>
      </c>
      <c r="G7166" s="209" t="s">
        <v>99</v>
      </c>
      <c r="H7166" s="209" t="s">
        <v>101</v>
      </c>
      <c r="I7166" s="209" t="s">
        <v>99</v>
      </c>
      <c r="J7166" s="209" t="s">
        <v>101</v>
      </c>
      <c r="K7166" s="209" t="s">
        <v>99</v>
      </c>
      <c r="L7166" s="209" t="s">
        <v>101</v>
      </c>
      <c r="M7166" s="209" t="s">
        <v>99</v>
      </c>
      <c r="N7166" s="209"/>
      <c r="O7166" s="209"/>
      <c r="P7166" s="209"/>
      <c r="Q7166" s="209"/>
      <c r="R7166" s="209"/>
      <c r="S7166" s="209"/>
      <c r="T7166" s="210"/>
      <c r="U7166" s="211"/>
      <c r="V7166" s="534"/>
      <c r="W7166" s="534"/>
      <c r="Y7166" s="1"/>
      <c r="Z7166" s="13"/>
    </row>
    <row r="7167" spans="1:29" s="751" customFormat="1" ht="24.75" customHeight="1" x14ac:dyDescent="0.15">
      <c r="A7167" s="1012" t="s">
        <v>1382</v>
      </c>
      <c r="B7167" s="481"/>
      <c r="C7167" s="762" t="s">
        <v>1383</v>
      </c>
      <c r="D7167" s="486">
        <v>0.3125</v>
      </c>
      <c r="E7167" s="763">
        <v>0.37222222222222201</v>
      </c>
      <c r="F7167" s="486">
        <v>0.46875</v>
      </c>
      <c r="G7167" s="763">
        <v>0.52777777777777779</v>
      </c>
      <c r="H7167" s="486">
        <v>0.62777777777777777</v>
      </c>
      <c r="I7167" s="763">
        <v>0.68888888888888899</v>
      </c>
      <c r="J7167" s="486">
        <v>0.779166666666675</v>
      </c>
      <c r="K7167" s="763">
        <v>0.84166666666666501</v>
      </c>
      <c r="L7167" s="482">
        <v>0.9375</v>
      </c>
      <c r="M7167" s="482"/>
      <c r="N7167" s="215"/>
      <c r="O7167" s="215"/>
      <c r="P7167" s="215"/>
      <c r="Q7167" s="215"/>
      <c r="R7167" s="228"/>
      <c r="S7167" s="229"/>
      <c r="T7167" s="221"/>
      <c r="U7167" s="222"/>
      <c r="V7167" s="21">
        <f>COUNTA(B7167:U7199)</f>
        <v>75</v>
      </c>
      <c r="W7167" s="41">
        <f>V7167/8/2</f>
        <v>4.6875</v>
      </c>
      <c r="Y7167" s="1"/>
      <c r="Z7167" s="385"/>
      <c r="AA7167" s="751" t="s">
        <v>155</v>
      </c>
    </row>
    <row r="7168" spans="1:29" s="751" customFormat="1" ht="24.75" customHeight="1" x14ac:dyDescent="0.15">
      <c r="A7168" s="1012" t="s">
        <v>1384</v>
      </c>
      <c r="B7168" s="484"/>
      <c r="C7168" s="766">
        <v>0.23611111111111113</v>
      </c>
      <c r="D7168" s="486">
        <v>0.33194444444444443</v>
      </c>
      <c r="E7168" s="766">
        <v>0.391666666666667</v>
      </c>
      <c r="F7168" s="486">
        <v>0.48888888888888887</v>
      </c>
      <c r="G7168" s="766">
        <v>0.54791666666666672</v>
      </c>
      <c r="H7168" s="486">
        <v>0.64583333333333337</v>
      </c>
      <c r="I7168" s="766">
        <v>0.70902777777777803</v>
      </c>
      <c r="J7168" s="486">
        <v>0.79861111111112004</v>
      </c>
      <c r="K7168" s="766">
        <v>0.86041666666666505</v>
      </c>
      <c r="L7168" s="911"/>
      <c r="M7168" s="482"/>
      <c r="N7168" s="215"/>
      <c r="O7168" s="215"/>
      <c r="P7168" s="215"/>
      <c r="Q7168" s="215"/>
      <c r="R7168" s="228"/>
      <c r="S7168" s="229"/>
      <c r="T7168" s="221"/>
      <c r="U7168" s="222"/>
      <c r="V7168" s="23">
        <f>COUNTA(B7167:B7199,D7167:D7199,F7167:F7199,H7167:H7199,J7167:J7199,L7167:L7199,N7167:N7199,P7167:P7199,R7167:R7199,T7167:T7199)</f>
        <v>37</v>
      </c>
      <c r="W7168" s="23">
        <f>COUNTA(C7167:C7199,E7167:E7199,G7167:G7199,I7167:I7199,K7167:K7199,M7167:M7199,O7167:O7199,Q7167:Q7199,S7167:S7199,U7167:U7199)</f>
        <v>38</v>
      </c>
      <c r="Y7168" s="1">
        <f>(V7168+W7168)/2</f>
        <v>37.5</v>
      </c>
      <c r="Z7168" s="385"/>
    </row>
    <row r="7169" spans="1:27" s="751" customFormat="1" ht="24.75" customHeight="1" x14ac:dyDescent="0.15">
      <c r="A7169" s="1012" t="s">
        <v>1385</v>
      </c>
      <c r="B7169" s="481"/>
      <c r="C7169" s="763">
        <v>0.25555555555555559</v>
      </c>
      <c r="D7169" s="486">
        <v>0.35138888888888897</v>
      </c>
      <c r="E7169" s="763">
        <v>0.41111111111111198</v>
      </c>
      <c r="F7169" s="486">
        <v>0.50902777777777797</v>
      </c>
      <c r="G7169" s="763">
        <v>0.56805555555555598</v>
      </c>
      <c r="H7169" s="486">
        <v>0.66388888888888886</v>
      </c>
      <c r="I7169" s="763">
        <v>0.72916666666666696</v>
      </c>
      <c r="J7169" s="486">
        <v>0.81805555555556497</v>
      </c>
      <c r="K7169" s="763">
        <v>0.87916666666666676</v>
      </c>
      <c r="L7169" s="482"/>
      <c r="M7169" s="482"/>
      <c r="N7169" s="215"/>
      <c r="O7169" s="215"/>
      <c r="P7169" s="215"/>
      <c r="Q7169" s="215"/>
      <c r="R7169" s="228"/>
      <c r="S7169" s="229"/>
      <c r="T7169" s="221"/>
      <c r="U7169" s="222"/>
      <c r="V7169" s="534"/>
      <c r="W7169" s="534"/>
      <c r="Y7169" s="1" t="s">
        <v>1028</v>
      </c>
      <c r="Z7169" s="385"/>
    </row>
    <row r="7170" spans="1:27" s="751" customFormat="1" ht="24.75" customHeight="1" x14ac:dyDescent="0.15">
      <c r="A7170" s="1012" t="s">
        <v>1386</v>
      </c>
      <c r="B7170" s="485"/>
      <c r="C7170" s="766">
        <v>0.27500000000000002</v>
      </c>
      <c r="D7170" s="486">
        <v>0.37083333333333302</v>
      </c>
      <c r="E7170" s="766">
        <v>0.42986111111111108</v>
      </c>
      <c r="F7170" s="486">
        <v>0.52916666666666701</v>
      </c>
      <c r="G7170" s="766">
        <v>0.58819444444444502</v>
      </c>
      <c r="H7170" s="486">
        <v>0.68263888888888891</v>
      </c>
      <c r="I7170" s="766">
        <v>0.74791666666666667</v>
      </c>
      <c r="J7170" s="486">
        <v>0.83750000000001001</v>
      </c>
      <c r="K7170" s="766">
        <v>0.89861111111111114</v>
      </c>
      <c r="L7170" s="486"/>
      <c r="M7170" s="482"/>
      <c r="N7170" s="215"/>
      <c r="O7170" s="215"/>
      <c r="P7170" s="215"/>
      <c r="Q7170" s="215"/>
      <c r="R7170" s="228"/>
      <c r="S7170" s="229"/>
      <c r="T7170" s="221"/>
      <c r="U7170" s="222"/>
      <c r="V7170" s="101">
        <f>J7173-J7172</f>
        <v>2.0138888888888706E-2</v>
      </c>
      <c r="W7170" s="101">
        <f>K7170-K7169</f>
        <v>1.9444444444444375E-2</v>
      </c>
      <c r="Z7170" s="104"/>
    </row>
    <row r="7171" spans="1:27" s="751" customFormat="1" ht="24.75" customHeight="1" x14ac:dyDescent="0.15">
      <c r="A7171" s="1012" t="s">
        <v>1387</v>
      </c>
      <c r="B7171" s="486">
        <v>0.23958333333333334</v>
      </c>
      <c r="C7171" s="763">
        <v>0.29444444444444501</v>
      </c>
      <c r="D7171" s="486">
        <v>0.390277777777778</v>
      </c>
      <c r="E7171" s="763">
        <v>0.44930555555555557</v>
      </c>
      <c r="F7171" s="486">
        <v>0.54930555555555505</v>
      </c>
      <c r="G7171" s="763">
        <v>0.60833333333333395</v>
      </c>
      <c r="H7171" s="486">
        <v>0.70138888888889495</v>
      </c>
      <c r="I7171" s="763">
        <v>0.76666666666666605</v>
      </c>
      <c r="J7171" s="486">
        <v>0.8569444444444444</v>
      </c>
      <c r="K7171" s="763">
        <v>0.91805555555555596</v>
      </c>
      <c r="L7171" s="847"/>
      <c r="M7171" s="487"/>
      <c r="N7171" s="215"/>
      <c r="O7171" s="215"/>
      <c r="P7171" s="215"/>
      <c r="Q7171" s="215"/>
      <c r="R7171" s="228"/>
      <c r="S7171" s="229"/>
      <c r="T7171" s="221"/>
      <c r="U7171" s="222"/>
      <c r="V7171" s="101">
        <f>J7174-J7173</f>
        <v>2.0138888888888928E-2</v>
      </c>
      <c r="W7171" s="101">
        <f>K7171-K7170</f>
        <v>1.9444444444444819E-2</v>
      </c>
      <c r="Z7171" s="849"/>
    </row>
    <row r="7172" spans="1:27" s="751" customFormat="1" ht="24.75" customHeight="1" x14ac:dyDescent="0.15">
      <c r="A7172" s="1012" t="s">
        <v>1388</v>
      </c>
      <c r="B7172" s="486">
        <v>0.25763888888888892</v>
      </c>
      <c r="C7172" s="766">
        <v>0.31388888888888899</v>
      </c>
      <c r="D7172" s="486">
        <v>0.40972222222222199</v>
      </c>
      <c r="E7172" s="766">
        <v>0.46875</v>
      </c>
      <c r="F7172" s="486">
        <v>0.56944444444444398</v>
      </c>
      <c r="G7172" s="766">
        <v>0.62847222222222299</v>
      </c>
      <c r="H7172" s="486">
        <v>0.72083333333333999</v>
      </c>
      <c r="I7172" s="766">
        <v>0.78541666666666599</v>
      </c>
      <c r="J7172" s="486">
        <v>0.87708333333333333</v>
      </c>
      <c r="K7172" s="766">
        <v>0.9375</v>
      </c>
      <c r="L7172" s="847"/>
      <c r="M7172" s="488"/>
      <c r="N7172" s="215"/>
      <c r="O7172" s="215"/>
      <c r="P7172" s="215"/>
      <c r="Q7172" s="215"/>
      <c r="R7172" s="228"/>
      <c r="S7172" s="229"/>
      <c r="T7172" s="221"/>
      <c r="U7172" s="222"/>
      <c r="V7172" s="101">
        <f>L7167-J7174</f>
        <v>2.0138888888889039E-2</v>
      </c>
      <c r="W7172" s="101">
        <f>K7172-K7171</f>
        <v>1.9444444444444042E-2</v>
      </c>
      <c r="AA7172" s="751" t="s">
        <v>154</v>
      </c>
    </row>
    <row r="7173" spans="1:27" s="751" customFormat="1" ht="24.75" customHeight="1" x14ac:dyDescent="0.15">
      <c r="A7173" s="1012" t="s">
        <v>1389</v>
      </c>
      <c r="B7173" s="486">
        <v>0.27569444444444402</v>
      </c>
      <c r="C7173" s="763">
        <v>0.33333333333333298</v>
      </c>
      <c r="D7173" s="486">
        <v>0.42916666666666697</v>
      </c>
      <c r="E7173" s="763">
        <v>0.48819444444444399</v>
      </c>
      <c r="F7173" s="486">
        <v>0.58958333333333302</v>
      </c>
      <c r="G7173" s="763">
        <v>0.64861111111111203</v>
      </c>
      <c r="H7173" s="486">
        <v>0.74027777777778503</v>
      </c>
      <c r="I7173" s="763">
        <v>0.80416666666666603</v>
      </c>
      <c r="J7173" s="486">
        <v>0.89722222222222203</v>
      </c>
      <c r="K7173" s="483"/>
      <c r="L7173" s="763"/>
      <c r="M7173" s="488"/>
      <c r="N7173" s="215"/>
      <c r="O7173" s="215"/>
      <c r="P7173" s="215"/>
      <c r="Q7173" s="215"/>
      <c r="R7173" s="228"/>
      <c r="S7173" s="229"/>
      <c r="T7173" s="221"/>
      <c r="U7173" s="222"/>
      <c r="V7173" s="101"/>
      <c r="W7173" s="101"/>
      <c r="Z7173" s="104"/>
    </row>
    <row r="7174" spans="1:27" s="751" customFormat="1" ht="24.75" customHeight="1" x14ac:dyDescent="0.15">
      <c r="A7174" s="1012" t="s">
        <v>1390</v>
      </c>
      <c r="B7174" s="486">
        <v>0.29374999999999901</v>
      </c>
      <c r="C7174" s="766">
        <v>0.35277777777777802</v>
      </c>
      <c r="D7174" s="486">
        <v>0.44861111111111102</v>
      </c>
      <c r="E7174" s="766">
        <v>0.50763888888888897</v>
      </c>
      <c r="F7174" s="486">
        <v>0.60972222222222205</v>
      </c>
      <c r="G7174" s="766">
        <v>0.66874999999999996</v>
      </c>
      <c r="H7174" s="486">
        <v>0.75972222222222996</v>
      </c>
      <c r="I7174" s="766">
        <v>0.82291666666666596</v>
      </c>
      <c r="J7174" s="486">
        <v>0.91736111111111096</v>
      </c>
      <c r="K7174" s="482"/>
      <c r="L7174" s="763"/>
      <c r="M7174" s="488"/>
      <c r="N7174" s="215"/>
      <c r="O7174" s="215"/>
      <c r="P7174" s="215"/>
      <c r="Q7174" s="215"/>
      <c r="R7174" s="228"/>
      <c r="S7174" s="229"/>
      <c r="T7174" s="221"/>
      <c r="U7174" s="222"/>
      <c r="V7174" s="101"/>
      <c r="W7174" s="101"/>
      <c r="Z7174" s="104"/>
    </row>
    <row r="7175" spans="1:27" s="751" customFormat="1" ht="24.75" customHeight="1" x14ac:dyDescent="0.15">
      <c r="A7175" s="489">
        <v>9</v>
      </c>
      <c r="B7175" s="482"/>
      <c r="C7175" s="482"/>
      <c r="D7175" s="482"/>
      <c r="E7175" s="482"/>
      <c r="F7175" s="482"/>
      <c r="G7175" s="482"/>
      <c r="H7175" s="482"/>
      <c r="I7175" s="482"/>
      <c r="J7175" s="482"/>
      <c r="K7175" s="482"/>
      <c r="L7175" s="482"/>
      <c r="M7175" s="215"/>
      <c r="N7175" s="215"/>
      <c r="O7175" s="215"/>
      <c r="P7175" s="215"/>
      <c r="Q7175" s="215"/>
      <c r="R7175" s="228"/>
      <c r="S7175" s="229"/>
      <c r="T7175" s="221"/>
      <c r="U7175" s="222"/>
      <c r="V7175" s="534"/>
      <c r="W7175" s="534"/>
      <c r="Z7175" s="104"/>
    </row>
    <row r="7176" spans="1:27" s="751" customFormat="1" ht="24.75" customHeight="1" x14ac:dyDescent="0.15">
      <c r="A7176" s="230">
        <v>10</v>
      </c>
      <c r="B7176" s="67"/>
      <c r="C7176" s="67"/>
      <c r="D7176" s="482"/>
      <c r="E7176" s="482"/>
      <c r="F7176" s="482"/>
      <c r="G7176" s="482"/>
      <c r="H7176" s="482"/>
      <c r="I7176" s="482"/>
      <c r="J7176" s="482"/>
      <c r="K7176" s="482"/>
      <c r="L7176" s="482"/>
      <c r="M7176" s="215"/>
      <c r="N7176" s="215"/>
      <c r="O7176" s="215"/>
      <c r="P7176" s="215"/>
      <c r="Q7176" s="215"/>
      <c r="R7176" s="228"/>
      <c r="S7176" s="229"/>
      <c r="T7176" s="221"/>
      <c r="U7176" s="222"/>
      <c r="V7176" s="534"/>
      <c r="W7176" s="534"/>
      <c r="Z7176" s="104"/>
    </row>
    <row r="7177" spans="1:27" s="751" customFormat="1" ht="24.75" customHeight="1" x14ac:dyDescent="0.15">
      <c r="A7177" s="230">
        <v>11</v>
      </c>
      <c r="B7177" s="215"/>
      <c r="C7177" s="215"/>
      <c r="D7177" s="215"/>
      <c r="E7177" s="215"/>
      <c r="F7177" s="215"/>
      <c r="G7177" s="215"/>
      <c r="H7177" s="215"/>
      <c r="I7177" s="215"/>
      <c r="J7177" s="215"/>
      <c r="K7177" s="215"/>
      <c r="L7177" s="215"/>
      <c r="M7177" s="215"/>
      <c r="N7177" s="215"/>
      <c r="O7177" s="215"/>
      <c r="P7177" s="215"/>
      <c r="Q7177" s="215"/>
      <c r="R7177" s="228"/>
      <c r="S7177" s="229"/>
      <c r="T7177" s="221"/>
      <c r="U7177" s="222"/>
      <c r="V7177" s="534"/>
      <c r="W7177" s="534"/>
      <c r="Z7177" s="104"/>
    </row>
    <row r="7178" spans="1:27" s="751" customFormat="1" ht="24.75" customHeight="1" x14ac:dyDescent="0.15">
      <c r="A7178" s="230">
        <v>12</v>
      </c>
      <c r="B7178" s="215"/>
      <c r="C7178" s="215"/>
      <c r="D7178" s="215"/>
      <c r="E7178" s="215"/>
      <c r="F7178" s="215"/>
      <c r="G7178" s="215"/>
      <c r="H7178" s="215"/>
      <c r="I7178" s="215"/>
      <c r="J7178" s="215"/>
      <c r="K7178" s="215"/>
      <c r="L7178" s="215"/>
      <c r="M7178" s="215"/>
      <c r="N7178" s="215"/>
      <c r="O7178" s="215"/>
      <c r="P7178" s="215"/>
      <c r="Q7178" s="215"/>
      <c r="R7178" s="228"/>
      <c r="S7178" s="229"/>
      <c r="T7178" s="221"/>
      <c r="U7178" s="222"/>
      <c r="V7178" s="534"/>
      <c r="W7178" s="534"/>
      <c r="Z7178" s="104"/>
    </row>
    <row r="7179" spans="1:27" s="751" customFormat="1" ht="24.75" customHeight="1" x14ac:dyDescent="0.15">
      <c r="A7179" s="230">
        <v>13</v>
      </c>
      <c r="B7179" s="215"/>
      <c r="C7179" s="215"/>
      <c r="D7179" s="215"/>
      <c r="E7179" s="215"/>
      <c r="F7179" s="215"/>
      <c r="G7179" s="215"/>
      <c r="H7179" s="215"/>
      <c r="I7179" s="215"/>
      <c r="J7179" s="215"/>
      <c r="K7179" s="215"/>
      <c r="L7179" s="215"/>
      <c r="M7179" s="215"/>
      <c r="N7179" s="215"/>
      <c r="O7179" s="215"/>
      <c r="P7179" s="215"/>
      <c r="Q7179" s="215"/>
      <c r="R7179" s="228"/>
      <c r="S7179" s="229"/>
      <c r="T7179" s="221"/>
      <c r="U7179" s="222"/>
      <c r="V7179" s="534"/>
      <c r="W7179" s="534"/>
      <c r="Z7179" s="104"/>
    </row>
    <row r="7180" spans="1:27" s="751" customFormat="1" ht="24.75" customHeight="1" x14ac:dyDescent="0.15">
      <c r="A7180" s="230">
        <v>14</v>
      </c>
      <c r="B7180" s="215"/>
      <c r="C7180" s="215"/>
      <c r="D7180" s="215"/>
      <c r="E7180" s="215"/>
      <c r="F7180" s="215"/>
      <c r="G7180" s="215"/>
      <c r="H7180" s="215"/>
      <c r="I7180" s="215"/>
      <c r="J7180" s="215"/>
      <c r="K7180" s="215"/>
      <c r="L7180" s="215"/>
      <c r="M7180" s="215"/>
      <c r="N7180" s="215"/>
      <c r="O7180" s="215"/>
      <c r="P7180" s="215"/>
      <c r="Q7180" s="215"/>
      <c r="R7180" s="228"/>
      <c r="S7180" s="229"/>
      <c r="T7180" s="221"/>
      <c r="U7180" s="222"/>
      <c r="V7180" s="534"/>
      <c r="W7180" s="534"/>
      <c r="Z7180" s="104"/>
    </row>
    <row r="7181" spans="1:27" s="751" customFormat="1" ht="24.75" customHeight="1" x14ac:dyDescent="0.15">
      <c r="A7181" s="230">
        <v>15</v>
      </c>
      <c r="B7181" s="215"/>
      <c r="C7181" s="215"/>
      <c r="D7181" s="215"/>
      <c r="E7181" s="215"/>
      <c r="F7181" s="215"/>
      <c r="G7181" s="215"/>
      <c r="H7181" s="215"/>
      <c r="I7181" s="215"/>
      <c r="J7181" s="215"/>
      <c r="K7181" s="215"/>
      <c r="L7181" s="215"/>
      <c r="M7181" s="215"/>
      <c r="N7181" s="215"/>
      <c r="O7181" s="215"/>
      <c r="P7181" s="215"/>
      <c r="Q7181" s="215"/>
      <c r="R7181" s="228"/>
      <c r="S7181" s="229"/>
      <c r="T7181" s="221"/>
      <c r="U7181" s="222"/>
      <c r="V7181" s="534"/>
      <c r="W7181" s="534"/>
      <c r="Z7181" s="104"/>
    </row>
    <row r="7182" spans="1:27" s="751" customFormat="1" ht="24.75" customHeight="1" x14ac:dyDescent="0.15">
      <c r="A7182" s="230">
        <v>16</v>
      </c>
      <c r="B7182" s="215"/>
      <c r="C7182" s="215"/>
      <c r="D7182" s="215"/>
      <c r="E7182" s="215"/>
      <c r="F7182" s="215"/>
      <c r="G7182" s="215"/>
      <c r="H7182" s="215"/>
      <c r="I7182" s="215"/>
      <c r="J7182" s="215"/>
      <c r="K7182" s="215"/>
      <c r="L7182" s="215"/>
      <c r="M7182" s="215"/>
      <c r="N7182" s="215"/>
      <c r="O7182" s="215"/>
      <c r="P7182" s="215"/>
      <c r="Q7182" s="215"/>
      <c r="R7182" s="228"/>
      <c r="S7182" s="229"/>
      <c r="T7182" s="221"/>
      <c r="U7182" s="222"/>
      <c r="V7182" s="534"/>
      <c r="W7182" s="534"/>
      <c r="Z7182" s="104"/>
    </row>
    <row r="7183" spans="1:27" s="751" customFormat="1" ht="24.75" customHeight="1" x14ac:dyDescent="0.15">
      <c r="A7183" s="230">
        <v>17</v>
      </c>
      <c r="B7183" s="215"/>
      <c r="C7183" s="215"/>
      <c r="D7183" s="215"/>
      <c r="E7183" s="215"/>
      <c r="F7183" s="215"/>
      <c r="G7183" s="215"/>
      <c r="H7183" s="215"/>
      <c r="I7183" s="215"/>
      <c r="J7183" s="215"/>
      <c r="K7183" s="215"/>
      <c r="L7183" s="215"/>
      <c r="M7183" s="215"/>
      <c r="N7183" s="215"/>
      <c r="O7183" s="215"/>
      <c r="P7183" s="215"/>
      <c r="Q7183" s="215"/>
      <c r="R7183" s="228"/>
      <c r="S7183" s="229"/>
      <c r="T7183" s="221"/>
      <c r="U7183" s="222"/>
      <c r="V7183" s="534"/>
      <c r="W7183" s="534"/>
      <c r="Z7183" s="104"/>
    </row>
    <row r="7184" spans="1:27" s="751" customFormat="1" ht="24.75" customHeight="1" x14ac:dyDescent="0.15">
      <c r="A7184" s="230">
        <v>18</v>
      </c>
      <c r="B7184" s="215"/>
      <c r="C7184" s="215"/>
      <c r="D7184" s="215"/>
      <c r="E7184" s="215"/>
      <c r="F7184" s="215"/>
      <c r="G7184" s="215"/>
      <c r="H7184" s="215"/>
      <c r="I7184" s="215"/>
      <c r="J7184" s="215"/>
      <c r="K7184" s="215"/>
      <c r="L7184" s="215"/>
      <c r="M7184" s="215"/>
      <c r="N7184" s="215"/>
      <c r="O7184" s="215"/>
      <c r="P7184" s="215"/>
      <c r="Q7184" s="215"/>
      <c r="R7184" s="228"/>
      <c r="S7184" s="229"/>
      <c r="T7184" s="221"/>
      <c r="U7184" s="222"/>
      <c r="V7184" s="534"/>
      <c r="W7184" s="534"/>
      <c r="Z7184" s="104"/>
    </row>
    <row r="7185" spans="1:26" s="751" customFormat="1" ht="24.75" customHeight="1" x14ac:dyDescent="0.15">
      <c r="A7185" s="208">
        <v>19</v>
      </c>
      <c r="B7185" s="215"/>
      <c r="C7185" s="215"/>
      <c r="D7185" s="215"/>
      <c r="E7185" s="215"/>
      <c r="F7185" s="215"/>
      <c r="G7185" s="215"/>
      <c r="H7185" s="215"/>
      <c r="I7185" s="215"/>
      <c r="J7185" s="215"/>
      <c r="K7185" s="215"/>
      <c r="L7185" s="215"/>
      <c r="M7185" s="215"/>
      <c r="N7185" s="215"/>
      <c r="O7185" s="215"/>
      <c r="P7185" s="215"/>
      <c r="Q7185" s="215"/>
      <c r="R7185" s="210"/>
      <c r="S7185" s="229"/>
      <c r="T7185" s="221"/>
      <c r="U7185" s="222"/>
      <c r="V7185" s="534"/>
      <c r="W7185" s="534"/>
      <c r="Z7185" s="104"/>
    </row>
    <row r="7186" spans="1:26" s="751" customFormat="1" ht="24.75" customHeight="1" x14ac:dyDescent="0.15">
      <c r="A7186" s="208">
        <v>20</v>
      </c>
      <c r="B7186" s="213"/>
      <c r="C7186" s="213"/>
      <c r="D7186" s="213"/>
      <c r="E7186" s="213"/>
      <c r="F7186" s="213"/>
      <c r="G7186" s="213"/>
      <c r="H7186" s="213"/>
      <c r="I7186" s="213"/>
      <c r="J7186" s="213"/>
      <c r="K7186" s="213"/>
      <c r="L7186" s="213"/>
      <c r="M7186" s="213"/>
      <c r="N7186" s="213"/>
      <c r="O7186" s="213"/>
      <c r="P7186" s="213"/>
      <c r="Q7186" s="213"/>
      <c r="R7186" s="209"/>
      <c r="S7186" s="103"/>
      <c r="T7186" s="221"/>
      <c r="U7186" s="222"/>
      <c r="V7186" s="534"/>
      <c r="W7186" s="534"/>
      <c r="Z7186" s="104"/>
    </row>
    <row r="7187" spans="1:26" s="751" customFormat="1" ht="24.75" customHeight="1" x14ac:dyDescent="0.15">
      <c r="A7187" s="208">
        <v>21</v>
      </c>
      <c r="B7187" s="103"/>
      <c r="C7187" s="103"/>
      <c r="D7187" s="103"/>
      <c r="E7187" s="103"/>
      <c r="F7187" s="103"/>
      <c r="G7187" s="103"/>
      <c r="H7187" s="103"/>
      <c r="I7187" s="103"/>
      <c r="J7187" s="103"/>
      <c r="K7187" s="103"/>
      <c r="L7187" s="103"/>
      <c r="M7187" s="103"/>
      <c r="N7187" s="103"/>
      <c r="O7187" s="103"/>
      <c r="P7187" s="103"/>
      <c r="Q7187" s="103"/>
      <c r="R7187" s="103"/>
      <c r="S7187" s="103"/>
      <c r="T7187" s="221"/>
      <c r="U7187" s="222"/>
      <c r="V7187" s="534"/>
      <c r="W7187" s="534"/>
      <c r="Z7187" s="104"/>
    </row>
    <row r="7188" spans="1:26" s="751" customFormat="1" ht="24.75" customHeight="1" x14ac:dyDescent="0.15">
      <c r="A7188" s="208">
        <v>22</v>
      </c>
      <c r="B7188" s="103"/>
      <c r="C7188" s="103"/>
      <c r="D7188" s="103"/>
      <c r="E7188" s="103"/>
      <c r="F7188" s="103"/>
      <c r="G7188" s="103"/>
      <c r="H7188" s="103"/>
      <c r="I7188" s="103"/>
      <c r="J7188" s="103"/>
      <c r="K7188" s="103"/>
      <c r="L7188" s="103"/>
      <c r="M7188" s="103"/>
      <c r="N7188" s="103"/>
      <c r="O7188" s="103"/>
      <c r="P7188" s="103"/>
      <c r="Q7188" s="103"/>
      <c r="R7188" s="103"/>
      <c r="S7188" s="103"/>
      <c r="T7188" s="221"/>
      <c r="U7188" s="222"/>
      <c r="V7188" s="534"/>
      <c r="W7188" s="534"/>
      <c r="Z7188" s="104"/>
    </row>
    <row r="7189" spans="1:26" s="751" customFormat="1" ht="24.75" customHeight="1" x14ac:dyDescent="0.15">
      <c r="A7189" s="208">
        <v>23</v>
      </c>
      <c r="B7189" s="103"/>
      <c r="C7189" s="103"/>
      <c r="D7189" s="103"/>
      <c r="E7189" s="103"/>
      <c r="F7189" s="103"/>
      <c r="G7189" s="103"/>
      <c r="H7189" s="103"/>
      <c r="I7189" s="103"/>
      <c r="J7189" s="103"/>
      <c r="K7189" s="103"/>
      <c r="L7189" s="103"/>
      <c r="M7189" s="103"/>
      <c r="N7189" s="103"/>
      <c r="O7189" s="103"/>
      <c r="P7189" s="103"/>
      <c r="Q7189" s="103"/>
      <c r="R7189" s="103"/>
      <c r="S7189" s="103"/>
      <c r="T7189" s="221"/>
      <c r="U7189" s="222"/>
      <c r="V7189" s="534"/>
      <c r="W7189" s="534"/>
      <c r="Z7189" s="104"/>
    </row>
    <row r="7190" spans="1:26" s="751" customFormat="1" ht="24.75" customHeight="1" x14ac:dyDescent="0.15">
      <c r="A7190" s="208">
        <v>24</v>
      </c>
      <c r="B7190" s="103"/>
      <c r="C7190" s="103"/>
      <c r="D7190" s="103"/>
      <c r="E7190" s="103"/>
      <c r="F7190" s="103"/>
      <c r="G7190" s="103"/>
      <c r="H7190" s="103"/>
      <c r="I7190" s="103"/>
      <c r="J7190" s="103"/>
      <c r="K7190" s="103"/>
      <c r="L7190" s="103"/>
      <c r="M7190" s="103"/>
      <c r="N7190" s="103"/>
      <c r="O7190" s="103"/>
      <c r="P7190" s="103"/>
      <c r="Q7190" s="103"/>
      <c r="R7190" s="103"/>
      <c r="S7190" s="103"/>
      <c r="T7190" s="221"/>
      <c r="U7190" s="222"/>
      <c r="V7190" s="534"/>
      <c r="W7190" s="534"/>
      <c r="Z7190" s="104"/>
    </row>
    <row r="7191" spans="1:26" s="751" customFormat="1" ht="24.75" customHeight="1" x14ac:dyDescent="0.15">
      <c r="A7191" s="208">
        <v>25</v>
      </c>
      <c r="B7191" s="103"/>
      <c r="C7191" s="103"/>
      <c r="D7191" s="103"/>
      <c r="E7191" s="103"/>
      <c r="F7191" s="103"/>
      <c r="G7191" s="103"/>
      <c r="H7191" s="103"/>
      <c r="I7191" s="103"/>
      <c r="J7191" s="103"/>
      <c r="K7191" s="103"/>
      <c r="L7191" s="103"/>
      <c r="M7191" s="103"/>
      <c r="N7191" s="103"/>
      <c r="O7191" s="103"/>
      <c r="P7191" s="103"/>
      <c r="Q7191" s="103"/>
      <c r="R7191" s="103"/>
      <c r="S7191" s="103"/>
      <c r="T7191" s="221"/>
      <c r="U7191" s="222"/>
      <c r="V7191" s="534"/>
      <c r="W7191" s="534"/>
      <c r="Z7191" s="104"/>
    </row>
    <row r="7192" spans="1:26" s="751" customFormat="1" ht="24.75" customHeight="1" x14ac:dyDescent="0.15">
      <c r="A7192" s="208">
        <v>26</v>
      </c>
      <c r="B7192" s="103"/>
      <c r="C7192" s="103"/>
      <c r="D7192" s="103"/>
      <c r="E7192" s="103"/>
      <c r="F7192" s="103"/>
      <c r="G7192" s="103"/>
      <c r="H7192" s="103"/>
      <c r="I7192" s="103"/>
      <c r="J7192" s="103"/>
      <c r="K7192" s="103"/>
      <c r="L7192" s="103"/>
      <c r="M7192" s="103"/>
      <c r="N7192" s="103"/>
      <c r="O7192" s="103"/>
      <c r="P7192" s="103"/>
      <c r="Q7192" s="103"/>
      <c r="R7192" s="103"/>
      <c r="S7192" s="103"/>
      <c r="T7192" s="221"/>
      <c r="U7192" s="222"/>
      <c r="V7192" s="534"/>
      <c r="W7192" s="534"/>
      <c r="Z7192" s="104"/>
    </row>
    <row r="7193" spans="1:26" s="751" customFormat="1" ht="24.75" customHeight="1" x14ac:dyDescent="0.15">
      <c r="A7193" s="208">
        <v>27</v>
      </c>
      <c r="B7193" s="103"/>
      <c r="C7193" s="103"/>
      <c r="D7193" s="103"/>
      <c r="E7193" s="103"/>
      <c r="F7193" s="103"/>
      <c r="G7193" s="103"/>
      <c r="H7193" s="103"/>
      <c r="I7193" s="103"/>
      <c r="J7193" s="103"/>
      <c r="K7193" s="103"/>
      <c r="L7193" s="103"/>
      <c r="M7193" s="103"/>
      <c r="N7193" s="103"/>
      <c r="O7193" s="103"/>
      <c r="P7193" s="103"/>
      <c r="Q7193" s="103"/>
      <c r="R7193" s="103"/>
      <c r="S7193" s="103"/>
      <c r="T7193" s="221"/>
      <c r="U7193" s="222"/>
      <c r="V7193" s="534"/>
      <c r="W7193" s="534"/>
      <c r="Z7193" s="104"/>
    </row>
    <row r="7194" spans="1:26" s="751" customFormat="1" ht="24.75" customHeight="1" x14ac:dyDescent="0.15">
      <c r="A7194" s="208">
        <v>28</v>
      </c>
      <c r="B7194" s="103"/>
      <c r="C7194" s="103"/>
      <c r="D7194" s="103"/>
      <c r="E7194" s="103"/>
      <c r="F7194" s="103"/>
      <c r="G7194" s="103"/>
      <c r="H7194" s="103"/>
      <c r="I7194" s="103"/>
      <c r="J7194" s="103"/>
      <c r="K7194" s="103"/>
      <c r="L7194" s="103"/>
      <c r="M7194" s="103"/>
      <c r="N7194" s="103"/>
      <c r="O7194" s="103"/>
      <c r="P7194" s="103"/>
      <c r="Q7194" s="103"/>
      <c r="R7194" s="103"/>
      <c r="S7194" s="103"/>
      <c r="T7194" s="221"/>
      <c r="U7194" s="222"/>
      <c r="V7194" s="534"/>
      <c r="W7194" s="534"/>
      <c r="Z7194" s="104"/>
    </row>
    <row r="7195" spans="1:26" s="751" customFormat="1" ht="24.75" customHeight="1" x14ac:dyDescent="0.15">
      <c r="A7195" s="208">
        <v>29</v>
      </c>
      <c r="B7195" s="103"/>
      <c r="C7195" s="103"/>
      <c r="D7195" s="103"/>
      <c r="E7195" s="103"/>
      <c r="F7195" s="103"/>
      <c r="G7195" s="103"/>
      <c r="H7195" s="103"/>
      <c r="I7195" s="103"/>
      <c r="J7195" s="103"/>
      <c r="K7195" s="103"/>
      <c r="L7195" s="103"/>
      <c r="M7195" s="103"/>
      <c r="N7195" s="103"/>
      <c r="O7195" s="103"/>
      <c r="P7195" s="103"/>
      <c r="Q7195" s="103"/>
      <c r="R7195" s="103"/>
      <c r="S7195" s="103"/>
      <c r="T7195" s="221"/>
      <c r="U7195" s="222"/>
      <c r="V7195" s="534"/>
      <c r="W7195" s="534"/>
      <c r="Z7195" s="104"/>
    </row>
    <row r="7196" spans="1:26" s="751" customFormat="1" ht="24.75" customHeight="1" x14ac:dyDescent="0.15">
      <c r="A7196" s="44">
        <v>30</v>
      </c>
      <c r="B7196" s="223"/>
      <c r="C7196" s="223"/>
      <c r="D7196" s="223"/>
      <c r="E7196" s="223"/>
      <c r="F7196" s="223"/>
      <c r="G7196" s="223"/>
      <c r="H7196" s="223"/>
      <c r="I7196" s="223"/>
      <c r="J7196" s="223"/>
      <c r="K7196" s="223"/>
      <c r="L7196" s="223"/>
      <c r="M7196" s="223"/>
      <c r="N7196" s="223"/>
      <c r="O7196" s="223"/>
      <c r="P7196" s="223"/>
      <c r="Q7196" s="223"/>
      <c r="R7196" s="223"/>
      <c r="S7196" s="223"/>
      <c r="T7196" s="224"/>
      <c r="U7196" s="225"/>
      <c r="V7196" s="534"/>
      <c r="W7196" s="534"/>
      <c r="Z7196" s="104"/>
    </row>
    <row r="7197" spans="1:26" s="751" customFormat="1" ht="24.75" customHeight="1" x14ac:dyDescent="0.15">
      <c r="A7197" s="44">
        <v>31</v>
      </c>
      <c r="B7197" s="223"/>
      <c r="C7197" s="223"/>
      <c r="D7197" s="223"/>
      <c r="E7197" s="223"/>
      <c r="F7197" s="223"/>
      <c r="G7197" s="223"/>
      <c r="H7197" s="223"/>
      <c r="I7197" s="223"/>
      <c r="J7197" s="223"/>
      <c r="K7197" s="223"/>
      <c r="L7197" s="223"/>
      <c r="M7197" s="223"/>
      <c r="N7197" s="223"/>
      <c r="O7197" s="223"/>
      <c r="P7197" s="223"/>
      <c r="Q7197" s="223"/>
      <c r="R7197" s="223"/>
      <c r="S7197" s="223"/>
      <c r="T7197" s="224"/>
      <c r="U7197" s="225"/>
      <c r="V7197" s="534"/>
      <c r="W7197" s="534"/>
      <c r="Z7197" s="104"/>
    </row>
    <row r="7198" spans="1:26" s="751" customFormat="1" ht="24.75" customHeight="1" x14ac:dyDescent="0.15">
      <c r="A7198" s="44">
        <v>32</v>
      </c>
      <c r="B7198" s="223"/>
      <c r="C7198" s="223"/>
      <c r="D7198" s="223"/>
      <c r="E7198" s="223"/>
      <c r="F7198" s="223"/>
      <c r="G7198" s="223"/>
      <c r="H7198" s="223"/>
      <c r="I7198" s="223"/>
      <c r="J7198" s="223"/>
      <c r="K7198" s="223"/>
      <c r="L7198" s="223"/>
      <c r="M7198" s="223"/>
      <c r="N7198" s="223"/>
      <c r="O7198" s="223"/>
      <c r="P7198" s="223"/>
      <c r="Q7198" s="223"/>
      <c r="R7198" s="223"/>
      <c r="S7198" s="223"/>
      <c r="T7198" s="224"/>
      <c r="U7198" s="225"/>
      <c r="V7198" s="534"/>
      <c r="W7198" s="534"/>
      <c r="Z7198" s="104"/>
    </row>
    <row r="7199" spans="1:26" s="751" customFormat="1" ht="24.75" customHeight="1" thickBot="1" x14ac:dyDescent="0.2">
      <c r="A7199" s="44">
        <v>33</v>
      </c>
      <c r="B7199" s="223"/>
      <c r="C7199" s="74"/>
      <c r="D7199" s="74"/>
      <c r="E7199" s="74"/>
      <c r="F7199" s="74"/>
      <c r="G7199" s="74"/>
      <c r="H7199" s="74"/>
      <c r="I7199" s="74"/>
      <c r="J7199" s="74"/>
      <c r="K7199" s="74"/>
      <c r="L7199" s="74"/>
      <c r="M7199" s="74"/>
      <c r="N7199" s="74"/>
      <c r="O7199" s="74"/>
      <c r="P7199" s="74"/>
      <c r="Q7199" s="74"/>
      <c r="R7199" s="74"/>
      <c r="S7199" s="74"/>
      <c r="T7199" s="75"/>
      <c r="U7199" s="76"/>
      <c r="V7199" s="534"/>
      <c r="W7199" s="534"/>
      <c r="Z7199" s="104"/>
    </row>
    <row r="7200" spans="1:26" s="751" customFormat="1" ht="20.100000000000001" customHeight="1" thickBot="1" x14ac:dyDescent="0.2">
      <c r="A7200" s="1757" t="s">
        <v>20</v>
      </c>
      <c r="B7200" s="1758"/>
      <c r="C7200" s="1574" t="s">
        <v>1019</v>
      </c>
      <c r="D7200" s="1574"/>
      <c r="E7200" s="1574"/>
      <c r="F7200" s="1575"/>
      <c r="G7200" s="226"/>
      <c r="H7200" s="226"/>
      <c r="I7200" s="226"/>
      <c r="J7200" s="226"/>
      <c r="K7200" s="226"/>
      <c r="L7200" s="226"/>
      <c r="M7200" s="226"/>
      <c r="N7200" s="226"/>
      <c r="O7200" s="226"/>
      <c r="P7200" s="226"/>
      <c r="Q7200" s="226"/>
      <c r="R7200" s="226"/>
      <c r="S7200" s="226"/>
      <c r="T7200" s="227"/>
      <c r="U7200" s="227"/>
      <c r="V7200" s="534"/>
      <c r="W7200" s="534"/>
      <c r="Z7200" s="104"/>
    </row>
    <row r="7201" spans="1:27" s="2" customFormat="1" ht="31.5" customHeight="1" thickBot="1" x14ac:dyDescent="0.2">
      <c r="A7201" s="1602" t="s">
        <v>525</v>
      </c>
      <c r="B7201" s="1603"/>
      <c r="C7201" s="1603"/>
      <c r="D7201" s="1603"/>
      <c r="E7201" s="1604"/>
      <c r="F7201" s="1" t="s">
        <v>1766</v>
      </c>
      <c r="G7201" s="1"/>
      <c r="H7201" s="1479" t="s">
        <v>526</v>
      </c>
      <c r="I7201" s="1480"/>
      <c r="J7201" s="1480"/>
      <c r="K7201" s="5" t="s">
        <v>518</v>
      </c>
      <c r="L7201" s="1457" t="s">
        <v>527</v>
      </c>
      <c r="M7201" s="1457"/>
      <c r="N7201" s="1458"/>
      <c r="O7201" s="1"/>
      <c r="P7201" s="6"/>
      <c r="Q7201" s="6"/>
      <c r="R7201" s="6"/>
      <c r="S7201" s="1"/>
      <c r="T7201" s="1467" t="s">
        <v>516</v>
      </c>
      <c r="U7201" s="1468"/>
      <c r="V7201" s="34">
        <f>V7203/V7208</f>
        <v>1.5172101449275362E-2</v>
      </c>
      <c r="W7201" s="34">
        <f>W7203/W7208</f>
        <v>1.52475845410628E-2</v>
      </c>
      <c r="X7201" s="35">
        <f>AVERAGE(V7201,W7201)</f>
        <v>1.520984299516908E-2</v>
      </c>
      <c r="Y7201" s="380" t="s">
        <v>517</v>
      </c>
      <c r="Z7201" s="381">
        <f>ROUND(X7201*1440,0)/1440</f>
        <v>1.5277777777777777E-2</v>
      </c>
    </row>
    <row r="7202" spans="1:27" s="2" customFormat="1" ht="9" customHeight="1" thickBot="1" x14ac:dyDescent="0.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534"/>
      <c r="U7202" s="534"/>
      <c r="V7202" s="34">
        <v>0.23958333333333334</v>
      </c>
      <c r="W7202" s="34">
        <v>0.23611111111111113</v>
      </c>
      <c r="Z7202" s="38"/>
    </row>
    <row r="7203" spans="1:27" s="2" customFormat="1" ht="20.100000000000001" customHeight="1" thickBot="1" x14ac:dyDescent="0.2">
      <c r="A7203" s="1495" t="s">
        <v>519</v>
      </c>
      <c r="B7203" s="1450"/>
      <c r="C7203" s="1483" t="s">
        <v>528</v>
      </c>
      <c r="D7203" s="1483"/>
      <c r="E7203" s="1484"/>
      <c r="F7203" s="190"/>
      <c r="G7203" s="190"/>
      <c r="H7203" s="190"/>
      <c r="I7203" s="190"/>
      <c r="J7203" s="190"/>
      <c r="K7203" s="1"/>
      <c r="L7203" s="1"/>
      <c r="M7203" s="1"/>
      <c r="N7203" s="1463" t="s">
        <v>520</v>
      </c>
      <c r="O7203" s="1464"/>
      <c r="P7203" s="1536">
        <f>MINUTE(Z7201)</f>
        <v>22</v>
      </c>
      <c r="Q7203" s="1537"/>
      <c r="R7203" s="1"/>
      <c r="S7203" s="7" t="s">
        <v>521</v>
      </c>
      <c r="T7203" s="1526">
        <v>4.5833333333333337E-2</v>
      </c>
      <c r="U7203" s="1527"/>
      <c r="V7203" s="34">
        <f>V7204-V7202</f>
        <v>0.69791666666666663</v>
      </c>
      <c r="W7203" s="34">
        <f>W7204-W7202</f>
        <v>0.70138888888888884</v>
      </c>
      <c r="Z7203" s="38"/>
    </row>
    <row r="7204" spans="1:27" s="2" customFormat="1" ht="9" customHeight="1" thickBot="1" x14ac:dyDescent="0.2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534"/>
      <c r="U7204" s="534"/>
      <c r="V7204" s="34">
        <v>0.9375</v>
      </c>
      <c r="W7204" s="34">
        <v>0.9375</v>
      </c>
      <c r="Z7204" s="38"/>
    </row>
    <row r="7205" spans="1:27" s="2" customFormat="1" ht="20.100000000000001" customHeight="1" x14ac:dyDescent="0.15">
      <c r="A7205" s="1499" t="s">
        <v>522</v>
      </c>
      <c r="B7205" s="1494">
        <v>1</v>
      </c>
      <c r="C7205" s="1494"/>
      <c r="D7205" s="1494">
        <v>2</v>
      </c>
      <c r="E7205" s="1494"/>
      <c r="F7205" s="1494">
        <v>3</v>
      </c>
      <c r="G7205" s="1494"/>
      <c r="H7205" s="1494">
        <v>4</v>
      </c>
      <c r="I7205" s="1494"/>
      <c r="J7205" s="1494">
        <v>5</v>
      </c>
      <c r="K7205" s="1494"/>
      <c r="L7205" s="1494">
        <v>6</v>
      </c>
      <c r="M7205" s="1494"/>
      <c r="N7205" s="1494">
        <v>7</v>
      </c>
      <c r="O7205" s="1494"/>
      <c r="P7205" s="1494">
        <v>8</v>
      </c>
      <c r="Q7205" s="1494"/>
      <c r="R7205" s="1494">
        <v>9</v>
      </c>
      <c r="S7205" s="1494"/>
      <c r="T7205" s="1501">
        <v>10</v>
      </c>
      <c r="U7205" s="1502"/>
      <c r="V7205" s="534"/>
      <c r="W7205" s="534"/>
      <c r="Z7205" s="38"/>
    </row>
    <row r="7206" spans="1:27" s="2" customFormat="1" ht="20.100000000000001" customHeight="1" x14ac:dyDescent="0.15">
      <c r="A7206" s="1500"/>
      <c r="B7206" s="9" t="s">
        <v>526</v>
      </c>
      <c r="C7206" s="9" t="s">
        <v>527</v>
      </c>
      <c r="D7206" s="9" t="s">
        <v>526</v>
      </c>
      <c r="E7206" s="9" t="s">
        <v>527</v>
      </c>
      <c r="F7206" s="9" t="s">
        <v>526</v>
      </c>
      <c r="G7206" s="9" t="s">
        <v>527</v>
      </c>
      <c r="H7206" s="9" t="s">
        <v>526</v>
      </c>
      <c r="I7206" s="9" t="s">
        <v>527</v>
      </c>
      <c r="J7206" s="9" t="s">
        <v>526</v>
      </c>
      <c r="K7206" s="9" t="s">
        <v>527</v>
      </c>
      <c r="L7206" s="9" t="s">
        <v>526</v>
      </c>
      <c r="M7206" s="9" t="s">
        <v>527</v>
      </c>
      <c r="N7206" s="9" t="s">
        <v>526</v>
      </c>
      <c r="O7206" s="9"/>
      <c r="P7206" s="9"/>
      <c r="Q7206" s="9"/>
      <c r="R7206" s="9"/>
      <c r="S7206" s="9"/>
      <c r="T7206" s="10"/>
      <c r="U7206" s="16"/>
      <c r="V7206" s="534"/>
      <c r="W7206" s="534"/>
      <c r="Z7206" s="38"/>
    </row>
    <row r="7207" spans="1:27" s="2" customFormat="1" ht="24.75" customHeight="1" x14ac:dyDescent="0.15">
      <c r="A7207" s="728">
        <v>1</v>
      </c>
      <c r="B7207" s="3"/>
      <c r="C7207" s="3">
        <v>0.23611111111111113</v>
      </c>
      <c r="D7207" s="3">
        <v>0.3</v>
      </c>
      <c r="E7207" s="3">
        <v>0.34861111111111115</v>
      </c>
      <c r="F7207" s="3">
        <v>0.42083333333333334</v>
      </c>
      <c r="G7207" s="3">
        <v>0.46875000000000006</v>
      </c>
      <c r="H7207" s="3">
        <v>0.55208333333333348</v>
      </c>
      <c r="I7207" s="3">
        <v>0.60000000000000042</v>
      </c>
      <c r="J7207" s="3">
        <v>0.6833333333333339</v>
      </c>
      <c r="K7207" s="3">
        <v>0.73680555555555638</v>
      </c>
      <c r="L7207" s="3">
        <v>0.80555555555555602</v>
      </c>
      <c r="M7207" s="3">
        <v>0.86111111111111172</v>
      </c>
      <c r="N7207" s="3">
        <v>0.92222222222222228</v>
      </c>
      <c r="O7207" s="28"/>
      <c r="P7207" s="28"/>
      <c r="Q7207" s="28"/>
      <c r="R7207" s="18"/>
      <c r="S7207" s="19"/>
      <c r="T7207" s="14"/>
      <c r="U7207" s="20"/>
      <c r="V7207" s="21">
        <f>COUNTA(B7207:U7238)</f>
        <v>92</v>
      </c>
      <c r="W7207" s="41">
        <f>V7207/8/2</f>
        <v>5.75</v>
      </c>
      <c r="Z7207" s="38"/>
    </row>
    <row r="7208" spans="1:27" s="2" customFormat="1" ht="24.75" customHeight="1" x14ac:dyDescent="0.15">
      <c r="A7208" s="728">
        <v>2</v>
      </c>
      <c r="B7208" s="39"/>
      <c r="C7208" s="3">
        <v>0.25138888888888888</v>
      </c>
      <c r="D7208" s="3">
        <v>0.31527777777777777</v>
      </c>
      <c r="E7208" s="3">
        <v>0.36597222222222225</v>
      </c>
      <c r="F7208" s="3">
        <v>0.43680555555555556</v>
      </c>
      <c r="G7208" s="3">
        <v>0.48472222222222228</v>
      </c>
      <c r="H7208" s="3">
        <v>0.5687500000000002</v>
      </c>
      <c r="I7208" s="3">
        <v>0.61666666666666714</v>
      </c>
      <c r="J7208" s="3">
        <v>0.69930555555555618</v>
      </c>
      <c r="K7208" s="3">
        <v>0.7534722222222231</v>
      </c>
      <c r="L7208" s="3">
        <v>0.81944444444444486</v>
      </c>
      <c r="M7208" s="3">
        <v>0.87638888888888944</v>
      </c>
      <c r="N7208" s="3">
        <v>0.9375</v>
      </c>
      <c r="O7208" s="28"/>
      <c r="P7208" s="28"/>
      <c r="Q7208" s="28"/>
      <c r="R7208" s="18"/>
      <c r="S7208" s="19"/>
      <c r="T7208" s="14"/>
      <c r="U7208" s="20"/>
      <c r="V7208" s="23">
        <f>COUNTA(B7207:B7238,D7207:D7238,F7207:F7238,H7207:H7238,J7207:J7238,L7207:L7238,N7207:N7238,P7207:P7238,R7207:R7238,T7207:T7238)</f>
        <v>46</v>
      </c>
      <c r="W7208" s="23">
        <f>COUNTA(C7207:C7238,E7207:E7238,G7207:G7238,I7207:I7238,K7207:K7238,M7207:M7238,O7207:O7238,Q7207:Q7238,S7207:S7238,U7207:U7238)</f>
        <v>46</v>
      </c>
      <c r="Y7208" s="540">
        <f>(V7208+W7208)/2</f>
        <v>46</v>
      </c>
      <c r="Z7208" s="38"/>
    </row>
    <row r="7209" spans="1:27" s="2" customFormat="1" ht="24.75" customHeight="1" x14ac:dyDescent="0.15">
      <c r="A7209" s="728">
        <v>3</v>
      </c>
      <c r="B7209" s="3"/>
      <c r="C7209" s="3">
        <v>0.26597222222222222</v>
      </c>
      <c r="D7209" s="3">
        <v>0.32916666666666666</v>
      </c>
      <c r="E7209" s="3">
        <v>0.38263888888888892</v>
      </c>
      <c r="F7209" s="3">
        <v>0.45277777777777778</v>
      </c>
      <c r="G7209" s="3">
        <v>0.50069444444444455</v>
      </c>
      <c r="H7209" s="3">
        <v>0.58472222222222248</v>
      </c>
      <c r="I7209" s="3">
        <v>0.63333333333333386</v>
      </c>
      <c r="J7209" s="3">
        <v>0.71527777777777846</v>
      </c>
      <c r="K7209" s="3">
        <v>0.77013888888888982</v>
      </c>
      <c r="L7209" s="3">
        <v>0.8333333333333337</v>
      </c>
      <c r="M7209" s="3">
        <v>0.89166666666666716</v>
      </c>
      <c r="N7209" s="3"/>
      <c r="O7209" s="28"/>
      <c r="P7209" s="28"/>
      <c r="Q7209" s="28"/>
      <c r="R7209" s="18"/>
      <c r="S7209" s="19"/>
      <c r="T7209" s="14"/>
      <c r="U7209" s="20"/>
      <c r="V7209" s="534"/>
      <c r="W7209" s="534"/>
      <c r="Z7209" s="38"/>
      <c r="AA7209" s="38" t="s">
        <v>529</v>
      </c>
    </row>
    <row r="7210" spans="1:27" s="2" customFormat="1" ht="24.75" customHeight="1" x14ac:dyDescent="0.15">
      <c r="A7210" s="728">
        <v>4</v>
      </c>
      <c r="B7210" s="3"/>
      <c r="C7210" s="3">
        <v>0.28055555555555556</v>
      </c>
      <c r="D7210" s="3">
        <v>0.34305555555555556</v>
      </c>
      <c r="E7210" s="3">
        <v>0.3979166666666667</v>
      </c>
      <c r="F7210" s="3">
        <v>0.46875</v>
      </c>
      <c r="G7210" s="3">
        <v>0.51666666666666683</v>
      </c>
      <c r="H7210" s="3">
        <v>0.60069444444444475</v>
      </c>
      <c r="I7210" s="3">
        <v>0.65069444444444502</v>
      </c>
      <c r="J7210" s="3">
        <v>0.73055555555555618</v>
      </c>
      <c r="K7210" s="3">
        <v>0.78541666666666754</v>
      </c>
      <c r="L7210" s="3">
        <v>0.84722222222222254</v>
      </c>
      <c r="M7210" s="3">
        <v>0.90694444444444489</v>
      </c>
      <c r="N7210" s="3"/>
      <c r="O7210" s="28"/>
      <c r="P7210" s="28"/>
      <c r="Q7210" s="28"/>
      <c r="R7210" s="18"/>
      <c r="S7210" s="19"/>
      <c r="T7210" s="14"/>
      <c r="U7210" s="20"/>
      <c r="V7210" s="61">
        <f>L7213-L7212</f>
        <v>1.5277777777777724E-2</v>
      </c>
      <c r="W7210" s="638">
        <f>M7209-M7208</f>
        <v>1.5277777777777724E-2</v>
      </c>
      <c r="Z7210" s="38"/>
      <c r="AA7210" s="38" t="s">
        <v>529</v>
      </c>
    </row>
    <row r="7211" spans="1:27" s="2" customFormat="1" ht="24.75" customHeight="1" x14ac:dyDescent="0.15">
      <c r="A7211" s="728">
        <v>5</v>
      </c>
      <c r="B7211" s="3">
        <v>0.23958333333333334</v>
      </c>
      <c r="C7211" s="43">
        <v>0.29305555555555557</v>
      </c>
      <c r="D7211" s="3">
        <v>0.35833333333333334</v>
      </c>
      <c r="E7211" s="3">
        <v>0.41250000000000003</v>
      </c>
      <c r="F7211" s="3">
        <v>0.48541666666666666</v>
      </c>
      <c r="G7211" s="3">
        <v>0.53333333333333355</v>
      </c>
      <c r="H7211" s="3">
        <v>0.61736111111111147</v>
      </c>
      <c r="I7211" s="3">
        <v>0.66805555555555618</v>
      </c>
      <c r="J7211" s="3">
        <v>0.7458333333333339</v>
      </c>
      <c r="K7211" s="3">
        <v>0.80069444444444526</v>
      </c>
      <c r="L7211" s="3">
        <v>0.86111111111111138</v>
      </c>
      <c r="M7211" s="3">
        <v>0.92222222222222261</v>
      </c>
      <c r="N7211" s="3"/>
      <c r="O7211" s="28"/>
      <c r="P7211" s="28"/>
      <c r="Q7211" s="28"/>
      <c r="R7211" s="18"/>
      <c r="S7211" s="19"/>
      <c r="T7211" s="14"/>
      <c r="U7211" s="20"/>
      <c r="V7211" s="61">
        <f>L7214-L7213</f>
        <v>1.5277777777777724E-2</v>
      </c>
      <c r="W7211" s="61">
        <f>M7210-M7209</f>
        <v>1.5277777777777724E-2</v>
      </c>
      <c r="Z7211" s="38"/>
      <c r="AA7211" s="38" t="s">
        <v>529</v>
      </c>
    </row>
    <row r="7212" spans="1:27" s="2" customFormat="1" ht="24.75" customHeight="1" x14ac:dyDescent="0.15">
      <c r="A7212" s="728">
        <v>6</v>
      </c>
      <c r="B7212" s="3">
        <v>0.25416666666666665</v>
      </c>
      <c r="C7212" s="43">
        <v>0.30555555555555558</v>
      </c>
      <c r="D7212" s="3">
        <v>0.37430555555555556</v>
      </c>
      <c r="E7212" s="3">
        <v>0.42638888888888893</v>
      </c>
      <c r="F7212" s="3">
        <v>0.50208333333333333</v>
      </c>
      <c r="G7212" s="3">
        <v>0.55000000000000027</v>
      </c>
      <c r="H7212" s="3">
        <v>0.63333333333333375</v>
      </c>
      <c r="I7212" s="3">
        <v>0.68541666666666734</v>
      </c>
      <c r="J7212" s="3">
        <v>0.76111111111111163</v>
      </c>
      <c r="K7212" s="3">
        <v>0.81597222222222299</v>
      </c>
      <c r="L7212" s="3">
        <v>0.87638888888888911</v>
      </c>
      <c r="M7212" s="3">
        <v>0.93750000000000033</v>
      </c>
      <c r="N7212" s="3"/>
      <c r="O7212" s="28"/>
      <c r="P7212" s="28"/>
      <c r="Q7212" s="28"/>
      <c r="R7212" s="18"/>
      <c r="S7212" s="19"/>
      <c r="T7212" s="14"/>
      <c r="U7212" s="20"/>
      <c r="V7212" s="61">
        <f>N7207-L7214</f>
        <v>1.5277777777777724E-2</v>
      </c>
      <c r="W7212" s="61">
        <f>M7211-M7210</f>
        <v>1.5277777777777724E-2</v>
      </c>
      <c r="Z7212" s="38"/>
      <c r="AA7212" s="38" t="s">
        <v>529</v>
      </c>
    </row>
    <row r="7213" spans="1:27" s="2" customFormat="1" ht="24.75" customHeight="1" x14ac:dyDescent="0.15">
      <c r="A7213" s="728">
        <v>7</v>
      </c>
      <c r="B7213" s="3">
        <v>0.26944444444444443</v>
      </c>
      <c r="C7213" s="43">
        <v>0.31875000000000003</v>
      </c>
      <c r="D7213" s="3">
        <v>0.38958333333333334</v>
      </c>
      <c r="E7213" s="3">
        <v>0.44027777777777782</v>
      </c>
      <c r="F7213" s="3">
        <v>0.51875000000000004</v>
      </c>
      <c r="G7213" s="3">
        <v>0.56666666666666698</v>
      </c>
      <c r="H7213" s="3">
        <v>0.65000000000000047</v>
      </c>
      <c r="I7213" s="3">
        <v>0.7027777777777785</v>
      </c>
      <c r="J7213" s="3">
        <v>0.7770833333333339</v>
      </c>
      <c r="K7213" s="3">
        <v>0.83125000000000071</v>
      </c>
      <c r="L7213" s="3">
        <v>0.89166666666666683</v>
      </c>
      <c r="M7213" s="3"/>
      <c r="N7213" s="3"/>
      <c r="O7213" s="28"/>
      <c r="P7213" s="28"/>
      <c r="Q7213" s="28"/>
      <c r="R7213" s="18"/>
      <c r="S7213" s="19"/>
      <c r="T7213" s="14"/>
      <c r="U7213" s="20"/>
      <c r="V7213" s="61">
        <f>N7208-N7207</f>
        <v>1.5277777777777724E-2</v>
      </c>
      <c r="W7213" s="61">
        <f>M7212-M7211</f>
        <v>1.5277777777777724E-2</v>
      </c>
      <c r="Z7213" s="38"/>
    </row>
    <row r="7214" spans="1:27" s="2" customFormat="1" ht="24.75" customHeight="1" x14ac:dyDescent="0.15">
      <c r="A7214" s="8">
        <v>8</v>
      </c>
      <c r="B7214" s="3">
        <v>0.28472222222222221</v>
      </c>
      <c r="C7214" s="43">
        <v>0.33194444444444449</v>
      </c>
      <c r="D7214" s="3">
        <v>0.40486111111111112</v>
      </c>
      <c r="E7214" s="3">
        <v>0.45416666666666672</v>
      </c>
      <c r="F7214" s="3">
        <v>0.53541666666666676</v>
      </c>
      <c r="G7214" s="3">
        <v>0.5833333333333337</v>
      </c>
      <c r="H7214" s="3">
        <v>0.66666666666666718</v>
      </c>
      <c r="I7214" s="3">
        <v>0.72013888888888966</v>
      </c>
      <c r="J7214" s="3">
        <v>0.79166666666666718</v>
      </c>
      <c r="K7214" s="3">
        <v>0.84583333333333399</v>
      </c>
      <c r="L7214" s="3">
        <v>0.90694444444444455</v>
      </c>
      <c r="M7214" s="3"/>
      <c r="N7214" s="3"/>
      <c r="O7214" s="28"/>
      <c r="P7214" s="28"/>
      <c r="Q7214" s="28"/>
      <c r="R7214" s="18"/>
      <c r="S7214" s="19"/>
      <c r="T7214" s="14"/>
      <c r="U7214" s="20"/>
      <c r="V7214" s="61"/>
      <c r="W7214" s="61"/>
      <c r="Z7214" s="38"/>
    </row>
    <row r="7215" spans="1:27" s="2" customFormat="1" ht="24.75" customHeight="1" x14ac:dyDescent="0.15">
      <c r="A7215" s="728">
        <v>9</v>
      </c>
      <c r="B7215" s="28"/>
      <c r="C7215" s="28"/>
      <c r="D7215" s="28"/>
      <c r="E7215" s="28"/>
      <c r="F7215" s="28"/>
      <c r="G7215" s="28"/>
      <c r="H7215" s="28"/>
      <c r="I7215" s="28"/>
      <c r="J7215" s="28"/>
      <c r="K7215" s="28"/>
      <c r="L7215" s="28"/>
      <c r="M7215" s="28"/>
      <c r="N7215" s="28"/>
      <c r="O7215" s="28"/>
      <c r="P7215" s="28"/>
      <c r="Q7215" s="28"/>
      <c r="R7215" s="18"/>
      <c r="S7215" s="19"/>
      <c r="T7215" s="14"/>
      <c r="U7215" s="20"/>
      <c r="V7215" s="61"/>
      <c r="W7215" s="61"/>
    </row>
    <row r="7216" spans="1:27" s="2" customFormat="1" ht="24.75" customHeight="1" x14ac:dyDescent="0.15">
      <c r="A7216" s="728">
        <v>10</v>
      </c>
      <c r="B7216" s="28"/>
      <c r="C7216" s="28"/>
      <c r="D7216" s="28"/>
      <c r="E7216" s="28"/>
      <c r="F7216" s="28"/>
      <c r="G7216" s="28"/>
      <c r="H7216" s="28"/>
      <c r="I7216" s="28"/>
      <c r="J7216" s="28"/>
      <c r="K7216" s="28"/>
      <c r="L7216" s="28"/>
      <c r="M7216" s="28"/>
      <c r="N7216" s="28"/>
      <c r="O7216" s="28"/>
      <c r="P7216" s="28"/>
      <c r="Q7216" s="28"/>
      <c r="R7216" s="18"/>
      <c r="S7216" s="19"/>
      <c r="T7216" s="14"/>
      <c r="U7216" s="20"/>
      <c r="V7216" s="61"/>
      <c r="W7216" s="61"/>
      <c r="Z7216" s="38"/>
    </row>
    <row r="7217" spans="1:26" s="2" customFormat="1" ht="24.75" customHeight="1" x14ac:dyDescent="0.15">
      <c r="A7217" s="728">
        <v>11</v>
      </c>
      <c r="B7217" s="28"/>
      <c r="C7217" s="28"/>
      <c r="D7217" s="28"/>
      <c r="E7217" s="28"/>
      <c r="F7217" s="28"/>
      <c r="G7217" s="28"/>
      <c r="H7217" s="28"/>
      <c r="I7217" s="28"/>
      <c r="J7217" s="28"/>
      <c r="K7217" s="28"/>
      <c r="L7217" s="28"/>
      <c r="M7217" s="28"/>
      <c r="N7217" s="28"/>
      <c r="O7217" s="28"/>
      <c r="P7217" s="28"/>
      <c r="Q7217" s="28"/>
      <c r="R7217" s="18"/>
      <c r="S7217" s="19"/>
      <c r="T7217" s="14"/>
      <c r="U7217" s="20"/>
      <c r="V7217" s="61"/>
      <c r="W7217" s="61"/>
      <c r="Z7217" s="38"/>
    </row>
    <row r="7218" spans="1:26" s="2" customFormat="1" ht="24.75" customHeight="1" x14ac:dyDescent="0.15">
      <c r="A7218" s="728">
        <v>12</v>
      </c>
      <c r="B7218" s="28"/>
      <c r="C7218" s="28"/>
      <c r="D7218" s="28"/>
      <c r="E7218" s="28"/>
      <c r="F7218" s="28"/>
      <c r="G7218" s="28"/>
      <c r="H7218" s="28"/>
      <c r="I7218" s="28"/>
      <c r="J7218" s="28"/>
      <c r="K7218" s="28"/>
      <c r="L7218" s="28"/>
      <c r="M7218" s="28"/>
      <c r="N7218" s="28"/>
      <c r="O7218" s="28"/>
      <c r="P7218" s="28"/>
      <c r="Q7218" s="28"/>
      <c r="R7218" s="18"/>
      <c r="S7218" s="19"/>
      <c r="T7218" s="14"/>
      <c r="U7218" s="20"/>
      <c r="V7218" s="534"/>
      <c r="W7218" s="534"/>
      <c r="Z7218" s="38"/>
    </row>
    <row r="7219" spans="1:26" s="2" customFormat="1" ht="24.75" customHeight="1" x14ac:dyDescent="0.15">
      <c r="A7219" s="728">
        <v>13</v>
      </c>
      <c r="B7219" s="28"/>
      <c r="C7219" s="28"/>
      <c r="D7219" s="28"/>
      <c r="E7219" s="28"/>
      <c r="F7219" s="28"/>
      <c r="G7219" s="28"/>
      <c r="H7219" s="28"/>
      <c r="I7219" s="28"/>
      <c r="J7219" s="28"/>
      <c r="K7219" s="28"/>
      <c r="L7219" s="28"/>
      <c r="M7219" s="28"/>
      <c r="N7219" s="28"/>
      <c r="O7219" s="28"/>
      <c r="P7219" s="28"/>
      <c r="Q7219" s="28"/>
      <c r="R7219" s="18"/>
      <c r="S7219" s="19"/>
      <c r="T7219" s="14"/>
      <c r="U7219" s="20"/>
      <c r="V7219" s="534"/>
      <c r="W7219" s="534"/>
      <c r="Z7219" s="38"/>
    </row>
    <row r="7220" spans="1:26" s="2" customFormat="1" ht="24.75" customHeight="1" x14ac:dyDescent="0.15">
      <c r="A7220" s="728">
        <v>14</v>
      </c>
      <c r="B7220" s="28"/>
      <c r="C7220" s="28"/>
      <c r="D7220" s="28"/>
      <c r="E7220" s="28"/>
      <c r="F7220" s="28"/>
      <c r="G7220" s="28"/>
      <c r="H7220" s="28"/>
      <c r="I7220" s="28"/>
      <c r="J7220" s="28"/>
      <c r="K7220" s="28"/>
      <c r="L7220" s="28"/>
      <c r="M7220" s="28"/>
      <c r="N7220" s="28"/>
      <c r="O7220" s="28"/>
      <c r="P7220" s="28"/>
      <c r="Q7220" s="28"/>
      <c r="R7220" s="18"/>
      <c r="S7220" s="19"/>
      <c r="T7220" s="14"/>
      <c r="U7220" s="20"/>
      <c r="V7220" s="534"/>
      <c r="W7220" s="534"/>
      <c r="Z7220" s="38"/>
    </row>
    <row r="7221" spans="1:26" s="2" customFormat="1" ht="24.75" customHeight="1" x14ac:dyDescent="0.15">
      <c r="A7221" s="728">
        <v>15</v>
      </c>
      <c r="B7221" s="28"/>
      <c r="C7221" s="28"/>
      <c r="D7221" s="28"/>
      <c r="E7221" s="28"/>
      <c r="F7221" s="28"/>
      <c r="G7221" s="28"/>
      <c r="H7221" s="28"/>
      <c r="I7221" s="28"/>
      <c r="J7221" s="28"/>
      <c r="K7221" s="28"/>
      <c r="L7221" s="28"/>
      <c r="M7221" s="28"/>
      <c r="N7221" s="28"/>
      <c r="O7221" s="28"/>
      <c r="P7221" s="28"/>
      <c r="Q7221" s="28"/>
      <c r="R7221" s="18"/>
      <c r="S7221" s="19"/>
      <c r="T7221" s="14"/>
      <c r="U7221" s="20"/>
      <c r="V7221" s="534"/>
      <c r="W7221" s="534"/>
      <c r="Z7221" s="38"/>
    </row>
    <row r="7222" spans="1:26" s="2" customFormat="1" ht="24.75" customHeight="1" x14ac:dyDescent="0.15">
      <c r="A7222" s="728">
        <v>16</v>
      </c>
      <c r="B7222" s="28"/>
      <c r="C7222" s="28"/>
      <c r="D7222" s="28"/>
      <c r="E7222" s="28"/>
      <c r="F7222" s="28"/>
      <c r="G7222" s="28"/>
      <c r="H7222" s="28"/>
      <c r="I7222" s="28"/>
      <c r="J7222" s="28"/>
      <c r="K7222" s="28"/>
      <c r="L7222" s="28"/>
      <c r="M7222" s="28"/>
      <c r="N7222" s="28"/>
      <c r="O7222" s="28"/>
      <c r="P7222" s="28"/>
      <c r="Q7222" s="28"/>
      <c r="R7222" s="18"/>
      <c r="S7222" s="19"/>
      <c r="T7222" s="14"/>
      <c r="U7222" s="20"/>
      <c r="V7222" s="534"/>
      <c r="W7222" s="534"/>
      <c r="Z7222" s="38"/>
    </row>
    <row r="7223" spans="1:26" s="2" customFormat="1" ht="24.75" customHeight="1" x14ac:dyDescent="0.15">
      <c r="A7223" s="728">
        <v>17</v>
      </c>
      <c r="B7223" s="28"/>
      <c r="C7223" s="28"/>
      <c r="D7223" s="28"/>
      <c r="E7223" s="28"/>
      <c r="F7223" s="28"/>
      <c r="G7223" s="28"/>
      <c r="H7223" s="28"/>
      <c r="I7223" s="28"/>
      <c r="J7223" s="28"/>
      <c r="K7223" s="28"/>
      <c r="L7223" s="28"/>
      <c r="M7223" s="28"/>
      <c r="N7223" s="28"/>
      <c r="O7223" s="28"/>
      <c r="P7223" s="28"/>
      <c r="Q7223" s="28"/>
      <c r="R7223" s="18"/>
      <c r="S7223" s="19"/>
      <c r="T7223" s="14"/>
      <c r="U7223" s="20"/>
      <c r="V7223" s="534"/>
      <c r="W7223" s="534"/>
      <c r="Z7223" s="38"/>
    </row>
    <row r="7224" spans="1:26" s="2" customFormat="1" ht="24.75" customHeight="1" x14ac:dyDescent="0.15">
      <c r="A7224" s="728">
        <v>18</v>
      </c>
      <c r="B7224" s="28"/>
      <c r="C7224" s="28"/>
      <c r="D7224" s="28"/>
      <c r="E7224" s="28"/>
      <c r="F7224" s="28"/>
      <c r="G7224" s="28"/>
      <c r="H7224" s="28"/>
      <c r="I7224" s="28"/>
      <c r="J7224" s="28"/>
      <c r="K7224" s="28"/>
      <c r="L7224" s="28"/>
      <c r="M7224" s="28"/>
      <c r="N7224" s="28"/>
      <c r="O7224" s="28"/>
      <c r="P7224" s="28"/>
      <c r="Q7224" s="28"/>
      <c r="R7224" s="18"/>
      <c r="S7224" s="19"/>
      <c r="T7224" s="14"/>
      <c r="U7224" s="20"/>
      <c r="V7224" s="534"/>
      <c r="W7224" s="534"/>
      <c r="Z7224" s="38"/>
    </row>
    <row r="7225" spans="1:26" s="2" customFormat="1" ht="24.75" customHeight="1" x14ac:dyDescent="0.15">
      <c r="A7225" s="8">
        <v>19</v>
      </c>
      <c r="B7225" s="28"/>
      <c r="C7225" s="28"/>
      <c r="D7225" s="28"/>
      <c r="E7225" s="28"/>
      <c r="F7225" s="28"/>
      <c r="G7225" s="28"/>
      <c r="H7225" s="28"/>
      <c r="I7225" s="28"/>
      <c r="J7225" s="28"/>
      <c r="K7225" s="28"/>
      <c r="L7225" s="28"/>
      <c r="M7225" s="28"/>
      <c r="N7225" s="28"/>
      <c r="O7225" s="28"/>
      <c r="P7225" s="28"/>
      <c r="Q7225" s="28"/>
      <c r="R7225" s="10"/>
      <c r="S7225" s="19"/>
      <c r="T7225" s="14"/>
      <c r="U7225" s="20"/>
      <c r="V7225" s="534"/>
      <c r="W7225" s="534"/>
      <c r="Z7225" s="38"/>
    </row>
    <row r="7226" spans="1:26" s="2" customFormat="1" ht="24.75" customHeight="1" x14ac:dyDescent="0.15">
      <c r="A7226" s="8">
        <v>20</v>
      </c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9"/>
      <c r="S7226" s="4"/>
      <c r="T7226" s="14"/>
      <c r="U7226" s="20"/>
      <c r="V7226" s="534"/>
      <c r="W7226" s="534"/>
      <c r="Z7226" s="38"/>
    </row>
    <row r="7227" spans="1:26" s="2" customFormat="1" ht="24.75" customHeight="1" x14ac:dyDescent="0.15">
      <c r="A7227" s="8">
        <v>21</v>
      </c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14"/>
      <c r="U7227" s="20"/>
      <c r="V7227" s="534"/>
      <c r="W7227" s="534"/>
      <c r="Z7227" s="38"/>
    </row>
    <row r="7228" spans="1:26" s="2" customFormat="1" ht="24.75" customHeight="1" x14ac:dyDescent="0.15">
      <c r="A7228" s="8">
        <v>22</v>
      </c>
      <c r="B7228" s="4"/>
      <c r="C7228" s="4"/>
      <c r="D7228" s="4"/>
      <c r="E7228" s="4"/>
      <c r="F7228" s="4"/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14"/>
      <c r="U7228" s="20"/>
      <c r="V7228" s="534"/>
      <c r="W7228" s="534"/>
      <c r="Z7228" s="38"/>
    </row>
    <row r="7229" spans="1:26" s="2" customFormat="1" ht="24.75" customHeight="1" x14ac:dyDescent="0.15">
      <c r="A7229" s="8">
        <v>23</v>
      </c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14"/>
      <c r="U7229" s="20"/>
      <c r="V7229" s="534"/>
      <c r="W7229" s="534"/>
      <c r="Z7229" s="38"/>
    </row>
    <row r="7230" spans="1:26" s="2" customFormat="1" ht="24.75" customHeight="1" x14ac:dyDescent="0.15">
      <c r="A7230" s="8">
        <v>24</v>
      </c>
      <c r="B7230" s="4"/>
      <c r="C7230" s="4"/>
      <c r="D7230" s="4"/>
      <c r="E7230" s="4"/>
      <c r="F7230" s="4"/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14"/>
      <c r="U7230" s="20"/>
      <c r="V7230" s="534"/>
      <c r="W7230" s="534"/>
      <c r="Z7230" s="38"/>
    </row>
    <row r="7231" spans="1:26" s="2" customFormat="1" ht="24.75" customHeight="1" x14ac:dyDescent="0.15">
      <c r="A7231" s="8">
        <v>25</v>
      </c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14"/>
      <c r="U7231" s="20"/>
      <c r="V7231" s="534"/>
      <c r="W7231" s="534"/>
      <c r="Z7231" s="38"/>
    </row>
    <row r="7232" spans="1:26" s="2" customFormat="1" ht="24.75" customHeight="1" x14ac:dyDescent="0.15">
      <c r="A7232" s="8">
        <v>26</v>
      </c>
      <c r="B7232" s="4"/>
      <c r="C7232" s="4"/>
      <c r="D7232" s="4"/>
      <c r="E7232" s="4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14"/>
      <c r="U7232" s="20"/>
      <c r="V7232" s="534"/>
      <c r="W7232" s="534"/>
      <c r="Z7232" s="38"/>
    </row>
    <row r="7233" spans="1:27" s="2" customFormat="1" ht="24.75" customHeight="1" x14ac:dyDescent="0.15">
      <c r="A7233" s="8">
        <v>27</v>
      </c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14"/>
      <c r="U7233" s="20"/>
      <c r="V7233" s="534"/>
      <c r="W7233" s="534"/>
      <c r="Z7233" s="38"/>
    </row>
    <row r="7234" spans="1:27" s="2" customFormat="1" ht="24.75" customHeight="1" x14ac:dyDescent="0.15">
      <c r="A7234" s="8">
        <v>28</v>
      </c>
      <c r="B7234" s="4"/>
      <c r="C7234" s="4"/>
      <c r="D7234" s="4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14"/>
      <c r="U7234" s="20"/>
      <c r="V7234" s="534"/>
      <c r="W7234" s="534"/>
      <c r="Z7234" s="38"/>
    </row>
    <row r="7235" spans="1:27" s="2" customFormat="1" ht="24.75" customHeight="1" x14ac:dyDescent="0.15">
      <c r="A7235" s="8">
        <v>29</v>
      </c>
      <c r="B7235" s="4"/>
      <c r="C7235" s="4"/>
      <c r="D7235" s="4"/>
      <c r="E7235" s="4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14"/>
      <c r="U7235" s="20"/>
      <c r="V7235" s="534"/>
      <c r="W7235" s="534"/>
      <c r="Z7235" s="38"/>
    </row>
    <row r="7236" spans="1:27" s="2" customFormat="1" ht="24.75" customHeight="1" x14ac:dyDescent="0.15">
      <c r="A7236" s="44">
        <v>30</v>
      </c>
      <c r="B7236" s="45"/>
      <c r="C7236" s="45"/>
      <c r="D7236" s="45"/>
      <c r="E7236" s="45"/>
      <c r="F7236" s="45"/>
      <c r="G7236" s="45"/>
      <c r="H7236" s="45"/>
      <c r="I7236" s="45"/>
      <c r="J7236" s="45"/>
      <c r="K7236" s="45"/>
      <c r="L7236" s="45"/>
      <c r="M7236" s="45"/>
      <c r="N7236" s="45"/>
      <c r="O7236" s="45"/>
      <c r="P7236" s="45"/>
      <c r="Q7236" s="45"/>
      <c r="R7236" s="45"/>
      <c r="S7236" s="45"/>
      <c r="T7236" s="46"/>
      <c r="U7236" s="47"/>
      <c r="V7236" s="534"/>
      <c r="W7236" s="534"/>
      <c r="Z7236" s="38"/>
    </row>
    <row r="7237" spans="1:27" s="2" customFormat="1" ht="24.75" customHeight="1" x14ac:dyDescent="0.15">
      <c r="A7237" s="44">
        <v>31</v>
      </c>
      <c r="B7237" s="45"/>
      <c r="C7237" s="45"/>
      <c r="D7237" s="45"/>
      <c r="E7237" s="45"/>
      <c r="F7237" s="45"/>
      <c r="G7237" s="45"/>
      <c r="H7237" s="45"/>
      <c r="I7237" s="45"/>
      <c r="J7237" s="45"/>
      <c r="K7237" s="45"/>
      <c r="L7237" s="45"/>
      <c r="M7237" s="45"/>
      <c r="N7237" s="45"/>
      <c r="O7237" s="45"/>
      <c r="P7237" s="45"/>
      <c r="Q7237" s="45"/>
      <c r="R7237" s="45"/>
      <c r="S7237" s="45"/>
      <c r="T7237" s="46"/>
      <c r="U7237" s="47"/>
      <c r="V7237" s="534"/>
      <c r="W7237" s="534"/>
      <c r="Z7237" s="38"/>
    </row>
    <row r="7238" spans="1:27" s="2" customFormat="1" ht="24.75" customHeight="1" x14ac:dyDescent="0.15">
      <c r="A7238" s="44">
        <v>32</v>
      </c>
      <c r="B7238" s="45"/>
      <c r="C7238" s="45"/>
      <c r="D7238" s="45"/>
      <c r="E7238" s="45"/>
      <c r="F7238" s="45"/>
      <c r="G7238" s="45"/>
      <c r="H7238" s="45"/>
      <c r="I7238" s="45"/>
      <c r="J7238" s="45"/>
      <c r="K7238" s="45"/>
      <c r="L7238" s="45"/>
      <c r="M7238" s="45"/>
      <c r="N7238" s="45"/>
      <c r="O7238" s="45"/>
      <c r="P7238" s="45"/>
      <c r="Q7238" s="45"/>
      <c r="R7238" s="45"/>
      <c r="S7238" s="45"/>
      <c r="T7238" s="46"/>
      <c r="U7238" s="47"/>
      <c r="V7238" s="534"/>
      <c r="W7238" s="534"/>
      <c r="Z7238" s="38"/>
    </row>
    <row r="7239" spans="1:27" s="2" customFormat="1" ht="24.75" customHeight="1" thickBot="1" x14ac:dyDescent="0.2">
      <c r="A7239" s="462">
        <v>33</v>
      </c>
      <c r="B7239" s="45"/>
      <c r="C7239" s="45"/>
      <c r="D7239" s="45"/>
      <c r="E7239" s="45"/>
      <c r="F7239" s="45"/>
      <c r="G7239" s="45"/>
      <c r="H7239" s="45"/>
      <c r="I7239" s="45"/>
      <c r="J7239" s="45"/>
      <c r="K7239" s="45"/>
      <c r="L7239" s="45"/>
      <c r="M7239" s="45"/>
      <c r="N7239" s="45"/>
      <c r="O7239" s="45"/>
      <c r="P7239" s="45"/>
      <c r="Q7239" s="45"/>
      <c r="R7239" s="45"/>
      <c r="S7239" s="45"/>
      <c r="T7239" s="46"/>
      <c r="U7239" s="46"/>
      <c r="V7239" s="534"/>
      <c r="W7239" s="534"/>
      <c r="Z7239" s="38"/>
    </row>
    <row r="7240" spans="1:27" s="2" customFormat="1" ht="20.100000000000001" customHeight="1" thickBot="1" x14ac:dyDescent="0.2">
      <c r="A7240" s="1469" t="s">
        <v>523</v>
      </c>
      <c r="B7240" s="1470"/>
      <c r="C7240" s="1564" t="s">
        <v>524</v>
      </c>
      <c r="D7240" s="1564"/>
      <c r="E7240" s="1564"/>
      <c r="F7240" s="1565"/>
      <c r="G7240" s="584"/>
      <c r="H7240" s="601"/>
      <c r="I7240" s="601"/>
      <c r="J7240" s="601"/>
      <c r="K7240" s="601"/>
      <c r="L7240" s="601"/>
      <c r="M7240" s="601"/>
      <c r="N7240" s="601"/>
      <c r="O7240" s="601"/>
      <c r="P7240" s="601"/>
      <c r="Q7240" s="601"/>
      <c r="R7240" s="601"/>
      <c r="S7240" s="601"/>
      <c r="T7240" s="604"/>
      <c r="U7240" s="605"/>
      <c r="V7240" s="534"/>
      <c r="W7240" s="534"/>
      <c r="Z7240" s="38"/>
    </row>
    <row r="7241" spans="1:27" s="2" customFormat="1" ht="31.5" customHeight="1" thickBot="1" x14ac:dyDescent="0.2">
      <c r="A7241" s="1602" t="s">
        <v>478</v>
      </c>
      <c r="B7241" s="1603"/>
      <c r="C7241" s="1603"/>
      <c r="D7241" s="1603"/>
      <c r="E7241" s="1604"/>
      <c r="F7241" s="1" t="s">
        <v>1766</v>
      </c>
      <c r="G7241" s="1"/>
      <c r="H7241" s="1695" t="s">
        <v>479</v>
      </c>
      <c r="I7241" s="1696"/>
      <c r="J7241" s="1696"/>
      <c r="K7241" s="283" t="s">
        <v>466</v>
      </c>
      <c r="L7241" s="1755" t="s">
        <v>476</v>
      </c>
      <c r="M7241" s="1755"/>
      <c r="N7241" s="1756"/>
      <c r="O7241" s="1"/>
      <c r="P7241" s="6"/>
      <c r="Q7241" s="6"/>
      <c r="R7241" s="6"/>
      <c r="S7241" s="1"/>
      <c r="T7241" s="1852" t="s">
        <v>477</v>
      </c>
      <c r="U7241" s="1853"/>
      <c r="V7241" s="34">
        <f>V7243/V7248</f>
        <v>2.0526960784313725E-2</v>
      </c>
      <c r="W7241" s="34">
        <f>W7243/W7248</f>
        <v>2.0039682539682538E-2</v>
      </c>
      <c r="X7241" s="35">
        <f>AVERAGE(V7241,W7241)</f>
        <v>2.028332166199813E-2</v>
      </c>
      <c r="Y7241" s="380" t="s">
        <v>467</v>
      </c>
      <c r="Z7241" s="381">
        <f>ROUND(X7241*1440,0)/1440</f>
        <v>2.013888888888889E-2</v>
      </c>
    </row>
    <row r="7242" spans="1:27" s="2" customFormat="1" ht="9" customHeight="1" thickBot="1" x14ac:dyDescent="0.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534"/>
      <c r="U7242" s="534"/>
      <c r="V7242" s="34">
        <v>0.23958333333333334</v>
      </c>
      <c r="W7242" s="34">
        <v>0.23611111111111113</v>
      </c>
      <c r="Z7242" s="38"/>
    </row>
    <row r="7243" spans="1:27" s="2" customFormat="1" ht="20.100000000000001" customHeight="1" thickBot="1" x14ac:dyDescent="0.2">
      <c r="A7243" s="1495" t="s">
        <v>468</v>
      </c>
      <c r="B7243" s="1450"/>
      <c r="C7243" s="1483" t="s">
        <v>480</v>
      </c>
      <c r="D7243" s="1483"/>
      <c r="E7243" s="1484"/>
      <c r="F7243" s="190"/>
      <c r="G7243" s="190"/>
      <c r="H7243" s="190"/>
      <c r="I7243" s="190"/>
      <c r="J7243" s="190"/>
      <c r="K7243" s="1"/>
      <c r="L7243" s="1"/>
      <c r="M7243" s="1"/>
      <c r="N7243" s="1463" t="s">
        <v>469</v>
      </c>
      <c r="O7243" s="1464"/>
      <c r="P7243" s="1536">
        <f>MINUTE(Z7241)</f>
        <v>29</v>
      </c>
      <c r="Q7243" s="1537"/>
      <c r="R7243" s="1"/>
      <c r="S7243" s="7" t="s">
        <v>470</v>
      </c>
      <c r="T7243" s="1526">
        <v>4.5833333333333337E-2</v>
      </c>
      <c r="U7243" s="1527"/>
      <c r="V7243" s="34">
        <f>V7244-V7242</f>
        <v>0.69791666666666663</v>
      </c>
      <c r="W7243" s="34">
        <f>W7244-W7242</f>
        <v>0.70138888888888884</v>
      </c>
      <c r="Z7243" s="38"/>
    </row>
    <row r="7244" spans="1:27" s="2" customFormat="1" ht="9" customHeight="1" thickBot="1" x14ac:dyDescent="0.2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534"/>
      <c r="U7244" s="534"/>
      <c r="V7244" s="34">
        <v>0.9375</v>
      </c>
      <c r="W7244" s="34">
        <v>0.9375</v>
      </c>
      <c r="Z7244" s="38"/>
    </row>
    <row r="7245" spans="1:27" s="2" customFormat="1" ht="20.100000000000001" customHeight="1" x14ac:dyDescent="0.15">
      <c r="A7245" s="1499" t="s">
        <v>471</v>
      </c>
      <c r="B7245" s="1494">
        <v>1</v>
      </c>
      <c r="C7245" s="1494"/>
      <c r="D7245" s="1494">
        <v>2</v>
      </c>
      <c r="E7245" s="1494"/>
      <c r="F7245" s="1494">
        <v>3</v>
      </c>
      <c r="G7245" s="1494"/>
      <c r="H7245" s="1494">
        <v>4</v>
      </c>
      <c r="I7245" s="1494"/>
      <c r="J7245" s="1494">
        <v>5</v>
      </c>
      <c r="K7245" s="1494"/>
      <c r="L7245" s="1494">
        <v>6</v>
      </c>
      <c r="M7245" s="1494"/>
      <c r="N7245" s="1494">
        <v>7</v>
      </c>
      <c r="O7245" s="1494"/>
      <c r="P7245" s="1494">
        <v>8</v>
      </c>
      <c r="Q7245" s="1494"/>
      <c r="R7245" s="1494">
        <v>9</v>
      </c>
      <c r="S7245" s="1494"/>
      <c r="T7245" s="1501">
        <v>10</v>
      </c>
      <c r="U7245" s="1502"/>
      <c r="V7245" s="34"/>
      <c r="W7245" s="34"/>
      <c r="Z7245" s="38"/>
    </row>
    <row r="7246" spans="1:27" s="2" customFormat="1" ht="20.100000000000001" customHeight="1" x14ac:dyDescent="0.15">
      <c r="A7246" s="1500"/>
      <c r="B7246" s="9" t="s">
        <v>479</v>
      </c>
      <c r="C7246" s="9" t="s">
        <v>476</v>
      </c>
      <c r="D7246" s="9" t="s">
        <v>479</v>
      </c>
      <c r="E7246" s="9" t="s">
        <v>476</v>
      </c>
      <c r="F7246" s="9" t="s">
        <v>479</v>
      </c>
      <c r="G7246" s="9" t="s">
        <v>476</v>
      </c>
      <c r="H7246" s="9" t="s">
        <v>479</v>
      </c>
      <c r="I7246" s="9" t="s">
        <v>476</v>
      </c>
      <c r="J7246" s="9" t="s">
        <v>479</v>
      </c>
      <c r="K7246" s="9" t="s">
        <v>476</v>
      </c>
      <c r="L7246" s="9" t="s">
        <v>479</v>
      </c>
      <c r="M7246" s="9" t="s">
        <v>476</v>
      </c>
      <c r="N7246" s="9" t="s">
        <v>479</v>
      </c>
      <c r="O7246" s="9"/>
      <c r="P7246" s="9"/>
      <c r="Q7246" s="9"/>
      <c r="R7246" s="9"/>
      <c r="S7246" s="9"/>
      <c r="T7246" s="10"/>
      <c r="U7246" s="16"/>
      <c r="V7246" s="534"/>
      <c r="W7246" s="534"/>
      <c r="Z7246" s="38"/>
    </row>
    <row r="7247" spans="1:27" s="2" customFormat="1" ht="24.75" customHeight="1" x14ac:dyDescent="0.15">
      <c r="A7247" s="728">
        <v>1</v>
      </c>
      <c r="B7247" s="88"/>
      <c r="C7247" s="40">
        <v>0.23611111111111113</v>
      </c>
      <c r="D7247" s="40">
        <v>0.29652777777777778</v>
      </c>
      <c r="E7247" s="40">
        <v>0.34722222222222221</v>
      </c>
      <c r="F7247" s="40">
        <v>0.41597222222222213</v>
      </c>
      <c r="G7247" s="40">
        <v>0.46458333333333324</v>
      </c>
      <c r="H7247" s="40">
        <v>0.54791666666666661</v>
      </c>
      <c r="I7247" s="40">
        <v>0.59513888888888888</v>
      </c>
      <c r="J7247" s="40">
        <v>0.68125000000000013</v>
      </c>
      <c r="K7247" s="40">
        <v>0.72847222222222241</v>
      </c>
      <c r="L7247" s="40">
        <v>0.80763888888888924</v>
      </c>
      <c r="M7247" s="40">
        <v>0.85694444444444484</v>
      </c>
      <c r="N7247" s="40">
        <v>0.93750000000000056</v>
      </c>
      <c r="O7247" s="28"/>
      <c r="P7247" s="28"/>
      <c r="Q7247" s="28"/>
      <c r="R7247" s="18"/>
      <c r="S7247" s="19"/>
      <c r="T7247" s="14"/>
      <c r="U7247" s="20"/>
      <c r="V7247" s="21">
        <f>COUNTA(B7247:U7278)</f>
        <v>69</v>
      </c>
      <c r="W7247" s="22">
        <f>V7247/6/2</f>
        <v>5.75</v>
      </c>
      <c r="Z7247" s="38"/>
    </row>
    <row r="7248" spans="1:27" s="2" customFormat="1" ht="24.75" customHeight="1" x14ac:dyDescent="0.15">
      <c r="A7248" s="728">
        <v>2</v>
      </c>
      <c r="B7248" s="88"/>
      <c r="C7248" s="40">
        <v>0.25347222222222227</v>
      </c>
      <c r="D7248" s="40">
        <v>0.31597222222222221</v>
      </c>
      <c r="E7248" s="40">
        <v>0.3659722222222222</v>
      </c>
      <c r="F7248" s="40">
        <v>0.43680555555555545</v>
      </c>
      <c r="G7248" s="40">
        <v>0.48541666666666655</v>
      </c>
      <c r="H7248" s="40">
        <v>0.57013888888888886</v>
      </c>
      <c r="I7248" s="40">
        <v>0.61736111111111114</v>
      </c>
      <c r="J7248" s="40">
        <v>0.70277777777777795</v>
      </c>
      <c r="K7248" s="40">
        <v>0.75069444444444466</v>
      </c>
      <c r="L7248" s="40">
        <v>0.82847222222222261</v>
      </c>
      <c r="M7248" s="40">
        <v>0.87708333333333377</v>
      </c>
      <c r="N7248" s="40"/>
      <c r="O7248" s="28"/>
      <c r="P7248" s="28"/>
      <c r="Q7248" s="28"/>
      <c r="R7248" s="18"/>
      <c r="S7248" s="19"/>
      <c r="T7248" s="14"/>
      <c r="U7248" s="20"/>
      <c r="V7248" s="23">
        <f>COUNTA(B7247:B7278,D7247:D7278,F7247:F7278,H7247:H7278,J7247:J7278,L7247:L7278,N7247:N7278,P7247:P7278,R7247:R7278,T7247:T7278)</f>
        <v>34</v>
      </c>
      <c r="W7248" s="23">
        <f>COUNTA(C7247:C7278,E7247:E7278,G7247:G7278,I7247:I7278,K7247:K7278,M7247:M7278,O7247:O7278,Q7247:Q7278,S7247:S7278,U7247:U7278)</f>
        <v>35</v>
      </c>
      <c r="Y7248" s="540">
        <f>(V7248+W7248)/2</f>
        <v>34.5</v>
      </c>
      <c r="Z7248" s="38"/>
      <c r="AA7248" s="38" t="s">
        <v>481</v>
      </c>
    </row>
    <row r="7249" spans="1:27" s="2" customFormat="1" ht="24.75" customHeight="1" x14ac:dyDescent="0.15">
      <c r="A7249" s="728">
        <v>3</v>
      </c>
      <c r="B7249" s="88"/>
      <c r="C7249" s="40">
        <v>0.27083333333333337</v>
      </c>
      <c r="D7249" s="40">
        <v>0.33541666666666664</v>
      </c>
      <c r="E7249" s="40">
        <v>0.38541666666666663</v>
      </c>
      <c r="F7249" s="40">
        <v>0.45902777777777765</v>
      </c>
      <c r="G7249" s="40">
        <v>0.50763888888888875</v>
      </c>
      <c r="H7249" s="40">
        <v>0.59236111111111112</v>
      </c>
      <c r="I7249" s="40">
        <v>0.63958333333333339</v>
      </c>
      <c r="J7249" s="40">
        <v>0.72430555555555576</v>
      </c>
      <c r="K7249" s="40">
        <v>0.77291666666666692</v>
      </c>
      <c r="L7249" s="40">
        <v>0.84930555555555598</v>
      </c>
      <c r="M7249" s="40">
        <v>0.8972222222222227</v>
      </c>
      <c r="N7249" s="40"/>
      <c r="O7249" s="28"/>
      <c r="P7249" s="28"/>
      <c r="Q7249" s="28"/>
      <c r="R7249" s="18"/>
      <c r="S7249" s="19"/>
      <c r="T7249" s="14"/>
      <c r="U7249" s="20"/>
      <c r="V7249" s="534"/>
      <c r="W7249" s="534"/>
      <c r="Z7249" s="38"/>
      <c r="AA7249" s="38" t="s">
        <v>481</v>
      </c>
    </row>
    <row r="7250" spans="1:27" s="2" customFormat="1" ht="24.75" customHeight="1" x14ac:dyDescent="0.15">
      <c r="A7250" s="728">
        <v>4</v>
      </c>
      <c r="B7250" s="40">
        <v>0.23958333333333334</v>
      </c>
      <c r="C7250" s="40">
        <v>0.28958333333333336</v>
      </c>
      <c r="D7250" s="40">
        <v>0.35555555555555551</v>
      </c>
      <c r="E7250" s="40">
        <v>0.40486111111111106</v>
      </c>
      <c r="F7250" s="40">
        <v>0.48124999999999984</v>
      </c>
      <c r="G7250" s="40">
        <v>0.52986111111111101</v>
      </c>
      <c r="H7250" s="40">
        <v>0.61458333333333337</v>
      </c>
      <c r="I7250" s="40">
        <v>0.66180555555555565</v>
      </c>
      <c r="J7250" s="40">
        <v>0.74583333333333357</v>
      </c>
      <c r="K7250" s="40">
        <v>0.79513888888888917</v>
      </c>
      <c r="L7250" s="40">
        <v>0.87083333333333379</v>
      </c>
      <c r="M7250" s="40">
        <v>0.91736111111111163</v>
      </c>
      <c r="N7250" s="40"/>
      <c r="O7250" s="28"/>
      <c r="P7250" s="28"/>
      <c r="Q7250" s="28"/>
      <c r="R7250" s="18"/>
      <c r="S7250" s="19"/>
      <c r="T7250" s="14"/>
      <c r="U7250" s="20"/>
      <c r="V7250" s="115">
        <f>L7252-L7251</f>
        <v>2.2222222222222254E-2</v>
      </c>
      <c r="W7250" s="115">
        <f>M7249-M7248</f>
        <v>2.0138888888888928E-2</v>
      </c>
      <c r="Z7250" s="38"/>
      <c r="AA7250" s="38" t="s">
        <v>481</v>
      </c>
    </row>
    <row r="7251" spans="1:27" s="2" customFormat="1" ht="24.75" customHeight="1" x14ac:dyDescent="0.15">
      <c r="A7251" s="728">
        <v>5</v>
      </c>
      <c r="B7251" s="40">
        <v>0.25833333333333336</v>
      </c>
      <c r="C7251" s="40">
        <v>0.30833333333333335</v>
      </c>
      <c r="D7251" s="40">
        <v>0.37569444444444439</v>
      </c>
      <c r="E7251" s="40">
        <v>0.42430555555555549</v>
      </c>
      <c r="F7251" s="40">
        <v>0.5034722222222221</v>
      </c>
      <c r="G7251" s="40">
        <v>0.55208333333333326</v>
      </c>
      <c r="H7251" s="40">
        <v>0.63680555555555562</v>
      </c>
      <c r="I7251" s="40">
        <v>0.6840277777777779</v>
      </c>
      <c r="J7251" s="40">
        <v>0.7659722222222225</v>
      </c>
      <c r="K7251" s="40">
        <v>0.81597222222222254</v>
      </c>
      <c r="L7251" s="40">
        <v>0.89305555555555605</v>
      </c>
      <c r="M7251" s="40">
        <v>0.93750000000000056</v>
      </c>
      <c r="N7251" s="40"/>
      <c r="O7251" s="28"/>
      <c r="P7251" s="28"/>
      <c r="Q7251" s="28"/>
      <c r="R7251" s="18"/>
      <c r="S7251" s="19"/>
      <c r="T7251" s="14"/>
      <c r="U7251" s="20"/>
      <c r="V7251" s="115">
        <f>N7247-L7252</f>
        <v>2.2222222222222254E-2</v>
      </c>
      <c r="W7251" s="115">
        <f>M7250-M7249</f>
        <v>2.0138888888888928E-2</v>
      </c>
      <c r="Z7251" s="38"/>
      <c r="AA7251" s="38" t="s">
        <v>481</v>
      </c>
    </row>
    <row r="7252" spans="1:27" s="2" customFormat="1" ht="24.75" customHeight="1" x14ac:dyDescent="0.15">
      <c r="A7252" s="728">
        <v>6</v>
      </c>
      <c r="B7252" s="40">
        <v>0.27708333333333335</v>
      </c>
      <c r="C7252" s="40">
        <v>0.32777777777777778</v>
      </c>
      <c r="D7252" s="40">
        <v>0.39583333333333326</v>
      </c>
      <c r="E7252" s="40">
        <v>0.44444444444444436</v>
      </c>
      <c r="F7252" s="40">
        <v>0.52569444444444435</v>
      </c>
      <c r="G7252" s="40">
        <v>0.57430555555555551</v>
      </c>
      <c r="H7252" s="40">
        <v>0.65902777777777788</v>
      </c>
      <c r="I7252" s="40">
        <v>0.70625000000000016</v>
      </c>
      <c r="J7252" s="40">
        <v>0.78680555555555587</v>
      </c>
      <c r="K7252" s="40">
        <v>0.83680555555555591</v>
      </c>
      <c r="L7252" s="40">
        <v>0.9152777777777783</v>
      </c>
      <c r="M7252" s="40"/>
      <c r="N7252" s="88"/>
      <c r="O7252" s="28"/>
      <c r="P7252" s="28"/>
      <c r="Q7252" s="28"/>
      <c r="R7252" s="18"/>
      <c r="S7252" s="19"/>
      <c r="T7252" s="14"/>
      <c r="U7252" s="20"/>
      <c r="V7252" s="115"/>
      <c r="W7252" s="115">
        <f>M7251-M7250</f>
        <v>2.0138888888888928E-2</v>
      </c>
      <c r="Z7252" s="38"/>
    </row>
    <row r="7253" spans="1:27" s="2" customFormat="1" ht="24.75" customHeight="1" x14ac:dyDescent="0.15">
      <c r="A7253" s="728">
        <v>7</v>
      </c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28"/>
      <c r="P7253" s="28"/>
      <c r="Q7253" s="28"/>
      <c r="R7253" s="18"/>
      <c r="S7253" s="19"/>
      <c r="T7253" s="14"/>
      <c r="U7253" s="20"/>
      <c r="V7253" s="115"/>
      <c r="W7253" s="115"/>
      <c r="Z7253" s="38"/>
    </row>
    <row r="7254" spans="1:27" s="2" customFormat="1" ht="24.75" customHeight="1" x14ac:dyDescent="0.15">
      <c r="A7254" s="728">
        <v>8</v>
      </c>
      <c r="B7254" s="28"/>
      <c r="C7254" s="28"/>
      <c r="D7254" s="28"/>
      <c r="E7254" s="28"/>
      <c r="F7254" s="28"/>
      <c r="G7254" s="28"/>
      <c r="H7254" s="28"/>
      <c r="I7254" s="28"/>
      <c r="J7254" s="28"/>
      <c r="K7254" s="28"/>
      <c r="L7254" s="28"/>
      <c r="M7254" s="28"/>
      <c r="N7254" s="28"/>
      <c r="O7254" s="28"/>
      <c r="P7254" s="28"/>
      <c r="Q7254" s="28"/>
      <c r="R7254" s="18"/>
      <c r="S7254" s="19"/>
      <c r="T7254" s="14"/>
      <c r="U7254" s="20"/>
      <c r="V7254" s="534"/>
      <c r="W7254" s="534"/>
      <c r="Z7254" s="38"/>
    </row>
    <row r="7255" spans="1:27" s="2" customFormat="1" ht="24.75" customHeight="1" x14ac:dyDescent="0.15">
      <c r="A7255" s="728">
        <v>9</v>
      </c>
      <c r="B7255" s="28"/>
      <c r="C7255" s="28"/>
      <c r="D7255" s="28"/>
      <c r="E7255" s="28"/>
      <c r="F7255" s="28"/>
      <c r="G7255" s="28"/>
      <c r="H7255" s="28"/>
      <c r="I7255" s="28"/>
      <c r="J7255" s="28"/>
      <c r="K7255" s="28"/>
      <c r="L7255" s="28"/>
      <c r="M7255" s="28"/>
      <c r="N7255" s="28"/>
      <c r="O7255" s="28"/>
      <c r="P7255" s="28"/>
      <c r="Q7255" s="28"/>
      <c r="R7255" s="18"/>
      <c r="S7255" s="19"/>
      <c r="T7255" s="14"/>
      <c r="U7255" s="20"/>
      <c r="V7255" s="534"/>
      <c r="W7255" s="534"/>
      <c r="Z7255" s="38"/>
    </row>
    <row r="7256" spans="1:27" s="2" customFormat="1" ht="24.75" customHeight="1" x14ac:dyDescent="0.15">
      <c r="A7256" s="728">
        <v>10</v>
      </c>
      <c r="B7256" s="28"/>
      <c r="C7256" s="28"/>
      <c r="D7256" s="28"/>
      <c r="E7256" s="28"/>
      <c r="F7256" s="28"/>
      <c r="G7256" s="28"/>
      <c r="H7256" s="28"/>
      <c r="I7256" s="28"/>
      <c r="J7256" s="28"/>
      <c r="K7256" s="28"/>
      <c r="L7256" s="28"/>
      <c r="M7256" s="28"/>
      <c r="N7256" s="28"/>
      <c r="O7256" s="28"/>
      <c r="P7256" s="28"/>
      <c r="Q7256" s="28"/>
      <c r="R7256" s="18"/>
      <c r="S7256" s="19"/>
      <c r="T7256" s="14"/>
      <c r="U7256" s="20"/>
      <c r="V7256" s="534"/>
      <c r="W7256" s="534"/>
      <c r="Z7256" s="38"/>
    </row>
    <row r="7257" spans="1:27" s="2" customFormat="1" ht="24.75" customHeight="1" x14ac:dyDescent="0.15">
      <c r="A7257" s="728">
        <v>11</v>
      </c>
      <c r="B7257" s="28"/>
      <c r="C7257" s="28"/>
      <c r="D7257" s="28"/>
      <c r="E7257" s="28"/>
      <c r="F7257" s="28"/>
      <c r="G7257" s="28"/>
      <c r="H7257" s="28"/>
      <c r="I7257" s="28"/>
      <c r="J7257" s="28"/>
      <c r="K7257" s="28"/>
      <c r="L7257" s="28"/>
      <c r="M7257" s="28"/>
      <c r="N7257" s="28"/>
      <c r="O7257" s="28"/>
      <c r="P7257" s="28"/>
      <c r="Q7257" s="28"/>
      <c r="R7257" s="18"/>
      <c r="S7257" s="19"/>
      <c r="T7257" s="14"/>
      <c r="U7257" s="20"/>
      <c r="V7257" s="534"/>
      <c r="W7257" s="534"/>
      <c r="Z7257" s="38"/>
    </row>
    <row r="7258" spans="1:27" s="2" customFormat="1" ht="24.75" customHeight="1" x14ac:dyDescent="0.15">
      <c r="A7258" s="728">
        <v>12</v>
      </c>
      <c r="B7258" s="28"/>
      <c r="C7258" s="28"/>
      <c r="D7258" s="28"/>
      <c r="E7258" s="28"/>
      <c r="F7258" s="28"/>
      <c r="G7258" s="28"/>
      <c r="H7258" s="28"/>
      <c r="I7258" s="28"/>
      <c r="J7258" s="28"/>
      <c r="K7258" s="28"/>
      <c r="L7258" s="28"/>
      <c r="M7258" s="28"/>
      <c r="N7258" s="28"/>
      <c r="O7258" s="28"/>
      <c r="P7258" s="28"/>
      <c r="Q7258" s="28"/>
      <c r="R7258" s="18"/>
      <c r="S7258" s="19"/>
      <c r="T7258" s="14"/>
      <c r="U7258" s="20"/>
      <c r="V7258" s="534"/>
      <c r="W7258" s="534"/>
      <c r="Z7258" s="38"/>
    </row>
    <row r="7259" spans="1:27" s="2" customFormat="1" ht="24.75" customHeight="1" x14ac:dyDescent="0.15">
      <c r="A7259" s="728">
        <v>13</v>
      </c>
      <c r="B7259" s="28"/>
      <c r="C7259" s="28"/>
      <c r="D7259" s="28"/>
      <c r="E7259" s="28"/>
      <c r="F7259" s="28"/>
      <c r="G7259" s="28"/>
      <c r="H7259" s="28"/>
      <c r="I7259" s="28"/>
      <c r="J7259" s="28"/>
      <c r="K7259" s="28"/>
      <c r="L7259" s="28"/>
      <c r="M7259" s="28"/>
      <c r="N7259" s="28"/>
      <c r="O7259" s="28"/>
      <c r="P7259" s="28"/>
      <c r="Q7259" s="28"/>
      <c r="R7259" s="18"/>
      <c r="S7259" s="19"/>
      <c r="T7259" s="14"/>
      <c r="U7259" s="20"/>
      <c r="V7259" s="534"/>
      <c r="W7259" s="534"/>
      <c r="Z7259" s="38"/>
    </row>
    <row r="7260" spans="1:27" s="2" customFormat="1" ht="24.75" customHeight="1" x14ac:dyDescent="0.15">
      <c r="A7260" s="728">
        <v>14</v>
      </c>
      <c r="B7260" s="28"/>
      <c r="C7260" s="28"/>
      <c r="D7260" s="28"/>
      <c r="E7260" s="28"/>
      <c r="F7260" s="28"/>
      <c r="G7260" s="28"/>
      <c r="H7260" s="28"/>
      <c r="I7260" s="28"/>
      <c r="J7260" s="28"/>
      <c r="K7260" s="28"/>
      <c r="L7260" s="28"/>
      <c r="M7260" s="28"/>
      <c r="N7260" s="28"/>
      <c r="O7260" s="28"/>
      <c r="P7260" s="28"/>
      <c r="Q7260" s="28"/>
      <c r="R7260" s="18"/>
      <c r="S7260" s="19"/>
      <c r="T7260" s="14"/>
      <c r="U7260" s="20"/>
      <c r="V7260" s="534"/>
      <c r="W7260" s="534"/>
      <c r="Z7260" s="38"/>
    </row>
    <row r="7261" spans="1:27" s="2" customFormat="1" ht="24.75" customHeight="1" x14ac:dyDescent="0.15">
      <c r="A7261" s="728">
        <v>15</v>
      </c>
      <c r="B7261" s="28"/>
      <c r="C7261" s="28"/>
      <c r="D7261" s="28"/>
      <c r="E7261" s="28"/>
      <c r="F7261" s="28"/>
      <c r="G7261" s="28"/>
      <c r="H7261" s="28"/>
      <c r="I7261" s="28"/>
      <c r="J7261" s="28"/>
      <c r="K7261" s="28"/>
      <c r="L7261" s="28"/>
      <c r="M7261" s="28"/>
      <c r="N7261" s="28"/>
      <c r="O7261" s="28"/>
      <c r="P7261" s="28"/>
      <c r="Q7261" s="28"/>
      <c r="R7261" s="18"/>
      <c r="S7261" s="19"/>
      <c r="T7261" s="14"/>
      <c r="U7261" s="20"/>
      <c r="V7261" s="534"/>
      <c r="W7261" s="534"/>
      <c r="Z7261" s="38"/>
    </row>
    <row r="7262" spans="1:27" s="2" customFormat="1" ht="24.75" customHeight="1" x14ac:dyDescent="0.15">
      <c r="A7262" s="728">
        <v>16</v>
      </c>
      <c r="B7262" s="28"/>
      <c r="C7262" s="28"/>
      <c r="D7262" s="28"/>
      <c r="E7262" s="28"/>
      <c r="F7262" s="28"/>
      <c r="G7262" s="28"/>
      <c r="H7262" s="28"/>
      <c r="I7262" s="28"/>
      <c r="J7262" s="28"/>
      <c r="K7262" s="28"/>
      <c r="L7262" s="28"/>
      <c r="M7262" s="28"/>
      <c r="N7262" s="28"/>
      <c r="O7262" s="28"/>
      <c r="P7262" s="28"/>
      <c r="Q7262" s="28"/>
      <c r="R7262" s="18"/>
      <c r="S7262" s="19"/>
      <c r="T7262" s="14"/>
      <c r="U7262" s="20"/>
      <c r="V7262" s="534"/>
      <c r="W7262" s="534"/>
      <c r="Z7262" s="38"/>
    </row>
    <row r="7263" spans="1:27" s="2" customFormat="1" ht="24.75" customHeight="1" x14ac:dyDescent="0.15">
      <c r="A7263" s="728">
        <v>17</v>
      </c>
      <c r="B7263" s="28"/>
      <c r="C7263" s="28"/>
      <c r="D7263" s="28"/>
      <c r="E7263" s="28"/>
      <c r="F7263" s="28"/>
      <c r="G7263" s="28"/>
      <c r="H7263" s="28"/>
      <c r="I7263" s="28"/>
      <c r="J7263" s="28"/>
      <c r="K7263" s="28"/>
      <c r="L7263" s="28"/>
      <c r="M7263" s="28"/>
      <c r="N7263" s="28"/>
      <c r="O7263" s="28"/>
      <c r="P7263" s="28"/>
      <c r="Q7263" s="28"/>
      <c r="R7263" s="18"/>
      <c r="S7263" s="19"/>
      <c r="T7263" s="14"/>
      <c r="U7263" s="20"/>
      <c r="V7263" s="534"/>
      <c r="W7263" s="534"/>
      <c r="Z7263" s="38"/>
    </row>
    <row r="7264" spans="1:27" s="2" customFormat="1" ht="24.75" customHeight="1" x14ac:dyDescent="0.15">
      <c r="A7264" s="728">
        <v>18</v>
      </c>
      <c r="B7264" s="28"/>
      <c r="C7264" s="28"/>
      <c r="D7264" s="28"/>
      <c r="E7264" s="28"/>
      <c r="F7264" s="28"/>
      <c r="G7264" s="28"/>
      <c r="H7264" s="28"/>
      <c r="I7264" s="28"/>
      <c r="J7264" s="28"/>
      <c r="K7264" s="28"/>
      <c r="L7264" s="28"/>
      <c r="M7264" s="28"/>
      <c r="N7264" s="28"/>
      <c r="O7264" s="28"/>
      <c r="P7264" s="28"/>
      <c r="Q7264" s="28"/>
      <c r="R7264" s="18"/>
      <c r="S7264" s="19"/>
      <c r="T7264" s="14"/>
      <c r="U7264" s="20"/>
      <c r="V7264" s="534"/>
      <c r="W7264" s="534"/>
      <c r="Z7264" s="38"/>
    </row>
    <row r="7265" spans="1:26" s="2" customFormat="1" ht="24.75" customHeight="1" x14ac:dyDescent="0.15">
      <c r="A7265" s="8">
        <v>19</v>
      </c>
      <c r="B7265" s="28"/>
      <c r="C7265" s="28"/>
      <c r="D7265" s="28"/>
      <c r="E7265" s="28"/>
      <c r="F7265" s="28"/>
      <c r="G7265" s="28"/>
      <c r="H7265" s="28"/>
      <c r="I7265" s="28"/>
      <c r="J7265" s="28"/>
      <c r="K7265" s="28"/>
      <c r="L7265" s="28"/>
      <c r="M7265" s="28"/>
      <c r="N7265" s="28"/>
      <c r="O7265" s="28"/>
      <c r="P7265" s="28"/>
      <c r="Q7265" s="28"/>
      <c r="R7265" s="10"/>
      <c r="S7265" s="19"/>
      <c r="T7265" s="14"/>
      <c r="U7265" s="20"/>
      <c r="V7265" s="534"/>
      <c r="W7265" s="534"/>
      <c r="Y7265" s="79"/>
      <c r="Z7265" s="82"/>
    </row>
    <row r="7266" spans="1:26" s="2" customFormat="1" ht="24.75" customHeight="1" x14ac:dyDescent="0.15">
      <c r="A7266" s="8">
        <v>20</v>
      </c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9"/>
      <c r="S7266" s="4"/>
      <c r="T7266" s="14"/>
      <c r="U7266" s="20"/>
      <c r="V7266" s="534"/>
      <c r="W7266" s="534"/>
      <c r="Y7266" s="79"/>
      <c r="Z7266" s="82"/>
    </row>
    <row r="7267" spans="1:26" s="2" customFormat="1" ht="24.75" customHeight="1" x14ac:dyDescent="0.15">
      <c r="A7267" s="8">
        <v>21</v>
      </c>
      <c r="B7267" s="4"/>
      <c r="C7267" s="4"/>
      <c r="D7267" s="4"/>
      <c r="E7267" s="4"/>
      <c r="F7267" s="4"/>
      <c r="G7267" s="4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14"/>
      <c r="U7267" s="20"/>
      <c r="V7267" s="534"/>
      <c r="W7267" s="534"/>
      <c r="Y7267" s="79"/>
      <c r="Z7267" s="82"/>
    </row>
    <row r="7268" spans="1:26" s="2" customFormat="1" ht="24.75" customHeight="1" x14ac:dyDescent="0.15">
      <c r="A7268" s="8">
        <v>22</v>
      </c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14"/>
      <c r="U7268" s="20"/>
      <c r="V7268" s="534"/>
      <c r="W7268" s="534"/>
      <c r="Y7268" s="79"/>
      <c r="Z7268" s="82"/>
    </row>
    <row r="7269" spans="1:26" s="2" customFormat="1" ht="24.75" customHeight="1" x14ac:dyDescent="0.15">
      <c r="A7269" s="8">
        <v>23</v>
      </c>
      <c r="B7269" s="4"/>
      <c r="C7269" s="4"/>
      <c r="D7269" s="4"/>
      <c r="E7269" s="4"/>
      <c r="F7269" s="4"/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14"/>
      <c r="U7269" s="20"/>
      <c r="V7269" s="534"/>
      <c r="W7269" s="534"/>
      <c r="Y7269" s="79"/>
      <c r="Z7269" s="82"/>
    </row>
    <row r="7270" spans="1:26" s="2" customFormat="1" ht="24.75" customHeight="1" x14ac:dyDescent="0.15">
      <c r="A7270" s="8">
        <v>24</v>
      </c>
      <c r="B7270" s="4"/>
      <c r="C7270" s="4"/>
      <c r="D7270" s="4"/>
      <c r="E7270" s="4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14"/>
      <c r="U7270" s="20"/>
      <c r="V7270" s="534"/>
      <c r="W7270" s="534"/>
      <c r="Y7270" s="79"/>
      <c r="Z7270" s="82"/>
    </row>
    <row r="7271" spans="1:26" s="2" customFormat="1" ht="24.75" customHeight="1" x14ac:dyDescent="0.15">
      <c r="A7271" s="8">
        <v>25</v>
      </c>
      <c r="B7271" s="4"/>
      <c r="C7271" s="4"/>
      <c r="D7271" s="4"/>
      <c r="E7271" s="4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14"/>
      <c r="U7271" s="20"/>
      <c r="V7271" s="534"/>
      <c r="W7271" s="534"/>
      <c r="Y7271" s="79"/>
      <c r="Z7271" s="82"/>
    </row>
    <row r="7272" spans="1:26" s="2" customFormat="1" ht="24.75" customHeight="1" x14ac:dyDescent="0.15">
      <c r="A7272" s="8">
        <v>26</v>
      </c>
      <c r="B7272" s="4"/>
      <c r="C7272" s="4"/>
      <c r="D7272" s="4"/>
      <c r="E7272" s="4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14"/>
      <c r="U7272" s="20"/>
      <c r="V7272" s="534"/>
      <c r="W7272" s="534"/>
      <c r="Y7272" s="79"/>
      <c r="Z7272" s="82"/>
    </row>
    <row r="7273" spans="1:26" s="2" customFormat="1" ht="24.75" customHeight="1" x14ac:dyDescent="0.15">
      <c r="A7273" s="8">
        <v>27</v>
      </c>
      <c r="B7273" s="4"/>
      <c r="C7273" s="4"/>
      <c r="D7273" s="4"/>
      <c r="E7273" s="4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14"/>
      <c r="U7273" s="20"/>
      <c r="V7273" s="534"/>
      <c r="W7273" s="534"/>
      <c r="Y7273" s="79"/>
      <c r="Z7273" s="82"/>
    </row>
    <row r="7274" spans="1:26" s="2" customFormat="1" ht="24.75" customHeight="1" x14ac:dyDescent="0.15">
      <c r="A7274" s="8">
        <v>28</v>
      </c>
      <c r="B7274" s="4"/>
      <c r="C7274" s="4"/>
      <c r="D7274" s="4"/>
      <c r="E7274" s="4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14"/>
      <c r="U7274" s="20"/>
      <c r="V7274" s="534"/>
      <c r="W7274" s="534"/>
      <c r="Y7274" s="79"/>
      <c r="Z7274" s="82"/>
    </row>
    <row r="7275" spans="1:26" s="2" customFormat="1" ht="24.75" customHeight="1" x14ac:dyDescent="0.15">
      <c r="A7275" s="8">
        <v>29</v>
      </c>
      <c r="B7275" s="4"/>
      <c r="C7275" s="4"/>
      <c r="D7275" s="4"/>
      <c r="E7275" s="4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14"/>
      <c r="U7275" s="20"/>
      <c r="V7275" s="534"/>
      <c r="W7275" s="534"/>
      <c r="Y7275" s="79"/>
      <c r="Z7275" s="82"/>
    </row>
    <row r="7276" spans="1:26" s="2" customFormat="1" ht="24.75" customHeight="1" x14ac:dyDescent="0.15">
      <c r="A7276" s="44">
        <v>30</v>
      </c>
      <c r="B7276" s="45"/>
      <c r="C7276" s="45"/>
      <c r="D7276" s="45"/>
      <c r="E7276" s="45"/>
      <c r="F7276" s="45"/>
      <c r="G7276" s="45"/>
      <c r="H7276" s="45"/>
      <c r="I7276" s="45"/>
      <c r="J7276" s="45"/>
      <c r="K7276" s="45"/>
      <c r="L7276" s="45"/>
      <c r="M7276" s="45"/>
      <c r="N7276" s="45"/>
      <c r="O7276" s="45"/>
      <c r="P7276" s="45"/>
      <c r="Q7276" s="45"/>
      <c r="R7276" s="45"/>
      <c r="S7276" s="45"/>
      <c r="T7276" s="46"/>
      <c r="U7276" s="47"/>
      <c r="V7276" s="534"/>
      <c r="W7276" s="534"/>
      <c r="Y7276" s="79"/>
      <c r="Z7276" s="82"/>
    </row>
    <row r="7277" spans="1:26" s="2" customFormat="1" ht="24.75" customHeight="1" x14ac:dyDescent="0.15">
      <c r="A7277" s="44">
        <v>31</v>
      </c>
      <c r="B7277" s="45"/>
      <c r="C7277" s="45"/>
      <c r="D7277" s="45"/>
      <c r="E7277" s="45"/>
      <c r="F7277" s="45"/>
      <c r="G7277" s="45"/>
      <c r="H7277" s="45"/>
      <c r="I7277" s="45"/>
      <c r="J7277" s="45"/>
      <c r="K7277" s="45"/>
      <c r="L7277" s="45"/>
      <c r="M7277" s="45"/>
      <c r="N7277" s="45"/>
      <c r="O7277" s="45"/>
      <c r="P7277" s="45"/>
      <c r="Q7277" s="45"/>
      <c r="R7277" s="45"/>
      <c r="S7277" s="45"/>
      <c r="T7277" s="46"/>
      <c r="U7277" s="47"/>
      <c r="V7277" s="534"/>
      <c r="W7277" s="534"/>
      <c r="Y7277" s="79"/>
      <c r="Z7277" s="82"/>
    </row>
    <row r="7278" spans="1:26" s="2" customFormat="1" ht="24.75" customHeight="1" x14ac:dyDescent="0.15">
      <c r="A7278" s="44">
        <v>32</v>
      </c>
      <c r="B7278" s="45"/>
      <c r="C7278" s="45"/>
      <c r="D7278" s="45"/>
      <c r="E7278" s="45"/>
      <c r="F7278" s="45"/>
      <c r="G7278" s="45"/>
      <c r="H7278" s="45"/>
      <c r="I7278" s="45"/>
      <c r="J7278" s="45"/>
      <c r="K7278" s="45"/>
      <c r="L7278" s="45"/>
      <c r="M7278" s="45"/>
      <c r="N7278" s="45"/>
      <c r="O7278" s="45"/>
      <c r="P7278" s="45"/>
      <c r="Q7278" s="45"/>
      <c r="R7278" s="45"/>
      <c r="S7278" s="45"/>
      <c r="T7278" s="46"/>
      <c r="U7278" s="47"/>
      <c r="V7278" s="534"/>
      <c r="W7278" s="534"/>
      <c r="Y7278" s="79"/>
      <c r="Z7278" s="82"/>
    </row>
    <row r="7279" spans="1:26" s="2" customFormat="1" ht="24.75" customHeight="1" thickBot="1" x14ac:dyDescent="0.2">
      <c r="A7279" s="462">
        <v>33</v>
      </c>
      <c r="B7279" s="45"/>
      <c r="C7279" s="45"/>
      <c r="D7279" s="45"/>
      <c r="E7279" s="45"/>
      <c r="F7279" s="45"/>
      <c r="G7279" s="45"/>
      <c r="H7279" s="45"/>
      <c r="I7279" s="45"/>
      <c r="J7279" s="45"/>
      <c r="K7279" s="45"/>
      <c r="L7279" s="45"/>
      <c r="M7279" s="45"/>
      <c r="N7279" s="45"/>
      <c r="O7279" s="45"/>
      <c r="P7279" s="45"/>
      <c r="Q7279" s="45"/>
      <c r="R7279" s="45"/>
      <c r="S7279" s="45"/>
      <c r="T7279" s="46"/>
      <c r="U7279" s="46"/>
      <c r="V7279" s="534"/>
      <c r="W7279" s="534"/>
      <c r="Y7279" s="79"/>
      <c r="Z7279" s="82"/>
    </row>
    <row r="7280" spans="1:26" s="2" customFormat="1" ht="20.100000000000001" customHeight="1" thickBot="1" x14ac:dyDescent="0.2">
      <c r="A7280" s="1469" t="s">
        <v>473</v>
      </c>
      <c r="B7280" s="1470"/>
      <c r="C7280" s="1564" t="s">
        <v>465</v>
      </c>
      <c r="D7280" s="1564"/>
      <c r="E7280" s="1564"/>
      <c r="F7280" s="1565"/>
      <c r="G7280" s="584"/>
      <c r="H7280" s="601"/>
      <c r="I7280" s="601"/>
      <c r="J7280" s="601"/>
      <c r="K7280" s="601"/>
      <c r="L7280" s="601"/>
      <c r="M7280" s="601"/>
      <c r="N7280" s="601"/>
      <c r="O7280" s="601"/>
      <c r="P7280" s="601"/>
      <c r="Q7280" s="601"/>
      <c r="R7280" s="601"/>
      <c r="S7280" s="601"/>
      <c r="T7280" s="604"/>
      <c r="U7280" s="605"/>
      <c r="V7280" s="534"/>
      <c r="W7280" s="534"/>
      <c r="Y7280" s="79"/>
      <c r="Z7280" s="82"/>
    </row>
    <row r="7281" spans="1:26" s="694" customFormat="1" ht="31.5" customHeight="1" thickBot="1" x14ac:dyDescent="0.2">
      <c r="A7281" s="1602" t="s">
        <v>530</v>
      </c>
      <c r="B7281" s="1603"/>
      <c r="C7281" s="1603"/>
      <c r="D7281" s="1603"/>
      <c r="E7281" s="1604"/>
      <c r="F7281" s="79" t="s">
        <v>1767</v>
      </c>
      <c r="G7281" s="79"/>
      <c r="H7281" s="1605" t="s">
        <v>531</v>
      </c>
      <c r="I7281" s="1606"/>
      <c r="J7281" s="1606"/>
      <c r="K7281" s="80" t="s">
        <v>518</v>
      </c>
      <c r="L7281" s="1596" t="s">
        <v>531</v>
      </c>
      <c r="M7281" s="1596"/>
      <c r="N7281" s="1597"/>
      <c r="O7281" s="79"/>
      <c r="P7281" s="81"/>
      <c r="Q7281" s="81"/>
      <c r="R7281" s="81"/>
      <c r="S7281" s="79"/>
      <c r="T7281" s="1615" t="s">
        <v>532</v>
      </c>
      <c r="U7281" s="1616"/>
      <c r="V7281" s="379">
        <f>V7283/(V7288+W7288)</f>
        <v>1.6865079365079368E-2</v>
      </c>
      <c r="W7281" s="390"/>
      <c r="X7281" s="379">
        <f>AVERAGE(V7281,W7281)</f>
        <v>1.6865079365079368E-2</v>
      </c>
      <c r="Y7281" s="380" t="s">
        <v>517</v>
      </c>
      <c r="Z7281" s="381">
        <f>ROUND(X7281*1440,0)/1440</f>
        <v>1.6666666666666666E-2</v>
      </c>
    </row>
    <row r="7282" spans="1:26" s="694" customFormat="1" ht="10.5" customHeight="1" thickBot="1" x14ac:dyDescent="0.2">
      <c r="A7282" s="79"/>
      <c r="B7282" s="79"/>
      <c r="C7282" s="79"/>
      <c r="D7282" s="79"/>
      <c r="E7282" s="79"/>
      <c r="F7282" s="79"/>
      <c r="G7282" s="79"/>
      <c r="H7282" s="79"/>
      <c r="I7282" s="79"/>
      <c r="J7282" s="79"/>
      <c r="K7282" s="79"/>
      <c r="L7282" s="79"/>
      <c r="M7282" s="79"/>
      <c r="N7282" s="79"/>
      <c r="O7282" s="79"/>
      <c r="P7282" s="79"/>
      <c r="Q7282" s="79"/>
      <c r="R7282" s="79"/>
      <c r="S7282" s="79"/>
      <c r="T7282" s="83"/>
      <c r="U7282" s="83"/>
      <c r="V7282" s="379">
        <v>0.23611111111111113</v>
      </c>
      <c r="W7282" s="390"/>
      <c r="X7282" s="79"/>
      <c r="Y7282" s="124"/>
      <c r="Z7282" s="124"/>
    </row>
    <row r="7283" spans="1:26" s="694" customFormat="1" ht="23.45" customHeight="1" thickBot="1" x14ac:dyDescent="0.2">
      <c r="A7283" s="1600" t="s">
        <v>519</v>
      </c>
      <c r="B7283" s="1650"/>
      <c r="C7283" s="1651" t="s">
        <v>533</v>
      </c>
      <c r="D7283" s="1652"/>
      <c r="E7283" s="1601"/>
      <c r="F7283" s="79"/>
      <c r="G7283" s="79"/>
      <c r="H7283" s="79"/>
      <c r="I7283" s="79"/>
      <c r="J7283" s="79"/>
      <c r="K7283" s="79"/>
      <c r="L7283" s="79"/>
      <c r="M7283" s="79"/>
      <c r="N7283" s="1463" t="s">
        <v>520</v>
      </c>
      <c r="O7283" s="1464"/>
      <c r="P7283" s="1503">
        <f>Z7281</f>
        <v>1.6666666666666666E-2</v>
      </c>
      <c r="Q7283" s="1504"/>
      <c r="R7283" s="79"/>
      <c r="S7283" s="84" t="s">
        <v>521</v>
      </c>
      <c r="T7283" s="1520">
        <v>2.0833333333333332E-2</v>
      </c>
      <c r="U7283" s="1595"/>
      <c r="V7283" s="379">
        <f>V7284-V7282</f>
        <v>0.70833333333333337</v>
      </c>
      <c r="W7283" s="390"/>
      <c r="X7283" s="79"/>
      <c r="Y7283" s="79"/>
      <c r="Z7283" s="82"/>
    </row>
    <row r="7284" spans="1:26" s="694" customFormat="1" ht="12.75" thickBot="1" x14ac:dyDescent="0.2">
      <c r="A7284" s="79"/>
      <c r="B7284" s="79"/>
      <c r="C7284" s="79"/>
      <c r="D7284" s="79"/>
      <c r="E7284" s="79"/>
      <c r="F7284" s="79"/>
      <c r="G7284" s="79"/>
      <c r="H7284" s="79"/>
      <c r="I7284" s="79"/>
      <c r="J7284" s="79"/>
      <c r="K7284" s="79"/>
      <c r="L7284" s="79"/>
      <c r="M7284" s="79"/>
      <c r="N7284" s="79"/>
      <c r="O7284" s="79"/>
      <c r="P7284" s="79"/>
      <c r="Q7284" s="79"/>
      <c r="R7284" s="79"/>
      <c r="S7284" s="79"/>
      <c r="T7284" s="83"/>
      <c r="U7284" s="83"/>
      <c r="V7284" s="379">
        <v>0.94444444444444453</v>
      </c>
      <c r="W7284" s="390"/>
      <c r="X7284" s="79"/>
      <c r="Y7284" s="79"/>
      <c r="Z7284" s="82"/>
    </row>
    <row r="7285" spans="1:26" s="124" customFormat="1" ht="23.45" customHeight="1" x14ac:dyDescent="0.15">
      <c r="A7285" s="127" t="s">
        <v>15</v>
      </c>
      <c r="B7285" s="128">
        <v>1</v>
      </c>
      <c r="C7285" s="128">
        <v>2</v>
      </c>
      <c r="D7285" s="128">
        <v>3</v>
      </c>
      <c r="E7285" s="128">
        <v>4</v>
      </c>
      <c r="F7285" s="128">
        <v>5</v>
      </c>
      <c r="G7285" s="128">
        <v>6</v>
      </c>
      <c r="H7285" s="128">
        <v>7</v>
      </c>
      <c r="I7285" s="128"/>
      <c r="J7285" s="128"/>
      <c r="K7285" s="128">
        <v>8</v>
      </c>
      <c r="L7285" s="128">
        <v>9</v>
      </c>
      <c r="M7285" s="128">
        <v>10</v>
      </c>
      <c r="N7285" s="128"/>
      <c r="O7285" s="128"/>
      <c r="P7285" s="128"/>
      <c r="Q7285" s="128">
        <v>11</v>
      </c>
      <c r="R7285" s="128">
        <v>12</v>
      </c>
      <c r="S7285" s="128">
        <v>13</v>
      </c>
      <c r="T7285" s="129"/>
      <c r="U7285" s="130"/>
      <c r="V7285" s="79"/>
      <c r="W7285" s="79"/>
    </row>
    <row r="7286" spans="1:26" s="124" customFormat="1" ht="23.1" customHeight="1" x14ac:dyDescent="0.15">
      <c r="A7286" s="1791">
        <v>1</v>
      </c>
      <c r="B7286" s="15" t="s">
        <v>25</v>
      </c>
      <c r="C7286" s="1784" t="s">
        <v>534</v>
      </c>
      <c r="D7286" s="1784" t="s">
        <v>534</v>
      </c>
      <c r="E7286" s="1784" t="s">
        <v>534</v>
      </c>
      <c r="F7286" s="1784" t="s">
        <v>534</v>
      </c>
      <c r="G7286" s="1784" t="s">
        <v>534</v>
      </c>
      <c r="H7286" s="1784" t="s">
        <v>534</v>
      </c>
      <c r="I7286" s="132"/>
      <c r="J7286" s="133"/>
      <c r="K7286" s="15" t="s">
        <v>25</v>
      </c>
      <c r="L7286" s="1784" t="s">
        <v>534</v>
      </c>
      <c r="M7286" s="1784" t="s">
        <v>534</v>
      </c>
      <c r="N7286" s="133"/>
      <c r="O7286" s="133"/>
      <c r="P7286" s="133"/>
      <c r="Q7286" s="131" t="s">
        <v>25</v>
      </c>
      <c r="R7286" s="1784" t="s">
        <v>534</v>
      </c>
      <c r="S7286" s="1784" t="s">
        <v>534</v>
      </c>
      <c r="T7286" s="134"/>
      <c r="U7286" s="598"/>
      <c r="V7286" s="79"/>
      <c r="W7286" s="79"/>
    </row>
    <row r="7287" spans="1:26" s="124" customFormat="1" ht="23.1" customHeight="1" x14ac:dyDescent="0.15">
      <c r="A7287" s="1792"/>
      <c r="B7287" s="15">
        <v>0.23611111111111113</v>
      </c>
      <c r="C7287" s="1785"/>
      <c r="D7287" s="1785"/>
      <c r="E7287" s="1785"/>
      <c r="F7287" s="1785"/>
      <c r="G7287" s="1785"/>
      <c r="H7287" s="1785"/>
      <c r="I7287" s="136"/>
      <c r="J7287" s="136"/>
      <c r="K7287" s="3">
        <v>0.44791666666666669</v>
      </c>
      <c r="L7287" s="1785"/>
      <c r="M7287" s="1785"/>
      <c r="N7287" s="136"/>
      <c r="O7287" s="136"/>
      <c r="P7287" s="136"/>
      <c r="Q7287" s="135">
        <v>0.55902777777777779</v>
      </c>
      <c r="R7287" s="1785"/>
      <c r="S7287" s="1785"/>
      <c r="T7287" s="137"/>
      <c r="U7287" s="599"/>
      <c r="V7287" s="394">
        <f>K7290+L7300</f>
        <v>42</v>
      </c>
      <c r="W7287" s="384">
        <f>V7287/2/2</f>
        <v>10.5</v>
      </c>
    </row>
    <row r="7288" spans="1:26" s="124" customFormat="1" ht="23.1" customHeight="1" x14ac:dyDescent="0.15">
      <c r="A7288" s="1792"/>
      <c r="B7288" s="15" t="s">
        <v>534</v>
      </c>
      <c r="C7288" s="15">
        <v>0.2638888888888889</v>
      </c>
      <c r="D7288" s="15">
        <v>0.28541666666666665</v>
      </c>
      <c r="E7288" s="15">
        <v>0.30763888888888891</v>
      </c>
      <c r="F7288" s="15">
        <v>0.33333333333333331</v>
      </c>
      <c r="G7288" s="15">
        <v>0.35972222222222222</v>
      </c>
      <c r="H7288" s="15">
        <v>0.38472222222222219</v>
      </c>
      <c r="I7288" s="138"/>
      <c r="J7288" s="15"/>
      <c r="K7288" s="15" t="s">
        <v>534</v>
      </c>
      <c r="L7288" s="15">
        <v>0.47500000000000003</v>
      </c>
      <c r="M7288" s="15">
        <v>0.49583333333333335</v>
      </c>
      <c r="N7288" s="139"/>
      <c r="O7288" s="15"/>
      <c r="P7288" s="15"/>
      <c r="Q7288" s="15" t="s">
        <v>534</v>
      </c>
      <c r="R7288" s="15">
        <v>0.58750000000000002</v>
      </c>
      <c r="S7288" s="15">
        <v>0.60972222222222217</v>
      </c>
      <c r="T7288" s="140"/>
      <c r="U7288" s="141"/>
      <c r="V7288" s="395">
        <f>K7290</f>
        <v>21</v>
      </c>
      <c r="W7288" s="386">
        <f>L7300</f>
        <v>21</v>
      </c>
      <c r="Z7288" s="142"/>
    </row>
    <row r="7289" spans="1:26" s="124" customFormat="1" ht="23.1" customHeight="1" thickBot="1" x14ac:dyDescent="0.2">
      <c r="A7289" s="1793"/>
      <c r="B7289" s="143">
        <v>0.24305555555555555</v>
      </c>
      <c r="C7289" s="144"/>
      <c r="D7289" s="144"/>
      <c r="E7289" s="144"/>
      <c r="F7289" s="144"/>
      <c r="G7289" s="144"/>
      <c r="H7289" s="144"/>
      <c r="I7289" s="145"/>
      <c r="J7289" s="146"/>
      <c r="K7289" s="96">
        <v>0.45416666666666666</v>
      </c>
      <c r="L7289" s="147"/>
      <c r="M7289" s="148"/>
      <c r="N7289" s="148"/>
      <c r="O7289" s="147"/>
      <c r="P7289" s="146"/>
      <c r="Q7289" s="149">
        <v>0.56527777777777777</v>
      </c>
      <c r="R7289" s="149"/>
      <c r="S7289" s="150"/>
      <c r="T7289" s="582"/>
      <c r="U7289" s="583"/>
      <c r="Z7289" s="142"/>
    </row>
    <row r="7290" spans="1:26" s="124" customFormat="1" ht="23.1" customHeight="1" x14ac:dyDescent="0.15">
      <c r="A7290" s="127" t="s">
        <v>15</v>
      </c>
      <c r="B7290" s="151">
        <v>14</v>
      </c>
      <c r="C7290" s="152">
        <v>15</v>
      </c>
      <c r="D7290" s="152">
        <v>16</v>
      </c>
      <c r="E7290" s="152">
        <v>17</v>
      </c>
      <c r="F7290" s="152">
        <v>18</v>
      </c>
      <c r="G7290" s="152">
        <v>19</v>
      </c>
      <c r="H7290" s="152"/>
      <c r="I7290" s="152"/>
      <c r="J7290" s="151">
        <v>20</v>
      </c>
      <c r="K7290" s="153">
        <v>21</v>
      </c>
      <c r="L7290" s="154"/>
      <c r="M7290" s="155"/>
      <c r="N7290" s="155"/>
      <c r="O7290" s="156"/>
      <c r="P7290" s="157"/>
      <c r="Q7290" s="133"/>
      <c r="R7290" s="133"/>
      <c r="S7290" s="155"/>
      <c r="T7290" s="158"/>
      <c r="U7290" s="600"/>
      <c r="Z7290" s="142"/>
    </row>
    <row r="7291" spans="1:26" s="124" customFormat="1" ht="23.1" customHeight="1" x14ac:dyDescent="0.15">
      <c r="A7291" s="1792">
        <v>1</v>
      </c>
      <c r="B7291" s="135" t="s">
        <v>25</v>
      </c>
      <c r="C7291" s="1784" t="s">
        <v>534</v>
      </c>
      <c r="D7291" s="1784" t="s">
        <v>534</v>
      </c>
      <c r="E7291" s="1784" t="s">
        <v>534</v>
      </c>
      <c r="F7291" s="1784" t="s">
        <v>534</v>
      </c>
      <c r="G7291" s="1784" t="s">
        <v>534</v>
      </c>
      <c r="H7291" s="133"/>
      <c r="I7291" s="133"/>
      <c r="J7291" s="135" t="s">
        <v>25</v>
      </c>
      <c r="K7291" s="159" t="s">
        <v>534</v>
      </c>
      <c r="L7291" s="154"/>
      <c r="M7291" s="155"/>
      <c r="N7291" s="155"/>
      <c r="O7291" s="156"/>
      <c r="P7291" s="157"/>
      <c r="Q7291" s="160"/>
      <c r="R7291" s="160"/>
      <c r="S7291" s="155"/>
      <c r="T7291" s="158"/>
      <c r="U7291" s="600"/>
    </row>
    <row r="7292" spans="1:26" s="124" customFormat="1" ht="23.1" customHeight="1" x14ac:dyDescent="0.15">
      <c r="A7292" s="1792"/>
      <c r="B7292" s="15">
        <v>0.67222222222222217</v>
      </c>
      <c r="C7292" s="1785"/>
      <c r="D7292" s="1785"/>
      <c r="E7292" s="1785"/>
      <c r="F7292" s="1785"/>
      <c r="G7292" s="1785"/>
      <c r="H7292" s="136"/>
      <c r="I7292" s="136"/>
      <c r="J7292" s="15">
        <v>0.85416666666666674</v>
      </c>
      <c r="K7292" s="161"/>
      <c r="L7292" s="154"/>
      <c r="M7292" s="156"/>
      <c r="N7292" s="156"/>
      <c r="O7292" s="156"/>
      <c r="P7292" s="157"/>
      <c r="Q7292" s="160"/>
      <c r="R7292" s="160"/>
      <c r="S7292" s="155"/>
      <c r="T7292" s="158"/>
      <c r="U7292" s="600"/>
    </row>
    <row r="7293" spans="1:26" s="124" customFormat="1" ht="23.1" customHeight="1" x14ac:dyDescent="0.15">
      <c r="A7293" s="1792"/>
      <c r="B7293" s="15" t="s">
        <v>534</v>
      </c>
      <c r="C7293" s="15">
        <v>0.70347222222222228</v>
      </c>
      <c r="D7293" s="15">
        <v>0.72777777777777786</v>
      </c>
      <c r="E7293" s="15">
        <v>0.75208333333333344</v>
      </c>
      <c r="F7293" s="15">
        <v>0.77638888888888902</v>
      </c>
      <c r="G7293" s="15">
        <v>0.79861111111111127</v>
      </c>
      <c r="H7293" s="15"/>
      <c r="I7293" s="139"/>
      <c r="J7293" s="15" t="s">
        <v>534</v>
      </c>
      <c r="K7293" s="161">
        <v>0.88194444444444453</v>
      </c>
      <c r="L7293" s="154"/>
      <c r="M7293" s="155"/>
      <c r="N7293" s="155"/>
      <c r="O7293" s="156"/>
      <c r="P7293" s="157"/>
      <c r="Q7293" s="160"/>
      <c r="R7293" s="160"/>
      <c r="S7293" s="160"/>
      <c r="T7293" s="158"/>
      <c r="U7293" s="600"/>
    </row>
    <row r="7294" spans="1:26" s="124" customFormat="1" ht="23.1" customHeight="1" thickBot="1" x14ac:dyDescent="0.2">
      <c r="A7294" s="1793"/>
      <c r="B7294" s="146">
        <v>0.6791666666666667</v>
      </c>
      <c r="C7294" s="162"/>
      <c r="D7294" s="162"/>
      <c r="E7294" s="162"/>
      <c r="F7294" s="162"/>
      <c r="G7294" s="162"/>
      <c r="H7294" s="96"/>
      <c r="I7294" s="148"/>
      <c r="J7294" s="146">
        <v>0.86111111111111116</v>
      </c>
      <c r="K7294" s="163"/>
      <c r="L7294" s="154"/>
      <c r="M7294" s="155"/>
      <c r="N7294" s="155"/>
      <c r="O7294" s="156"/>
      <c r="P7294" s="157"/>
      <c r="Q7294" s="160"/>
      <c r="R7294" s="160"/>
      <c r="S7294" s="155"/>
      <c r="T7294" s="158"/>
      <c r="U7294" s="600"/>
    </row>
    <row r="7295" spans="1:26" s="124" customFormat="1" ht="23.1" customHeight="1" x14ac:dyDescent="0.15">
      <c r="A7295" s="127" t="s">
        <v>15</v>
      </c>
      <c r="B7295" s="128"/>
      <c r="C7295" s="128"/>
      <c r="D7295" s="128">
        <v>1</v>
      </c>
      <c r="E7295" s="128">
        <v>2</v>
      </c>
      <c r="F7295" s="128">
        <v>3</v>
      </c>
      <c r="G7295" s="128">
        <v>4</v>
      </c>
      <c r="H7295" s="128">
        <v>5</v>
      </c>
      <c r="I7295" s="128">
        <v>6</v>
      </c>
      <c r="J7295" s="128">
        <v>7</v>
      </c>
      <c r="K7295" s="128"/>
      <c r="L7295" s="128"/>
      <c r="M7295" s="128">
        <v>8</v>
      </c>
      <c r="N7295" s="128">
        <v>9</v>
      </c>
      <c r="O7295" s="128">
        <v>10</v>
      </c>
      <c r="P7295" s="128"/>
      <c r="Q7295" s="128"/>
      <c r="R7295" s="128"/>
      <c r="S7295" s="128">
        <v>11</v>
      </c>
      <c r="T7295" s="129">
        <v>12</v>
      </c>
      <c r="U7295" s="164">
        <v>13</v>
      </c>
    </row>
    <row r="7296" spans="1:26" s="124" customFormat="1" ht="23.1" customHeight="1" x14ac:dyDescent="0.15">
      <c r="A7296" s="1791">
        <v>2</v>
      </c>
      <c r="B7296" s="15"/>
      <c r="C7296" s="15"/>
      <c r="D7296" s="15" t="s">
        <v>25</v>
      </c>
      <c r="E7296" s="1784" t="s">
        <v>534</v>
      </c>
      <c r="F7296" s="1784" t="s">
        <v>534</v>
      </c>
      <c r="G7296" s="1784" t="s">
        <v>534</v>
      </c>
      <c r="H7296" s="1784" t="s">
        <v>534</v>
      </c>
      <c r="I7296" s="1784" t="s">
        <v>534</v>
      </c>
      <c r="J7296" s="1784" t="s">
        <v>534</v>
      </c>
      <c r="K7296" s="133"/>
      <c r="L7296" s="133"/>
      <c r="M7296" s="15" t="s">
        <v>25</v>
      </c>
      <c r="N7296" s="1784" t="s">
        <v>534</v>
      </c>
      <c r="O7296" s="1784" t="s">
        <v>534</v>
      </c>
      <c r="P7296" s="133"/>
      <c r="Q7296" s="133"/>
      <c r="R7296" s="133"/>
      <c r="S7296" s="131" t="s">
        <v>25</v>
      </c>
      <c r="T7296" s="1784" t="s">
        <v>534</v>
      </c>
      <c r="U7296" s="1854" t="s">
        <v>534</v>
      </c>
    </row>
    <row r="7297" spans="1:26" s="124" customFormat="1" ht="23.1" customHeight="1" x14ac:dyDescent="0.15">
      <c r="A7297" s="1792"/>
      <c r="B7297" s="15"/>
      <c r="C7297" s="15"/>
      <c r="D7297" s="15">
        <v>0.28958333333333336</v>
      </c>
      <c r="E7297" s="1785"/>
      <c r="F7297" s="1785"/>
      <c r="G7297" s="1785"/>
      <c r="H7297" s="1785"/>
      <c r="I7297" s="1785"/>
      <c r="J7297" s="1785"/>
      <c r="K7297" s="136"/>
      <c r="L7297" s="136"/>
      <c r="M7297" s="15">
        <v>0.50069444444444444</v>
      </c>
      <c r="N7297" s="1785"/>
      <c r="O7297" s="1785"/>
      <c r="P7297" s="136"/>
      <c r="Q7297" s="136"/>
      <c r="R7297" s="136"/>
      <c r="S7297" s="135">
        <v>0.61388888888888882</v>
      </c>
      <c r="T7297" s="1785"/>
      <c r="U7297" s="1855"/>
    </row>
    <row r="7298" spans="1:26" s="124" customFormat="1" ht="23.1" customHeight="1" x14ac:dyDescent="0.15">
      <c r="A7298" s="1792"/>
      <c r="B7298" s="15"/>
      <c r="C7298" s="15"/>
      <c r="D7298" s="15" t="s">
        <v>534</v>
      </c>
      <c r="E7298" s="15">
        <v>0.31944444444444448</v>
      </c>
      <c r="F7298" s="15">
        <v>0.34513888888888894</v>
      </c>
      <c r="G7298" s="15">
        <v>0.3708333333333334</v>
      </c>
      <c r="H7298" s="15">
        <v>0.3930555555555556</v>
      </c>
      <c r="I7298" s="15">
        <v>0.4152777777777778</v>
      </c>
      <c r="J7298" s="15">
        <v>0.4375</v>
      </c>
      <c r="K7298" s="139"/>
      <c r="L7298" s="15"/>
      <c r="M7298" s="15" t="s">
        <v>534</v>
      </c>
      <c r="N7298" s="15">
        <v>0.52916666666666667</v>
      </c>
      <c r="O7298" s="15">
        <v>0.55138888888888893</v>
      </c>
      <c r="P7298" s="139"/>
      <c r="Q7298" s="139"/>
      <c r="R7298" s="15"/>
      <c r="S7298" s="15" t="s">
        <v>534</v>
      </c>
      <c r="T7298" s="110">
        <v>0.64375000000000004</v>
      </c>
      <c r="U7298" s="165">
        <v>0.66666666666666674</v>
      </c>
    </row>
    <row r="7299" spans="1:26" s="124" customFormat="1" ht="23.1" customHeight="1" thickBot="1" x14ac:dyDescent="0.2">
      <c r="A7299" s="1793"/>
      <c r="B7299" s="162"/>
      <c r="C7299" s="162"/>
      <c r="D7299" s="162">
        <v>0.2951388888888889</v>
      </c>
      <c r="E7299" s="162"/>
      <c r="F7299" s="147"/>
      <c r="G7299" s="147"/>
      <c r="H7299" s="147"/>
      <c r="I7299" s="147"/>
      <c r="J7299" s="147"/>
      <c r="K7299" s="148"/>
      <c r="L7299" s="146"/>
      <c r="M7299" s="162">
        <v>0.50694444444444442</v>
      </c>
      <c r="N7299" s="146"/>
      <c r="O7299" s="148"/>
      <c r="P7299" s="148"/>
      <c r="Q7299" s="162"/>
      <c r="R7299" s="146"/>
      <c r="S7299" s="146">
        <v>0.62083333333333335</v>
      </c>
      <c r="T7299" s="166"/>
      <c r="U7299" s="167"/>
    </row>
    <row r="7300" spans="1:26" s="2" customFormat="1" ht="23.1" customHeight="1" x14ac:dyDescent="0.15">
      <c r="A7300" s="168" t="s">
        <v>522</v>
      </c>
      <c r="B7300" s="128"/>
      <c r="C7300" s="128"/>
      <c r="D7300" s="128">
        <v>14</v>
      </c>
      <c r="E7300" s="128">
        <v>15</v>
      </c>
      <c r="F7300" s="128">
        <v>16</v>
      </c>
      <c r="G7300" s="128">
        <v>17</v>
      </c>
      <c r="H7300" s="128">
        <v>18</v>
      </c>
      <c r="I7300" s="128"/>
      <c r="J7300" s="128">
        <v>19</v>
      </c>
      <c r="K7300" s="128">
        <v>20</v>
      </c>
      <c r="L7300" s="128">
        <v>21</v>
      </c>
      <c r="M7300" s="169"/>
      <c r="N7300" s="170"/>
      <c r="O7300" s="171"/>
      <c r="P7300" s="171"/>
      <c r="Q7300" s="171"/>
      <c r="R7300" s="171"/>
      <c r="S7300" s="171"/>
      <c r="T7300" s="172"/>
      <c r="U7300" s="173"/>
      <c r="V7300" s="1"/>
      <c r="W7300" s="1"/>
      <c r="X7300" s="1"/>
      <c r="Y7300" s="1"/>
      <c r="Z7300" s="13"/>
    </row>
    <row r="7301" spans="1:26" s="2" customFormat="1" ht="23.1" customHeight="1" x14ac:dyDescent="0.15">
      <c r="A7301" s="1791">
        <v>2</v>
      </c>
      <c r="B7301" s="139"/>
      <c r="C7301" s="139"/>
      <c r="D7301" s="15" t="s">
        <v>25</v>
      </c>
      <c r="E7301" s="1784" t="s">
        <v>534</v>
      </c>
      <c r="F7301" s="1784" t="s">
        <v>534</v>
      </c>
      <c r="G7301" s="1784" t="s">
        <v>534</v>
      </c>
      <c r="H7301" s="1784" t="s">
        <v>534</v>
      </c>
      <c r="I7301" s="133"/>
      <c r="J7301" s="139" t="s">
        <v>25</v>
      </c>
      <c r="K7301" s="1784" t="s">
        <v>534</v>
      </c>
      <c r="L7301" s="1784" t="s">
        <v>534</v>
      </c>
      <c r="M7301" s="1854"/>
      <c r="N7301" s="174"/>
      <c r="O7301" s="60"/>
      <c r="P7301" s="60"/>
      <c r="Q7301" s="60"/>
      <c r="R7301" s="60"/>
      <c r="S7301" s="60"/>
      <c r="T7301" s="175"/>
      <c r="U7301" s="176"/>
      <c r="V7301" s="1"/>
      <c r="W7301" s="1"/>
      <c r="X7301" s="1"/>
      <c r="Y7301" s="1"/>
      <c r="Z7301" s="13"/>
    </row>
    <row r="7302" spans="1:26" s="2" customFormat="1" ht="23.1" customHeight="1" x14ac:dyDescent="0.15">
      <c r="A7302" s="1792"/>
      <c r="B7302" s="15"/>
      <c r="C7302" s="15"/>
      <c r="D7302" s="15">
        <v>0.7319444444444444</v>
      </c>
      <c r="E7302" s="1785"/>
      <c r="F7302" s="1785"/>
      <c r="G7302" s="1785"/>
      <c r="H7302" s="1785"/>
      <c r="I7302" s="136"/>
      <c r="J7302" s="15">
        <v>0.89583333333333337</v>
      </c>
      <c r="K7302" s="1785"/>
      <c r="L7302" s="1785"/>
      <c r="M7302" s="1855"/>
      <c r="N7302" s="174"/>
      <c r="O7302" s="60"/>
      <c r="P7302" s="60"/>
      <c r="Q7302" s="60"/>
      <c r="R7302" s="60"/>
      <c r="S7302" s="60"/>
      <c r="T7302" s="175"/>
      <c r="U7302" s="176"/>
      <c r="V7302" s="1"/>
      <c r="W7302" s="1"/>
      <c r="X7302" s="1"/>
      <c r="Y7302" s="1"/>
      <c r="Z7302" s="13"/>
    </row>
    <row r="7303" spans="1:26" s="2" customFormat="1" ht="23.1" customHeight="1" x14ac:dyDescent="0.15">
      <c r="A7303" s="1792"/>
      <c r="B7303" s="139"/>
      <c r="C7303" s="139"/>
      <c r="D7303" s="15" t="s">
        <v>534</v>
      </c>
      <c r="E7303" s="15">
        <v>0.76319444444444451</v>
      </c>
      <c r="F7303" s="59">
        <v>0.78750000000000009</v>
      </c>
      <c r="G7303" s="59">
        <v>0.81041666666666679</v>
      </c>
      <c r="H7303" s="59">
        <v>0.83333333333333348</v>
      </c>
      <c r="I7303" s="59"/>
      <c r="J7303" s="15" t="s">
        <v>534</v>
      </c>
      <c r="K7303" s="15">
        <v>0.92361111111111127</v>
      </c>
      <c r="L7303" s="15">
        <v>0.94444444444444464</v>
      </c>
      <c r="M7303" s="161"/>
      <c r="N7303" s="174"/>
      <c r="O7303" s="60"/>
      <c r="P7303" s="60"/>
      <c r="Q7303" s="60"/>
      <c r="R7303" s="60"/>
      <c r="S7303" s="60"/>
      <c r="T7303" s="175"/>
      <c r="U7303" s="176"/>
      <c r="V7303" s="1"/>
      <c r="W7303" s="1"/>
      <c r="X7303" s="1"/>
      <c r="Y7303" s="1"/>
      <c r="Z7303" s="13"/>
    </row>
    <row r="7304" spans="1:26" s="2" customFormat="1" ht="23.1" customHeight="1" thickBot="1" x14ac:dyDescent="0.2">
      <c r="A7304" s="1793"/>
      <c r="B7304" s="148"/>
      <c r="C7304" s="146"/>
      <c r="D7304" s="162">
        <v>0.73888888888888893</v>
      </c>
      <c r="E7304" s="146"/>
      <c r="F7304" s="162"/>
      <c r="G7304" s="146"/>
      <c r="H7304" s="147"/>
      <c r="I7304" s="148"/>
      <c r="J7304" s="162">
        <v>0.90277777777777779</v>
      </c>
      <c r="K7304" s="146"/>
      <c r="L7304" s="162"/>
      <c r="M7304" s="163"/>
      <c r="N7304" s="174"/>
      <c r="O7304" s="60"/>
      <c r="P7304" s="60"/>
      <c r="Q7304" s="60"/>
      <c r="R7304" s="60"/>
      <c r="S7304" s="60"/>
      <c r="T7304" s="175"/>
      <c r="U7304" s="176"/>
      <c r="V7304" s="1"/>
      <c r="W7304" s="1"/>
      <c r="X7304" s="1"/>
      <c r="Y7304" s="1"/>
      <c r="Z7304" s="13"/>
    </row>
    <row r="7305" spans="1:26" s="2" customFormat="1" ht="23.1" customHeight="1" x14ac:dyDescent="0.15">
      <c r="A7305" s="85"/>
      <c r="B7305" s="140"/>
      <c r="C7305" s="25"/>
      <c r="D7305" s="25"/>
      <c r="E7305" s="25"/>
      <c r="F7305" s="25"/>
      <c r="G7305" s="25"/>
      <c r="H7305" s="25"/>
      <c r="I7305" s="140"/>
      <c r="J7305" s="25"/>
      <c r="K7305" s="25"/>
      <c r="L7305" s="25"/>
      <c r="M7305" s="175"/>
      <c r="N7305" s="175"/>
      <c r="O7305" s="175"/>
      <c r="P7305" s="175"/>
      <c r="Q7305" s="175"/>
      <c r="R7305" s="175"/>
      <c r="S7305" s="175"/>
      <c r="T7305" s="175"/>
      <c r="U7305" s="176"/>
      <c r="V7305" s="1"/>
      <c r="W7305" s="1"/>
      <c r="X7305" s="1"/>
      <c r="Y7305" s="1"/>
      <c r="Z7305" s="13"/>
    </row>
    <row r="7306" spans="1:26" s="2" customFormat="1" ht="23.1" customHeight="1" x14ac:dyDescent="0.15">
      <c r="A7306" s="85"/>
      <c r="B7306" s="140"/>
      <c r="C7306" s="25"/>
      <c r="D7306" s="25"/>
      <c r="E7306" s="25"/>
      <c r="F7306" s="25"/>
      <c r="G7306" s="25"/>
      <c r="H7306" s="88"/>
      <c r="I7306" s="140"/>
      <c r="J7306" s="25"/>
      <c r="K7306" s="25"/>
      <c r="L7306" s="25"/>
      <c r="M7306" s="175"/>
      <c r="N7306" s="175"/>
      <c r="O7306" s="175"/>
      <c r="P7306" s="175"/>
      <c r="Q7306" s="175"/>
      <c r="R7306" s="175"/>
      <c r="S7306" s="175"/>
      <c r="T7306" s="175"/>
      <c r="U7306" s="176"/>
      <c r="V7306" s="1"/>
      <c r="W7306" s="1"/>
      <c r="X7306" s="1"/>
      <c r="Y7306" s="1"/>
      <c r="Z7306" s="13"/>
    </row>
    <row r="7307" spans="1:26" s="2" customFormat="1" ht="23.1" customHeight="1" x14ac:dyDescent="0.15">
      <c r="A7307" s="85"/>
      <c r="B7307" s="140"/>
      <c r="C7307" s="25"/>
      <c r="D7307" s="25"/>
      <c r="E7307" s="25"/>
      <c r="F7307" s="25"/>
      <c r="G7307" s="25"/>
      <c r="H7307" s="88"/>
      <c r="I7307" s="140"/>
      <c r="J7307" s="25"/>
      <c r="K7307" s="25"/>
      <c r="L7307" s="25"/>
      <c r="M7307" s="175"/>
      <c r="N7307" s="175"/>
      <c r="O7307" s="175"/>
      <c r="P7307" s="175"/>
      <c r="Q7307" s="175"/>
      <c r="R7307" s="175"/>
      <c r="S7307" s="175"/>
      <c r="T7307" s="175"/>
      <c r="U7307" s="176"/>
      <c r="V7307" s="1"/>
      <c r="W7307" s="1"/>
      <c r="X7307" s="1"/>
      <c r="Y7307" s="1"/>
      <c r="Z7307" s="13"/>
    </row>
    <row r="7308" spans="1:26" s="2" customFormat="1" ht="23.1" customHeight="1" x14ac:dyDescent="0.15">
      <c r="A7308" s="85"/>
      <c r="B7308" s="140"/>
      <c r="C7308" s="25"/>
      <c r="D7308" s="25"/>
      <c r="E7308" s="109"/>
      <c r="F7308" s="109"/>
      <c r="G7308" s="109"/>
      <c r="H7308" s="109"/>
      <c r="I7308" s="140"/>
      <c r="J7308" s="25"/>
      <c r="K7308" s="25"/>
      <c r="L7308" s="25"/>
      <c r="M7308" s="175"/>
      <c r="N7308" s="175"/>
      <c r="O7308" s="175"/>
      <c r="P7308" s="175"/>
      <c r="Q7308" s="175"/>
      <c r="R7308" s="175"/>
      <c r="S7308" s="175"/>
      <c r="T7308" s="175"/>
      <c r="U7308" s="176"/>
      <c r="V7308" s="1"/>
      <c r="W7308" s="1"/>
      <c r="X7308" s="1"/>
      <c r="Y7308" s="1"/>
      <c r="Z7308" s="13"/>
    </row>
    <row r="7309" spans="1:26" s="79" customFormat="1" ht="23.1" customHeight="1" x14ac:dyDescent="0.15">
      <c r="A7309" s="85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177"/>
      <c r="U7309" s="91"/>
      <c r="V7309" s="42"/>
      <c r="Z7309" s="13"/>
    </row>
    <row r="7310" spans="1:26" s="79" customFormat="1" ht="23.1" customHeight="1" x14ac:dyDescent="0.15">
      <c r="A7310" s="85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177"/>
      <c r="U7310" s="91"/>
      <c r="V7310" s="42"/>
      <c r="Z7310" s="13"/>
    </row>
    <row r="7311" spans="1:26" s="79" customFormat="1" ht="23.1" customHeight="1" x14ac:dyDescent="0.15">
      <c r="A7311" s="85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177"/>
      <c r="U7311" s="91"/>
      <c r="V7311" s="42"/>
      <c r="Z7311" s="13"/>
    </row>
    <row r="7312" spans="1:26" s="79" customFormat="1" ht="23.1" customHeight="1" x14ac:dyDescent="0.15">
      <c r="A7312" s="85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177"/>
      <c r="U7312" s="91"/>
      <c r="V7312" s="42"/>
      <c r="Z7312" s="13"/>
    </row>
    <row r="7313" spans="1:41" s="79" customFormat="1" ht="23.1" customHeight="1" x14ac:dyDescent="0.15">
      <c r="A7313" s="85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177"/>
      <c r="U7313" s="91"/>
      <c r="V7313" s="42"/>
      <c r="Z7313" s="13"/>
    </row>
    <row r="7314" spans="1:41" s="79" customFormat="1" ht="23.1" customHeight="1" x14ac:dyDescent="0.15">
      <c r="A7314" s="85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177"/>
      <c r="U7314" s="91"/>
      <c r="V7314" s="42"/>
      <c r="Z7314" s="13"/>
    </row>
    <row r="7315" spans="1:41" s="79" customFormat="1" ht="23.1" customHeight="1" x14ac:dyDescent="0.15">
      <c r="A7315" s="85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177"/>
      <c r="U7315" s="91"/>
      <c r="V7315" s="42"/>
      <c r="Z7315" s="13"/>
    </row>
    <row r="7316" spans="1:41" s="79" customFormat="1" ht="23.1" customHeight="1" x14ac:dyDescent="0.15">
      <c r="A7316" s="85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177"/>
      <c r="U7316" s="91"/>
      <c r="V7316" s="42"/>
      <c r="Z7316" s="13"/>
    </row>
    <row r="7317" spans="1:41" s="79" customFormat="1" ht="23.1" customHeight="1" x14ac:dyDescent="0.15">
      <c r="A7317" s="85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177"/>
      <c r="U7317" s="91"/>
      <c r="V7317" s="42"/>
      <c r="Z7317" s="13"/>
    </row>
    <row r="7318" spans="1:41" s="79" customFormat="1" ht="23.1" customHeight="1" x14ac:dyDescent="0.15">
      <c r="A7318" s="85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40"/>
      <c r="U7318" s="91"/>
      <c r="Y7318" s="1"/>
      <c r="Z7318" s="13"/>
    </row>
    <row r="7319" spans="1:41" s="79" customFormat="1" ht="23.1" customHeight="1" thickBot="1" x14ac:dyDescent="0.2">
      <c r="A7319" s="178"/>
      <c r="B7319" s="96"/>
      <c r="C7319" s="96"/>
      <c r="D7319" s="96"/>
      <c r="E7319" s="96"/>
      <c r="F7319" s="96"/>
      <c r="G7319" s="96"/>
      <c r="H7319" s="96"/>
      <c r="I7319" s="96"/>
      <c r="J7319" s="96"/>
      <c r="K7319" s="96"/>
      <c r="L7319" s="96"/>
      <c r="M7319" s="96"/>
      <c r="N7319" s="96"/>
      <c r="O7319" s="96"/>
      <c r="P7319" s="96"/>
      <c r="Q7319" s="96"/>
      <c r="R7319" s="96"/>
      <c r="S7319" s="96"/>
      <c r="T7319" s="97"/>
      <c r="U7319" s="98"/>
      <c r="Y7319" s="1"/>
      <c r="Z7319" s="13"/>
    </row>
    <row r="7320" spans="1:41" s="79" customFormat="1" ht="24.95" customHeight="1" thickBot="1" x14ac:dyDescent="0.2">
      <c r="A7320" s="1505" t="s">
        <v>523</v>
      </c>
      <c r="B7320" s="1506"/>
      <c r="C7320" s="1564" t="s">
        <v>524</v>
      </c>
      <c r="D7320" s="1564"/>
      <c r="E7320" s="1564"/>
      <c r="F7320" s="1565"/>
      <c r="G7320" s="82"/>
      <c r="H7320" s="82"/>
      <c r="I7320" s="82"/>
      <c r="J7320" s="82"/>
      <c r="K7320" s="82"/>
      <c r="L7320" s="82"/>
      <c r="M7320" s="82"/>
      <c r="N7320" s="82"/>
      <c r="O7320" s="82"/>
      <c r="P7320" s="82"/>
      <c r="Q7320" s="82"/>
      <c r="R7320" s="82"/>
      <c r="S7320" s="82"/>
      <c r="T7320" s="99"/>
      <c r="U7320" s="99"/>
      <c r="Y7320" s="1"/>
      <c r="Z7320" s="13"/>
    </row>
    <row r="7321" spans="1:41" s="2" customFormat="1" ht="31.5" customHeight="1" thickBot="1" x14ac:dyDescent="0.2">
      <c r="A7321" s="1807" t="s">
        <v>1415</v>
      </c>
      <c r="B7321" s="1808"/>
      <c r="C7321" s="1808"/>
      <c r="D7321" s="1808"/>
      <c r="E7321" s="1809"/>
      <c r="F7321" s="79" t="s">
        <v>1767</v>
      </c>
      <c r="G7321" s="1"/>
      <c r="H7321" s="1479" t="s">
        <v>654</v>
      </c>
      <c r="I7321" s="1480"/>
      <c r="J7321" s="1480"/>
      <c r="K7321" s="5" t="s">
        <v>9</v>
      </c>
      <c r="L7321" s="1457" t="s">
        <v>654</v>
      </c>
      <c r="M7321" s="1457"/>
      <c r="N7321" s="1458"/>
      <c r="O7321" s="1"/>
      <c r="P7321" s="6"/>
      <c r="Q7321" s="6"/>
      <c r="R7321" s="6"/>
      <c r="S7321" s="1"/>
      <c r="T7321" s="1467" t="s">
        <v>116</v>
      </c>
      <c r="U7321" s="1468"/>
      <c r="V7321" s="610">
        <f>V7323/V7327</f>
        <v>1.3087606837606836E-2</v>
      </c>
      <c r="W7321" s="610"/>
      <c r="X7321" s="678">
        <f>V7321</f>
        <v>1.3087606837606836E-2</v>
      </c>
      <c r="Y7321" s="637" t="s">
        <v>136</v>
      </c>
      <c r="Z7321" s="679">
        <f>ROUND(X7321*1440,0)/1440</f>
        <v>1.3194444444444444E-2</v>
      </c>
    </row>
    <row r="7322" spans="1:41" s="2" customFormat="1" ht="9" customHeight="1" thickBot="1" x14ac:dyDescent="0.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534"/>
      <c r="U7322" s="534"/>
      <c r="V7322" s="610">
        <v>0.25</v>
      </c>
      <c r="W7322" s="610"/>
      <c r="Y7322" s="104"/>
    </row>
    <row r="7323" spans="1:41" s="2" customFormat="1" ht="20.100000000000001" customHeight="1" thickBot="1" x14ac:dyDescent="0.2">
      <c r="A7323" s="1495" t="s">
        <v>12</v>
      </c>
      <c r="B7323" s="1483"/>
      <c r="C7323" s="1483" t="s">
        <v>1000</v>
      </c>
      <c r="D7323" s="1483"/>
      <c r="E7323" s="1484"/>
      <c r="F7323" s="1453"/>
      <c r="G7323" s="1454"/>
      <c r="H7323" s="1454"/>
      <c r="I7323" s="1454"/>
      <c r="J7323" s="1454"/>
      <c r="K7323" s="1"/>
      <c r="L7323" s="1"/>
      <c r="M7323" s="1"/>
      <c r="N7323" s="1463" t="s">
        <v>3</v>
      </c>
      <c r="O7323" s="1464"/>
      <c r="P7323" s="1503">
        <f>Z7321</f>
        <v>1.3194444444444444E-2</v>
      </c>
      <c r="Q7323" s="1504"/>
      <c r="R7323" s="1"/>
      <c r="S7323" s="7" t="s">
        <v>14</v>
      </c>
      <c r="T7323" s="1526">
        <v>3.9583333333333331E-2</v>
      </c>
      <c r="U7323" s="1527"/>
      <c r="V7323" s="610">
        <f>V7324-V7322</f>
        <v>0.68055555555555547</v>
      </c>
      <c r="W7323" s="610"/>
      <c r="Y7323" s="104"/>
    </row>
    <row r="7324" spans="1:41" s="2" customFormat="1" ht="9" customHeight="1" thickBot="1" x14ac:dyDescent="0.2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534"/>
      <c r="U7324" s="534"/>
      <c r="V7324" s="610">
        <v>0.93055555555555547</v>
      </c>
      <c r="W7324" s="610"/>
      <c r="Y7324" s="104"/>
    </row>
    <row r="7325" spans="1:41" s="2" customFormat="1" ht="20.100000000000001" customHeight="1" x14ac:dyDescent="0.15">
      <c r="A7325" s="1499" t="s">
        <v>15</v>
      </c>
      <c r="B7325" s="1494">
        <v>1</v>
      </c>
      <c r="C7325" s="1494"/>
      <c r="D7325" s="1494">
        <v>2</v>
      </c>
      <c r="E7325" s="1494"/>
      <c r="F7325" s="1494">
        <v>3</v>
      </c>
      <c r="G7325" s="1494"/>
      <c r="H7325" s="1494">
        <v>4</v>
      </c>
      <c r="I7325" s="1494"/>
      <c r="J7325" s="1494">
        <v>5</v>
      </c>
      <c r="K7325" s="1494"/>
      <c r="L7325" s="1494">
        <v>6</v>
      </c>
      <c r="M7325" s="1494"/>
      <c r="N7325" s="1494">
        <v>7</v>
      </c>
      <c r="O7325" s="1494"/>
      <c r="P7325" s="1494">
        <v>8</v>
      </c>
      <c r="Q7325" s="1494"/>
      <c r="R7325" s="1494">
        <v>9</v>
      </c>
      <c r="S7325" s="1494"/>
      <c r="T7325" s="1501">
        <v>10</v>
      </c>
      <c r="U7325" s="1502"/>
      <c r="V7325" s="115"/>
      <c r="W7325" s="534"/>
      <c r="Y7325" s="104"/>
      <c r="AA7325" s="104"/>
    </row>
    <row r="7326" spans="1:41" s="2" customFormat="1" ht="20.100000000000001" customHeight="1" x14ac:dyDescent="0.15">
      <c r="A7326" s="1500"/>
      <c r="B7326" s="1074" t="s">
        <v>1725</v>
      </c>
      <c r="C7326" s="1074" t="s">
        <v>1725</v>
      </c>
      <c r="D7326" s="1074" t="s">
        <v>1725</v>
      </c>
      <c r="E7326" s="1074" t="s">
        <v>1725</v>
      </c>
      <c r="F7326" s="1074" t="s">
        <v>1725</v>
      </c>
      <c r="G7326" s="1074" t="s">
        <v>1725</v>
      </c>
      <c r="H7326" s="1074" t="s">
        <v>1725</v>
      </c>
      <c r="I7326" s="1074" t="s">
        <v>1725</v>
      </c>
      <c r="J7326" s="1074" t="s">
        <v>1725</v>
      </c>
      <c r="K7326" s="1074" t="s">
        <v>1725</v>
      </c>
      <c r="L7326" s="1074" t="s">
        <v>1725</v>
      </c>
      <c r="M7326" s="1074" t="s">
        <v>1725</v>
      </c>
      <c r="N7326" s="1074" t="s">
        <v>1725</v>
      </c>
      <c r="O7326" s="1074" t="s">
        <v>1725</v>
      </c>
      <c r="P7326" s="10"/>
      <c r="Q7326" s="10"/>
      <c r="R7326" s="9"/>
      <c r="S7326" s="9"/>
      <c r="T7326" s="10"/>
      <c r="U7326" s="16"/>
      <c r="V7326" s="534" t="s">
        <v>141</v>
      </c>
      <c r="W7326" s="516" t="s">
        <v>142</v>
      </c>
      <c r="Y7326" s="104"/>
      <c r="AA7326" s="104"/>
    </row>
    <row r="7327" spans="1:41" s="2" customFormat="1" ht="23.85" customHeight="1" x14ac:dyDescent="0.15">
      <c r="A7327" s="728">
        <v>1</v>
      </c>
      <c r="B7327" s="1075"/>
      <c r="C7327" s="1055" t="s">
        <v>1726</v>
      </c>
      <c r="D7327" s="1076">
        <v>0.29444444444444445</v>
      </c>
      <c r="E7327" s="1056">
        <v>0.34166666666666673</v>
      </c>
      <c r="F7327" s="1076">
        <v>0.39583333333333343</v>
      </c>
      <c r="G7327" s="1076">
        <v>0.46388888888888896</v>
      </c>
      <c r="H7327" s="1076">
        <v>0.52500000000000002</v>
      </c>
      <c r="I7327" s="1076">
        <v>0.57777777777777761</v>
      </c>
      <c r="J7327" s="1076">
        <v>0.64305555555555549</v>
      </c>
      <c r="K7327" s="1076">
        <v>0.70972222222222237</v>
      </c>
      <c r="L7327" s="1056">
        <v>0.75486111111111109</v>
      </c>
      <c r="M7327" s="1076">
        <v>0.80972222222222201</v>
      </c>
      <c r="N7327" s="1076">
        <v>0.86458333333333293</v>
      </c>
      <c r="O7327" s="1076">
        <v>0.91736111111111052</v>
      </c>
      <c r="P7327" s="14"/>
      <c r="Q7327" s="51"/>
      <c r="R7327" s="51"/>
      <c r="S7327" s="51"/>
      <c r="T7327" s="14"/>
      <c r="U7327" s="20"/>
      <c r="V7327" s="111">
        <f>COUNTA(B7327:U7335)</f>
        <v>52</v>
      </c>
      <c r="W7327" s="465">
        <f>V7327/4/2</f>
        <v>6.5</v>
      </c>
      <c r="AA7327" s="697"/>
      <c r="AB7327" s="697"/>
      <c r="AC7327" s="697"/>
      <c r="AD7327" s="697"/>
      <c r="AE7327" s="697"/>
      <c r="AF7327" s="697"/>
      <c r="AG7327" s="697"/>
      <c r="AH7327" s="697"/>
      <c r="AI7327" s="697"/>
      <c r="AJ7327" s="697"/>
      <c r="AK7327" s="697"/>
      <c r="AL7327" s="697"/>
      <c r="AM7327" s="697"/>
      <c r="AN7327" s="697"/>
      <c r="AO7327" s="697"/>
    </row>
    <row r="7328" spans="1:41" s="2" customFormat="1" ht="23.85" customHeight="1" x14ac:dyDescent="0.15">
      <c r="A7328" s="728">
        <v>2</v>
      </c>
      <c r="B7328" s="1075"/>
      <c r="C7328" s="1076">
        <v>0.25</v>
      </c>
      <c r="D7328" s="1056">
        <v>0.30625000000000002</v>
      </c>
      <c r="E7328" s="1056">
        <v>0.3534722222222223</v>
      </c>
      <c r="F7328" s="1076">
        <v>0.41319444444444453</v>
      </c>
      <c r="G7328" s="1076">
        <v>0.47986111111111118</v>
      </c>
      <c r="H7328" s="1076">
        <v>0.53819444444444442</v>
      </c>
      <c r="I7328" s="1076">
        <v>0.59097222222222201</v>
      </c>
      <c r="J7328" s="1076">
        <v>0.66041666666666665</v>
      </c>
      <c r="K7328" s="1056">
        <v>0.72152777777777788</v>
      </c>
      <c r="L7328" s="1056">
        <v>0.76666666666666661</v>
      </c>
      <c r="M7328" s="1076">
        <v>0.82361111111111085</v>
      </c>
      <c r="N7328" s="1076">
        <v>0.87777777777777732</v>
      </c>
      <c r="O7328" s="1076">
        <v>0.93055555555555491</v>
      </c>
      <c r="P7328" s="14"/>
      <c r="Q7328" s="275"/>
      <c r="R7328" s="275"/>
      <c r="S7328" s="69"/>
      <c r="T7328" s="14"/>
      <c r="U7328" s="20"/>
      <c r="V7328" s="114"/>
      <c r="W7328" s="114"/>
      <c r="AA7328" s="697"/>
      <c r="AB7328" s="697"/>
      <c r="AC7328" s="697"/>
      <c r="AD7328" s="697"/>
      <c r="AE7328" s="697"/>
      <c r="AF7328" s="697"/>
      <c r="AG7328" s="697"/>
      <c r="AH7328" s="697"/>
      <c r="AI7328" s="697"/>
      <c r="AJ7328" s="697"/>
      <c r="AK7328" s="697"/>
      <c r="AL7328" s="697"/>
      <c r="AM7328" s="697"/>
      <c r="AN7328" s="697"/>
      <c r="AO7328" s="697"/>
    </row>
    <row r="7329" spans="1:41" s="2" customFormat="1" ht="23.85" customHeight="1" x14ac:dyDescent="0.15">
      <c r="A7329" s="117" t="s">
        <v>327</v>
      </c>
      <c r="B7329" s="1075" t="s">
        <v>1727</v>
      </c>
      <c r="C7329" s="1076">
        <v>0.26527777777777778</v>
      </c>
      <c r="D7329" s="1056">
        <v>0.31805555555555559</v>
      </c>
      <c r="E7329" s="1076">
        <v>0.36736111111111119</v>
      </c>
      <c r="F7329" s="1076">
        <v>0.43055555555555564</v>
      </c>
      <c r="G7329" s="1076">
        <v>0.4958333333333334</v>
      </c>
      <c r="H7329" s="1076">
        <v>0.55138888888888882</v>
      </c>
      <c r="I7329" s="1076">
        <v>0.60833333333333317</v>
      </c>
      <c r="J7329" s="1076">
        <v>0.67777777777777781</v>
      </c>
      <c r="K7329" s="1056">
        <v>0.73263888888888895</v>
      </c>
      <c r="L7329" s="1076">
        <v>0.78124999999999989</v>
      </c>
      <c r="M7329" s="1076">
        <v>0.83749999999999969</v>
      </c>
      <c r="N7329" s="1076">
        <v>0.89097222222222172</v>
      </c>
      <c r="O7329" s="1076"/>
      <c r="P7329" s="14"/>
      <c r="Q7329" s="275"/>
      <c r="R7329" s="275"/>
      <c r="S7329" s="69"/>
      <c r="T7329" s="14"/>
      <c r="U7329" s="20"/>
      <c r="V7329" s="534" t="s">
        <v>143</v>
      </c>
      <c r="W7329" s="534" t="s">
        <v>144</v>
      </c>
      <c r="AA7329" s="697"/>
      <c r="AB7329" s="697"/>
      <c r="AC7329" s="697"/>
      <c r="AD7329" s="697"/>
      <c r="AE7329" s="697"/>
      <c r="AF7329" s="697"/>
      <c r="AG7329" s="697"/>
      <c r="AH7329" s="697"/>
      <c r="AI7329" s="697"/>
      <c r="AJ7329" s="697"/>
      <c r="AK7329" s="697"/>
      <c r="AL7329" s="697"/>
      <c r="AM7329" s="697"/>
      <c r="AN7329" s="697"/>
      <c r="AO7329" s="697"/>
    </row>
    <row r="7330" spans="1:41" s="2" customFormat="1" ht="23.85" customHeight="1" x14ac:dyDescent="0.15">
      <c r="A7330" s="728">
        <v>4</v>
      </c>
      <c r="B7330" s="1075" t="s">
        <v>1759</v>
      </c>
      <c r="C7330" s="1076">
        <f>C7329+"00:22"</f>
        <v>0.28055555555555556</v>
      </c>
      <c r="D7330" s="71">
        <v>0.32986111111111116</v>
      </c>
      <c r="E7330" s="3">
        <v>0.38125000000000009</v>
      </c>
      <c r="F7330" s="3">
        <v>0.44791666666666674</v>
      </c>
      <c r="G7330" s="3">
        <v>0.51180555555555562</v>
      </c>
      <c r="H7330" s="3">
        <v>0.56458333333333321</v>
      </c>
      <c r="I7330" s="3">
        <v>0.62569444444444433</v>
      </c>
      <c r="J7330" s="3">
        <v>0.69375000000000009</v>
      </c>
      <c r="K7330" s="71">
        <v>0.74375000000000002</v>
      </c>
      <c r="L7330" s="3">
        <v>0.79583333333333317</v>
      </c>
      <c r="M7330" s="3">
        <v>0.85138888888888853</v>
      </c>
      <c r="N7330" s="3">
        <v>0.90416666666666612</v>
      </c>
      <c r="O7330" s="3"/>
      <c r="P7330" s="3"/>
      <c r="Q7330" s="3"/>
      <c r="R7330" s="3"/>
      <c r="S7330" s="3"/>
      <c r="T7330" s="14"/>
      <c r="U7330" s="20"/>
      <c r="V7330" s="534"/>
      <c r="W7330" s="534"/>
      <c r="X7330" s="104"/>
      <c r="AA7330" s="104"/>
    </row>
    <row r="7331" spans="1:41" s="2" customFormat="1" ht="23.85" customHeight="1" x14ac:dyDescent="0.15">
      <c r="A7331" s="728">
        <v>5</v>
      </c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39"/>
      <c r="O7331" s="39"/>
      <c r="P7331" s="39"/>
      <c r="Q7331" s="39"/>
      <c r="R7331" s="39"/>
      <c r="S7331" s="39"/>
      <c r="T7331" s="14"/>
      <c r="U7331" s="20"/>
      <c r="V7331" s="534"/>
      <c r="W7331" s="534"/>
      <c r="X7331" s="104"/>
      <c r="AA7331" s="697"/>
      <c r="AB7331" s="697"/>
      <c r="AC7331" s="697"/>
      <c r="AD7331" s="697"/>
      <c r="AE7331" s="697"/>
      <c r="AF7331" s="697"/>
      <c r="AG7331" s="697"/>
      <c r="AH7331" s="697"/>
      <c r="AI7331" s="697"/>
      <c r="AJ7331" s="697"/>
      <c r="AK7331" s="697"/>
      <c r="AL7331" s="697"/>
      <c r="AM7331" s="697"/>
      <c r="AN7331" s="697"/>
      <c r="AO7331" s="697"/>
    </row>
    <row r="7332" spans="1:41" s="2" customFormat="1" ht="23.85" customHeight="1" x14ac:dyDescent="0.15">
      <c r="A7332" s="728">
        <v>6</v>
      </c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14"/>
      <c r="U7332" s="20"/>
      <c r="V7332" s="61"/>
      <c r="W7332" s="61"/>
      <c r="X7332" s="104"/>
      <c r="AA7332" s="697"/>
      <c r="AB7332" s="697"/>
      <c r="AC7332" s="697"/>
      <c r="AD7332" s="697"/>
      <c r="AE7332" s="697"/>
      <c r="AF7332" s="697"/>
      <c r="AG7332" s="697"/>
      <c r="AH7332" s="697"/>
      <c r="AI7332" s="697"/>
      <c r="AJ7332" s="697"/>
      <c r="AK7332" s="697"/>
      <c r="AL7332" s="697"/>
      <c r="AM7332" s="697"/>
      <c r="AN7332" s="697"/>
      <c r="AO7332" s="697"/>
    </row>
    <row r="7333" spans="1:41" s="2" customFormat="1" ht="23.85" customHeight="1" x14ac:dyDescent="0.15">
      <c r="A7333" s="728">
        <v>7</v>
      </c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275"/>
      <c r="S7333" s="69"/>
      <c r="T7333" s="14"/>
      <c r="U7333" s="20"/>
      <c r="V7333" s="61"/>
      <c r="W7333" s="61"/>
      <c r="X7333" s="104"/>
      <c r="AA7333" s="697"/>
      <c r="AB7333" s="697"/>
      <c r="AC7333" s="697"/>
      <c r="AD7333" s="697"/>
      <c r="AE7333" s="697"/>
      <c r="AF7333" s="697"/>
      <c r="AG7333" s="697"/>
      <c r="AH7333" s="697"/>
      <c r="AI7333" s="697"/>
      <c r="AJ7333" s="697"/>
      <c r="AK7333" s="697"/>
      <c r="AL7333" s="697"/>
      <c r="AM7333" s="697"/>
      <c r="AN7333" s="697"/>
      <c r="AO7333" s="697"/>
    </row>
    <row r="7334" spans="1:41" s="2" customFormat="1" ht="23.85" customHeight="1" x14ac:dyDescent="0.15">
      <c r="A7334" s="728">
        <v>8</v>
      </c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275"/>
      <c r="S7334" s="69"/>
      <c r="T7334" s="14"/>
      <c r="U7334" s="20"/>
      <c r="V7334" s="61"/>
      <c r="W7334" s="61"/>
      <c r="X7334" s="104"/>
      <c r="AA7334" s="104"/>
    </row>
    <row r="7335" spans="1:41" s="2" customFormat="1" ht="23.85" customHeight="1" x14ac:dyDescent="0.15">
      <c r="A7335" s="728">
        <v>9</v>
      </c>
      <c r="B7335" s="747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9"/>
      <c r="Q7335" s="3"/>
      <c r="R7335" s="275"/>
      <c r="S7335" s="69"/>
      <c r="T7335" s="14"/>
      <c r="U7335" s="20"/>
      <c r="V7335" s="61"/>
      <c r="W7335" s="61"/>
      <c r="X7335" s="104"/>
      <c r="AA7335" s="104"/>
    </row>
    <row r="7336" spans="1:41" s="2" customFormat="1" ht="23.85" customHeight="1" x14ac:dyDescent="0.15">
      <c r="A7336" s="728">
        <v>10</v>
      </c>
      <c r="B7336" s="40"/>
      <c r="C7336" s="40"/>
      <c r="D7336" s="40"/>
      <c r="E7336" s="40"/>
      <c r="F7336" s="40"/>
      <c r="G7336" s="40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275"/>
      <c r="S7336" s="69"/>
      <c r="T7336" s="14"/>
      <c r="U7336" s="20"/>
      <c r="V7336" s="61"/>
      <c r="W7336" s="61"/>
      <c r="X7336" s="104"/>
      <c r="AA7336" s="104"/>
    </row>
    <row r="7337" spans="1:41" s="2" customFormat="1" ht="23.85" customHeight="1" x14ac:dyDescent="0.15">
      <c r="A7337" s="728">
        <v>11</v>
      </c>
      <c r="B7337" s="1057"/>
      <c r="C7337" s="1856" t="s">
        <v>1728</v>
      </c>
      <c r="D7337" s="1857"/>
      <c r="E7337" s="1857"/>
      <c r="F7337" s="1857"/>
      <c r="G7337" s="1857"/>
      <c r="H7337" s="1857"/>
      <c r="I7337" s="1857"/>
      <c r="J7337" s="1857"/>
      <c r="K7337" s="1857"/>
      <c r="L7337" s="1857"/>
      <c r="M7337" s="1857"/>
      <c r="N7337" s="1857"/>
      <c r="O7337" s="1857"/>
      <c r="P7337" s="1857"/>
      <c r="Q7337" s="1857"/>
      <c r="R7337" s="1857"/>
      <c r="S7337" s="1857"/>
      <c r="T7337" s="1857"/>
      <c r="U7337" s="20"/>
      <c r="V7337" s="61"/>
      <c r="W7337" s="61"/>
      <c r="X7337" s="751"/>
      <c r="AA7337" s="104"/>
    </row>
    <row r="7338" spans="1:41" s="2" customFormat="1" ht="23.85" customHeight="1" x14ac:dyDescent="0.15">
      <c r="A7338" s="728">
        <v>12</v>
      </c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40"/>
      <c r="O7338" s="40"/>
      <c r="P7338" s="40"/>
      <c r="Q7338" s="40"/>
      <c r="R7338" s="68"/>
      <c r="S7338" s="69"/>
      <c r="T7338" s="14"/>
      <c r="U7338" s="20"/>
      <c r="V7338" s="61"/>
      <c r="W7338" s="534"/>
      <c r="X7338" s="751"/>
      <c r="AA7338" s="104"/>
    </row>
    <row r="7339" spans="1:41" s="2" customFormat="1" ht="23.85" customHeight="1" x14ac:dyDescent="0.15">
      <c r="A7339" s="728">
        <v>13</v>
      </c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40"/>
      <c r="O7339" s="40"/>
      <c r="P7339" s="40"/>
      <c r="Q7339" s="40"/>
      <c r="R7339" s="68"/>
      <c r="S7339" s="69"/>
      <c r="T7339" s="14"/>
      <c r="U7339" s="20"/>
      <c r="V7339" s="534"/>
      <c r="W7339" s="534"/>
      <c r="X7339" s="751"/>
      <c r="AA7339" s="104"/>
    </row>
    <row r="7340" spans="1:41" s="2" customFormat="1" ht="23.85" customHeight="1" x14ac:dyDescent="0.15">
      <c r="A7340" s="728">
        <v>14</v>
      </c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40"/>
      <c r="O7340" s="40"/>
      <c r="P7340" s="40"/>
      <c r="Q7340" s="40"/>
      <c r="R7340" s="68"/>
      <c r="S7340" s="69"/>
      <c r="T7340" s="14"/>
      <c r="U7340" s="20"/>
      <c r="V7340" s="534"/>
      <c r="W7340" s="534"/>
      <c r="X7340" s="751"/>
      <c r="Y7340" s="104"/>
    </row>
    <row r="7341" spans="1:41" ht="24.75" customHeight="1" x14ac:dyDescent="0.15">
      <c r="A7341" s="57">
        <v>15</v>
      </c>
      <c r="B7341" s="475"/>
      <c r="C7341" s="475"/>
      <c r="D7341" s="475"/>
      <c r="E7341" s="475"/>
      <c r="F7341" s="475"/>
      <c r="G7341" s="475"/>
      <c r="H7341" s="475"/>
      <c r="I7341" s="475"/>
      <c r="J7341" s="475"/>
      <c r="K7341" s="40"/>
      <c r="L7341" s="110"/>
      <c r="M7341" s="110"/>
      <c r="N7341" s="110"/>
      <c r="O7341" s="110"/>
      <c r="P7341" s="110"/>
      <c r="Q7341" s="110"/>
      <c r="R7341" s="319"/>
      <c r="S7341" s="315"/>
      <c r="T7341" s="26"/>
      <c r="U7341" s="20"/>
      <c r="V7341" s="115"/>
      <c r="W7341" s="115"/>
      <c r="X7341" s="2"/>
      <c r="Y7341" s="467"/>
      <c r="Z7341" s="467"/>
      <c r="AA7341" s="2"/>
    </row>
    <row r="7342" spans="1:41" s="751" customFormat="1" ht="24.75" customHeight="1" x14ac:dyDescent="0.15">
      <c r="A7342" s="57">
        <v>16</v>
      </c>
      <c r="B7342" s="518"/>
      <c r="C7342" s="518"/>
      <c r="D7342" s="518"/>
      <c r="E7342" s="518"/>
      <c r="F7342" s="518"/>
      <c r="G7342" s="518"/>
      <c r="H7342" s="518"/>
      <c r="I7342" s="518"/>
      <c r="J7342" s="518"/>
      <c r="K7342" s="518"/>
      <c r="L7342" s="518"/>
      <c r="M7342" s="518"/>
      <c r="N7342" s="40"/>
      <c r="O7342" s="40"/>
      <c r="P7342" s="40"/>
      <c r="Q7342" s="40"/>
      <c r="R7342" s="68"/>
      <c r="S7342" s="69"/>
      <c r="T7342" s="14"/>
      <c r="U7342" s="20"/>
      <c r="V7342" s="1"/>
      <c r="W7342" s="1"/>
      <c r="X7342" s="1"/>
      <c r="Y7342" s="1"/>
      <c r="Z7342" s="385"/>
    </row>
    <row r="7343" spans="1:41" s="751" customFormat="1" ht="24.75" customHeight="1" x14ac:dyDescent="0.15">
      <c r="A7343" s="57">
        <v>17</v>
      </c>
      <c r="B7343" s="518"/>
      <c r="C7343" s="518"/>
      <c r="D7343" s="518"/>
      <c r="E7343" s="518"/>
      <c r="F7343" s="518"/>
      <c r="G7343" s="518"/>
      <c r="H7343" s="518"/>
      <c r="I7343" s="518"/>
      <c r="J7343" s="518"/>
      <c r="K7343" s="518"/>
      <c r="L7343" s="518"/>
      <c r="M7343" s="518"/>
      <c r="N7343" s="40"/>
      <c r="O7343" s="40"/>
      <c r="P7343" s="40"/>
      <c r="Q7343" s="40"/>
      <c r="R7343" s="68"/>
      <c r="S7343" s="69"/>
      <c r="T7343" s="14"/>
      <c r="U7343" s="20"/>
      <c r="V7343" s="1"/>
      <c r="W7343" s="1"/>
      <c r="X7343" s="1"/>
      <c r="Y7343" s="1"/>
      <c r="Z7343" s="13"/>
    </row>
    <row r="7344" spans="1:41" s="751" customFormat="1" ht="24.75" customHeight="1" x14ac:dyDescent="0.15">
      <c r="A7344" s="57">
        <v>18</v>
      </c>
      <c r="B7344" s="518"/>
      <c r="C7344" s="518"/>
      <c r="D7344" s="518"/>
      <c r="E7344" s="518"/>
      <c r="F7344" s="518"/>
      <c r="G7344" s="518"/>
      <c r="H7344" s="518"/>
      <c r="I7344" s="518"/>
      <c r="J7344" s="518"/>
      <c r="K7344" s="518"/>
      <c r="L7344" s="518"/>
      <c r="M7344" s="518"/>
      <c r="N7344" s="40"/>
      <c r="O7344" s="40"/>
      <c r="P7344" s="40"/>
      <c r="Q7344" s="40"/>
      <c r="R7344" s="68"/>
      <c r="S7344" s="69"/>
      <c r="T7344" s="14"/>
      <c r="U7344" s="20"/>
      <c r="V7344" s="1"/>
      <c r="W7344" s="1"/>
      <c r="X7344" s="1"/>
      <c r="Y7344" s="1"/>
      <c r="Z7344" s="13"/>
    </row>
    <row r="7345" spans="1:26" s="751" customFormat="1" ht="24.75" customHeight="1" x14ac:dyDescent="0.15">
      <c r="A7345" s="57">
        <v>19</v>
      </c>
      <c r="B7345" s="518"/>
      <c r="C7345" s="518"/>
      <c r="D7345" s="518"/>
      <c r="E7345" s="518"/>
      <c r="F7345" s="518"/>
      <c r="G7345" s="518"/>
      <c r="H7345" s="518"/>
      <c r="I7345" s="518"/>
      <c r="J7345" s="518"/>
      <c r="K7345" s="518"/>
      <c r="L7345" s="518"/>
      <c r="M7345" s="518"/>
      <c r="N7345" s="40"/>
      <c r="O7345" s="40"/>
      <c r="P7345" s="40"/>
      <c r="Q7345" s="40"/>
      <c r="R7345" s="10"/>
      <c r="S7345" s="69"/>
      <c r="T7345" s="14"/>
      <c r="U7345" s="20"/>
      <c r="V7345" s="1"/>
      <c r="W7345" s="1"/>
      <c r="X7345" s="1"/>
      <c r="Y7345" s="1"/>
      <c r="Z7345" s="13"/>
    </row>
    <row r="7346" spans="1:26" s="751" customFormat="1" ht="24.75" customHeight="1" x14ac:dyDescent="0.15">
      <c r="A7346" s="57">
        <v>20</v>
      </c>
      <c r="B7346" s="518"/>
      <c r="C7346" s="518"/>
      <c r="D7346" s="518"/>
      <c r="E7346" s="518"/>
      <c r="F7346" s="518"/>
      <c r="G7346" s="518"/>
      <c r="H7346" s="518"/>
      <c r="I7346" s="518"/>
      <c r="J7346" s="518"/>
      <c r="K7346" s="518"/>
      <c r="L7346" s="518"/>
      <c r="M7346" s="518"/>
      <c r="N7346" s="3"/>
      <c r="O7346" s="3"/>
      <c r="P7346" s="3"/>
      <c r="Q7346" s="3"/>
      <c r="R7346" s="9"/>
      <c r="S7346" s="4"/>
      <c r="T7346" s="14"/>
      <c r="U7346" s="20"/>
      <c r="V7346" s="1"/>
      <c r="W7346" s="1"/>
      <c r="X7346" s="1"/>
      <c r="Y7346" s="1"/>
      <c r="Z7346" s="13"/>
    </row>
    <row r="7347" spans="1:26" s="751" customFormat="1" ht="24.75" customHeight="1" x14ac:dyDescent="0.15">
      <c r="A7347" s="527">
        <v>21</v>
      </c>
      <c r="B7347" s="518"/>
      <c r="C7347" s="518"/>
      <c r="D7347" s="518"/>
      <c r="E7347" s="518"/>
      <c r="F7347" s="518"/>
      <c r="G7347" s="518"/>
      <c r="H7347" s="518"/>
      <c r="I7347" s="518"/>
      <c r="J7347" s="518"/>
      <c r="K7347" s="518"/>
      <c r="L7347" s="518"/>
      <c r="M7347" s="518"/>
      <c r="N7347" s="4"/>
      <c r="O7347" s="4"/>
      <c r="P7347" s="4"/>
      <c r="Q7347" s="4"/>
      <c r="R7347" s="4"/>
      <c r="S7347" s="4"/>
      <c r="T7347" s="14"/>
      <c r="U7347" s="20"/>
      <c r="V7347" s="1"/>
      <c r="W7347" s="1"/>
      <c r="X7347" s="1"/>
      <c r="Y7347" s="1"/>
      <c r="Z7347" s="13"/>
    </row>
    <row r="7348" spans="1:26" s="751" customFormat="1" ht="24.75" customHeight="1" x14ac:dyDescent="0.15">
      <c r="A7348" s="527">
        <v>22</v>
      </c>
      <c r="B7348" s="518"/>
      <c r="C7348" s="518"/>
      <c r="D7348" s="518"/>
      <c r="E7348" s="518"/>
      <c r="F7348" s="518"/>
      <c r="G7348" s="518"/>
      <c r="H7348" s="518"/>
      <c r="I7348" s="518"/>
      <c r="J7348" s="518"/>
      <c r="K7348" s="518"/>
      <c r="L7348" s="518"/>
      <c r="M7348" s="518"/>
      <c r="N7348" s="4"/>
      <c r="O7348" s="4"/>
      <c r="P7348" s="4"/>
      <c r="Q7348" s="4"/>
      <c r="R7348" s="4"/>
      <c r="S7348" s="4"/>
      <c r="T7348" s="14"/>
      <c r="U7348" s="20"/>
      <c r="V7348" s="1"/>
      <c r="W7348" s="1"/>
      <c r="X7348" s="1"/>
      <c r="Y7348" s="1"/>
      <c r="Z7348" s="13"/>
    </row>
    <row r="7349" spans="1:26" s="751" customFormat="1" ht="24.75" customHeight="1" x14ac:dyDescent="0.15">
      <c r="A7349" s="527">
        <v>23</v>
      </c>
      <c r="B7349" s="518"/>
      <c r="C7349" s="518"/>
      <c r="D7349" s="518"/>
      <c r="E7349" s="518"/>
      <c r="F7349" s="518"/>
      <c r="G7349" s="518"/>
      <c r="H7349" s="518"/>
      <c r="I7349" s="518"/>
      <c r="J7349" s="518"/>
      <c r="K7349" s="518"/>
      <c r="L7349" s="518"/>
      <c r="M7349" s="518"/>
      <c r="N7349" s="4"/>
      <c r="O7349" s="4"/>
      <c r="P7349" s="4"/>
      <c r="Q7349" s="4"/>
      <c r="R7349" s="4"/>
      <c r="S7349" s="4"/>
      <c r="T7349" s="14"/>
      <c r="U7349" s="20"/>
      <c r="V7349" s="1"/>
      <c r="W7349" s="1"/>
      <c r="X7349" s="1"/>
      <c r="Y7349" s="1"/>
      <c r="Z7349" s="13"/>
    </row>
    <row r="7350" spans="1:26" s="751" customFormat="1" ht="24.75" customHeight="1" x14ac:dyDescent="0.15">
      <c r="A7350" s="527">
        <v>24</v>
      </c>
      <c r="B7350" s="518"/>
      <c r="C7350" s="518"/>
      <c r="D7350" s="518"/>
      <c r="E7350" s="518"/>
      <c r="F7350" s="518"/>
      <c r="G7350" s="518"/>
      <c r="H7350" s="518"/>
      <c r="I7350" s="518"/>
      <c r="J7350" s="518"/>
      <c r="K7350" s="518"/>
      <c r="L7350" s="518"/>
      <c r="M7350" s="518"/>
      <c r="N7350" s="4"/>
      <c r="O7350" s="4"/>
      <c r="P7350" s="4"/>
      <c r="Q7350" s="4"/>
      <c r="R7350" s="4"/>
      <c r="S7350" s="4"/>
      <c r="T7350" s="14"/>
      <c r="U7350" s="20"/>
      <c r="V7350" s="1"/>
      <c r="W7350" s="1"/>
      <c r="X7350" s="1"/>
      <c r="Y7350" s="1"/>
      <c r="Z7350" s="13"/>
    </row>
    <row r="7351" spans="1:26" s="751" customFormat="1" ht="24.75" customHeight="1" x14ac:dyDescent="0.15">
      <c r="A7351" s="527">
        <v>25</v>
      </c>
      <c r="B7351" s="518"/>
      <c r="C7351" s="518"/>
      <c r="D7351" s="518"/>
      <c r="E7351" s="518"/>
      <c r="F7351" s="518"/>
      <c r="G7351" s="518"/>
      <c r="H7351" s="518"/>
      <c r="I7351" s="518"/>
      <c r="J7351" s="518"/>
      <c r="K7351" s="518"/>
      <c r="L7351" s="518"/>
      <c r="M7351" s="518"/>
      <c r="N7351" s="4"/>
      <c r="O7351" s="4"/>
      <c r="P7351" s="4"/>
      <c r="Q7351" s="4"/>
      <c r="R7351" s="4"/>
      <c r="S7351" s="4"/>
      <c r="T7351" s="14"/>
      <c r="U7351" s="20"/>
      <c r="V7351" s="1"/>
      <c r="W7351" s="1"/>
      <c r="X7351" s="1"/>
      <c r="Y7351" s="1"/>
      <c r="Z7351" s="13"/>
    </row>
    <row r="7352" spans="1:26" s="751" customFormat="1" ht="24.75" customHeight="1" x14ac:dyDescent="0.15">
      <c r="A7352" s="527">
        <v>26</v>
      </c>
      <c r="B7352" s="518"/>
      <c r="C7352" s="177"/>
      <c r="D7352" s="177"/>
      <c r="E7352" s="177"/>
      <c r="F7352" s="177"/>
      <c r="G7352" s="177"/>
      <c r="H7352" s="177"/>
      <c r="I7352" s="177"/>
      <c r="J7352" s="177"/>
      <c r="K7352" s="177"/>
      <c r="L7352" s="177"/>
      <c r="M7352" s="177"/>
      <c r="N7352" s="4"/>
      <c r="O7352" s="4"/>
      <c r="P7352" s="4"/>
      <c r="Q7352" s="4"/>
      <c r="R7352" s="4"/>
      <c r="S7352" s="4"/>
      <c r="T7352" s="14"/>
      <c r="U7352" s="20"/>
      <c r="V7352" s="1"/>
      <c r="W7352" s="1"/>
      <c r="X7352" s="1"/>
      <c r="Y7352" s="1"/>
      <c r="Z7352" s="13"/>
    </row>
    <row r="7353" spans="1:26" s="751" customFormat="1" ht="24.75" customHeight="1" x14ac:dyDescent="0.15">
      <c r="A7353" s="527">
        <v>27</v>
      </c>
      <c r="B7353" s="518"/>
      <c r="C7353" s="177"/>
      <c r="D7353" s="177"/>
      <c r="E7353" s="177"/>
      <c r="F7353" s="177"/>
      <c r="G7353" s="177"/>
      <c r="H7353" s="177"/>
      <c r="I7353" s="177"/>
      <c r="J7353" s="177"/>
      <c r="K7353" s="177"/>
      <c r="L7353" s="177"/>
      <c r="M7353" s="177"/>
      <c r="N7353" s="4"/>
      <c r="O7353" s="4"/>
      <c r="P7353" s="4"/>
      <c r="Q7353" s="4"/>
      <c r="R7353" s="4"/>
      <c r="S7353" s="4"/>
      <c r="T7353" s="14"/>
      <c r="U7353" s="20"/>
      <c r="V7353" s="1"/>
      <c r="W7353" s="1"/>
      <c r="X7353" s="1"/>
      <c r="Y7353" s="1"/>
      <c r="Z7353" s="13"/>
    </row>
    <row r="7354" spans="1:26" s="751" customFormat="1" ht="24.75" customHeight="1" x14ac:dyDescent="0.15">
      <c r="A7354" s="527">
        <v>28</v>
      </c>
      <c r="B7354" s="518"/>
      <c r="C7354" s="177"/>
      <c r="D7354" s="177"/>
      <c r="E7354" s="177"/>
      <c r="F7354" s="177"/>
      <c r="G7354" s="177"/>
      <c r="H7354" s="177"/>
      <c r="I7354" s="177"/>
      <c r="J7354" s="177"/>
      <c r="K7354" s="177"/>
      <c r="L7354" s="177"/>
      <c r="M7354" s="177"/>
      <c r="N7354" s="4"/>
      <c r="O7354" s="4"/>
      <c r="P7354" s="4"/>
      <c r="Q7354" s="4"/>
      <c r="R7354" s="4"/>
      <c r="S7354" s="4"/>
      <c r="T7354" s="14"/>
      <c r="U7354" s="20"/>
      <c r="V7354" s="1"/>
      <c r="W7354" s="1"/>
      <c r="X7354" s="1"/>
      <c r="Y7354" s="1"/>
      <c r="Z7354" s="13"/>
    </row>
    <row r="7355" spans="1:26" s="751" customFormat="1" ht="24.75" customHeight="1" x14ac:dyDescent="0.15">
      <c r="A7355" s="527">
        <v>29</v>
      </c>
      <c r="B7355" s="518"/>
      <c r="C7355" s="4"/>
      <c r="D7355" s="4"/>
      <c r="E7355" s="4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14"/>
      <c r="U7355" s="20"/>
      <c r="V7355" s="1"/>
      <c r="W7355" s="1"/>
      <c r="X7355" s="1"/>
      <c r="Y7355" s="1"/>
      <c r="Z7355" s="13"/>
    </row>
    <row r="7356" spans="1:26" s="751" customFormat="1" ht="24.75" customHeight="1" x14ac:dyDescent="0.15">
      <c r="A7356" s="527">
        <v>30</v>
      </c>
      <c r="B7356" s="45"/>
      <c r="C7356" s="45"/>
      <c r="D7356" s="45"/>
      <c r="E7356" s="45"/>
      <c r="F7356" s="177"/>
      <c r="G7356" s="45"/>
      <c r="H7356" s="45"/>
      <c r="I7356" s="45"/>
      <c r="J7356" s="45"/>
      <c r="K7356" s="45"/>
      <c r="L7356" s="45"/>
      <c r="M7356" s="45"/>
      <c r="N7356" s="45"/>
      <c r="O7356" s="45"/>
      <c r="P7356" s="45"/>
      <c r="Q7356" s="45"/>
      <c r="R7356" s="45"/>
      <c r="S7356" s="45"/>
      <c r="T7356" s="46"/>
      <c r="U7356" s="47"/>
      <c r="V7356" s="1"/>
      <c r="W7356" s="1"/>
      <c r="X7356" s="1"/>
      <c r="Y7356" s="1"/>
      <c r="Z7356" s="13"/>
    </row>
    <row r="7357" spans="1:26" s="751" customFormat="1" ht="24.75" customHeight="1" x14ac:dyDescent="0.15">
      <c r="A7357" s="527">
        <v>31</v>
      </c>
      <c r="B7357" s="45"/>
      <c r="C7357" s="45"/>
      <c r="D7357" s="45"/>
      <c r="E7357" s="45"/>
      <c r="F7357" s="45"/>
      <c r="G7357" s="45"/>
      <c r="H7357" s="45"/>
      <c r="I7357" s="45"/>
      <c r="J7357" s="45"/>
      <c r="K7357" s="45"/>
      <c r="L7357" s="45"/>
      <c r="M7357" s="45"/>
      <c r="N7357" s="45"/>
      <c r="O7357" s="45"/>
      <c r="P7357" s="45"/>
      <c r="Q7357" s="45"/>
      <c r="R7357" s="45"/>
      <c r="S7357" s="45"/>
      <c r="T7357" s="46"/>
      <c r="U7357" s="47"/>
      <c r="V7357" s="1"/>
      <c r="W7357" s="1"/>
      <c r="X7357" s="1"/>
      <c r="Y7357" s="1"/>
      <c r="Z7357" s="13"/>
    </row>
    <row r="7358" spans="1:26" s="751" customFormat="1" ht="24.75" customHeight="1" x14ac:dyDescent="0.15">
      <c r="A7358" s="527">
        <v>32</v>
      </c>
      <c r="B7358" s="45"/>
      <c r="C7358" s="45"/>
      <c r="D7358" s="45"/>
      <c r="E7358" s="45"/>
      <c r="F7358" s="45"/>
      <c r="G7358" s="45"/>
      <c r="H7358" s="45"/>
      <c r="I7358" s="45"/>
      <c r="J7358" s="45"/>
      <c r="K7358" s="45"/>
      <c r="L7358" s="45"/>
      <c r="M7358" s="45"/>
      <c r="N7358" s="45"/>
      <c r="O7358" s="45"/>
      <c r="P7358" s="45"/>
      <c r="Q7358" s="45"/>
      <c r="R7358" s="45"/>
      <c r="S7358" s="45"/>
      <c r="T7358" s="46"/>
      <c r="U7358" s="47"/>
      <c r="V7358" s="1"/>
      <c r="W7358" s="1"/>
      <c r="X7358" s="1"/>
      <c r="Y7358" s="1"/>
      <c r="Z7358" s="13"/>
    </row>
    <row r="7359" spans="1:26" s="751" customFormat="1" ht="24.75" customHeight="1" thickBot="1" x14ac:dyDescent="0.2">
      <c r="A7359" s="456">
        <v>33</v>
      </c>
      <c r="B7359" s="12"/>
      <c r="C7359" s="12"/>
      <c r="D7359" s="12"/>
      <c r="E7359" s="12"/>
      <c r="F7359" s="12"/>
      <c r="G7359" s="12"/>
      <c r="H7359" s="12"/>
      <c r="I7359" s="12"/>
      <c r="J7359" s="12"/>
      <c r="K7359" s="12"/>
      <c r="L7359" s="12"/>
      <c r="M7359" s="12"/>
      <c r="N7359" s="12"/>
      <c r="O7359" s="12"/>
      <c r="P7359" s="12"/>
      <c r="Q7359" s="12"/>
      <c r="R7359" s="12"/>
      <c r="S7359" s="12"/>
      <c r="T7359" s="31"/>
      <c r="U7359" s="32"/>
      <c r="V7359" s="1"/>
      <c r="W7359" s="1"/>
      <c r="X7359" s="1"/>
      <c r="Y7359" s="1"/>
      <c r="Z7359" s="13"/>
    </row>
    <row r="7360" spans="1:26" s="751" customFormat="1" ht="18" customHeight="1" thickBot="1" x14ac:dyDescent="0.2">
      <c r="A7360" s="1522" t="s">
        <v>4</v>
      </c>
      <c r="B7360" s="1523"/>
      <c r="C7360" s="1564" t="s">
        <v>1749</v>
      </c>
      <c r="D7360" s="1564"/>
      <c r="E7360" s="1564"/>
      <c r="F7360" s="1565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467"/>
      <c r="U7360" s="467"/>
      <c r="V7360" s="1"/>
      <c r="W7360" s="1"/>
      <c r="X7360" s="1"/>
      <c r="Y7360" s="1"/>
      <c r="Z7360" s="13"/>
    </row>
    <row r="7361" spans="1:26" s="79" customFormat="1" ht="31.5" customHeight="1" thickBot="1" x14ac:dyDescent="0.2">
      <c r="A7361" s="1602" t="s">
        <v>448</v>
      </c>
      <c r="B7361" s="1603"/>
      <c r="C7361" s="1603"/>
      <c r="D7361" s="1603"/>
      <c r="E7361" s="1604"/>
      <c r="F7361" s="79" t="s">
        <v>1767</v>
      </c>
      <c r="H7361" s="1605" t="s">
        <v>450</v>
      </c>
      <c r="I7361" s="1606"/>
      <c r="J7361" s="1606"/>
      <c r="K7361" s="80" t="s">
        <v>451</v>
      </c>
      <c r="L7361" s="1596" t="s">
        <v>453</v>
      </c>
      <c r="M7361" s="1596"/>
      <c r="N7361" s="1597"/>
      <c r="P7361" s="81"/>
      <c r="Q7361" s="81"/>
      <c r="R7361" s="81"/>
      <c r="T7361" s="1615" t="s">
        <v>454</v>
      </c>
      <c r="U7361" s="1616"/>
      <c r="V7361" s="34">
        <f>V7363/(V7368-1)</f>
        <v>9.3171296296296321E-2</v>
      </c>
      <c r="W7361" s="34">
        <f>W7363/(W7368-1)</f>
        <v>9.2261904761904767E-2</v>
      </c>
      <c r="X7361" s="379">
        <f>AVERAGE(V7361,W7361)</f>
        <v>9.2716600529100551E-2</v>
      </c>
      <c r="Y7361" s="380" t="s">
        <v>455</v>
      </c>
      <c r="Z7361" s="381">
        <f>ROUND(X7361*1440,0)/1440</f>
        <v>9.3055555555555558E-2</v>
      </c>
    </row>
    <row r="7362" spans="1:26" s="79" customFormat="1" ht="9.75" customHeight="1" thickBot="1" x14ac:dyDescent="0.2">
      <c r="T7362" s="83"/>
      <c r="U7362" s="83"/>
      <c r="V7362" s="379">
        <v>0.30208333333333331</v>
      </c>
      <c r="W7362" s="379">
        <v>0.25</v>
      </c>
      <c r="Z7362" s="82"/>
    </row>
    <row r="7363" spans="1:26" s="79" customFormat="1" ht="24.95" customHeight="1" thickBot="1" x14ac:dyDescent="0.2">
      <c r="A7363" s="1607" t="s">
        <v>456</v>
      </c>
      <c r="B7363" s="1608"/>
      <c r="C7363" s="1483" t="s">
        <v>457</v>
      </c>
      <c r="D7363" s="1483"/>
      <c r="E7363" s="1484"/>
      <c r="N7363" s="1463" t="s">
        <v>458</v>
      </c>
      <c r="O7363" s="1464"/>
      <c r="P7363" s="1503">
        <f>Z7361</f>
        <v>9.3055555555555558E-2</v>
      </c>
      <c r="Q7363" s="1504"/>
      <c r="S7363" s="84" t="s">
        <v>459</v>
      </c>
      <c r="T7363" s="1594">
        <v>3.8194444444444441E-2</v>
      </c>
      <c r="U7363" s="1595"/>
      <c r="V7363" s="379">
        <f>V7364-V7362</f>
        <v>0.5590277777777779</v>
      </c>
      <c r="W7363" s="379">
        <f>W7364-W7362</f>
        <v>0.64583333333333337</v>
      </c>
      <c r="Z7363" s="82"/>
    </row>
    <row r="7364" spans="1:26" s="79" customFormat="1" ht="9" customHeight="1" thickBot="1" x14ac:dyDescent="0.2">
      <c r="T7364" s="83"/>
      <c r="U7364" s="83"/>
      <c r="V7364" s="379">
        <v>0.86111111111111116</v>
      </c>
      <c r="W7364" s="379">
        <v>0.89583333333333337</v>
      </c>
      <c r="Z7364" s="82"/>
    </row>
    <row r="7365" spans="1:26" s="79" customFormat="1" ht="24.95" customHeight="1" x14ac:dyDescent="0.15">
      <c r="A7365" s="1619" t="s">
        <v>460</v>
      </c>
      <c r="B7365" s="1591">
        <v>1</v>
      </c>
      <c r="C7365" s="1591"/>
      <c r="D7365" s="1591">
        <v>2</v>
      </c>
      <c r="E7365" s="1591"/>
      <c r="F7365" s="1591">
        <v>3</v>
      </c>
      <c r="G7365" s="1591"/>
      <c r="H7365" s="1591">
        <v>4</v>
      </c>
      <c r="I7365" s="1591"/>
      <c r="J7365" s="1591">
        <v>5</v>
      </c>
      <c r="K7365" s="1591"/>
      <c r="L7365" s="1591">
        <v>6</v>
      </c>
      <c r="M7365" s="1591"/>
      <c r="N7365" s="1591">
        <v>7</v>
      </c>
      <c r="O7365" s="1591"/>
      <c r="P7365" s="1591">
        <v>8</v>
      </c>
      <c r="Q7365" s="1591"/>
      <c r="R7365" s="1509">
        <v>9</v>
      </c>
      <c r="S7365" s="1510"/>
      <c r="T7365" s="1592">
        <v>10</v>
      </c>
      <c r="U7365" s="1593"/>
      <c r="Z7365" s="82"/>
    </row>
    <row r="7366" spans="1:26" s="79" customFormat="1" ht="24.95" customHeight="1" x14ac:dyDescent="0.15">
      <c r="A7366" s="1620"/>
      <c r="B7366" s="87" t="s">
        <v>449</v>
      </c>
      <c r="C7366" s="87" t="s">
        <v>452</v>
      </c>
      <c r="D7366" s="87" t="s">
        <v>450</v>
      </c>
      <c r="E7366" s="87" t="s">
        <v>461</v>
      </c>
      <c r="F7366" s="87" t="s">
        <v>450</v>
      </c>
      <c r="G7366" s="87" t="s">
        <v>461</v>
      </c>
      <c r="H7366" s="87" t="s">
        <v>449</v>
      </c>
      <c r="I7366" s="87" t="s">
        <v>452</v>
      </c>
      <c r="J7366" s="87" t="s">
        <v>449</v>
      </c>
      <c r="K7366" s="87" t="s">
        <v>452</v>
      </c>
      <c r="L7366" s="87" t="s">
        <v>450</v>
      </c>
      <c r="M7366" s="87" t="s">
        <v>452</v>
      </c>
      <c r="N7366" s="87" t="s">
        <v>450</v>
      </c>
      <c r="O7366" s="87" t="s">
        <v>452</v>
      </c>
      <c r="P7366" s="87" t="s">
        <v>449</v>
      </c>
      <c r="Q7366" s="87" t="s">
        <v>452</v>
      </c>
      <c r="R7366" s="87"/>
      <c r="S7366" s="87"/>
      <c r="T7366" s="88"/>
      <c r="U7366" s="89"/>
      <c r="Z7366" s="42"/>
    </row>
    <row r="7367" spans="1:26" s="79" customFormat="1" ht="24.95" customHeight="1" x14ac:dyDescent="0.15">
      <c r="A7367" s="85">
        <v>1</v>
      </c>
      <c r="B7367" s="231"/>
      <c r="C7367" s="232">
        <v>0.25</v>
      </c>
      <c r="D7367" s="231">
        <v>0.30208333333333331</v>
      </c>
      <c r="E7367" s="231">
        <v>0.33333333333333331</v>
      </c>
      <c r="F7367" s="231">
        <v>0.40277777777777773</v>
      </c>
      <c r="G7367" s="231">
        <v>0.4375</v>
      </c>
      <c r="H7367" s="231">
        <v>0.49305555555555558</v>
      </c>
      <c r="I7367" s="231">
        <v>0.52777777777777779</v>
      </c>
      <c r="J7367" s="231">
        <v>0.58333333333333337</v>
      </c>
      <c r="K7367" s="231">
        <v>0.61805555555555558</v>
      </c>
      <c r="L7367" s="231">
        <v>0.67361111111111116</v>
      </c>
      <c r="M7367" s="231">
        <v>0.70833333333333337</v>
      </c>
      <c r="N7367" s="231">
        <v>0.76388888888888884</v>
      </c>
      <c r="O7367" s="231">
        <v>0.79861111111111116</v>
      </c>
      <c r="P7367" s="231">
        <v>0.86111111111111116</v>
      </c>
      <c r="Q7367" s="231">
        <v>0.89583333333333337</v>
      </c>
      <c r="R7367" s="50"/>
      <c r="S7367" s="90"/>
      <c r="T7367" s="40"/>
      <c r="U7367" s="91"/>
      <c r="V7367" s="383">
        <f>COUNTA(B7367:U7399)</f>
        <v>15</v>
      </c>
      <c r="W7367" s="389">
        <f>V7367/1/2</f>
        <v>7.5</v>
      </c>
      <c r="Z7367" s="82"/>
    </row>
    <row r="7368" spans="1:26" s="79" customFormat="1" ht="24.95" customHeight="1" x14ac:dyDescent="0.15">
      <c r="A7368" s="85">
        <v>2</v>
      </c>
      <c r="B7368" s="39"/>
      <c r="C7368" s="39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90"/>
      <c r="O7368" s="90"/>
      <c r="P7368" s="90"/>
      <c r="Q7368" s="90"/>
      <c r="R7368" s="3"/>
      <c r="S7368" s="3"/>
      <c r="T7368" s="40"/>
      <c r="U7368" s="91"/>
      <c r="V7368" s="386">
        <f>COUNTA(B7367:B7399,D7367:D7399,F7367:F7399,H7367:H7399,J7367:J7399,L7367:L7399,N7367:N7399,P7367:P7399,R7367:R7399,T7367:T7399)</f>
        <v>7</v>
      </c>
      <c r="W7368" s="386">
        <f>COUNTA(C7367:C7399,E7367:E7399,G7367:G7399,I7367:I7399,K7367:K7399,M7367:M7399,O7367:O7399,Q7367:Q7399,S7367:S7399,U7367:U7399)</f>
        <v>8</v>
      </c>
      <c r="Y7368" s="1">
        <f>(V7368+W7368)/2</f>
        <v>7.5</v>
      </c>
      <c r="Z7368" s="82"/>
    </row>
    <row r="7369" spans="1:26" s="79" customFormat="1" ht="24.95" customHeight="1" x14ac:dyDescent="0.15">
      <c r="A7369" s="85">
        <v>3</v>
      </c>
      <c r="B7369" s="87"/>
      <c r="C7369" s="39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49"/>
      <c r="R7369" s="3"/>
      <c r="S7369" s="3"/>
      <c r="T7369" s="40"/>
      <c r="U7369" s="91"/>
      <c r="Y7369" s="1" t="s">
        <v>462</v>
      </c>
      <c r="Z7369" s="82"/>
    </row>
    <row r="7370" spans="1:26" s="79" customFormat="1" ht="24.95" customHeight="1" x14ac:dyDescent="0.15">
      <c r="A7370" s="85">
        <v>4</v>
      </c>
      <c r="B7370" s="87"/>
      <c r="C7370" s="87"/>
      <c r="D7370" s="90"/>
      <c r="E7370" s="90"/>
      <c r="F7370" s="90"/>
      <c r="G7370" s="90"/>
      <c r="H7370" s="90"/>
      <c r="I7370" s="90"/>
      <c r="J7370" s="90"/>
      <c r="K7370" s="90"/>
      <c r="L7370" s="90"/>
      <c r="M7370" s="90"/>
      <c r="N7370" s="90"/>
      <c r="O7370" s="90"/>
      <c r="P7370" s="90"/>
      <c r="Q7370" s="90"/>
      <c r="R7370" s="3"/>
      <c r="S7370" s="3"/>
      <c r="T7370" s="40"/>
      <c r="U7370" s="91"/>
      <c r="V7370" s="233"/>
      <c r="Z7370" s="82"/>
    </row>
    <row r="7371" spans="1:26" s="79" customFormat="1" ht="24.95" customHeight="1" x14ac:dyDescent="0.15">
      <c r="A7371" s="85">
        <v>5</v>
      </c>
      <c r="B7371" s="3"/>
      <c r="C7371" s="90"/>
      <c r="D7371" s="90"/>
      <c r="E7371" s="90"/>
      <c r="F7371" s="90"/>
      <c r="G7371" s="90"/>
      <c r="H7371" s="90"/>
      <c r="I7371" s="90"/>
      <c r="J7371" s="90"/>
      <c r="K7371" s="90"/>
      <c r="L7371" s="90"/>
      <c r="M7371" s="90"/>
      <c r="N7371" s="90"/>
      <c r="O7371" s="90"/>
      <c r="P7371" s="90"/>
      <c r="Q7371" s="90"/>
      <c r="R7371" s="3"/>
      <c r="S7371" s="3"/>
      <c r="T7371" s="40"/>
      <c r="U7371" s="91"/>
      <c r="Z7371" s="82"/>
    </row>
    <row r="7372" spans="1:26" s="79" customFormat="1" ht="24.95" customHeight="1" x14ac:dyDescent="0.15">
      <c r="A7372" s="85">
        <v>6</v>
      </c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40"/>
      <c r="U7372" s="91"/>
      <c r="Z7372" s="82"/>
    </row>
    <row r="7373" spans="1:26" s="79" customFormat="1" ht="24.95" customHeight="1" x14ac:dyDescent="0.15">
      <c r="A7373" s="85">
        <v>7</v>
      </c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40"/>
      <c r="U7373" s="91"/>
      <c r="Z7373" s="82"/>
    </row>
    <row r="7374" spans="1:26" s="79" customFormat="1" ht="24.95" customHeight="1" x14ac:dyDescent="0.15">
      <c r="A7374" s="85">
        <v>8</v>
      </c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40"/>
      <c r="U7374" s="91"/>
      <c r="Z7374" s="82"/>
    </row>
    <row r="7375" spans="1:26" s="79" customFormat="1" ht="24.95" customHeight="1" x14ac:dyDescent="0.15">
      <c r="A7375" s="85">
        <v>9</v>
      </c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40"/>
      <c r="U7375" s="91"/>
      <c r="Z7375" s="82"/>
    </row>
    <row r="7376" spans="1:26" s="79" customFormat="1" ht="24.95" customHeight="1" x14ac:dyDescent="0.15">
      <c r="A7376" s="85">
        <v>10</v>
      </c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40"/>
      <c r="U7376" s="91"/>
      <c r="Z7376" s="82"/>
    </row>
    <row r="7377" spans="1:26" s="79" customFormat="1" ht="24.95" customHeight="1" x14ac:dyDescent="0.15">
      <c r="A7377" s="85">
        <v>11</v>
      </c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40"/>
      <c r="U7377" s="91"/>
      <c r="Z7377" s="82"/>
    </row>
    <row r="7378" spans="1:26" s="79" customFormat="1" ht="24.95" customHeight="1" x14ac:dyDescent="0.15">
      <c r="A7378" s="85">
        <v>12</v>
      </c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40"/>
      <c r="U7378" s="91"/>
      <c r="Z7378" s="82"/>
    </row>
    <row r="7379" spans="1:26" s="79" customFormat="1" ht="24.95" customHeight="1" x14ac:dyDescent="0.15">
      <c r="A7379" s="85">
        <v>13</v>
      </c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40"/>
      <c r="U7379" s="91"/>
      <c r="Z7379" s="82"/>
    </row>
    <row r="7380" spans="1:26" s="79" customFormat="1" ht="24.95" customHeight="1" x14ac:dyDescent="0.15">
      <c r="A7380" s="85">
        <v>14</v>
      </c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40"/>
      <c r="U7380" s="91"/>
      <c r="Z7380" s="82"/>
    </row>
    <row r="7381" spans="1:26" s="79" customFormat="1" ht="24.95" customHeight="1" x14ac:dyDescent="0.15">
      <c r="A7381" s="85">
        <v>15</v>
      </c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40"/>
      <c r="U7381" s="91"/>
      <c r="Z7381" s="82"/>
    </row>
    <row r="7382" spans="1:26" s="79" customFormat="1" ht="23.1" customHeight="1" x14ac:dyDescent="0.15">
      <c r="A7382" s="85">
        <v>16</v>
      </c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40"/>
      <c r="U7382" s="91"/>
      <c r="Z7382" s="82"/>
    </row>
    <row r="7383" spans="1:26" s="79" customFormat="1" ht="23.1" customHeight="1" x14ac:dyDescent="0.15">
      <c r="A7383" s="85">
        <v>17</v>
      </c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40"/>
      <c r="U7383" s="91"/>
      <c r="Z7383" s="82"/>
    </row>
    <row r="7384" spans="1:26" s="79" customFormat="1" ht="23.1" customHeight="1" x14ac:dyDescent="0.15">
      <c r="A7384" s="85">
        <v>18</v>
      </c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40"/>
      <c r="U7384" s="91"/>
      <c r="Z7384" s="82"/>
    </row>
    <row r="7385" spans="1:26" s="79" customFormat="1" ht="23.1" customHeight="1" x14ac:dyDescent="0.15">
      <c r="A7385" s="85">
        <v>19</v>
      </c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40"/>
      <c r="U7385" s="91"/>
      <c r="Z7385" s="82"/>
    </row>
    <row r="7386" spans="1:26" s="79" customFormat="1" ht="23.1" customHeight="1" x14ac:dyDescent="0.15">
      <c r="A7386" s="85">
        <v>20</v>
      </c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40"/>
      <c r="U7386" s="91"/>
      <c r="Z7386" s="82"/>
    </row>
    <row r="7387" spans="1:26" s="79" customFormat="1" ht="23.1" customHeight="1" x14ac:dyDescent="0.15">
      <c r="A7387" s="85">
        <v>21</v>
      </c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40"/>
      <c r="U7387" s="91"/>
      <c r="Z7387" s="82"/>
    </row>
    <row r="7388" spans="1:26" s="79" customFormat="1" ht="23.1" customHeight="1" x14ac:dyDescent="0.15">
      <c r="A7388" s="85">
        <v>22</v>
      </c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40"/>
      <c r="U7388" s="91"/>
      <c r="Z7388" s="82"/>
    </row>
    <row r="7389" spans="1:26" s="79" customFormat="1" ht="23.1" customHeight="1" x14ac:dyDescent="0.15">
      <c r="A7389" s="85">
        <v>23</v>
      </c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40"/>
      <c r="U7389" s="91"/>
      <c r="Z7389" s="82"/>
    </row>
    <row r="7390" spans="1:26" s="79" customFormat="1" ht="23.1" customHeight="1" x14ac:dyDescent="0.15">
      <c r="A7390" s="85">
        <v>24</v>
      </c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40"/>
      <c r="U7390" s="91"/>
      <c r="Z7390" s="82"/>
    </row>
    <row r="7391" spans="1:26" s="79" customFormat="1" ht="23.1" customHeight="1" x14ac:dyDescent="0.15">
      <c r="A7391" s="85">
        <v>25</v>
      </c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40"/>
      <c r="U7391" s="91"/>
      <c r="Z7391" s="82"/>
    </row>
    <row r="7392" spans="1:26" s="79" customFormat="1" ht="23.1" customHeight="1" x14ac:dyDescent="0.15">
      <c r="A7392" s="85">
        <v>26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40"/>
      <c r="U7392" s="91"/>
      <c r="Z7392" s="82"/>
    </row>
    <row r="7393" spans="1:26" s="79" customFormat="1" ht="23.1" customHeight="1" x14ac:dyDescent="0.15">
      <c r="A7393" s="85">
        <v>27</v>
      </c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40"/>
      <c r="U7393" s="91"/>
      <c r="Z7393" s="82"/>
    </row>
    <row r="7394" spans="1:26" s="79" customFormat="1" ht="23.1" customHeight="1" x14ac:dyDescent="0.15">
      <c r="A7394" s="85">
        <v>28</v>
      </c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40"/>
      <c r="U7394" s="91"/>
      <c r="Z7394" s="82"/>
    </row>
    <row r="7395" spans="1:26" s="79" customFormat="1" ht="23.1" customHeight="1" x14ac:dyDescent="0.15">
      <c r="A7395" s="85">
        <v>29</v>
      </c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40"/>
      <c r="U7395" s="91"/>
      <c r="Z7395" s="82"/>
    </row>
    <row r="7396" spans="1:26" s="79" customFormat="1" ht="23.1" customHeight="1" x14ac:dyDescent="0.15">
      <c r="A7396" s="85">
        <v>30</v>
      </c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40"/>
      <c r="U7396" s="91"/>
      <c r="Z7396" s="82"/>
    </row>
    <row r="7397" spans="1:26" s="79" customFormat="1" ht="23.1" customHeight="1" x14ac:dyDescent="0.15">
      <c r="A7397" s="85">
        <v>31</v>
      </c>
      <c r="B7397" s="93"/>
      <c r="C7397" s="93"/>
      <c r="D7397" s="93"/>
      <c r="E7397" s="93"/>
      <c r="F7397" s="93"/>
      <c r="G7397" s="93"/>
      <c r="H7397" s="93"/>
      <c r="I7397" s="93"/>
      <c r="J7397" s="93"/>
      <c r="K7397" s="93"/>
      <c r="L7397" s="93"/>
      <c r="M7397" s="93"/>
      <c r="N7397" s="93"/>
      <c r="O7397" s="93"/>
      <c r="P7397" s="93"/>
      <c r="Q7397" s="93"/>
      <c r="R7397" s="93"/>
      <c r="S7397" s="93"/>
      <c r="T7397" s="94"/>
      <c r="U7397" s="95"/>
      <c r="Z7397" s="82"/>
    </row>
    <row r="7398" spans="1:26" s="79" customFormat="1" ht="23.1" customHeight="1" x14ac:dyDescent="0.15">
      <c r="A7398" s="85">
        <v>32</v>
      </c>
      <c r="B7398" s="93"/>
      <c r="C7398" s="93"/>
      <c r="D7398" s="93"/>
      <c r="E7398" s="93"/>
      <c r="F7398" s="93"/>
      <c r="G7398" s="93"/>
      <c r="H7398" s="93"/>
      <c r="I7398" s="93"/>
      <c r="J7398" s="93"/>
      <c r="K7398" s="93"/>
      <c r="L7398" s="93"/>
      <c r="M7398" s="93"/>
      <c r="N7398" s="93"/>
      <c r="O7398" s="93"/>
      <c r="P7398" s="93"/>
      <c r="Q7398" s="93"/>
      <c r="R7398" s="93"/>
      <c r="S7398" s="93"/>
      <c r="T7398" s="94"/>
      <c r="U7398" s="95"/>
      <c r="Z7398" s="82"/>
    </row>
    <row r="7399" spans="1:26" s="79" customFormat="1" ht="23.1" customHeight="1" thickBot="1" x14ac:dyDescent="0.2">
      <c r="A7399" s="48">
        <v>33</v>
      </c>
      <c r="B7399" s="96"/>
      <c r="C7399" s="96"/>
      <c r="D7399" s="96"/>
      <c r="E7399" s="96"/>
      <c r="F7399" s="96"/>
      <c r="G7399" s="96"/>
      <c r="H7399" s="96"/>
      <c r="I7399" s="96"/>
      <c r="J7399" s="96"/>
      <c r="K7399" s="96"/>
      <c r="L7399" s="96"/>
      <c r="M7399" s="96"/>
      <c r="N7399" s="96"/>
      <c r="O7399" s="96"/>
      <c r="P7399" s="96"/>
      <c r="Q7399" s="96"/>
      <c r="R7399" s="96"/>
      <c r="S7399" s="96"/>
      <c r="T7399" s="97"/>
      <c r="U7399" s="98"/>
      <c r="Z7399" s="82"/>
    </row>
    <row r="7400" spans="1:26" s="79" customFormat="1" ht="23.1" customHeight="1" thickBot="1" x14ac:dyDescent="0.2">
      <c r="A7400" s="1625" t="s">
        <v>463</v>
      </c>
      <c r="B7400" s="1626"/>
      <c r="C7400" s="1623" t="s">
        <v>464</v>
      </c>
      <c r="D7400" s="1623"/>
      <c r="E7400" s="1623"/>
      <c r="F7400" s="1624"/>
      <c r="G7400" s="82"/>
      <c r="H7400" s="82"/>
      <c r="I7400" s="82"/>
      <c r="J7400" s="82"/>
      <c r="K7400" s="82"/>
      <c r="L7400" s="82"/>
      <c r="M7400" s="82"/>
      <c r="N7400" s="82"/>
      <c r="O7400" s="82"/>
      <c r="P7400" s="82"/>
      <c r="Q7400" s="82"/>
      <c r="R7400" s="82"/>
      <c r="S7400" s="82"/>
      <c r="T7400" s="99"/>
      <c r="U7400" s="99"/>
      <c r="Z7400" s="82"/>
    </row>
    <row r="7401" spans="1:26" s="79" customFormat="1" ht="31.5" customHeight="1" thickBot="1" x14ac:dyDescent="0.2">
      <c r="A7401" s="1609" t="s">
        <v>202</v>
      </c>
      <c r="B7401" s="1610"/>
      <c r="C7401" s="1610"/>
      <c r="D7401" s="1610"/>
      <c r="E7401" s="1611"/>
      <c r="F7401" s="79" t="s">
        <v>1767</v>
      </c>
      <c r="G7401" s="1"/>
      <c r="H7401" s="1479" t="s">
        <v>199</v>
      </c>
      <c r="I7401" s="1480"/>
      <c r="J7401" s="1480"/>
      <c r="K7401" s="5" t="s">
        <v>185</v>
      </c>
      <c r="L7401" s="1457" t="s">
        <v>203</v>
      </c>
      <c r="M7401" s="1457"/>
      <c r="N7401" s="1458"/>
      <c r="O7401" s="1"/>
      <c r="P7401" s="6"/>
      <c r="Q7401" s="6"/>
      <c r="R7401" s="6"/>
      <c r="S7401" s="1"/>
      <c r="T7401" s="1648" t="s">
        <v>193</v>
      </c>
      <c r="U7401" s="1649"/>
      <c r="V7401" s="34">
        <f>V7403/V7408</f>
        <v>6.7013888888888887E-2</v>
      </c>
      <c r="W7401" s="34">
        <f>W7403/W7408</f>
        <v>6.597222222222221E-2</v>
      </c>
      <c r="X7401" s="35">
        <f>AVERAGE(V7401,W7401)</f>
        <v>6.6493055555555541E-2</v>
      </c>
      <c r="Y7401" s="380" t="s">
        <v>184</v>
      </c>
      <c r="Z7401" s="381">
        <f>ROUND(X7401*1440,0)/1440</f>
        <v>6.6666666666666666E-2</v>
      </c>
    </row>
    <row r="7402" spans="1:26" s="79" customFormat="1" ht="12" customHeight="1" thickBot="1" x14ac:dyDescent="0.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34">
        <v>0.26041666666666669</v>
      </c>
      <c r="W7402" s="34">
        <v>0.25694444444444448</v>
      </c>
      <c r="Z7402" s="82"/>
    </row>
    <row r="7403" spans="1:26" s="79" customFormat="1" ht="24.95" customHeight="1" thickBot="1" x14ac:dyDescent="0.2">
      <c r="A7403" s="1495" t="s">
        <v>187</v>
      </c>
      <c r="B7403" s="1483"/>
      <c r="C7403" s="1483" t="s">
        <v>201</v>
      </c>
      <c r="D7403" s="1483"/>
      <c r="E7403" s="1484"/>
      <c r="F7403" s="344"/>
      <c r="G7403" s="66"/>
      <c r="H7403" s="66"/>
      <c r="I7403" s="66"/>
      <c r="J7403" s="66"/>
      <c r="K7403" s="66"/>
      <c r="L7403" s="66"/>
      <c r="M7403" s="66"/>
      <c r="N7403" s="1463" t="s">
        <v>3</v>
      </c>
      <c r="O7403" s="1464"/>
      <c r="P7403" s="1503">
        <f>Z7401</f>
        <v>6.6666666666666666E-2</v>
      </c>
      <c r="Q7403" s="1504"/>
      <c r="R7403" s="1"/>
      <c r="S7403" s="7" t="s">
        <v>189</v>
      </c>
      <c r="T7403" s="1690">
        <v>6.25E-2</v>
      </c>
      <c r="U7403" s="1466"/>
      <c r="V7403" s="34">
        <f>V7404-V7402</f>
        <v>0.67013888888888884</v>
      </c>
      <c r="W7403" s="34">
        <f>W7404-W7402</f>
        <v>0.6597222222222221</v>
      </c>
      <c r="Z7403" s="82"/>
    </row>
    <row r="7404" spans="1:26" s="79" customFormat="1" ht="9.75" customHeight="1" thickBot="1" x14ac:dyDescent="0.2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34">
        <v>0.93055555555555547</v>
      </c>
      <c r="W7404" s="34">
        <v>0.91666666666666663</v>
      </c>
      <c r="Z7404" s="82"/>
    </row>
    <row r="7405" spans="1:26" s="79" customFormat="1" ht="24.95" customHeight="1" x14ac:dyDescent="0.15">
      <c r="A7405" s="1499" t="s">
        <v>190</v>
      </c>
      <c r="B7405" s="1494">
        <v>1</v>
      </c>
      <c r="C7405" s="1494"/>
      <c r="D7405" s="1494">
        <v>2</v>
      </c>
      <c r="E7405" s="1494"/>
      <c r="F7405" s="1494">
        <v>3</v>
      </c>
      <c r="G7405" s="1494"/>
      <c r="H7405" s="1494">
        <v>4</v>
      </c>
      <c r="I7405" s="1494"/>
      <c r="J7405" s="1494">
        <v>5</v>
      </c>
      <c r="K7405" s="1494"/>
      <c r="L7405" s="1494">
        <v>6</v>
      </c>
      <c r="M7405" s="1494"/>
      <c r="N7405" s="1494">
        <v>7</v>
      </c>
      <c r="O7405" s="1494"/>
      <c r="P7405" s="1494">
        <v>8</v>
      </c>
      <c r="Q7405" s="1494"/>
      <c r="R7405" s="1494">
        <v>9</v>
      </c>
      <c r="S7405" s="1494"/>
      <c r="T7405" s="1494">
        <v>10</v>
      </c>
      <c r="U7405" s="1514"/>
      <c r="V7405" s="34"/>
      <c r="W7405" s="34"/>
      <c r="Z7405" s="82"/>
    </row>
    <row r="7406" spans="1:26" s="79" customFormat="1" ht="24.95" customHeight="1" x14ac:dyDescent="0.15">
      <c r="A7406" s="1500"/>
      <c r="B7406" s="9" t="s">
        <v>199</v>
      </c>
      <c r="C7406" s="272" t="s">
        <v>204</v>
      </c>
      <c r="D7406" s="9" t="s">
        <v>199</v>
      </c>
      <c r="E7406" s="272" t="s">
        <v>204</v>
      </c>
      <c r="F7406" s="9" t="s">
        <v>199</v>
      </c>
      <c r="G7406" s="272" t="s">
        <v>204</v>
      </c>
      <c r="H7406" s="9" t="s">
        <v>199</v>
      </c>
      <c r="I7406" s="272" t="s">
        <v>204</v>
      </c>
      <c r="J7406" s="9" t="s">
        <v>199</v>
      </c>
      <c r="K7406" s="272" t="s">
        <v>204</v>
      </c>
      <c r="L7406" s="9" t="s">
        <v>199</v>
      </c>
      <c r="M7406" s="272" t="s">
        <v>204</v>
      </c>
      <c r="N7406" s="9"/>
      <c r="O7406" s="9"/>
      <c r="P7406" s="9"/>
      <c r="Q7406" s="9"/>
      <c r="R7406" s="9"/>
      <c r="S7406" s="9"/>
      <c r="T7406" s="9"/>
      <c r="U7406" s="116"/>
      <c r="V7406" s="534"/>
      <c r="W7406" s="534"/>
      <c r="Z7406" s="82"/>
    </row>
    <row r="7407" spans="1:26" s="79" customFormat="1" ht="24.95" customHeight="1" x14ac:dyDescent="0.15">
      <c r="A7407" s="27">
        <v>1</v>
      </c>
      <c r="B7407" s="739"/>
      <c r="C7407" s="368">
        <v>0.25694444444444448</v>
      </c>
      <c r="D7407" s="368">
        <v>0.34375</v>
      </c>
      <c r="E7407" s="368">
        <v>0.40972222222222227</v>
      </c>
      <c r="F7407" s="368">
        <v>0.50347222222222221</v>
      </c>
      <c r="G7407" s="368">
        <v>0.56944444444444442</v>
      </c>
      <c r="H7407" s="368">
        <v>0.66319444444444442</v>
      </c>
      <c r="I7407" s="368">
        <v>0.72916666666666663</v>
      </c>
      <c r="J7407" s="368">
        <v>0.8125</v>
      </c>
      <c r="K7407" s="368">
        <v>0.87152777777777779</v>
      </c>
      <c r="L7407" s="368">
        <v>0.93055555555555547</v>
      </c>
      <c r="M7407" s="368"/>
      <c r="N7407" s="368"/>
      <c r="O7407" s="368"/>
      <c r="P7407" s="368"/>
      <c r="Q7407" s="25"/>
      <c r="R7407" s="18"/>
      <c r="S7407" s="19"/>
      <c r="T7407" s="4"/>
      <c r="U7407" s="547"/>
      <c r="V7407" s="21">
        <f>COUNTA(B7407:U7439)</f>
        <v>20</v>
      </c>
      <c r="W7407" s="22">
        <f>V7407/2/2</f>
        <v>5</v>
      </c>
      <c r="Z7407" s="82"/>
    </row>
    <row r="7408" spans="1:26" s="79" customFormat="1" ht="24.95" customHeight="1" x14ac:dyDescent="0.15">
      <c r="A7408" s="8">
        <v>2</v>
      </c>
      <c r="B7408" s="3">
        <v>0.26041666666666669</v>
      </c>
      <c r="C7408" s="28">
        <v>0.32291666666666669</v>
      </c>
      <c r="D7408" s="28">
        <v>0.40972222222222227</v>
      </c>
      <c r="E7408" s="28">
        <v>0.47569444444444442</v>
      </c>
      <c r="F7408" s="28">
        <v>0.56944444444444442</v>
      </c>
      <c r="G7408" s="28">
        <v>0.63541666666666663</v>
      </c>
      <c r="H7408" s="28">
        <v>0.72916666666666663</v>
      </c>
      <c r="I7408" s="28">
        <v>0.79513888888888884</v>
      </c>
      <c r="J7408" s="28">
        <v>0.87152777777777779</v>
      </c>
      <c r="K7408" s="28">
        <v>0.91666666666666663</v>
      </c>
      <c r="L7408" s="88"/>
      <c r="M7408" s="368"/>
      <c r="N7408" s="368"/>
      <c r="O7408" s="368"/>
      <c r="P7408" s="368"/>
      <c r="Q7408" s="25"/>
      <c r="R7408" s="18"/>
      <c r="S7408" s="19"/>
      <c r="T7408" s="4"/>
      <c r="U7408" s="547"/>
      <c r="V7408" s="23">
        <f>COUNTA(B7407:B7439,D7407:D7439,F7407:F7439,H7407:H7439,J7407:J7439,L7407:L7439,N7407:N7439,P7407:P7439,R7407:R7439,T7407:T7439)</f>
        <v>10</v>
      </c>
      <c r="W7408" s="23">
        <f>COUNTA(C7407:C7439,E7407:E7439,G7407:G7439,I7407:I7439,K7407:K7439,M7407:M7439,O7407:O7439,Q7407:Q7439,S7407:S7439,U7407:U7439)</f>
        <v>10</v>
      </c>
      <c r="Z7408" s="82"/>
    </row>
    <row r="7409" spans="1:26" s="79" customFormat="1" ht="24.95" customHeight="1" x14ac:dyDescent="0.15">
      <c r="A7409" s="27">
        <v>3</v>
      </c>
      <c r="B7409" s="368"/>
      <c r="C7409" s="368"/>
      <c r="D7409" s="368"/>
      <c r="E7409" s="368"/>
      <c r="F7409" s="368"/>
      <c r="G7409" s="368"/>
      <c r="H7409" s="368"/>
      <c r="I7409" s="368"/>
      <c r="J7409" s="368"/>
      <c r="K7409" s="368"/>
      <c r="L7409" s="368"/>
      <c r="M7409" s="368"/>
      <c r="N7409" s="368"/>
      <c r="O7409" s="368"/>
      <c r="P7409" s="368"/>
      <c r="Q7409" s="25"/>
      <c r="R7409" s="18"/>
      <c r="S7409" s="19"/>
      <c r="T7409" s="4"/>
      <c r="U7409" s="118"/>
      <c r="V7409" s="534"/>
      <c r="W7409" s="534"/>
      <c r="Z7409" s="82"/>
    </row>
    <row r="7410" spans="1:26" s="79" customFormat="1" ht="24.95" customHeight="1" x14ac:dyDescent="0.15">
      <c r="A7410" s="8">
        <v>4</v>
      </c>
      <c r="B7410" s="368"/>
      <c r="C7410" s="368"/>
      <c r="D7410" s="368"/>
      <c r="E7410" s="368"/>
      <c r="F7410" s="368"/>
      <c r="G7410" s="368"/>
      <c r="H7410" s="368"/>
      <c r="I7410" s="368"/>
      <c r="J7410" s="368"/>
      <c r="K7410" s="368"/>
      <c r="L7410" s="368"/>
      <c r="M7410" s="368"/>
      <c r="N7410" s="368"/>
      <c r="O7410" s="368"/>
      <c r="P7410" s="368"/>
      <c r="Q7410" s="25"/>
      <c r="R7410" s="18"/>
      <c r="S7410" s="19"/>
      <c r="T7410" s="4"/>
      <c r="U7410" s="118"/>
      <c r="V7410" s="534"/>
      <c r="W7410" s="534"/>
      <c r="Z7410" s="2"/>
    </row>
    <row r="7411" spans="1:26" s="79" customFormat="1" ht="24.95" customHeight="1" x14ac:dyDescent="0.15">
      <c r="A7411" s="27">
        <v>5</v>
      </c>
      <c r="B7411" s="368"/>
      <c r="C7411" s="368"/>
      <c r="D7411" s="368"/>
      <c r="E7411" s="368"/>
      <c r="F7411" s="368"/>
      <c r="G7411" s="368"/>
      <c r="H7411" s="368"/>
      <c r="I7411" s="368"/>
      <c r="J7411" s="368"/>
      <c r="K7411" s="368"/>
      <c r="L7411" s="368"/>
      <c r="M7411" s="368"/>
      <c r="N7411" s="368"/>
      <c r="O7411" s="368"/>
      <c r="P7411" s="368"/>
      <c r="Q7411" s="25"/>
      <c r="R7411" s="18"/>
      <c r="S7411" s="19"/>
      <c r="T7411" s="4"/>
      <c r="U7411" s="118"/>
      <c r="V7411" s="534"/>
      <c r="W7411" s="534"/>
      <c r="Z7411" s="82"/>
    </row>
    <row r="7412" spans="1:26" s="79" customFormat="1" ht="24.95" customHeight="1" x14ac:dyDescent="0.15">
      <c r="A7412" s="8">
        <v>6</v>
      </c>
      <c r="B7412" s="368"/>
      <c r="C7412" s="368"/>
      <c r="D7412" s="368"/>
      <c r="E7412" s="368"/>
      <c r="F7412" s="368"/>
      <c r="G7412" s="368"/>
      <c r="H7412" s="368"/>
      <c r="I7412" s="368"/>
      <c r="J7412" s="368"/>
      <c r="K7412" s="368"/>
      <c r="L7412" s="368"/>
      <c r="M7412" s="368"/>
      <c r="N7412" s="368"/>
      <c r="O7412" s="368"/>
      <c r="P7412" s="368"/>
      <c r="Q7412" s="25"/>
      <c r="R7412" s="18"/>
      <c r="S7412" s="19"/>
      <c r="T7412" s="4"/>
      <c r="U7412" s="118"/>
      <c r="V7412" s="534"/>
      <c r="W7412" s="534"/>
      <c r="Z7412" s="82"/>
    </row>
    <row r="7413" spans="1:26" s="79" customFormat="1" ht="24.95" customHeight="1" x14ac:dyDescent="0.15">
      <c r="A7413" s="27">
        <v>7</v>
      </c>
      <c r="B7413" s="191"/>
      <c r="C7413" s="191"/>
      <c r="D7413" s="191"/>
      <c r="E7413" s="191"/>
      <c r="F7413" s="191"/>
      <c r="G7413" s="191"/>
      <c r="H7413" s="191"/>
      <c r="I7413" s="191"/>
      <c r="J7413" s="191"/>
      <c r="K7413" s="191"/>
      <c r="L7413" s="191"/>
      <c r="M7413" s="191"/>
      <c r="N7413" s="191"/>
      <c r="O7413" s="191"/>
      <c r="P7413" s="28"/>
      <c r="Q7413" s="28"/>
      <c r="R7413" s="18"/>
      <c r="S7413" s="19"/>
      <c r="T7413" s="4"/>
      <c r="U7413" s="118"/>
      <c r="V7413" s="534"/>
      <c r="W7413" s="534"/>
      <c r="Z7413" s="82"/>
    </row>
    <row r="7414" spans="1:26" s="79" customFormat="1" ht="24.95" customHeight="1" x14ac:dyDescent="0.15">
      <c r="A7414" s="8">
        <v>8</v>
      </c>
      <c r="B7414" s="52"/>
      <c r="C7414" s="28"/>
      <c r="D7414" s="28"/>
      <c r="E7414" s="28"/>
      <c r="F7414" s="28"/>
      <c r="G7414" s="28"/>
      <c r="H7414" s="28"/>
      <c r="I7414" s="28"/>
      <c r="J7414" s="28"/>
      <c r="K7414" s="28"/>
      <c r="L7414" s="28"/>
      <c r="M7414" s="28"/>
      <c r="N7414" s="28"/>
      <c r="O7414" s="28"/>
      <c r="P7414" s="28"/>
      <c r="Q7414" s="28"/>
      <c r="R7414" s="18"/>
      <c r="S7414" s="19"/>
      <c r="T7414" s="4"/>
      <c r="U7414" s="118"/>
      <c r="V7414" s="534"/>
      <c r="W7414" s="534"/>
      <c r="Z7414" s="82"/>
    </row>
    <row r="7415" spans="1:26" s="79" customFormat="1" ht="24.95" customHeight="1" x14ac:dyDescent="0.15">
      <c r="A7415" s="27">
        <v>9</v>
      </c>
      <c r="B7415" s="52"/>
      <c r="C7415" s="28"/>
      <c r="D7415" s="28"/>
      <c r="E7415" s="28"/>
      <c r="F7415" s="28"/>
      <c r="G7415" s="28"/>
      <c r="H7415" s="28"/>
      <c r="I7415" s="28"/>
      <c r="J7415" s="28"/>
      <c r="K7415" s="28"/>
      <c r="L7415" s="28"/>
      <c r="M7415" s="28"/>
      <c r="N7415" s="28"/>
      <c r="O7415" s="28"/>
      <c r="P7415" s="28"/>
      <c r="Q7415" s="28"/>
      <c r="R7415" s="18"/>
      <c r="S7415" s="19"/>
      <c r="T7415" s="4"/>
      <c r="U7415" s="118"/>
      <c r="V7415" s="534"/>
      <c r="W7415" s="534"/>
      <c r="Z7415" s="82"/>
    </row>
    <row r="7416" spans="1:26" s="79" customFormat="1" ht="24.95" customHeight="1" x14ac:dyDescent="0.15">
      <c r="A7416" s="8">
        <v>10</v>
      </c>
      <c r="B7416" s="28"/>
      <c r="C7416" s="28"/>
      <c r="D7416" s="28"/>
      <c r="E7416" s="28"/>
      <c r="F7416" s="28"/>
      <c r="G7416" s="28"/>
      <c r="H7416" s="28"/>
      <c r="I7416" s="28"/>
      <c r="J7416" s="28"/>
      <c r="K7416" s="28"/>
      <c r="L7416" s="28"/>
      <c r="M7416" s="28"/>
      <c r="N7416" s="28"/>
      <c r="O7416" s="28"/>
      <c r="P7416" s="28"/>
      <c r="Q7416" s="28"/>
      <c r="R7416" s="18"/>
      <c r="S7416" s="19"/>
      <c r="T7416" s="4"/>
      <c r="U7416" s="118"/>
      <c r="V7416" s="534"/>
      <c r="W7416" s="534"/>
      <c r="Z7416" s="82"/>
    </row>
    <row r="7417" spans="1:26" s="79" customFormat="1" ht="24.95" customHeight="1" x14ac:dyDescent="0.15">
      <c r="A7417" s="27">
        <v>11</v>
      </c>
      <c r="B7417" s="28"/>
      <c r="C7417" s="28"/>
      <c r="D7417" s="28"/>
      <c r="E7417" s="28"/>
      <c r="F7417" s="28"/>
      <c r="G7417" s="28"/>
      <c r="H7417" s="28"/>
      <c r="I7417" s="28"/>
      <c r="J7417" s="28"/>
      <c r="K7417" s="28"/>
      <c r="L7417" s="28"/>
      <c r="M7417" s="28"/>
      <c r="N7417" s="28"/>
      <c r="O7417" s="28"/>
      <c r="P7417" s="28"/>
      <c r="Q7417" s="28"/>
      <c r="R7417" s="18"/>
      <c r="S7417" s="19"/>
      <c r="T7417" s="4"/>
      <c r="U7417" s="118"/>
      <c r="V7417" s="534"/>
      <c r="W7417" s="534"/>
      <c r="Z7417" s="82"/>
    </row>
    <row r="7418" spans="1:26" s="79" customFormat="1" ht="24.95" customHeight="1" x14ac:dyDescent="0.15">
      <c r="A7418" s="8">
        <v>12</v>
      </c>
      <c r="B7418" s="28"/>
      <c r="C7418" s="28"/>
      <c r="D7418" s="28"/>
      <c r="E7418" s="28"/>
      <c r="F7418" s="28"/>
      <c r="G7418" s="28"/>
      <c r="H7418" s="28"/>
      <c r="I7418" s="28"/>
      <c r="J7418" s="28"/>
      <c r="K7418" s="28"/>
      <c r="L7418" s="28"/>
      <c r="M7418" s="28"/>
      <c r="N7418" s="28"/>
      <c r="O7418" s="28"/>
      <c r="P7418" s="28"/>
      <c r="Q7418" s="28"/>
      <c r="R7418" s="18"/>
      <c r="S7418" s="19"/>
      <c r="T7418" s="4"/>
      <c r="U7418" s="118"/>
      <c r="V7418" s="534"/>
      <c r="W7418" s="534"/>
      <c r="Z7418" s="82"/>
    </row>
    <row r="7419" spans="1:26" s="79" customFormat="1" ht="24.95" customHeight="1" x14ac:dyDescent="0.15">
      <c r="A7419" s="27">
        <v>13</v>
      </c>
      <c r="B7419" s="28"/>
      <c r="C7419" s="28"/>
      <c r="D7419" s="28"/>
      <c r="E7419" s="28"/>
      <c r="F7419" s="28"/>
      <c r="G7419" s="28"/>
      <c r="H7419" s="28"/>
      <c r="I7419" s="28"/>
      <c r="J7419" s="28"/>
      <c r="K7419" s="28"/>
      <c r="L7419" s="28"/>
      <c r="M7419" s="28"/>
      <c r="N7419" s="28"/>
      <c r="O7419" s="28"/>
      <c r="P7419" s="28"/>
      <c r="Q7419" s="28"/>
      <c r="R7419" s="18"/>
      <c r="S7419" s="19"/>
      <c r="T7419" s="4"/>
      <c r="U7419" s="118"/>
      <c r="V7419" s="534"/>
      <c r="W7419" s="534"/>
      <c r="Z7419" s="82"/>
    </row>
    <row r="7420" spans="1:26" s="79" customFormat="1" ht="24.95" customHeight="1" x14ac:dyDescent="0.15">
      <c r="A7420" s="8">
        <v>14</v>
      </c>
      <c r="B7420" s="28"/>
      <c r="C7420" s="28"/>
      <c r="D7420" s="28"/>
      <c r="E7420" s="28"/>
      <c r="F7420" s="28"/>
      <c r="G7420" s="28"/>
      <c r="H7420" s="28"/>
      <c r="I7420" s="28"/>
      <c r="J7420" s="28"/>
      <c r="K7420" s="28"/>
      <c r="L7420" s="28"/>
      <c r="M7420" s="28"/>
      <c r="N7420" s="28"/>
      <c r="O7420" s="28"/>
      <c r="P7420" s="28"/>
      <c r="Q7420" s="28"/>
      <c r="R7420" s="18"/>
      <c r="S7420" s="19"/>
      <c r="T7420" s="4"/>
      <c r="U7420" s="118"/>
      <c r="V7420" s="534"/>
      <c r="W7420" s="534"/>
      <c r="Z7420" s="82"/>
    </row>
    <row r="7421" spans="1:26" s="79" customFormat="1" ht="24.95" customHeight="1" x14ac:dyDescent="0.15">
      <c r="A7421" s="27">
        <v>15</v>
      </c>
      <c r="B7421" s="28"/>
      <c r="C7421" s="28"/>
      <c r="D7421" s="28"/>
      <c r="E7421" s="28"/>
      <c r="F7421" s="28"/>
      <c r="G7421" s="28"/>
      <c r="H7421" s="28"/>
      <c r="I7421" s="28"/>
      <c r="J7421" s="28"/>
      <c r="K7421" s="28"/>
      <c r="L7421" s="28"/>
      <c r="M7421" s="28"/>
      <c r="N7421" s="28"/>
      <c r="O7421" s="28"/>
      <c r="P7421" s="28"/>
      <c r="Q7421" s="28"/>
      <c r="R7421" s="18"/>
      <c r="S7421" s="19"/>
      <c r="T7421" s="4"/>
      <c r="U7421" s="118"/>
      <c r="V7421" s="534"/>
      <c r="W7421" s="534"/>
      <c r="Z7421" s="82"/>
    </row>
    <row r="7422" spans="1:26" s="79" customFormat="1" ht="24.95" customHeight="1" x14ac:dyDescent="0.15">
      <c r="A7422" s="8">
        <v>16</v>
      </c>
      <c r="B7422" s="28"/>
      <c r="C7422" s="28"/>
      <c r="D7422" s="28"/>
      <c r="E7422" s="28"/>
      <c r="F7422" s="28"/>
      <c r="G7422" s="28"/>
      <c r="H7422" s="28"/>
      <c r="I7422" s="28"/>
      <c r="J7422" s="28"/>
      <c r="K7422" s="28"/>
      <c r="L7422" s="28"/>
      <c r="M7422" s="28"/>
      <c r="N7422" s="28"/>
      <c r="O7422" s="28"/>
      <c r="P7422" s="28"/>
      <c r="Q7422" s="28"/>
      <c r="R7422" s="18"/>
      <c r="S7422" s="19"/>
      <c r="T7422" s="4"/>
      <c r="U7422" s="118"/>
      <c r="V7422" s="534"/>
      <c r="W7422" s="534"/>
      <c r="Z7422" s="82"/>
    </row>
    <row r="7423" spans="1:26" s="79" customFormat="1" ht="24.95" customHeight="1" x14ac:dyDescent="0.15">
      <c r="A7423" s="27">
        <v>17</v>
      </c>
      <c r="B7423" s="28"/>
      <c r="C7423" s="28"/>
      <c r="D7423" s="28"/>
      <c r="E7423" s="28"/>
      <c r="F7423" s="28"/>
      <c r="G7423" s="28"/>
      <c r="H7423" s="28"/>
      <c r="I7423" s="28"/>
      <c r="J7423" s="28"/>
      <c r="K7423" s="28"/>
      <c r="L7423" s="28"/>
      <c r="M7423" s="28"/>
      <c r="N7423" s="28"/>
      <c r="O7423" s="28"/>
      <c r="P7423" s="28"/>
      <c r="Q7423" s="28"/>
      <c r="R7423" s="18"/>
      <c r="S7423" s="19"/>
      <c r="T7423" s="4"/>
      <c r="U7423" s="118"/>
      <c r="V7423" s="534"/>
      <c r="W7423" s="534"/>
      <c r="Z7423" s="82"/>
    </row>
    <row r="7424" spans="1:26" s="79" customFormat="1" ht="23.1" customHeight="1" x14ac:dyDescent="0.15">
      <c r="A7424" s="8">
        <v>18</v>
      </c>
      <c r="B7424" s="28"/>
      <c r="C7424" s="28"/>
      <c r="D7424" s="28"/>
      <c r="E7424" s="28"/>
      <c r="F7424" s="28"/>
      <c r="G7424" s="28"/>
      <c r="H7424" s="28"/>
      <c r="I7424" s="28"/>
      <c r="J7424" s="28"/>
      <c r="K7424" s="28"/>
      <c r="L7424" s="28"/>
      <c r="M7424" s="28"/>
      <c r="N7424" s="28"/>
      <c r="O7424" s="28"/>
      <c r="P7424" s="28"/>
      <c r="Q7424" s="28"/>
      <c r="R7424" s="18"/>
      <c r="S7424" s="19"/>
      <c r="T7424" s="4"/>
      <c r="U7424" s="118"/>
      <c r="V7424" s="534"/>
      <c r="W7424" s="534"/>
      <c r="Z7424" s="82"/>
    </row>
    <row r="7425" spans="1:26" s="79" customFormat="1" ht="23.1" customHeight="1" x14ac:dyDescent="0.15">
      <c r="A7425" s="27">
        <v>19</v>
      </c>
      <c r="B7425" s="28"/>
      <c r="C7425" s="28"/>
      <c r="D7425" s="28"/>
      <c r="E7425" s="28"/>
      <c r="F7425" s="28"/>
      <c r="G7425" s="28"/>
      <c r="H7425" s="28"/>
      <c r="I7425" s="28"/>
      <c r="J7425" s="28"/>
      <c r="K7425" s="28"/>
      <c r="L7425" s="28"/>
      <c r="M7425" s="28"/>
      <c r="N7425" s="28"/>
      <c r="O7425" s="28"/>
      <c r="P7425" s="28"/>
      <c r="Q7425" s="28"/>
      <c r="R7425" s="10"/>
      <c r="S7425" s="19"/>
      <c r="T7425" s="4"/>
      <c r="U7425" s="118"/>
      <c r="V7425" s="534"/>
      <c r="W7425" s="534"/>
      <c r="Z7425" s="82"/>
    </row>
    <row r="7426" spans="1:26" s="79" customFormat="1" ht="23.1" customHeight="1" x14ac:dyDescent="0.15">
      <c r="A7426" s="8">
        <v>20</v>
      </c>
      <c r="B7426" s="28"/>
      <c r="C7426" s="28"/>
      <c r="D7426" s="28"/>
      <c r="E7426" s="28"/>
      <c r="F7426" s="28"/>
      <c r="G7426" s="28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9"/>
      <c r="S7426" s="4"/>
      <c r="T7426" s="4"/>
      <c r="U7426" s="118"/>
      <c r="V7426" s="534"/>
      <c r="W7426" s="534"/>
      <c r="Z7426" s="82"/>
    </row>
    <row r="7427" spans="1:26" s="79" customFormat="1" ht="23.1" customHeight="1" x14ac:dyDescent="0.15">
      <c r="A7427" s="27">
        <v>21</v>
      </c>
      <c r="B7427" s="14"/>
      <c r="C7427" s="14"/>
      <c r="D7427" s="14"/>
      <c r="E7427" s="14"/>
      <c r="F7427" s="14"/>
      <c r="G7427" s="1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118"/>
      <c r="V7427" s="534"/>
      <c r="W7427" s="534"/>
      <c r="Z7427" s="82"/>
    </row>
    <row r="7428" spans="1:26" s="79" customFormat="1" ht="23.1" customHeight="1" x14ac:dyDescent="0.15">
      <c r="A7428" s="8">
        <v>22</v>
      </c>
      <c r="B7428" s="14"/>
      <c r="C7428" s="14"/>
      <c r="D7428" s="14"/>
      <c r="E7428" s="14"/>
      <c r="F7428" s="14"/>
      <c r="G7428" s="1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  <c r="U7428" s="118"/>
      <c r="V7428" s="534"/>
      <c r="W7428" s="534"/>
      <c r="Z7428" s="82"/>
    </row>
    <row r="7429" spans="1:26" s="79" customFormat="1" ht="23.1" customHeight="1" x14ac:dyDescent="0.15">
      <c r="A7429" s="27">
        <v>23</v>
      </c>
      <c r="B7429" s="14"/>
      <c r="C7429" s="14"/>
      <c r="D7429" s="14"/>
      <c r="E7429" s="14"/>
      <c r="F7429" s="14"/>
      <c r="G7429" s="1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118"/>
      <c r="V7429" s="534"/>
      <c r="W7429" s="534"/>
      <c r="Z7429" s="82"/>
    </row>
    <row r="7430" spans="1:26" s="79" customFormat="1" ht="23.1" customHeight="1" x14ac:dyDescent="0.15">
      <c r="A7430" s="8">
        <v>24</v>
      </c>
      <c r="B7430" s="4"/>
      <c r="C7430" s="4"/>
      <c r="D7430" s="4"/>
      <c r="E7430" s="4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118"/>
      <c r="V7430" s="534"/>
      <c r="W7430" s="534"/>
      <c r="Z7430" s="82"/>
    </row>
    <row r="7431" spans="1:26" s="79" customFormat="1" ht="23.1" customHeight="1" x14ac:dyDescent="0.15">
      <c r="A7431" s="27">
        <v>25</v>
      </c>
      <c r="B7431" s="4"/>
      <c r="C7431" s="4"/>
      <c r="D7431" s="4"/>
      <c r="E7431" s="4"/>
      <c r="F7431" s="4"/>
      <c r="G7431" s="4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118"/>
      <c r="V7431" s="534"/>
      <c r="W7431" s="534"/>
      <c r="Z7431" s="82"/>
    </row>
    <row r="7432" spans="1:26" s="79" customFormat="1" ht="23.1" customHeight="1" x14ac:dyDescent="0.15">
      <c r="A7432" s="8">
        <v>26</v>
      </c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118"/>
      <c r="V7432" s="534"/>
      <c r="W7432" s="534"/>
      <c r="Z7432" s="82"/>
    </row>
    <row r="7433" spans="1:26" s="79" customFormat="1" ht="23.1" customHeight="1" x14ac:dyDescent="0.15">
      <c r="A7433" s="27">
        <v>27</v>
      </c>
      <c r="B7433" s="4"/>
      <c r="C7433" s="4"/>
      <c r="D7433" s="4"/>
      <c r="E7433" s="4"/>
      <c r="F7433" s="4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118"/>
      <c r="V7433" s="534"/>
      <c r="W7433" s="534"/>
      <c r="Z7433" s="82"/>
    </row>
    <row r="7434" spans="1:26" s="79" customFormat="1" ht="23.1" customHeight="1" x14ac:dyDescent="0.15">
      <c r="A7434" s="8">
        <v>28</v>
      </c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118"/>
      <c r="V7434" s="534"/>
      <c r="W7434" s="534"/>
      <c r="Z7434" s="82"/>
    </row>
    <row r="7435" spans="1:26" s="79" customFormat="1" ht="23.1" customHeight="1" x14ac:dyDescent="0.15">
      <c r="A7435" s="27">
        <v>29</v>
      </c>
      <c r="B7435" s="4"/>
      <c r="C7435" s="4"/>
      <c r="D7435" s="4"/>
      <c r="E7435" s="4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118"/>
      <c r="V7435" s="534"/>
      <c r="W7435" s="534"/>
      <c r="Z7435" s="82"/>
    </row>
    <row r="7436" spans="1:26" s="79" customFormat="1" ht="23.1" customHeight="1" x14ac:dyDescent="0.15">
      <c r="A7436" s="8">
        <v>30</v>
      </c>
      <c r="B7436" s="4"/>
      <c r="C7436" s="4"/>
      <c r="D7436" s="4"/>
      <c r="E7436" s="4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118"/>
      <c r="V7436" s="534"/>
      <c r="W7436" s="534"/>
      <c r="Z7436" s="82"/>
    </row>
    <row r="7437" spans="1:26" s="79" customFormat="1" ht="23.1" customHeight="1" x14ac:dyDescent="0.15">
      <c r="A7437" s="27">
        <v>31</v>
      </c>
      <c r="B7437" s="4"/>
      <c r="C7437" s="4"/>
      <c r="D7437" s="4"/>
      <c r="E7437" s="4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118"/>
      <c r="V7437" s="534"/>
      <c r="W7437" s="534"/>
      <c r="Z7437" s="82"/>
    </row>
    <row r="7438" spans="1:26" s="79" customFormat="1" ht="23.1" customHeight="1" x14ac:dyDescent="0.15">
      <c r="A7438" s="8">
        <v>32</v>
      </c>
      <c r="B7438" s="4"/>
      <c r="C7438" s="4"/>
      <c r="D7438" s="4"/>
      <c r="E7438" s="4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118"/>
      <c r="V7438" s="534"/>
      <c r="W7438" s="534"/>
      <c r="Z7438" s="82"/>
    </row>
    <row r="7439" spans="1:26" s="79" customFormat="1" ht="23.1" customHeight="1" thickBot="1" x14ac:dyDescent="0.2">
      <c r="A7439" s="11">
        <v>33</v>
      </c>
      <c r="B7439" s="12"/>
      <c r="C7439" s="12"/>
      <c r="D7439" s="12"/>
      <c r="E7439" s="12"/>
      <c r="F7439" s="12"/>
      <c r="G7439" s="12"/>
      <c r="H7439" s="12"/>
      <c r="I7439" s="12"/>
      <c r="J7439" s="12"/>
      <c r="K7439" s="12"/>
      <c r="L7439" s="12"/>
      <c r="M7439" s="12"/>
      <c r="N7439" s="12"/>
      <c r="O7439" s="12"/>
      <c r="P7439" s="12"/>
      <c r="Q7439" s="12"/>
      <c r="R7439" s="12"/>
      <c r="S7439" s="12"/>
      <c r="T7439" s="12"/>
      <c r="U7439" s="120"/>
      <c r="V7439" s="534"/>
      <c r="W7439" s="534"/>
      <c r="Z7439" s="82"/>
    </row>
    <row r="7440" spans="1:26" s="79" customFormat="1" ht="23.1" customHeight="1" thickBot="1" x14ac:dyDescent="0.2">
      <c r="A7440" s="1522" t="s">
        <v>192</v>
      </c>
      <c r="B7440" s="1523"/>
      <c r="C7440" s="1561" t="s">
        <v>205</v>
      </c>
      <c r="D7440" s="1562"/>
      <c r="E7440" s="1562"/>
      <c r="F7440" s="1563"/>
      <c r="G7440" s="13"/>
      <c r="H7440" s="13"/>
      <c r="I7440" s="13"/>
      <c r="J7440" s="13"/>
      <c r="K7440" s="13"/>
      <c r="L7440" s="13"/>
      <c r="M7440" s="13"/>
      <c r="N7440" s="13"/>
      <c r="O7440" s="13"/>
      <c r="P7440" s="13"/>
      <c r="Q7440" s="13"/>
      <c r="R7440" s="13"/>
      <c r="S7440" s="13"/>
      <c r="T7440" s="13"/>
      <c r="U7440" s="13"/>
      <c r="V7440" s="534"/>
      <c r="W7440" s="534"/>
      <c r="Z7440" s="82"/>
    </row>
    <row r="7441" spans="1:27" s="79" customFormat="1" ht="31.5" customHeight="1" thickBot="1" x14ac:dyDescent="0.2">
      <c r="A7441" s="1602" t="s">
        <v>306</v>
      </c>
      <c r="B7441" s="1603"/>
      <c r="C7441" s="1603"/>
      <c r="D7441" s="1603"/>
      <c r="E7441" s="1604"/>
      <c r="F7441" s="79" t="s">
        <v>1767</v>
      </c>
      <c r="H7441" s="1605" t="s">
        <v>6</v>
      </c>
      <c r="I7441" s="1606"/>
      <c r="J7441" s="1606"/>
      <c r="K7441" s="80" t="s">
        <v>293</v>
      </c>
      <c r="L7441" s="1596" t="s">
        <v>307</v>
      </c>
      <c r="M7441" s="1596"/>
      <c r="N7441" s="1597"/>
      <c r="P7441" s="81"/>
      <c r="Q7441" s="81"/>
      <c r="R7441" s="81"/>
      <c r="T7441" s="1615" t="s">
        <v>295</v>
      </c>
      <c r="U7441" s="1616"/>
      <c r="V7441" s="379">
        <f>V7443/V7448</f>
        <v>4.4212962962962954E-2</v>
      </c>
      <c r="W7441" s="379">
        <f>W7443/W7448</f>
        <v>4.6130952380952377E-2</v>
      </c>
      <c r="X7441" s="379">
        <f>AVERAGE(V7441,W7441)</f>
        <v>4.5171957671957669E-2</v>
      </c>
      <c r="Y7441" s="380" t="s">
        <v>296</v>
      </c>
      <c r="Z7441" s="381">
        <f>ROUND(X7441*1440,0)/1440</f>
        <v>4.5138888888888888E-2</v>
      </c>
    </row>
    <row r="7442" spans="1:27" s="79" customFormat="1" ht="12" customHeight="1" thickBot="1" x14ac:dyDescent="0.2">
      <c r="T7442" s="83"/>
      <c r="U7442" s="83"/>
      <c r="V7442" s="379">
        <f>B7448</f>
        <v>0.25</v>
      </c>
      <c r="W7442" s="379">
        <v>0.2638888888888889</v>
      </c>
      <c r="Z7442" s="82"/>
    </row>
    <row r="7443" spans="1:27" s="79" customFormat="1" ht="24.95" customHeight="1" thickBot="1" x14ac:dyDescent="0.2">
      <c r="A7443" s="1607" t="s">
        <v>297</v>
      </c>
      <c r="B7443" s="1608"/>
      <c r="C7443" s="1483" t="s">
        <v>308</v>
      </c>
      <c r="D7443" s="1483"/>
      <c r="E7443" s="1484"/>
      <c r="N7443" s="1463" t="s">
        <v>299</v>
      </c>
      <c r="O7443" s="1464"/>
      <c r="P7443" s="1503">
        <f>Z7441</f>
        <v>4.5138888888888888E-2</v>
      </c>
      <c r="Q7443" s="1504"/>
      <c r="S7443" s="84" t="s">
        <v>300</v>
      </c>
      <c r="T7443" s="1594">
        <v>5.5555555555555552E-2</v>
      </c>
      <c r="U7443" s="1595"/>
      <c r="V7443" s="379">
        <f>V7444-V7442</f>
        <v>0.66319444444444431</v>
      </c>
      <c r="W7443" s="379">
        <f>W7444-W7442</f>
        <v>0.64583333333333326</v>
      </c>
      <c r="Z7443" s="82"/>
    </row>
    <row r="7444" spans="1:27" s="79" customFormat="1" ht="9.75" customHeight="1" thickBot="1" x14ac:dyDescent="0.2">
      <c r="T7444" s="83"/>
      <c r="U7444" s="83"/>
      <c r="V7444" s="379">
        <f>L7447</f>
        <v>0.91319444444444431</v>
      </c>
      <c r="W7444" s="379">
        <f>K7448</f>
        <v>0.90972222222222221</v>
      </c>
      <c r="Z7444" s="82"/>
    </row>
    <row r="7445" spans="1:27" s="79" customFormat="1" ht="24.95" customHeight="1" x14ac:dyDescent="0.15">
      <c r="A7445" s="1619" t="s">
        <v>301</v>
      </c>
      <c r="B7445" s="1591">
        <v>1</v>
      </c>
      <c r="C7445" s="1591"/>
      <c r="D7445" s="1591">
        <v>2</v>
      </c>
      <c r="E7445" s="1591"/>
      <c r="F7445" s="1591">
        <v>3</v>
      </c>
      <c r="G7445" s="1591"/>
      <c r="H7445" s="1591">
        <v>4</v>
      </c>
      <c r="I7445" s="1591"/>
      <c r="J7445" s="1591">
        <v>5</v>
      </c>
      <c r="K7445" s="1591"/>
      <c r="L7445" s="1591">
        <v>6</v>
      </c>
      <c r="M7445" s="1591"/>
      <c r="N7445" s="1591">
        <v>7</v>
      </c>
      <c r="O7445" s="1591"/>
      <c r="P7445" s="1591">
        <v>8</v>
      </c>
      <c r="Q7445" s="1591"/>
      <c r="R7445" s="1591">
        <v>9</v>
      </c>
      <c r="S7445" s="1591"/>
      <c r="T7445" s="1592">
        <v>10</v>
      </c>
      <c r="U7445" s="1593"/>
      <c r="Z7445" s="82"/>
    </row>
    <row r="7446" spans="1:27" s="79" customFormat="1" ht="24.95" customHeight="1" x14ac:dyDescent="0.15">
      <c r="A7446" s="1620"/>
      <c r="B7446" s="100" t="s">
        <v>37</v>
      </c>
      <c r="C7446" s="100" t="s">
        <v>309</v>
      </c>
      <c r="D7446" s="100" t="s">
        <v>37</v>
      </c>
      <c r="E7446" s="100" t="s">
        <v>309</v>
      </c>
      <c r="F7446" s="100" t="s">
        <v>37</v>
      </c>
      <c r="G7446" s="100" t="s">
        <v>309</v>
      </c>
      <c r="H7446" s="100" t="s">
        <v>37</v>
      </c>
      <c r="I7446" s="100" t="s">
        <v>309</v>
      </c>
      <c r="J7446" s="100" t="s">
        <v>37</v>
      </c>
      <c r="K7446" s="100" t="s">
        <v>309</v>
      </c>
      <c r="L7446" s="100" t="s">
        <v>37</v>
      </c>
      <c r="M7446" s="100"/>
      <c r="N7446" s="100"/>
      <c r="O7446" s="100"/>
      <c r="P7446" s="87"/>
      <c r="Q7446" s="87"/>
      <c r="R7446" s="87"/>
      <c r="S7446" s="87"/>
      <c r="T7446" s="88"/>
      <c r="U7446" s="89"/>
      <c r="Z7446" s="82"/>
    </row>
    <row r="7447" spans="1:27" s="79" customFormat="1" ht="24.95" customHeight="1" x14ac:dyDescent="0.15">
      <c r="A7447" s="85">
        <v>1</v>
      </c>
      <c r="B7447" s="739"/>
      <c r="C7447" s="742" t="s">
        <v>38</v>
      </c>
      <c r="D7447" s="740">
        <v>0.34375</v>
      </c>
      <c r="E7447" s="740">
        <v>0.40277777777777773</v>
      </c>
      <c r="F7447" s="740">
        <v>0.48958333333333331</v>
      </c>
      <c r="G7447" s="740">
        <v>0.54861111111111105</v>
      </c>
      <c r="H7447" s="740">
        <v>0.63888888888888895</v>
      </c>
      <c r="I7447" s="740">
        <v>0.69791666666666663</v>
      </c>
      <c r="J7447" s="740">
        <v>0.78472222222222221</v>
      </c>
      <c r="K7447" s="740">
        <v>0.84375</v>
      </c>
      <c r="L7447" s="740">
        <v>0.91319444444444431</v>
      </c>
      <c r="M7447" s="740"/>
      <c r="N7447" s="39"/>
      <c r="O7447" s="234"/>
      <c r="P7447" s="90"/>
      <c r="Q7447" s="3"/>
      <c r="R7447" s="3"/>
      <c r="S7447" s="3"/>
      <c r="T7447" s="40"/>
      <c r="U7447" s="91"/>
      <c r="V7447" s="383">
        <f>COUNTA(B7447:U7479)</f>
        <v>29</v>
      </c>
      <c r="W7447" s="384">
        <f>V7447/3/2</f>
        <v>4.833333333333333</v>
      </c>
      <c r="Z7447" s="82"/>
    </row>
    <row r="7448" spans="1:27" s="79" customFormat="1" ht="24.95" customHeight="1" x14ac:dyDescent="0.15">
      <c r="A7448" s="85">
        <v>2</v>
      </c>
      <c r="B7448" s="3">
        <v>0.25</v>
      </c>
      <c r="C7448" s="40">
        <v>0.30208333333333331</v>
      </c>
      <c r="D7448" s="40">
        <v>0.3888888888888889</v>
      </c>
      <c r="E7448" s="40">
        <v>0.44791666666666669</v>
      </c>
      <c r="F7448" s="40">
        <v>0.53819444444444442</v>
      </c>
      <c r="G7448" s="40">
        <v>0.59722222222222221</v>
      </c>
      <c r="H7448" s="40">
        <v>0.69097222222222221</v>
      </c>
      <c r="I7448" s="40">
        <v>0.75</v>
      </c>
      <c r="J7448" s="40">
        <v>0.83333333333333337</v>
      </c>
      <c r="K7448" s="40">
        <v>0.90972222222222221</v>
      </c>
      <c r="L7448" s="740"/>
      <c r="M7448" s="87"/>
      <c r="N7448" s="39"/>
      <c r="O7448" s="234"/>
      <c r="P7448" s="90"/>
      <c r="Q7448" s="3"/>
      <c r="R7448" s="3"/>
      <c r="S7448" s="3"/>
      <c r="T7448" s="40"/>
      <c r="U7448" s="91"/>
      <c r="V7448" s="386">
        <f>COUNTA(B7447:B7479,D7447:D7479,F7447:F7479,H7447:H7479,J7447:J7479,L7447:L7479,N7447:N7479,P7447:P7479,R7447:R7479,T7447:T7479)</f>
        <v>15</v>
      </c>
      <c r="W7448" s="386">
        <f>COUNTA(C7447:C7479,E7447:E7479,G7447:G7479,I7447:I7479,K7447:K7479,M7447:M7479,O7447:O7479,Q7447:Q7479,S7447:S7479,U7447:U7479)</f>
        <v>14</v>
      </c>
      <c r="Y7448" s="1">
        <f>(V7448+W7448)/2</f>
        <v>14.5</v>
      </c>
      <c r="Z7448" s="82"/>
      <c r="AA7448" s="82" t="s">
        <v>673</v>
      </c>
    </row>
    <row r="7449" spans="1:27" s="79" customFormat="1" ht="24.95" customHeight="1" x14ac:dyDescent="0.15">
      <c r="A7449" s="85">
        <v>3</v>
      </c>
      <c r="B7449" s="739">
        <v>0.29166666666666669</v>
      </c>
      <c r="C7449" s="740">
        <v>0.35069444444444442</v>
      </c>
      <c r="D7449" s="740">
        <v>0.4375</v>
      </c>
      <c r="E7449" s="740">
        <v>0.49652777777777773</v>
      </c>
      <c r="F7449" s="740">
        <v>0.59027777777777779</v>
      </c>
      <c r="G7449" s="740">
        <v>0.64930555555555558</v>
      </c>
      <c r="H7449" s="740">
        <v>0.73263888888888884</v>
      </c>
      <c r="I7449" s="740">
        <v>0.79513888888888884</v>
      </c>
      <c r="J7449" s="740">
        <v>0.875</v>
      </c>
      <c r="K7449" s="740"/>
      <c r="L7449" s="740"/>
      <c r="M7449" s="740"/>
      <c r="N7449" s="39"/>
      <c r="O7449" s="234"/>
      <c r="P7449" s="90"/>
      <c r="Q7449" s="3"/>
      <c r="R7449" s="3"/>
      <c r="S7449" s="3"/>
      <c r="T7449" s="40"/>
      <c r="U7449" s="91"/>
      <c r="Y7449" s="1" t="s">
        <v>310</v>
      </c>
      <c r="Z7449" s="82"/>
    </row>
    <row r="7450" spans="1:27" s="79" customFormat="1" ht="24.95" customHeight="1" x14ac:dyDescent="0.15">
      <c r="A7450" s="85">
        <v>4</v>
      </c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40"/>
      <c r="U7450" s="91"/>
      <c r="Z7450" s="1"/>
    </row>
    <row r="7451" spans="1:27" s="79" customFormat="1" ht="24.95" customHeight="1" x14ac:dyDescent="0.15">
      <c r="A7451" s="85">
        <v>5</v>
      </c>
      <c r="B7451" s="100"/>
      <c r="C7451" s="52"/>
      <c r="D7451" s="52"/>
      <c r="E7451" s="52"/>
      <c r="F7451" s="52"/>
      <c r="G7451" s="52"/>
      <c r="H7451" s="52"/>
      <c r="I7451" s="52"/>
      <c r="J7451" s="52"/>
      <c r="K7451" s="52"/>
      <c r="L7451" s="52"/>
      <c r="M7451" s="52"/>
      <c r="N7451" s="52"/>
      <c r="O7451" s="235"/>
      <c r="P7451" s="3"/>
      <c r="Q7451" s="3"/>
      <c r="R7451" s="3"/>
      <c r="S7451" s="3"/>
      <c r="T7451" s="40"/>
      <c r="U7451" s="91"/>
      <c r="Z7451" s="82"/>
    </row>
    <row r="7452" spans="1:27" s="79" customFormat="1" ht="24.95" customHeight="1" x14ac:dyDescent="0.15">
      <c r="A7452" s="85">
        <v>6</v>
      </c>
      <c r="B7452" s="236"/>
      <c r="C7452" s="236"/>
      <c r="D7452" s="237"/>
      <c r="E7452" s="237"/>
      <c r="F7452" s="238"/>
      <c r="G7452" s="237"/>
      <c r="H7452" s="238"/>
      <c r="I7452" s="237"/>
      <c r="J7452" s="238"/>
      <c r="K7452" s="237"/>
      <c r="L7452" s="28"/>
      <c r="M7452" s="28"/>
      <c r="N7452" s="28"/>
      <c r="O7452" s="28"/>
      <c r="P7452" s="3"/>
      <c r="Q7452" s="3"/>
      <c r="R7452" s="3"/>
      <c r="S7452" s="3"/>
      <c r="T7452" s="40"/>
      <c r="U7452" s="91"/>
      <c r="Z7452" s="82"/>
    </row>
    <row r="7453" spans="1:27" s="79" customFormat="1" ht="24.95" customHeight="1" x14ac:dyDescent="0.15">
      <c r="A7453" s="85">
        <v>7</v>
      </c>
      <c r="B7453" s="236"/>
      <c r="C7453" s="236"/>
      <c r="D7453" s="238"/>
      <c r="E7453" s="238"/>
      <c r="F7453" s="238"/>
      <c r="G7453" s="238"/>
      <c r="H7453" s="238"/>
      <c r="I7453" s="238"/>
      <c r="J7453" s="238"/>
      <c r="K7453" s="238"/>
      <c r="L7453" s="239"/>
      <c r="M7453" s="239"/>
      <c r="N7453" s="239"/>
      <c r="O7453" s="88"/>
      <c r="P7453" s="3"/>
      <c r="Q7453" s="3"/>
      <c r="R7453" s="3"/>
      <c r="S7453" s="3"/>
      <c r="T7453" s="40"/>
      <c r="U7453" s="91"/>
      <c r="Z7453" s="82"/>
    </row>
    <row r="7454" spans="1:27" s="79" customFormat="1" ht="24.95" customHeight="1" x14ac:dyDescent="0.15">
      <c r="A7454" s="85">
        <v>8</v>
      </c>
      <c r="B7454" s="3"/>
      <c r="C7454" s="28"/>
      <c r="D7454" s="28"/>
      <c r="E7454" s="28"/>
      <c r="F7454" s="28"/>
      <c r="G7454" s="28"/>
      <c r="H7454" s="28"/>
      <c r="I7454" s="28"/>
      <c r="J7454" s="28"/>
      <c r="K7454" s="28"/>
      <c r="L7454" s="28"/>
      <c r="M7454" s="28"/>
      <c r="N7454" s="28"/>
      <c r="O7454" s="28"/>
      <c r="P7454" s="3"/>
      <c r="Q7454" s="3"/>
      <c r="R7454" s="3"/>
      <c r="S7454" s="3"/>
      <c r="T7454" s="40"/>
      <c r="U7454" s="91"/>
      <c r="Z7454" s="82"/>
    </row>
    <row r="7455" spans="1:27" s="79" customFormat="1" ht="24.95" customHeight="1" x14ac:dyDescent="0.15">
      <c r="A7455" s="85">
        <v>9</v>
      </c>
      <c r="B7455" s="3"/>
      <c r="C7455" s="239"/>
      <c r="D7455" s="239"/>
      <c r="E7455" s="239"/>
      <c r="F7455" s="239"/>
      <c r="G7455" s="28"/>
      <c r="H7455" s="28"/>
      <c r="I7455" s="28"/>
      <c r="J7455" s="239"/>
      <c r="K7455" s="239"/>
      <c r="L7455" s="28"/>
      <c r="M7455" s="28"/>
      <c r="N7455" s="239"/>
      <c r="O7455" s="239"/>
      <c r="P7455" s="3"/>
      <c r="Q7455" s="3"/>
      <c r="R7455" s="3"/>
      <c r="S7455" s="3"/>
      <c r="T7455" s="40"/>
      <c r="U7455" s="91"/>
      <c r="Z7455" s="82"/>
    </row>
    <row r="7456" spans="1:27" s="79" customFormat="1" ht="24.95" customHeight="1" x14ac:dyDescent="0.15">
      <c r="A7456" s="85">
        <v>10</v>
      </c>
      <c r="B7456" s="3"/>
      <c r="C7456" s="28"/>
      <c r="D7456" s="28"/>
      <c r="E7456" s="28"/>
      <c r="F7456" s="28"/>
      <c r="G7456" s="28"/>
      <c r="H7456" s="28"/>
      <c r="I7456" s="28"/>
      <c r="J7456" s="28"/>
      <c r="K7456" s="28"/>
      <c r="L7456" s="28"/>
      <c r="M7456" s="28"/>
      <c r="N7456" s="28"/>
      <c r="O7456" s="235"/>
      <c r="P7456" s="240"/>
      <c r="Q7456" s="3"/>
      <c r="R7456" s="3"/>
      <c r="S7456" s="3"/>
      <c r="T7456" s="40"/>
      <c r="U7456" s="91"/>
      <c r="Z7456" s="82"/>
    </row>
    <row r="7457" spans="1:26" s="79" customFormat="1" ht="24.95" customHeight="1" x14ac:dyDescent="0.15">
      <c r="A7457" s="85">
        <v>11</v>
      </c>
      <c r="B7457" s="3"/>
      <c r="C7457" s="28"/>
      <c r="D7457" s="28"/>
      <c r="E7457" s="28"/>
      <c r="F7457" s="28"/>
      <c r="G7457" s="28"/>
      <c r="H7457" s="28"/>
      <c r="I7457" s="28"/>
      <c r="J7457" s="28"/>
      <c r="K7457" s="28"/>
      <c r="L7457" s="28"/>
      <c r="M7457" s="28"/>
      <c r="N7457" s="28"/>
      <c r="O7457" s="28"/>
      <c r="P7457" s="3"/>
      <c r="Q7457" s="3"/>
      <c r="R7457" s="3"/>
      <c r="S7457" s="3"/>
      <c r="T7457" s="40"/>
      <c r="U7457" s="91"/>
      <c r="Z7457" s="82"/>
    </row>
    <row r="7458" spans="1:26" s="79" customFormat="1" ht="24.95" customHeight="1" x14ac:dyDescent="0.15">
      <c r="A7458" s="85">
        <v>12</v>
      </c>
      <c r="B7458" s="3"/>
      <c r="C7458" s="28"/>
      <c r="D7458" s="28"/>
      <c r="E7458" s="28"/>
      <c r="F7458" s="28"/>
      <c r="G7458" s="28"/>
      <c r="H7458" s="28"/>
      <c r="I7458" s="28"/>
      <c r="J7458" s="28"/>
      <c r="K7458" s="28"/>
      <c r="L7458" s="28"/>
      <c r="M7458" s="28"/>
      <c r="N7458" s="28"/>
      <c r="O7458" s="28"/>
      <c r="P7458" s="3"/>
      <c r="Q7458" s="3"/>
      <c r="R7458" s="3"/>
      <c r="S7458" s="3"/>
      <c r="T7458" s="40"/>
      <c r="U7458" s="91"/>
      <c r="Z7458" s="82"/>
    </row>
    <row r="7459" spans="1:26" s="79" customFormat="1" ht="24.95" customHeight="1" x14ac:dyDescent="0.15">
      <c r="A7459" s="85">
        <v>13</v>
      </c>
      <c r="B7459" s="3"/>
      <c r="C7459" s="28"/>
      <c r="D7459" s="28"/>
      <c r="E7459" s="28"/>
      <c r="F7459" s="28"/>
      <c r="G7459" s="28"/>
      <c r="H7459" s="28"/>
      <c r="I7459" s="28"/>
      <c r="J7459" s="28"/>
      <c r="K7459" s="28"/>
      <c r="L7459" s="28"/>
      <c r="M7459" s="28"/>
      <c r="N7459" s="28"/>
      <c r="O7459" s="28"/>
      <c r="P7459" s="3"/>
      <c r="Q7459" s="3"/>
      <c r="R7459" s="3"/>
      <c r="S7459" s="3"/>
      <c r="T7459" s="40"/>
      <c r="U7459" s="91"/>
      <c r="Z7459" s="82"/>
    </row>
    <row r="7460" spans="1:26" s="79" customFormat="1" ht="24.95" customHeight="1" x14ac:dyDescent="0.15">
      <c r="A7460" s="85">
        <v>14</v>
      </c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40"/>
      <c r="U7460" s="91"/>
      <c r="Z7460" s="82"/>
    </row>
    <row r="7461" spans="1:26" s="79" customFormat="1" ht="24.95" customHeight="1" x14ac:dyDescent="0.15">
      <c r="A7461" s="85">
        <v>15</v>
      </c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40"/>
      <c r="U7461" s="91"/>
      <c r="Z7461" s="82"/>
    </row>
    <row r="7462" spans="1:26" s="79" customFormat="1" ht="24.95" customHeight="1" x14ac:dyDescent="0.15">
      <c r="A7462" s="85">
        <v>16</v>
      </c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40"/>
      <c r="U7462" s="91"/>
      <c r="Z7462" s="82"/>
    </row>
    <row r="7463" spans="1:26" s="79" customFormat="1" ht="24.95" customHeight="1" x14ac:dyDescent="0.15">
      <c r="A7463" s="85">
        <v>17</v>
      </c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40"/>
      <c r="U7463" s="91"/>
      <c r="Z7463" s="82"/>
    </row>
    <row r="7464" spans="1:26" s="79" customFormat="1" ht="24.95" customHeight="1" x14ac:dyDescent="0.15">
      <c r="A7464" s="85">
        <v>18</v>
      </c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40"/>
      <c r="U7464" s="91"/>
      <c r="Z7464" s="82"/>
    </row>
    <row r="7465" spans="1:26" s="79" customFormat="1" ht="23.1" customHeight="1" x14ac:dyDescent="0.15">
      <c r="A7465" s="85">
        <v>19</v>
      </c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40"/>
      <c r="U7465" s="91"/>
      <c r="Z7465" s="82"/>
    </row>
    <row r="7466" spans="1:26" s="79" customFormat="1" ht="23.1" customHeight="1" x14ac:dyDescent="0.15">
      <c r="A7466" s="85">
        <v>20</v>
      </c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40"/>
      <c r="U7466" s="91"/>
      <c r="Z7466" s="82"/>
    </row>
    <row r="7467" spans="1:26" s="79" customFormat="1" ht="23.1" customHeight="1" x14ac:dyDescent="0.15">
      <c r="A7467" s="85">
        <v>21</v>
      </c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40"/>
      <c r="U7467" s="91"/>
      <c r="Z7467" s="82"/>
    </row>
    <row r="7468" spans="1:26" s="79" customFormat="1" ht="23.1" customHeight="1" x14ac:dyDescent="0.15">
      <c r="A7468" s="85">
        <v>22</v>
      </c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40"/>
      <c r="U7468" s="91"/>
      <c r="Z7468" s="82"/>
    </row>
    <row r="7469" spans="1:26" s="79" customFormat="1" ht="23.1" customHeight="1" x14ac:dyDescent="0.15">
      <c r="A7469" s="85">
        <v>23</v>
      </c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40"/>
      <c r="U7469" s="91"/>
      <c r="Z7469" s="82"/>
    </row>
    <row r="7470" spans="1:26" s="79" customFormat="1" ht="23.1" customHeight="1" x14ac:dyDescent="0.15">
      <c r="A7470" s="85">
        <v>24</v>
      </c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40"/>
      <c r="U7470" s="91"/>
      <c r="Z7470" s="82"/>
    </row>
    <row r="7471" spans="1:26" s="79" customFormat="1" ht="23.1" customHeight="1" x14ac:dyDescent="0.15">
      <c r="A7471" s="85">
        <v>25</v>
      </c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40"/>
      <c r="U7471" s="91"/>
      <c r="Z7471" s="82"/>
    </row>
    <row r="7472" spans="1:26" s="79" customFormat="1" ht="23.1" customHeight="1" x14ac:dyDescent="0.15">
      <c r="A7472" s="85">
        <v>26</v>
      </c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40"/>
      <c r="U7472" s="91"/>
      <c r="Z7472" s="82"/>
    </row>
    <row r="7473" spans="1:27" s="79" customFormat="1" ht="23.1" customHeight="1" x14ac:dyDescent="0.15">
      <c r="A7473" s="85">
        <v>27</v>
      </c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40"/>
      <c r="U7473" s="91"/>
      <c r="Z7473" s="82"/>
    </row>
    <row r="7474" spans="1:27" s="79" customFormat="1" ht="23.1" customHeight="1" x14ac:dyDescent="0.15">
      <c r="A7474" s="85">
        <v>28</v>
      </c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40"/>
      <c r="U7474" s="91"/>
      <c r="Z7474" s="82"/>
    </row>
    <row r="7475" spans="1:27" s="79" customFormat="1" ht="23.1" customHeight="1" x14ac:dyDescent="0.15">
      <c r="A7475" s="85">
        <v>29</v>
      </c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40"/>
      <c r="U7475" s="91"/>
      <c r="Z7475" s="82"/>
    </row>
    <row r="7476" spans="1:27" s="79" customFormat="1" ht="23.1" customHeight="1" x14ac:dyDescent="0.15">
      <c r="A7476" s="85">
        <v>30</v>
      </c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40"/>
      <c r="U7476" s="91"/>
      <c r="Z7476" s="82"/>
    </row>
    <row r="7477" spans="1:27" s="79" customFormat="1" ht="23.1" customHeight="1" x14ac:dyDescent="0.15">
      <c r="A7477" s="85">
        <v>31</v>
      </c>
      <c r="B7477" s="93"/>
      <c r="C7477" s="93"/>
      <c r="D7477" s="93"/>
      <c r="E7477" s="93"/>
      <c r="F7477" s="93"/>
      <c r="G7477" s="93"/>
      <c r="H7477" s="93"/>
      <c r="I7477" s="93"/>
      <c r="J7477" s="93"/>
      <c r="K7477" s="93"/>
      <c r="L7477" s="93"/>
      <c r="M7477" s="93"/>
      <c r="N7477" s="93"/>
      <c r="O7477" s="93"/>
      <c r="P7477" s="93"/>
      <c r="Q7477" s="93"/>
      <c r="R7477" s="93"/>
      <c r="S7477" s="93"/>
      <c r="T7477" s="94"/>
      <c r="U7477" s="95"/>
      <c r="Z7477" s="82"/>
    </row>
    <row r="7478" spans="1:27" s="79" customFormat="1" ht="23.1" customHeight="1" x14ac:dyDescent="0.15">
      <c r="A7478" s="44">
        <v>32</v>
      </c>
      <c r="B7478" s="93"/>
      <c r="C7478" s="93"/>
      <c r="D7478" s="93"/>
      <c r="E7478" s="93"/>
      <c r="F7478" s="93"/>
      <c r="G7478" s="93"/>
      <c r="H7478" s="93"/>
      <c r="I7478" s="93"/>
      <c r="J7478" s="93"/>
      <c r="K7478" s="93"/>
      <c r="L7478" s="93"/>
      <c r="M7478" s="93"/>
      <c r="N7478" s="93"/>
      <c r="O7478" s="93"/>
      <c r="P7478" s="93"/>
      <c r="Q7478" s="93"/>
      <c r="R7478" s="93"/>
      <c r="S7478" s="93"/>
      <c r="T7478" s="94"/>
      <c r="U7478" s="95"/>
      <c r="Z7478" s="82"/>
    </row>
    <row r="7479" spans="1:27" s="79" customFormat="1" ht="23.1" customHeight="1" thickBot="1" x14ac:dyDescent="0.2">
      <c r="A7479" s="48">
        <v>33</v>
      </c>
      <c r="B7479" s="96"/>
      <c r="C7479" s="96"/>
      <c r="D7479" s="96"/>
      <c r="E7479" s="96"/>
      <c r="F7479" s="96"/>
      <c r="G7479" s="96"/>
      <c r="H7479" s="96"/>
      <c r="I7479" s="96"/>
      <c r="J7479" s="96"/>
      <c r="K7479" s="96"/>
      <c r="L7479" s="96"/>
      <c r="M7479" s="96"/>
      <c r="N7479" s="96"/>
      <c r="O7479" s="96"/>
      <c r="P7479" s="96"/>
      <c r="Q7479" s="96"/>
      <c r="R7479" s="96"/>
      <c r="S7479" s="96"/>
      <c r="T7479" s="97"/>
      <c r="U7479" s="98"/>
      <c r="Z7479" s="82"/>
    </row>
    <row r="7480" spans="1:27" s="79" customFormat="1" ht="23.1" customHeight="1" thickBot="1" x14ac:dyDescent="0.2">
      <c r="A7480" s="1625" t="s">
        <v>304</v>
      </c>
      <c r="B7480" s="1626"/>
      <c r="C7480" s="1448" t="s">
        <v>311</v>
      </c>
      <c r="D7480" s="1448"/>
      <c r="E7480" s="1448"/>
      <c r="F7480" s="1449"/>
      <c r="G7480" s="82"/>
      <c r="H7480" s="82"/>
      <c r="I7480" s="82"/>
      <c r="J7480" s="82"/>
      <c r="K7480" s="82"/>
      <c r="L7480" s="82"/>
      <c r="M7480" s="82"/>
      <c r="N7480" s="82"/>
      <c r="O7480" s="82"/>
      <c r="P7480" s="82"/>
      <c r="Q7480" s="82"/>
      <c r="R7480" s="82"/>
      <c r="S7480" s="82"/>
      <c r="T7480" s="99"/>
      <c r="U7480" s="99"/>
      <c r="Z7480" s="82"/>
    </row>
    <row r="7481" spans="1:27" s="79" customFormat="1" ht="31.5" customHeight="1" thickBot="1" x14ac:dyDescent="0.2">
      <c r="A7481" s="1602" t="s">
        <v>508</v>
      </c>
      <c r="B7481" s="1603"/>
      <c r="C7481" s="1603"/>
      <c r="D7481" s="1603"/>
      <c r="E7481" s="1604"/>
      <c r="F7481" s="79" t="s">
        <v>1767</v>
      </c>
      <c r="H7481" s="1605" t="s">
        <v>505</v>
      </c>
      <c r="I7481" s="1606"/>
      <c r="J7481" s="1606"/>
      <c r="K7481" s="80" t="s">
        <v>497</v>
      </c>
      <c r="L7481" s="1596" t="s">
        <v>509</v>
      </c>
      <c r="M7481" s="1596"/>
      <c r="N7481" s="1597"/>
      <c r="P7481" s="81"/>
      <c r="Q7481" s="81"/>
      <c r="R7481" s="81"/>
      <c r="T7481" s="1648" t="s">
        <v>510</v>
      </c>
      <c r="U7481" s="1649"/>
      <c r="V7481" s="379">
        <f>V7483/V7488</f>
        <v>4.7123015873015865E-2</v>
      </c>
      <c r="W7481" s="379">
        <f>W7483/W7488</f>
        <v>4.7123015873015865E-2</v>
      </c>
      <c r="X7481" s="379">
        <f>AVERAGE(V7481,W7481)</f>
        <v>4.7123015873015865E-2</v>
      </c>
      <c r="Y7481" s="380" t="s">
        <v>498</v>
      </c>
      <c r="Z7481" s="381">
        <f>ROUND(X7481*1440,0)/1440</f>
        <v>4.7222222222222221E-2</v>
      </c>
    </row>
    <row r="7482" spans="1:27" s="79" customFormat="1" ht="11.25" customHeight="1" thickBot="1" x14ac:dyDescent="0.2">
      <c r="V7482" s="379">
        <f>B7488</f>
        <v>0.27083333333333331</v>
      </c>
      <c r="W7482" s="379">
        <f>C7487</f>
        <v>0.27083333333333331</v>
      </c>
      <c r="Z7482" s="82"/>
    </row>
    <row r="7483" spans="1:27" s="79" customFormat="1" ht="24.95" customHeight="1" thickBot="1" x14ac:dyDescent="0.2">
      <c r="A7483" s="1607" t="s">
        <v>499</v>
      </c>
      <c r="B7483" s="1608"/>
      <c r="C7483" s="1483" t="s">
        <v>511</v>
      </c>
      <c r="D7483" s="1483"/>
      <c r="E7483" s="1484"/>
      <c r="G7483" s="241"/>
      <c r="H7483" s="1806" t="s">
        <v>512</v>
      </c>
      <c r="I7483" s="1806"/>
      <c r="J7483" s="1806"/>
      <c r="O7483" s="84" t="s">
        <v>513</v>
      </c>
      <c r="P7483" s="1617">
        <v>68</v>
      </c>
      <c r="Q7483" s="1618"/>
      <c r="S7483" s="84" t="s">
        <v>506</v>
      </c>
      <c r="T7483" s="1727">
        <v>4.1666666666666664E-2</v>
      </c>
      <c r="U7483" s="1519"/>
      <c r="V7483" s="379">
        <f>V7484-V7482</f>
        <v>0.6597222222222221</v>
      </c>
      <c r="W7483" s="379">
        <f>W7484-W7482</f>
        <v>0.6597222222222221</v>
      </c>
      <c r="Z7483" s="82"/>
    </row>
    <row r="7484" spans="1:27" s="79" customFormat="1" ht="11.25" customHeight="1" thickBot="1" x14ac:dyDescent="0.2">
      <c r="V7484" s="379">
        <f>P7487</f>
        <v>0.93055555555555547</v>
      </c>
      <c r="W7484" s="379">
        <f>O7488</f>
        <v>0.93055555555555547</v>
      </c>
      <c r="Z7484" s="82"/>
    </row>
    <row r="7485" spans="1:27" s="79" customFormat="1" ht="24.95" customHeight="1" x14ac:dyDescent="0.15">
      <c r="A7485" s="1507" t="s">
        <v>501</v>
      </c>
      <c r="B7485" s="1509">
        <v>1</v>
      </c>
      <c r="C7485" s="1510"/>
      <c r="D7485" s="1509">
        <v>2</v>
      </c>
      <c r="E7485" s="1510"/>
      <c r="F7485" s="1509">
        <v>3</v>
      </c>
      <c r="G7485" s="1510"/>
      <c r="H7485" s="1509">
        <v>4</v>
      </c>
      <c r="I7485" s="1510"/>
      <c r="J7485" s="1509">
        <v>5</v>
      </c>
      <c r="K7485" s="1510"/>
      <c r="L7485" s="1509">
        <v>6</v>
      </c>
      <c r="M7485" s="1510"/>
      <c r="N7485" s="1509">
        <v>7</v>
      </c>
      <c r="O7485" s="1510"/>
      <c r="P7485" s="1509">
        <v>8</v>
      </c>
      <c r="Q7485" s="1510"/>
      <c r="R7485" s="1509">
        <v>9</v>
      </c>
      <c r="S7485" s="1510"/>
      <c r="T7485" s="1509">
        <v>10</v>
      </c>
      <c r="U7485" s="1871"/>
      <c r="Z7485" s="82"/>
    </row>
    <row r="7486" spans="1:27" s="79" customFormat="1" ht="24.95" customHeight="1" x14ac:dyDescent="0.15">
      <c r="A7486" s="1508"/>
      <c r="B7486" s="782" t="s">
        <v>514</v>
      </c>
      <c r="C7486" s="782" t="s">
        <v>509</v>
      </c>
      <c r="D7486" s="782" t="s">
        <v>514</v>
      </c>
      <c r="E7486" s="782" t="s">
        <v>509</v>
      </c>
      <c r="F7486" s="782" t="s">
        <v>514</v>
      </c>
      <c r="G7486" s="782" t="s">
        <v>509</v>
      </c>
      <c r="H7486" s="782" t="s">
        <v>514</v>
      </c>
      <c r="I7486" s="782" t="s">
        <v>509</v>
      </c>
      <c r="J7486" s="782" t="s">
        <v>514</v>
      </c>
      <c r="K7486" s="782" t="s">
        <v>509</v>
      </c>
      <c r="L7486" s="782" t="s">
        <v>514</v>
      </c>
      <c r="M7486" s="782" t="s">
        <v>509</v>
      </c>
      <c r="N7486" s="782" t="s">
        <v>514</v>
      </c>
      <c r="O7486" s="782" t="s">
        <v>509</v>
      </c>
      <c r="P7486" s="782" t="s">
        <v>514</v>
      </c>
      <c r="Q7486" s="782"/>
      <c r="R7486" s="87"/>
      <c r="S7486" s="87"/>
      <c r="T7486" s="87"/>
      <c r="U7486" s="242"/>
      <c r="Z7486" s="82"/>
    </row>
    <row r="7487" spans="1:27" s="79" customFormat="1" ht="24.95" customHeight="1" x14ac:dyDescent="0.15">
      <c r="A7487" s="783">
        <v>1</v>
      </c>
      <c r="B7487" s="40"/>
      <c r="C7487" s="71">
        <v>0.27083333333333331</v>
      </c>
      <c r="D7487" s="71">
        <v>0.31944444444444448</v>
      </c>
      <c r="E7487" s="40">
        <v>0.3576388888888889</v>
      </c>
      <c r="F7487" s="40">
        <v>0.40972222222222227</v>
      </c>
      <c r="G7487" s="40">
        <v>0.4513888888888889</v>
      </c>
      <c r="H7487" s="40">
        <v>0.52083333333333337</v>
      </c>
      <c r="I7487" s="40">
        <v>0.55555555555555558</v>
      </c>
      <c r="J7487" s="71">
        <v>0.63888888888888895</v>
      </c>
      <c r="K7487" s="71">
        <v>0.67708333333333337</v>
      </c>
      <c r="L7487" s="71">
        <v>0.74305555555555547</v>
      </c>
      <c r="M7487" s="71">
        <v>0.78472222222222221</v>
      </c>
      <c r="N7487" s="40">
        <v>0.84027777777777779</v>
      </c>
      <c r="O7487" s="40">
        <v>0.88194444444444453</v>
      </c>
      <c r="P7487" s="43">
        <v>0.93055555555555547</v>
      </c>
      <c r="Q7487" s="40"/>
      <c r="R7487" s="3"/>
      <c r="S7487" s="3"/>
      <c r="T7487" s="3"/>
      <c r="U7487" s="243"/>
      <c r="V7487" s="383">
        <f>COUNTA(B7487:U7519)</f>
        <v>28</v>
      </c>
      <c r="W7487" s="384">
        <f>V7487/2/2</f>
        <v>7</v>
      </c>
      <c r="Z7487" s="42"/>
      <c r="AA7487" s="79" t="s">
        <v>515</v>
      </c>
    </row>
    <row r="7488" spans="1:27" s="79" customFormat="1" ht="24.95" customHeight="1" x14ac:dyDescent="0.15">
      <c r="A7488" s="783">
        <v>2</v>
      </c>
      <c r="B7488" s="3">
        <v>0.27083333333333331</v>
      </c>
      <c r="C7488" s="71">
        <v>0.30555555555555552</v>
      </c>
      <c r="D7488" s="71">
        <v>0.3611111111111111</v>
      </c>
      <c r="E7488" s="71">
        <v>0.40277777777777773</v>
      </c>
      <c r="F7488" s="71">
        <v>0.46527777777777773</v>
      </c>
      <c r="G7488" s="40">
        <v>0.50694444444444442</v>
      </c>
      <c r="H7488" s="71">
        <v>0.58333333333333337</v>
      </c>
      <c r="I7488" s="71">
        <v>0.625</v>
      </c>
      <c r="J7488" s="40">
        <v>0.69791666666666663</v>
      </c>
      <c r="K7488" s="40">
        <v>0.73958333333333337</v>
      </c>
      <c r="L7488" s="43">
        <v>0.79861111111111116</v>
      </c>
      <c r="M7488" s="747">
        <v>0.83680555555555547</v>
      </c>
      <c r="N7488" s="43">
        <v>0.89236111111111116</v>
      </c>
      <c r="O7488" s="738">
        <v>0.93055555555555547</v>
      </c>
      <c r="P7488" s="3"/>
      <c r="Q7488" s="3"/>
      <c r="R7488" s="3"/>
      <c r="S7488" s="3"/>
      <c r="T7488" s="3"/>
      <c r="U7488" s="243"/>
      <c r="V7488" s="386">
        <f>COUNTA(B7487:B7519,D7487:D7519,F7487:F7519,H7487:H7519,J7487:J7519,L7487:L7519,N7487:N7519,P7487:P7519,R7487:R7519,T7487:T7519)</f>
        <v>14</v>
      </c>
      <c r="W7488" s="386">
        <f>COUNTA(C7487:C7519,E7487:E7519,G7487:G7519,I7487:I7519,K7487:K7519,M7487:M7519,O7487:O7519,Q7487:Q7519,S7487:S7519,U7487:U7519)</f>
        <v>14</v>
      </c>
      <c r="Y7488" s="1">
        <f>(V7488+W7488)/2</f>
        <v>14</v>
      </c>
      <c r="Z7488" s="82"/>
      <c r="AA7488" s="82" t="s">
        <v>673</v>
      </c>
    </row>
    <row r="7489" spans="1:26" s="79" customFormat="1" ht="24.95" customHeight="1" x14ac:dyDescent="0.15">
      <c r="A7489" s="783">
        <v>3</v>
      </c>
      <c r="B7489" s="244"/>
      <c r="C7489" s="244"/>
      <c r="D7489" s="244"/>
      <c r="E7489" s="244"/>
      <c r="F7489" s="244"/>
      <c r="G7489" s="244"/>
      <c r="H7489" s="244"/>
      <c r="I7489" s="244"/>
      <c r="J7489" s="244"/>
      <c r="K7489" s="244"/>
      <c r="L7489" s="244"/>
      <c r="M7489" s="326"/>
      <c r="N7489" s="244"/>
      <c r="O7489" s="244"/>
      <c r="P7489" s="3"/>
      <c r="Q7489" s="87"/>
      <c r="R7489" s="3"/>
      <c r="S7489" s="3"/>
      <c r="T7489" s="3"/>
      <c r="U7489" s="243"/>
      <c r="Y7489" s="1" t="s">
        <v>502</v>
      </c>
      <c r="Z7489" s="1"/>
    </row>
    <row r="7490" spans="1:26" s="79" customFormat="1" ht="24.95" customHeight="1" x14ac:dyDescent="0.15">
      <c r="A7490" s="783">
        <v>4</v>
      </c>
      <c r="B7490" s="3"/>
      <c r="C7490" s="245"/>
      <c r="D7490" s="245"/>
      <c r="E7490" s="245"/>
      <c r="F7490" s="245"/>
      <c r="G7490" s="245"/>
      <c r="H7490" s="3"/>
      <c r="I7490" s="3"/>
      <c r="J7490" s="245"/>
      <c r="K7490" s="246"/>
      <c r="L7490" s="3"/>
      <c r="M7490" s="3"/>
      <c r="N7490" s="245"/>
      <c r="O7490" s="246"/>
      <c r="P7490" s="3"/>
      <c r="Q7490" s="87"/>
      <c r="R7490" s="3"/>
      <c r="S7490" s="3"/>
      <c r="T7490" s="3"/>
      <c r="U7490" s="243"/>
      <c r="Z7490" s="82"/>
    </row>
    <row r="7491" spans="1:26" s="79" customFormat="1" ht="24.95" customHeight="1" x14ac:dyDescent="0.15">
      <c r="A7491" s="783">
        <v>5</v>
      </c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234"/>
      <c r="P7491" s="240"/>
      <c r="Q7491" s="234"/>
      <c r="R7491" s="3"/>
      <c r="S7491" s="3"/>
      <c r="T7491" s="3"/>
      <c r="U7491" s="243"/>
      <c r="Z7491" s="82"/>
    </row>
    <row r="7492" spans="1:26" s="79" customFormat="1" ht="24.95" customHeight="1" x14ac:dyDescent="0.15">
      <c r="A7492" s="783">
        <v>6</v>
      </c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243"/>
      <c r="Z7492" s="82"/>
    </row>
    <row r="7493" spans="1:26" s="79" customFormat="1" ht="24.95" customHeight="1" x14ac:dyDescent="0.15">
      <c r="A7493" s="783">
        <v>7</v>
      </c>
      <c r="B7493" s="3"/>
      <c r="C7493" s="87"/>
      <c r="D7493" s="87"/>
      <c r="E7493" s="3"/>
      <c r="F7493" s="3"/>
      <c r="G7493" s="87"/>
      <c r="H7493" s="87"/>
      <c r="I7493" s="3"/>
      <c r="J7493" s="3"/>
      <c r="K7493" s="3"/>
      <c r="L7493" s="3"/>
      <c r="M7493" s="3"/>
      <c r="N7493" s="87"/>
      <c r="O7493" s="87"/>
      <c r="P7493" s="3"/>
      <c r="Q7493" s="3"/>
      <c r="R7493" s="3"/>
      <c r="S7493" s="3"/>
      <c r="T7493" s="3"/>
      <c r="U7493" s="243"/>
      <c r="Z7493" s="82"/>
    </row>
    <row r="7494" spans="1:26" s="79" customFormat="1" ht="24.95" customHeight="1" x14ac:dyDescent="0.15">
      <c r="A7494" s="783">
        <v>8</v>
      </c>
      <c r="B7494" s="3"/>
      <c r="C7494" s="246"/>
      <c r="D7494" s="246"/>
      <c r="E7494" s="246"/>
      <c r="F7494" s="246"/>
      <c r="G7494" s="246"/>
      <c r="H7494" s="246"/>
      <c r="I7494" s="246"/>
      <c r="J7494" s="246"/>
      <c r="K7494" s="246"/>
      <c r="L7494" s="246"/>
      <c r="M7494" s="246"/>
      <c r="N7494" s="246"/>
      <c r="O7494" s="246"/>
      <c r="P7494" s="246"/>
      <c r="Q7494" s="246"/>
      <c r="R7494" s="3"/>
      <c r="S7494" s="3"/>
      <c r="T7494" s="3"/>
      <c r="U7494" s="243"/>
      <c r="Z7494" s="82"/>
    </row>
    <row r="7495" spans="1:26" s="79" customFormat="1" ht="24.95" customHeight="1" x14ac:dyDescent="0.15">
      <c r="A7495" s="783">
        <v>9</v>
      </c>
      <c r="B7495" s="3"/>
      <c r="C7495" s="246"/>
      <c r="D7495" s="246"/>
      <c r="E7495" s="246"/>
      <c r="F7495" s="246"/>
      <c r="G7495" s="246"/>
      <c r="H7495" s="246"/>
      <c r="I7495" s="246"/>
      <c r="J7495" s="246"/>
      <c r="K7495" s="246"/>
      <c r="L7495" s="246"/>
      <c r="M7495" s="246"/>
      <c r="N7495" s="246"/>
      <c r="O7495" s="246"/>
      <c r="P7495" s="246"/>
      <c r="Q7495" s="246"/>
      <c r="R7495" s="3"/>
      <c r="S7495" s="3"/>
      <c r="T7495" s="3"/>
      <c r="U7495" s="243"/>
      <c r="Z7495" s="82"/>
    </row>
    <row r="7496" spans="1:26" s="79" customFormat="1" ht="24.95" customHeight="1" x14ac:dyDescent="0.15">
      <c r="A7496" s="783">
        <v>10</v>
      </c>
      <c r="B7496" s="3"/>
      <c r="C7496" s="246"/>
      <c r="D7496" s="246"/>
      <c r="E7496" s="246"/>
      <c r="F7496" s="246"/>
      <c r="G7496" s="246"/>
      <c r="H7496" s="246"/>
      <c r="I7496" s="246"/>
      <c r="J7496" s="246"/>
      <c r="K7496" s="246"/>
      <c r="L7496" s="246"/>
      <c r="M7496" s="246"/>
      <c r="N7496" s="246"/>
      <c r="O7496" s="246"/>
      <c r="P7496" s="246"/>
      <c r="Q7496" s="246"/>
      <c r="R7496" s="3"/>
      <c r="S7496" s="3"/>
      <c r="T7496" s="3"/>
      <c r="U7496" s="243"/>
      <c r="Z7496" s="82"/>
    </row>
    <row r="7497" spans="1:26" s="79" customFormat="1" ht="24.95" customHeight="1" x14ac:dyDescent="0.15">
      <c r="A7497" s="783">
        <v>11</v>
      </c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243"/>
      <c r="Z7497" s="82"/>
    </row>
    <row r="7498" spans="1:26" s="79" customFormat="1" ht="24.95" customHeight="1" x14ac:dyDescent="0.15">
      <c r="A7498" s="783">
        <v>12</v>
      </c>
      <c r="B7498" s="3"/>
      <c r="C7498" s="87"/>
      <c r="D7498" s="87"/>
      <c r="E7498" s="3"/>
      <c r="F7498" s="3"/>
      <c r="G7498" s="87"/>
      <c r="H7498" s="87"/>
      <c r="I7498" s="3"/>
      <c r="J7498" s="3"/>
      <c r="K7498" s="3"/>
      <c r="L7498" s="3"/>
      <c r="M7498" s="3"/>
      <c r="N7498" s="87"/>
      <c r="O7498" s="87"/>
      <c r="P7498" s="3"/>
      <c r="Q7498" s="3"/>
      <c r="R7498" s="3"/>
      <c r="S7498" s="3"/>
      <c r="T7498" s="3"/>
      <c r="U7498" s="243"/>
      <c r="Z7498" s="82"/>
    </row>
    <row r="7499" spans="1:26" s="79" customFormat="1" ht="24.95" customHeight="1" x14ac:dyDescent="0.15">
      <c r="A7499" s="783">
        <v>13</v>
      </c>
      <c r="B7499" s="3"/>
      <c r="C7499" s="87"/>
      <c r="D7499" s="87"/>
      <c r="E7499" s="3"/>
      <c r="F7499" s="3"/>
      <c r="G7499" s="87"/>
      <c r="H7499" s="87"/>
      <c r="I7499" s="3"/>
      <c r="J7499" s="3"/>
      <c r="K7499" s="3"/>
      <c r="L7499" s="3"/>
      <c r="M7499" s="3"/>
      <c r="N7499" s="87"/>
      <c r="O7499" s="87"/>
      <c r="P7499" s="3"/>
      <c r="Q7499" s="3"/>
      <c r="R7499" s="3"/>
      <c r="S7499" s="3"/>
      <c r="T7499" s="3"/>
      <c r="U7499" s="243"/>
      <c r="Z7499" s="82"/>
    </row>
    <row r="7500" spans="1:26" s="79" customFormat="1" ht="24.95" customHeight="1" x14ac:dyDescent="0.15">
      <c r="A7500" s="783">
        <v>14</v>
      </c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87"/>
      <c r="R7500" s="3"/>
      <c r="S7500" s="3"/>
      <c r="T7500" s="3"/>
      <c r="U7500" s="243"/>
      <c r="Z7500" s="82"/>
    </row>
    <row r="7501" spans="1:26" s="79" customFormat="1" ht="24.95" customHeight="1" x14ac:dyDescent="0.15">
      <c r="A7501" s="783">
        <v>15</v>
      </c>
      <c r="B7501" s="3"/>
      <c r="C7501" s="87"/>
      <c r="D7501" s="87"/>
      <c r="E7501" s="87"/>
      <c r="F7501" s="87"/>
      <c r="G7501" s="3"/>
      <c r="H7501" s="3"/>
      <c r="I7501" s="3"/>
      <c r="J7501" s="87"/>
      <c r="K7501" s="87"/>
      <c r="L7501" s="3"/>
      <c r="M7501" s="3"/>
      <c r="N7501" s="87"/>
      <c r="O7501" s="87"/>
      <c r="P7501" s="3"/>
      <c r="Q7501" s="87"/>
      <c r="R7501" s="3"/>
      <c r="S7501" s="3"/>
      <c r="T7501" s="3"/>
      <c r="U7501" s="243"/>
      <c r="Z7501" s="82"/>
    </row>
    <row r="7502" spans="1:26" s="79" customFormat="1" ht="24.95" customHeight="1" x14ac:dyDescent="0.15">
      <c r="A7502" s="783">
        <v>16</v>
      </c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234"/>
      <c r="P7502" s="240"/>
      <c r="Q7502" s="234"/>
      <c r="R7502" s="3"/>
      <c r="S7502" s="3"/>
      <c r="T7502" s="3"/>
      <c r="U7502" s="243"/>
      <c r="Z7502" s="82"/>
    </row>
    <row r="7503" spans="1:26" s="79" customFormat="1" ht="23.1" customHeight="1" x14ac:dyDescent="0.15">
      <c r="A7503" s="783">
        <v>17</v>
      </c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234"/>
      <c r="P7503" s="234"/>
      <c r="Q7503" s="234"/>
      <c r="R7503" s="3"/>
      <c r="S7503" s="3"/>
      <c r="T7503" s="3"/>
      <c r="U7503" s="243"/>
      <c r="Z7503" s="82"/>
    </row>
    <row r="7504" spans="1:26" s="79" customFormat="1" ht="23.1" customHeight="1" x14ac:dyDescent="0.15">
      <c r="A7504" s="783">
        <v>18</v>
      </c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243"/>
      <c r="Z7504" s="82"/>
    </row>
    <row r="7505" spans="1:26" s="79" customFormat="1" ht="23.1" customHeight="1" x14ac:dyDescent="0.15">
      <c r="A7505" s="783">
        <v>19</v>
      </c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243"/>
      <c r="Z7505" s="82"/>
    </row>
    <row r="7506" spans="1:26" s="79" customFormat="1" ht="23.1" customHeight="1" x14ac:dyDescent="0.15">
      <c r="A7506" s="783">
        <v>20</v>
      </c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243"/>
      <c r="Z7506" s="82"/>
    </row>
    <row r="7507" spans="1:26" s="79" customFormat="1" ht="23.1" customHeight="1" x14ac:dyDescent="0.15">
      <c r="A7507" s="783">
        <v>21</v>
      </c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243"/>
      <c r="Z7507" s="82"/>
    </row>
    <row r="7508" spans="1:26" s="79" customFormat="1" ht="23.1" customHeight="1" x14ac:dyDescent="0.15">
      <c r="A7508" s="783">
        <v>22</v>
      </c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243"/>
      <c r="Z7508" s="82"/>
    </row>
    <row r="7509" spans="1:26" s="79" customFormat="1" ht="23.1" customHeight="1" x14ac:dyDescent="0.15">
      <c r="A7509" s="783">
        <v>23</v>
      </c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243"/>
      <c r="Z7509" s="82"/>
    </row>
    <row r="7510" spans="1:26" s="79" customFormat="1" ht="23.1" customHeight="1" x14ac:dyDescent="0.15">
      <c r="A7510" s="783">
        <v>24</v>
      </c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243"/>
      <c r="Z7510" s="82"/>
    </row>
    <row r="7511" spans="1:26" s="79" customFormat="1" ht="23.1" customHeight="1" x14ac:dyDescent="0.15">
      <c r="A7511" s="783">
        <v>25</v>
      </c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243"/>
      <c r="Z7511" s="82"/>
    </row>
    <row r="7512" spans="1:26" s="79" customFormat="1" ht="23.1" customHeight="1" x14ac:dyDescent="0.15">
      <c r="A7512" s="783">
        <v>26</v>
      </c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243"/>
      <c r="Z7512" s="82"/>
    </row>
    <row r="7513" spans="1:26" s="79" customFormat="1" ht="23.1" customHeight="1" x14ac:dyDescent="0.15">
      <c r="A7513" s="783">
        <v>27</v>
      </c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243"/>
      <c r="Z7513" s="82"/>
    </row>
    <row r="7514" spans="1:26" s="79" customFormat="1" ht="23.1" customHeight="1" x14ac:dyDescent="0.15">
      <c r="A7514" s="783">
        <v>28</v>
      </c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243"/>
      <c r="Z7514" s="82"/>
    </row>
    <row r="7515" spans="1:26" s="79" customFormat="1" ht="23.1" customHeight="1" x14ac:dyDescent="0.15">
      <c r="A7515" s="783">
        <v>29</v>
      </c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243"/>
      <c r="Z7515" s="82"/>
    </row>
    <row r="7516" spans="1:26" s="79" customFormat="1" ht="23.1" customHeight="1" x14ac:dyDescent="0.15">
      <c r="A7516" s="783">
        <v>30</v>
      </c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243"/>
      <c r="Z7516" s="82"/>
    </row>
    <row r="7517" spans="1:26" s="79" customFormat="1" ht="23.1" customHeight="1" x14ac:dyDescent="0.15">
      <c r="A7517" s="783">
        <v>31</v>
      </c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243"/>
      <c r="Z7517" s="82"/>
    </row>
    <row r="7518" spans="1:26" s="79" customFormat="1" ht="23.1" customHeight="1" x14ac:dyDescent="0.15">
      <c r="A7518" s="783">
        <v>32</v>
      </c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243"/>
      <c r="Z7518" s="82"/>
    </row>
    <row r="7519" spans="1:26" s="79" customFormat="1" ht="23.1" customHeight="1" thickBot="1" x14ac:dyDescent="0.2">
      <c r="A7519" s="178">
        <v>33</v>
      </c>
      <c r="B7519" s="96"/>
      <c r="C7519" s="96"/>
      <c r="D7519" s="96"/>
      <c r="E7519" s="96"/>
      <c r="F7519" s="96"/>
      <c r="G7519" s="96"/>
      <c r="H7519" s="96"/>
      <c r="I7519" s="96"/>
      <c r="J7519" s="96"/>
      <c r="K7519" s="96"/>
      <c r="L7519" s="96"/>
      <c r="M7519" s="96"/>
      <c r="N7519" s="96"/>
      <c r="O7519" s="96"/>
      <c r="P7519" s="96"/>
      <c r="Q7519" s="96"/>
      <c r="R7519" s="96"/>
      <c r="S7519" s="96"/>
      <c r="T7519" s="96"/>
      <c r="U7519" s="247"/>
      <c r="Z7519" s="82"/>
    </row>
    <row r="7520" spans="1:26" s="79" customFormat="1" ht="23.1" customHeight="1" thickBot="1" x14ac:dyDescent="0.2">
      <c r="A7520" s="1625" t="s">
        <v>503</v>
      </c>
      <c r="B7520" s="1626"/>
      <c r="C7520" s="1564" t="s">
        <v>504</v>
      </c>
      <c r="D7520" s="1564"/>
      <c r="E7520" s="1564"/>
      <c r="F7520" s="1565"/>
      <c r="G7520" s="82"/>
      <c r="H7520" s="82"/>
      <c r="I7520" s="82"/>
      <c r="J7520" s="82"/>
      <c r="K7520" s="82"/>
      <c r="L7520" s="82"/>
      <c r="M7520" s="82"/>
      <c r="N7520" s="82"/>
      <c r="O7520" s="82"/>
      <c r="P7520" s="82"/>
      <c r="Q7520" s="82"/>
      <c r="R7520" s="82"/>
      <c r="S7520" s="82"/>
      <c r="T7520" s="82"/>
      <c r="U7520" s="82"/>
      <c r="Z7520" s="82"/>
    </row>
    <row r="7521" spans="1:32" ht="33" customHeight="1" thickBot="1" x14ac:dyDescent="0.2">
      <c r="A7521" s="1602" t="s">
        <v>743</v>
      </c>
      <c r="B7521" s="1603"/>
      <c r="C7521" s="1603"/>
      <c r="D7521" s="1603"/>
      <c r="E7521" s="1604"/>
      <c r="F7521" s="79" t="s">
        <v>1767</v>
      </c>
      <c r="G7521" s="79"/>
      <c r="H7521" s="1605" t="s">
        <v>744</v>
      </c>
      <c r="I7521" s="1606"/>
      <c r="J7521" s="1606"/>
      <c r="K7521" s="80" t="s">
        <v>745</v>
      </c>
      <c r="L7521" s="1596" t="s">
        <v>746</v>
      </c>
      <c r="M7521" s="1596"/>
      <c r="N7521" s="1597"/>
      <c r="O7521" s="79"/>
      <c r="P7521" s="81"/>
      <c r="Q7521" s="81"/>
      <c r="R7521" s="81"/>
      <c r="S7521" s="79"/>
      <c r="T7521" s="1804" t="s">
        <v>116</v>
      </c>
      <c r="U7521" s="1805"/>
      <c r="V7521" s="34">
        <f>V7523/(V7528-1)</f>
        <v>5.1816239316239306E-2</v>
      </c>
      <c r="W7521" s="34">
        <f>W7523/(W7528-1)</f>
        <v>5.1816239316239306E-2</v>
      </c>
      <c r="X7521" s="379">
        <f>AVERAGE(V7521,W7521)</f>
        <v>5.1816239316239306E-2</v>
      </c>
      <c r="Y7521" s="380" t="s">
        <v>136</v>
      </c>
      <c r="Z7521" s="381">
        <f>ROUND(X7521*1440,0)/1440</f>
        <v>5.2083333333333336E-2</v>
      </c>
      <c r="AA7521" s="79"/>
      <c r="AB7521" s="79"/>
      <c r="AC7521" s="79"/>
      <c r="AD7521" s="79"/>
      <c r="AE7521" s="79"/>
      <c r="AF7521" s="79"/>
    </row>
    <row r="7522" spans="1:32" ht="12.75" thickBot="1" x14ac:dyDescent="0.2">
      <c r="A7522" s="79"/>
      <c r="B7522" s="79"/>
      <c r="C7522" s="79"/>
      <c r="D7522" s="79"/>
      <c r="E7522" s="79"/>
      <c r="F7522" s="79"/>
      <c r="G7522" s="79"/>
      <c r="H7522" s="79"/>
      <c r="I7522" s="79"/>
      <c r="J7522" s="79"/>
      <c r="K7522" s="79"/>
      <c r="L7522" s="79"/>
      <c r="M7522" s="79"/>
      <c r="N7522" s="79"/>
      <c r="O7522" s="79"/>
      <c r="P7522" s="79"/>
      <c r="Q7522" s="79"/>
      <c r="R7522" s="79"/>
      <c r="S7522" s="79"/>
      <c r="T7522" s="79"/>
      <c r="U7522" s="79"/>
      <c r="V7522" s="379">
        <f>B7528</f>
        <v>0.25694444444444448</v>
      </c>
      <c r="W7522" s="379">
        <f>C7527</f>
        <v>0.25694444444444448</v>
      </c>
      <c r="X7522" s="79"/>
      <c r="Y7522" s="79"/>
      <c r="Z7522" s="82"/>
      <c r="AA7522" s="79"/>
      <c r="AB7522" s="79"/>
      <c r="AC7522" s="79"/>
      <c r="AD7522" s="79"/>
      <c r="AE7522" s="79"/>
      <c r="AF7522" s="79"/>
    </row>
    <row r="7523" spans="1:32" ht="23.45" customHeight="1" thickBot="1" x14ac:dyDescent="0.2">
      <c r="A7523" s="1607" t="s">
        <v>747</v>
      </c>
      <c r="B7523" s="1608"/>
      <c r="C7523" s="1483" t="s">
        <v>231</v>
      </c>
      <c r="D7523" s="1483"/>
      <c r="E7523" s="1484"/>
      <c r="F7523" s="79"/>
      <c r="G7523" s="79"/>
      <c r="H7523" s="903"/>
      <c r="I7523" s="1815" t="s">
        <v>748</v>
      </c>
      <c r="J7523" s="1815"/>
      <c r="K7523" s="1815"/>
      <c r="L7523" s="1815"/>
      <c r="M7523" s="79"/>
      <c r="N7523" s="1463" t="s">
        <v>3</v>
      </c>
      <c r="O7523" s="1464"/>
      <c r="P7523" s="1503">
        <f>Z7521</f>
        <v>5.2083333333333336E-2</v>
      </c>
      <c r="Q7523" s="1504"/>
      <c r="R7523" s="79"/>
      <c r="S7523" s="84" t="s">
        <v>139</v>
      </c>
      <c r="T7523" s="1727">
        <v>4.1666666666666664E-2</v>
      </c>
      <c r="U7523" s="1519"/>
      <c r="V7523" s="379">
        <f>V7524-V7522</f>
        <v>0.67361111111111094</v>
      </c>
      <c r="W7523" s="379">
        <f>W7524-W7522</f>
        <v>0.67361111111111094</v>
      </c>
      <c r="X7523" s="79"/>
      <c r="Y7523" s="79"/>
      <c r="Z7523" s="82"/>
      <c r="AA7523" s="79"/>
      <c r="AB7523" s="79"/>
      <c r="AC7523" s="79"/>
      <c r="AD7523" s="79"/>
      <c r="AE7523" s="79"/>
      <c r="AF7523" s="79"/>
    </row>
    <row r="7524" spans="1:32" ht="12.75" thickBot="1" x14ac:dyDescent="0.2">
      <c r="A7524" s="690"/>
      <c r="B7524" s="690"/>
      <c r="C7524" s="690"/>
      <c r="D7524" s="690"/>
      <c r="E7524" s="690"/>
      <c r="F7524" s="690"/>
      <c r="G7524" s="690"/>
      <c r="H7524" s="690"/>
      <c r="I7524" s="690"/>
      <c r="J7524" s="690"/>
      <c r="K7524" s="690"/>
      <c r="L7524" s="690"/>
      <c r="M7524" s="690"/>
      <c r="N7524" s="690"/>
      <c r="O7524" s="690"/>
      <c r="P7524" s="690"/>
      <c r="Q7524" s="690"/>
      <c r="R7524" s="690"/>
      <c r="S7524" s="690"/>
      <c r="T7524" s="690"/>
      <c r="U7524" s="690"/>
      <c r="V7524" s="379">
        <f>P7527</f>
        <v>0.93055555555555547</v>
      </c>
      <c r="W7524" s="379">
        <f>O7528</f>
        <v>0.93055555555555547</v>
      </c>
      <c r="X7524" s="79"/>
      <c r="Y7524" s="79"/>
      <c r="Z7524" s="82"/>
      <c r="AA7524" s="79"/>
      <c r="AB7524" s="79"/>
      <c r="AC7524" s="79"/>
      <c r="AD7524" s="79"/>
      <c r="AE7524" s="79"/>
      <c r="AF7524" s="79"/>
    </row>
    <row r="7525" spans="1:32" ht="23.45" customHeight="1" x14ac:dyDescent="0.15">
      <c r="A7525" s="1619" t="s">
        <v>140</v>
      </c>
      <c r="B7525" s="1591">
        <v>1</v>
      </c>
      <c r="C7525" s="1591"/>
      <c r="D7525" s="1591">
        <v>2</v>
      </c>
      <c r="E7525" s="1591"/>
      <c r="F7525" s="1591">
        <v>3</v>
      </c>
      <c r="G7525" s="1591"/>
      <c r="H7525" s="1591">
        <v>4</v>
      </c>
      <c r="I7525" s="1591"/>
      <c r="J7525" s="1591">
        <v>5</v>
      </c>
      <c r="K7525" s="1591"/>
      <c r="L7525" s="1591">
        <v>6</v>
      </c>
      <c r="M7525" s="1591"/>
      <c r="N7525" s="1591">
        <v>7</v>
      </c>
      <c r="O7525" s="1591"/>
      <c r="P7525" s="1591">
        <v>8</v>
      </c>
      <c r="Q7525" s="1591"/>
      <c r="R7525" s="1509">
        <v>9</v>
      </c>
      <c r="S7525" s="1510"/>
      <c r="T7525" s="1509">
        <v>10</v>
      </c>
      <c r="U7525" s="1510"/>
      <c r="V7525" s="79"/>
      <c r="W7525" s="79"/>
      <c r="X7525" s="79"/>
      <c r="Y7525" s="79"/>
      <c r="Z7525" s="82"/>
      <c r="AA7525" s="79"/>
      <c r="AB7525" s="79"/>
      <c r="AC7525" s="79"/>
      <c r="AD7525" s="79"/>
      <c r="AE7525" s="79"/>
      <c r="AF7525" s="79"/>
    </row>
    <row r="7526" spans="1:32" ht="23.45" customHeight="1" x14ac:dyDescent="0.15">
      <c r="A7526" s="1620"/>
      <c r="B7526" s="100" t="s">
        <v>263</v>
      </c>
      <c r="C7526" s="100" t="s">
        <v>749</v>
      </c>
      <c r="D7526" s="100" t="s">
        <v>750</v>
      </c>
      <c r="E7526" s="100" t="s">
        <v>273</v>
      </c>
      <c r="F7526" s="100" t="s">
        <v>263</v>
      </c>
      <c r="G7526" s="100" t="s">
        <v>746</v>
      </c>
      <c r="H7526" s="100" t="s">
        <v>263</v>
      </c>
      <c r="I7526" s="100" t="s">
        <v>751</v>
      </c>
      <c r="J7526" s="100" t="s">
        <v>263</v>
      </c>
      <c r="K7526" s="100" t="s">
        <v>273</v>
      </c>
      <c r="L7526" s="100" t="s">
        <v>263</v>
      </c>
      <c r="M7526" s="100" t="s">
        <v>749</v>
      </c>
      <c r="N7526" s="100" t="s">
        <v>750</v>
      </c>
      <c r="O7526" s="100" t="s">
        <v>273</v>
      </c>
      <c r="P7526" s="100" t="s">
        <v>263</v>
      </c>
      <c r="Q7526" s="100"/>
      <c r="R7526" s="100"/>
      <c r="S7526" s="100"/>
      <c r="T7526" s="87"/>
      <c r="U7526" s="242"/>
      <c r="V7526" s="79"/>
      <c r="W7526" s="79"/>
      <c r="X7526" s="79"/>
      <c r="Y7526" s="79"/>
      <c r="Z7526" s="691" t="s">
        <v>752</v>
      </c>
      <c r="AA7526" s="79"/>
      <c r="AB7526" s="79"/>
      <c r="AC7526" s="79"/>
      <c r="AD7526" s="79"/>
      <c r="AE7526" s="79"/>
      <c r="AF7526" s="79"/>
    </row>
    <row r="7527" spans="1:32" ht="23.45" customHeight="1" x14ac:dyDescent="0.15">
      <c r="A7527" s="85">
        <v>1</v>
      </c>
      <c r="B7527" s="904"/>
      <c r="C7527" s="249">
        <v>0.25694444444444448</v>
      </c>
      <c r="D7527" s="249">
        <v>0.31597222222222221</v>
      </c>
      <c r="E7527" s="250">
        <v>0.36458333333333331</v>
      </c>
      <c r="F7527" s="249">
        <v>0.42708333333333331</v>
      </c>
      <c r="G7527" s="249">
        <v>0.46875</v>
      </c>
      <c r="H7527" s="249">
        <v>0.52430555555555558</v>
      </c>
      <c r="I7527" s="249">
        <v>0.56597222222222221</v>
      </c>
      <c r="J7527" s="250">
        <v>0.62847222222222221</v>
      </c>
      <c r="K7527" s="249">
        <v>0.67708333333333337</v>
      </c>
      <c r="L7527" s="249">
        <v>0.74305555555555547</v>
      </c>
      <c r="M7527" s="249">
        <v>0.78472222222222221</v>
      </c>
      <c r="N7527" s="249">
        <v>0.84375</v>
      </c>
      <c r="O7527" s="251">
        <v>0.88194444444444453</v>
      </c>
      <c r="P7527" s="252">
        <v>0.93055555555555547</v>
      </c>
      <c r="Q7527" s="254"/>
      <c r="R7527" s="92"/>
      <c r="S7527" s="92"/>
      <c r="T7527" s="92"/>
      <c r="U7527" s="253"/>
      <c r="V7527" s="383">
        <f>COUNTA(B7527:U7560)</f>
        <v>29</v>
      </c>
      <c r="W7527" s="384">
        <f>V7527/2/2</f>
        <v>7.25</v>
      </c>
      <c r="X7527" s="79"/>
      <c r="Y7527" s="79"/>
      <c r="AA7527" s="79"/>
      <c r="AB7527" s="79"/>
      <c r="AC7527" s="79"/>
      <c r="AD7527" s="79"/>
      <c r="AE7527" s="79"/>
      <c r="AF7527" s="79"/>
    </row>
    <row r="7528" spans="1:32" ht="23.45" customHeight="1" x14ac:dyDescent="0.15">
      <c r="A7528" s="85">
        <v>2</v>
      </c>
      <c r="B7528" s="249">
        <v>0.25694444444444448</v>
      </c>
      <c r="C7528" s="250">
        <v>0.30555555555555552</v>
      </c>
      <c r="D7528" s="249">
        <v>0.36458333333333331</v>
      </c>
      <c r="E7528" s="249">
        <v>0.40625</v>
      </c>
      <c r="F7528" s="249">
        <v>0.46875</v>
      </c>
      <c r="G7528" s="249">
        <v>0.51041666666666663</v>
      </c>
      <c r="H7528" s="249">
        <v>0.56597222222222221</v>
      </c>
      <c r="I7528" s="249">
        <v>0.60763888888888895</v>
      </c>
      <c r="J7528" s="249">
        <v>0.67013888888888884</v>
      </c>
      <c r="K7528" s="249">
        <v>0.71180555555555547</v>
      </c>
      <c r="L7528" s="249">
        <v>0.77777777777777779</v>
      </c>
      <c r="M7528" s="249">
        <v>0.81944444444444453</v>
      </c>
      <c r="N7528" s="249">
        <v>0.88888888888888884</v>
      </c>
      <c r="O7528" s="249">
        <v>0.93055555555555547</v>
      </c>
      <c r="P7528" s="254"/>
      <c r="Q7528" s="905"/>
      <c r="R7528" s="692"/>
      <c r="S7528" s="87"/>
      <c r="T7528" s="87"/>
      <c r="U7528" s="242"/>
      <c r="V7528" s="386">
        <f>COUNTA(B7527:B7557,D7527:D7557,F7527:F7557,H7527:H7557,J7527:J7557,L7527:L7557,N7527:N7557,P7527:P7557,R7527:R7557,T7527:T7557)</f>
        <v>14</v>
      </c>
      <c r="W7528" s="386">
        <f>COUNTA(C7527:C7557,E7527:E7557,G7527:G7557,I7527:I7557,K7527:K7557,M7527:M7557,O7527:O7557,Q7527:Q7557,S7527:S7557,U7527:U7557)</f>
        <v>14</v>
      </c>
      <c r="X7528" s="79"/>
      <c r="Y7528" s="1">
        <f>(V7528+W7528)/2</f>
        <v>14</v>
      </c>
      <c r="Z7528" s="82"/>
      <c r="AA7528" s="79"/>
      <c r="AB7528" s="79"/>
      <c r="AC7528" s="79"/>
      <c r="AD7528" s="79"/>
      <c r="AE7528" s="79"/>
      <c r="AF7528" s="79"/>
    </row>
    <row r="7529" spans="1:32" ht="23.45" customHeight="1" x14ac:dyDescent="0.15">
      <c r="A7529" s="85">
        <v>3</v>
      </c>
      <c r="B7529" s="90"/>
      <c r="C7529" s="90"/>
      <c r="D7529" s="90"/>
      <c r="E7529" s="90"/>
      <c r="F7529" s="90"/>
      <c r="G7529" s="90"/>
      <c r="H7529" s="90"/>
      <c r="I7529" s="90"/>
      <c r="J7529" s="90"/>
      <c r="K7529" s="90"/>
      <c r="L7529" s="90"/>
      <c r="M7529" s="90"/>
      <c r="N7529" s="90"/>
      <c r="O7529" s="90"/>
      <c r="P7529" s="90"/>
      <c r="Q7529" s="90"/>
      <c r="R7529" s="255"/>
      <c r="S7529" s="88"/>
      <c r="T7529" s="88"/>
      <c r="U7529" s="87"/>
      <c r="V7529" s="79"/>
      <c r="W7529" s="79"/>
      <c r="X7529" s="79"/>
      <c r="Y7529" s="1" t="s">
        <v>145</v>
      </c>
      <c r="Z7529" s="82"/>
      <c r="AA7529" s="79"/>
      <c r="AB7529" s="79"/>
      <c r="AC7529" s="79"/>
      <c r="AD7529" s="79"/>
      <c r="AE7529" s="79"/>
      <c r="AF7529" s="79"/>
    </row>
    <row r="7530" spans="1:32" ht="23.45" customHeight="1" x14ac:dyDescent="0.15">
      <c r="A7530" s="85">
        <v>4</v>
      </c>
      <c r="B7530" s="245"/>
      <c r="C7530" s="245"/>
      <c r="D7530" s="245"/>
      <c r="E7530" s="244"/>
      <c r="F7530" s="244"/>
      <c r="G7530" s="79"/>
      <c r="H7530" s="245"/>
      <c r="I7530" s="245"/>
      <c r="J7530" s="245"/>
      <c r="K7530" s="245"/>
      <c r="L7530" s="245"/>
      <c r="M7530" s="245"/>
      <c r="N7530" s="245"/>
      <c r="O7530" s="245"/>
      <c r="P7530" s="245"/>
      <c r="Q7530" s="245"/>
      <c r="R7530" s="86"/>
      <c r="S7530" s="87"/>
      <c r="T7530" s="87"/>
      <c r="U7530" s="87"/>
      <c r="V7530" s="79"/>
      <c r="W7530" s="79"/>
      <c r="X7530" s="79"/>
      <c r="Y7530" s="79"/>
      <c r="Z7530" s="82"/>
      <c r="AA7530" s="79"/>
      <c r="AB7530" s="79"/>
      <c r="AC7530" s="79"/>
      <c r="AD7530" s="79"/>
      <c r="AE7530" s="79"/>
      <c r="AF7530" s="79"/>
    </row>
    <row r="7531" spans="1:32" ht="23.45" customHeight="1" x14ac:dyDescent="0.15">
      <c r="A7531" s="85">
        <v>5</v>
      </c>
      <c r="B7531" s="100"/>
      <c r="C7531" s="100"/>
      <c r="D7531" s="100"/>
      <c r="E7531" s="100"/>
      <c r="F7531" s="100"/>
      <c r="G7531" s="100"/>
      <c r="H7531" s="100"/>
      <c r="I7531" s="100"/>
      <c r="J7531" s="100"/>
      <c r="K7531" s="100"/>
      <c r="L7531" s="100"/>
      <c r="M7531" s="100"/>
      <c r="N7531" s="100"/>
      <c r="O7531" s="100"/>
      <c r="P7531" s="100"/>
      <c r="Q7531" s="100"/>
      <c r="R7531" s="100"/>
      <c r="S7531" s="100"/>
      <c r="T7531" s="87"/>
      <c r="U7531" s="242"/>
      <c r="V7531" s="79"/>
      <c r="W7531" s="79"/>
      <c r="X7531" s="79"/>
      <c r="Y7531" s="79"/>
      <c r="Z7531" s="82"/>
      <c r="AA7531" s="79"/>
      <c r="AB7531" s="79"/>
      <c r="AC7531" s="79"/>
      <c r="AD7531" s="79"/>
      <c r="AE7531" s="79"/>
      <c r="AF7531" s="79"/>
    </row>
    <row r="7532" spans="1:32" ht="23.45" customHeight="1" x14ac:dyDescent="0.15">
      <c r="A7532" s="85">
        <v>6</v>
      </c>
      <c r="B7532" s="92"/>
      <c r="C7532" s="92"/>
      <c r="D7532" s="92"/>
      <c r="E7532" s="92"/>
      <c r="F7532" s="92"/>
      <c r="G7532" s="92"/>
      <c r="H7532" s="92"/>
      <c r="I7532" s="92"/>
      <c r="J7532" s="92"/>
      <c r="K7532" s="92"/>
      <c r="L7532" s="92"/>
      <c r="M7532" s="92"/>
      <c r="N7532" s="92"/>
      <c r="O7532" s="92"/>
      <c r="P7532" s="92"/>
      <c r="Q7532" s="92"/>
      <c r="R7532" s="92"/>
      <c r="S7532" s="92"/>
      <c r="T7532" s="87"/>
      <c r="U7532" s="242"/>
      <c r="V7532" s="79"/>
      <c r="W7532" s="79"/>
      <c r="X7532" s="79"/>
      <c r="Y7532" s="79"/>
      <c r="Z7532" s="82"/>
      <c r="AA7532" s="79"/>
      <c r="AB7532" s="79"/>
      <c r="AC7532" s="79"/>
      <c r="AD7532" s="79"/>
      <c r="AE7532" s="79"/>
      <c r="AF7532" s="79"/>
    </row>
    <row r="7533" spans="1:32" ht="23.45" customHeight="1" x14ac:dyDescent="0.15">
      <c r="A7533" s="85">
        <v>7</v>
      </c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50"/>
      <c r="T7533" s="3"/>
      <c r="U7533" s="243"/>
      <c r="V7533" s="79"/>
      <c r="W7533" s="79"/>
      <c r="X7533" s="79"/>
      <c r="Y7533" s="79"/>
      <c r="Z7533" s="82"/>
      <c r="AA7533" s="79"/>
      <c r="AB7533" s="79"/>
      <c r="AC7533" s="79"/>
      <c r="AD7533" s="79"/>
      <c r="AE7533" s="79"/>
      <c r="AF7533" s="79"/>
    </row>
    <row r="7534" spans="1:32" ht="23.45" customHeight="1" x14ac:dyDescent="0.15">
      <c r="A7534" s="85">
        <v>8</v>
      </c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243"/>
      <c r="V7534" s="79"/>
      <c r="W7534" s="79"/>
      <c r="X7534" s="79"/>
      <c r="Y7534" s="79"/>
      <c r="Z7534" s="82"/>
      <c r="AA7534" s="79"/>
      <c r="AB7534" s="79"/>
      <c r="AC7534" s="79"/>
      <c r="AD7534" s="79"/>
      <c r="AE7534" s="79"/>
      <c r="AF7534" s="79"/>
    </row>
    <row r="7535" spans="1:32" ht="23.45" customHeight="1" x14ac:dyDescent="0.15">
      <c r="A7535" s="85">
        <v>9</v>
      </c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243"/>
      <c r="V7535" s="79"/>
      <c r="W7535" s="79"/>
      <c r="X7535" s="79"/>
      <c r="Y7535" s="79"/>
      <c r="Z7535" s="82"/>
      <c r="AA7535" s="79"/>
      <c r="AB7535" s="79"/>
      <c r="AC7535" s="79"/>
      <c r="AD7535" s="79"/>
      <c r="AE7535" s="79"/>
      <c r="AF7535" s="79"/>
    </row>
    <row r="7536" spans="1:32" ht="23.45" customHeight="1" x14ac:dyDescent="0.15">
      <c r="A7536" s="85">
        <v>10</v>
      </c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243"/>
      <c r="V7536" s="79"/>
      <c r="W7536" s="79"/>
      <c r="X7536" s="79"/>
      <c r="Y7536" s="79"/>
      <c r="Z7536" s="82"/>
      <c r="AA7536" s="79"/>
      <c r="AB7536" s="79"/>
      <c r="AC7536" s="79"/>
      <c r="AD7536" s="79"/>
      <c r="AE7536" s="79"/>
      <c r="AF7536" s="79"/>
    </row>
    <row r="7537" spans="1:32" ht="23.45" customHeight="1" x14ac:dyDescent="0.15">
      <c r="A7537" s="57">
        <v>11</v>
      </c>
      <c r="B7537" s="3"/>
      <c r="C7537" s="3"/>
      <c r="D7537" s="3"/>
      <c r="E7537" s="3"/>
      <c r="F7537" s="49"/>
      <c r="G7537" s="3"/>
      <c r="H7537" s="3"/>
      <c r="I7537" s="3"/>
      <c r="J7537" s="3"/>
      <c r="K7537" s="3"/>
      <c r="L7537" s="40"/>
      <c r="M7537" s="3"/>
      <c r="N7537" s="40"/>
      <c r="O7537" s="3"/>
      <c r="P7537" s="3"/>
      <c r="Q7537" s="3"/>
      <c r="R7537" s="18"/>
      <c r="S7537" s="14"/>
      <c r="T7537" s="14"/>
      <c r="U7537" s="20"/>
      <c r="V7537" s="61"/>
      <c r="W7537" s="61"/>
      <c r="Z7537" s="385"/>
      <c r="AA7537" s="751"/>
      <c r="AB7537" s="751"/>
      <c r="AC7537" s="751"/>
      <c r="AD7537" s="751"/>
      <c r="AE7537" s="751"/>
      <c r="AF7537" s="751"/>
    </row>
    <row r="7538" spans="1:32" ht="23.45" customHeight="1" x14ac:dyDescent="0.15">
      <c r="A7538" s="57">
        <v>12</v>
      </c>
      <c r="B7538" s="3"/>
      <c r="C7538" s="3"/>
      <c r="D7538" s="3"/>
      <c r="E7538" s="3"/>
      <c r="F7538" s="49"/>
      <c r="G7538" s="3"/>
      <c r="H7538" s="3"/>
      <c r="I7538" s="3"/>
      <c r="J7538" s="3"/>
      <c r="K7538" s="3"/>
      <c r="L7538" s="40"/>
      <c r="M7538" s="3"/>
      <c r="N7538" s="40"/>
      <c r="O7538" s="3"/>
      <c r="P7538" s="3"/>
      <c r="Q7538" s="3"/>
      <c r="R7538" s="18"/>
      <c r="S7538" s="14"/>
      <c r="T7538" s="14"/>
      <c r="U7538" s="20"/>
      <c r="V7538" s="61"/>
      <c r="W7538" s="61"/>
      <c r="Z7538" s="385"/>
      <c r="AA7538" s="751"/>
      <c r="AB7538" s="751"/>
      <c r="AC7538" s="751"/>
      <c r="AD7538" s="751"/>
      <c r="AE7538" s="751"/>
      <c r="AF7538" s="751"/>
    </row>
    <row r="7539" spans="1:32" ht="23.45" customHeight="1" x14ac:dyDescent="0.15">
      <c r="A7539" s="57">
        <v>13</v>
      </c>
      <c r="B7539" s="3"/>
      <c r="C7539" s="3"/>
      <c r="D7539" s="3"/>
      <c r="E7539" s="3"/>
      <c r="F7539" s="49"/>
      <c r="G7539" s="3"/>
      <c r="H7539" s="3"/>
      <c r="I7539" s="3"/>
      <c r="J7539" s="3"/>
      <c r="K7539" s="3"/>
      <c r="L7539" s="40"/>
      <c r="M7539" s="3"/>
      <c r="N7539" s="40"/>
      <c r="O7539" s="3"/>
      <c r="P7539" s="3"/>
      <c r="Q7539" s="3"/>
      <c r="R7539" s="18"/>
      <c r="S7539" s="14"/>
      <c r="T7539" s="14"/>
      <c r="U7539" s="20"/>
      <c r="V7539" s="390"/>
      <c r="W7539" s="390"/>
      <c r="Z7539" s="385"/>
      <c r="AA7539" s="751"/>
      <c r="AB7539" s="751"/>
      <c r="AC7539" s="751"/>
      <c r="AD7539" s="751"/>
      <c r="AE7539" s="751"/>
      <c r="AF7539" s="751"/>
    </row>
    <row r="7540" spans="1:32" ht="23.45" customHeight="1" x14ac:dyDescent="0.15">
      <c r="A7540" s="57">
        <v>14</v>
      </c>
      <c r="B7540" s="3"/>
      <c r="C7540" s="3"/>
      <c r="D7540" s="3"/>
      <c r="E7540" s="3"/>
      <c r="F7540" s="49"/>
      <c r="G7540" s="3"/>
      <c r="H7540" s="3"/>
      <c r="I7540" s="3"/>
      <c r="J7540" s="3"/>
      <c r="K7540" s="3"/>
      <c r="L7540" s="40"/>
      <c r="M7540" s="3"/>
      <c r="N7540" s="40"/>
      <c r="O7540" s="3"/>
      <c r="P7540" s="3"/>
      <c r="Q7540" s="3"/>
      <c r="R7540" s="18"/>
      <c r="S7540" s="14"/>
      <c r="T7540" s="14"/>
      <c r="U7540" s="20"/>
      <c r="V7540" s="390"/>
      <c r="W7540" s="390"/>
      <c r="Z7540" s="385"/>
      <c r="AA7540" s="751"/>
      <c r="AB7540" s="751"/>
      <c r="AC7540" s="751"/>
      <c r="AD7540" s="751"/>
      <c r="AE7540" s="751"/>
      <c r="AF7540" s="751"/>
    </row>
    <row r="7541" spans="1:32" ht="23.45" customHeight="1" x14ac:dyDescent="0.15">
      <c r="A7541" s="57">
        <v>15</v>
      </c>
      <c r="B7541" s="3"/>
      <c r="C7541" s="3"/>
      <c r="D7541" s="3"/>
      <c r="E7541" s="3"/>
      <c r="F7541" s="49"/>
      <c r="G7541" s="3"/>
      <c r="H7541" s="3"/>
      <c r="I7541" s="3"/>
      <c r="J7541" s="3"/>
      <c r="K7541" s="3"/>
      <c r="L7541" s="40"/>
      <c r="M7541" s="3"/>
      <c r="N7541" s="40"/>
      <c r="O7541" s="3"/>
      <c r="P7541" s="3"/>
      <c r="Q7541" s="3"/>
      <c r="R7541" s="18"/>
      <c r="S7541" s="14"/>
      <c r="T7541" s="14"/>
      <c r="U7541" s="20"/>
      <c r="V7541" s="390"/>
      <c r="W7541" s="390"/>
      <c r="Z7541" s="385"/>
      <c r="AA7541" s="751"/>
      <c r="AB7541" s="751"/>
      <c r="AC7541" s="751"/>
      <c r="AD7541" s="751"/>
      <c r="AE7541" s="751"/>
      <c r="AF7541" s="751"/>
    </row>
    <row r="7542" spans="1:32" ht="23.45" customHeight="1" x14ac:dyDescent="0.15">
      <c r="A7542" s="57">
        <v>16</v>
      </c>
      <c r="B7542" s="3"/>
      <c r="C7542" s="3"/>
      <c r="D7542" s="3"/>
      <c r="E7542" s="3"/>
      <c r="F7542" s="49"/>
      <c r="G7542" s="3"/>
      <c r="H7542" s="3"/>
      <c r="I7542" s="3"/>
      <c r="J7542" s="3"/>
      <c r="K7542" s="3"/>
      <c r="L7542" s="40"/>
      <c r="M7542" s="3"/>
      <c r="N7542" s="40"/>
      <c r="O7542" s="3"/>
      <c r="P7542" s="3"/>
      <c r="Q7542" s="3"/>
      <c r="R7542" s="18"/>
      <c r="S7542" s="14"/>
      <c r="T7542" s="14"/>
      <c r="U7542" s="20"/>
      <c r="V7542" s="390"/>
      <c r="W7542" s="390"/>
      <c r="Z7542" s="385"/>
      <c r="AA7542" s="751"/>
      <c r="AB7542" s="751"/>
      <c r="AC7542" s="751"/>
      <c r="AD7542" s="751"/>
      <c r="AE7542" s="751"/>
      <c r="AF7542" s="751"/>
    </row>
    <row r="7543" spans="1:32" ht="23.45" customHeight="1" x14ac:dyDescent="0.15">
      <c r="A7543" s="57">
        <v>17</v>
      </c>
      <c r="B7543" s="3"/>
      <c r="C7543" s="3"/>
      <c r="D7543" s="3"/>
      <c r="E7543" s="3"/>
      <c r="F7543" s="49"/>
      <c r="G7543" s="3"/>
      <c r="H7543" s="3"/>
      <c r="I7543" s="3"/>
      <c r="J7543" s="3"/>
      <c r="K7543" s="3"/>
      <c r="L7543" s="40"/>
      <c r="M7543" s="3"/>
      <c r="N7543" s="40"/>
      <c r="O7543" s="3"/>
      <c r="P7543" s="3"/>
      <c r="Q7543" s="3"/>
      <c r="R7543" s="18"/>
      <c r="S7543" s="14"/>
      <c r="T7543" s="14"/>
      <c r="U7543" s="20"/>
      <c r="V7543" s="388"/>
      <c r="Z7543" s="385"/>
      <c r="AA7543" s="751"/>
      <c r="AB7543" s="751"/>
      <c r="AC7543" s="751"/>
      <c r="AD7543" s="751"/>
      <c r="AE7543" s="751"/>
      <c r="AF7543" s="751"/>
    </row>
    <row r="7544" spans="1:32" ht="23.45" customHeight="1" x14ac:dyDescent="0.15">
      <c r="A7544" s="57">
        <v>18</v>
      </c>
      <c r="B7544" s="3"/>
      <c r="C7544" s="3"/>
      <c r="D7544" s="3"/>
      <c r="E7544" s="3"/>
      <c r="F7544" s="49"/>
      <c r="G7544" s="3"/>
      <c r="H7544" s="3"/>
      <c r="I7544" s="3"/>
      <c r="J7544" s="3"/>
      <c r="K7544" s="3"/>
      <c r="L7544" s="40"/>
      <c r="M7544" s="3"/>
      <c r="N7544" s="40"/>
      <c r="O7544" s="3"/>
      <c r="P7544" s="3"/>
      <c r="Q7544" s="3"/>
      <c r="R7544" s="18"/>
      <c r="S7544" s="14"/>
      <c r="T7544" s="14"/>
      <c r="U7544" s="20"/>
      <c r="Z7544" s="385"/>
      <c r="AA7544" s="751"/>
      <c r="AB7544" s="751"/>
      <c r="AC7544" s="751"/>
      <c r="AD7544" s="751"/>
      <c r="AE7544" s="751"/>
      <c r="AF7544" s="751"/>
    </row>
    <row r="7545" spans="1:32" ht="23.45" customHeight="1" x14ac:dyDescent="0.15">
      <c r="A7545" s="57">
        <v>19</v>
      </c>
      <c r="B7545" s="3"/>
      <c r="C7545" s="3"/>
      <c r="D7545" s="3"/>
      <c r="E7545" s="3"/>
      <c r="F7545" s="3"/>
      <c r="G7545" s="40"/>
      <c r="H7545" s="40"/>
      <c r="I7545" s="40"/>
      <c r="J7545" s="40"/>
      <c r="K7545" s="40"/>
      <c r="L7545" s="40"/>
      <c r="M7545" s="40"/>
      <c r="N7545" s="40"/>
      <c r="O7545" s="40"/>
      <c r="P7545" s="40"/>
      <c r="Q7545" s="40"/>
      <c r="R7545" s="10"/>
      <c r="S7545" s="14"/>
      <c r="T7545" s="14"/>
      <c r="U7545" s="20"/>
      <c r="Z7545" s="385"/>
      <c r="AA7545" s="751"/>
      <c r="AB7545" s="751"/>
      <c r="AC7545" s="751"/>
      <c r="AD7545" s="751"/>
      <c r="AE7545" s="751"/>
      <c r="AF7545" s="751"/>
    </row>
    <row r="7546" spans="1:32" ht="23.45" customHeight="1" x14ac:dyDescent="0.15">
      <c r="A7546" s="57">
        <v>20</v>
      </c>
      <c r="B7546" s="3"/>
      <c r="C7546" s="3"/>
      <c r="D7546" s="49"/>
      <c r="E7546" s="3"/>
      <c r="F7546" s="49"/>
      <c r="G7546" s="40"/>
      <c r="H7546" s="40"/>
      <c r="I7546" s="40"/>
      <c r="J7546" s="40"/>
      <c r="K7546" s="40"/>
      <c r="L7546" s="40"/>
      <c r="M7546" s="3"/>
      <c r="N7546" s="3"/>
      <c r="O7546" s="3"/>
      <c r="P7546" s="3"/>
      <c r="Q7546" s="3"/>
      <c r="R7546" s="9"/>
      <c r="S7546" s="4"/>
      <c r="T7546" s="14"/>
      <c r="U7546" s="20"/>
      <c r="Z7546" s="13"/>
      <c r="AA7546" s="751"/>
      <c r="AB7546" s="751"/>
      <c r="AC7546" s="751"/>
      <c r="AD7546" s="751"/>
      <c r="AE7546" s="751"/>
      <c r="AF7546" s="751"/>
    </row>
    <row r="7547" spans="1:32" ht="23.45" customHeight="1" x14ac:dyDescent="0.15">
      <c r="A7547" s="57">
        <v>21</v>
      </c>
      <c r="B7547" s="4"/>
      <c r="C7547" s="4"/>
      <c r="D7547" s="4"/>
      <c r="E7547" s="4"/>
      <c r="F7547" s="4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14"/>
      <c r="U7547" s="20"/>
      <c r="Z7547" s="13"/>
      <c r="AA7547" s="751"/>
      <c r="AB7547" s="751"/>
      <c r="AC7547" s="751"/>
      <c r="AD7547" s="751"/>
      <c r="AE7547" s="751"/>
      <c r="AF7547" s="751"/>
    </row>
    <row r="7548" spans="1:32" ht="23.45" customHeight="1" x14ac:dyDescent="0.15">
      <c r="A7548" s="57">
        <v>22</v>
      </c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14"/>
      <c r="U7548" s="20"/>
      <c r="Z7548" s="13"/>
      <c r="AA7548" s="751"/>
      <c r="AB7548" s="751"/>
      <c r="AC7548" s="751"/>
      <c r="AD7548" s="751"/>
      <c r="AE7548" s="751"/>
      <c r="AF7548" s="751"/>
    </row>
    <row r="7549" spans="1:32" ht="23.45" customHeight="1" x14ac:dyDescent="0.15">
      <c r="A7549" s="57">
        <v>23</v>
      </c>
      <c r="B7549" s="4"/>
      <c r="C7549" s="4"/>
      <c r="D7549" s="4"/>
      <c r="E7549" s="4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14"/>
      <c r="U7549" s="20"/>
      <c r="Z7549" s="13"/>
      <c r="AA7549" s="751"/>
      <c r="AB7549" s="751"/>
      <c r="AC7549" s="751"/>
      <c r="AD7549" s="751"/>
      <c r="AE7549" s="751"/>
      <c r="AF7549" s="751"/>
    </row>
    <row r="7550" spans="1:32" ht="23.45" customHeight="1" x14ac:dyDescent="0.15">
      <c r="A7550" s="57">
        <v>24</v>
      </c>
      <c r="B7550" s="4"/>
      <c r="C7550" s="4"/>
      <c r="D7550" s="4"/>
      <c r="E7550" s="4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14"/>
      <c r="U7550" s="20"/>
      <c r="Z7550" s="13"/>
      <c r="AA7550" s="751"/>
      <c r="AB7550" s="751"/>
      <c r="AC7550" s="751"/>
      <c r="AD7550" s="751"/>
      <c r="AE7550" s="751"/>
      <c r="AF7550" s="751"/>
    </row>
    <row r="7551" spans="1:32" ht="23.45" customHeight="1" x14ac:dyDescent="0.15">
      <c r="A7551" s="8">
        <v>25</v>
      </c>
      <c r="B7551" s="4"/>
      <c r="C7551" s="4"/>
      <c r="D7551" s="4"/>
      <c r="E7551" s="4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14"/>
      <c r="U7551" s="20"/>
      <c r="Z7551" s="13"/>
      <c r="AA7551" s="751"/>
      <c r="AB7551" s="751"/>
      <c r="AC7551" s="751"/>
      <c r="AD7551" s="751"/>
      <c r="AE7551" s="751"/>
      <c r="AF7551" s="751"/>
    </row>
    <row r="7552" spans="1:32" ht="23.45" customHeight="1" x14ac:dyDescent="0.15">
      <c r="A7552" s="8">
        <v>26</v>
      </c>
      <c r="B7552" s="4"/>
      <c r="C7552" s="4"/>
      <c r="D7552" s="4"/>
      <c r="E7552" s="4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14"/>
      <c r="U7552" s="20"/>
      <c r="Z7552" s="13"/>
      <c r="AA7552" s="751"/>
      <c r="AB7552" s="751"/>
      <c r="AC7552" s="751"/>
      <c r="AD7552" s="751"/>
      <c r="AE7552" s="751"/>
      <c r="AF7552" s="751"/>
    </row>
    <row r="7553" spans="1:32" ht="23.45" customHeight="1" x14ac:dyDescent="0.15">
      <c r="A7553" s="8">
        <v>27</v>
      </c>
      <c r="B7553" s="4"/>
      <c r="C7553" s="4"/>
      <c r="D7553" s="4"/>
      <c r="E7553" s="4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14"/>
      <c r="U7553" s="20"/>
      <c r="Z7553" s="13"/>
      <c r="AA7553" s="751"/>
      <c r="AB7553" s="751"/>
      <c r="AC7553" s="751"/>
      <c r="AD7553" s="751"/>
      <c r="AE7553" s="751"/>
      <c r="AF7553" s="751"/>
    </row>
    <row r="7554" spans="1:32" ht="23.45" customHeight="1" x14ac:dyDescent="0.15">
      <c r="A7554" s="8">
        <v>28</v>
      </c>
      <c r="B7554" s="4"/>
      <c r="C7554" s="4"/>
      <c r="D7554" s="4"/>
      <c r="E7554" s="4"/>
      <c r="F7554" s="4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14"/>
      <c r="U7554" s="20"/>
      <c r="Z7554" s="13"/>
      <c r="AA7554" s="751"/>
      <c r="AB7554" s="751"/>
      <c r="AC7554" s="751"/>
      <c r="AD7554" s="751"/>
      <c r="AE7554" s="751"/>
      <c r="AF7554" s="751"/>
    </row>
    <row r="7555" spans="1:32" ht="23.45" customHeight="1" x14ac:dyDescent="0.15">
      <c r="A7555" s="8">
        <v>29</v>
      </c>
      <c r="B7555" s="4"/>
      <c r="C7555" s="4"/>
      <c r="D7555" s="4"/>
      <c r="E7555" s="4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14"/>
      <c r="U7555" s="20"/>
      <c r="Z7555" s="13"/>
      <c r="AA7555" s="751"/>
      <c r="AB7555" s="751"/>
      <c r="AC7555" s="751"/>
      <c r="AD7555" s="751"/>
      <c r="AE7555" s="751"/>
      <c r="AF7555" s="751"/>
    </row>
    <row r="7556" spans="1:32" ht="23.45" customHeight="1" x14ac:dyDescent="0.15">
      <c r="A7556" s="8">
        <v>30</v>
      </c>
      <c r="B7556" s="45"/>
      <c r="C7556" s="45"/>
      <c r="D7556" s="45"/>
      <c r="E7556" s="45"/>
      <c r="F7556" s="45"/>
      <c r="G7556" s="45"/>
      <c r="H7556" s="45"/>
      <c r="I7556" s="45"/>
      <c r="J7556" s="45"/>
      <c r="K7556" s="45"/>
      <c r="L7556" s="45"/>
      <c r="M7556" s="45"/>
      <c r="N7556" s="45"/>
      <c r="O7556" s="45"/>
      <c r="P7556" s="45"/>
      <c r="Q7556" s="45"/>
      <c r="R7556" s="45"/>
      <c r="S7556" s="45"/>
      <c r="T7556" s="46"/>
      <c r="U7556" s="47"/>
      <c r="Z7556" s="13"/>
      <c r="AA7556" s="751"/>
      <c r="AB7556" s="751"/>
      <c r="AC7556" s="751"/>
      <c r="AD7556" s="751"/>
      <c r="AE7556" s="751"/>
      <c r="AF7556" s="751"/>
    </row>
    <row r="7557" spans="1:32" ht="23.45" customHeight="1" x14ac:dyDescent="0.15">
      <c r="A7557" s="8">
        <v>31</v>
      </c>
      <c r="B7557" s="45"/>
      <c r="C7557" s="45"/>
      <c r="D7557" s="45"/>
      <c r="E7557" s="45"/>
      <c r="F7557" s="45"/>
      <c r="G7557" s="45"/>
      <c r="H7557" s="45"/>
      <c r="I7557" s="45"/>
      <c r="J7557" s="45"/>
      <c r="K7557" s="45"/>
      <c r="L7557" s="45"/>
      <c r="M7557" s="45"/>
      <c r="N7557" s="45"/>
      <c r="O7557" s="45"/>
      <c r="P7557" s="45"/>
      <c r="Q7557" s="45"/>
      <c r="R7557" s="45"/>
      <c r="S7557" s="45"/>
      <c r="T7557" s="46"/>
      <c r="U7557" s="47"/>
      <c r="Z7557" s="13"/>
      <c r="AA7557" s="751"/>
      <c r="AB7557" s="751"/>
      <c r="AC7557" s="751"/>
      <c r="AD7557" s="751"/>
      <c r="AE7557" s="751"/>
      <c r="AF7557" s="751"/>
    </row>
    <row r="7558" spans="1:32" ht="33" customHeight="1" x14ac:dyDescent="0.15">
      <c r="A7558" s="8">
        <v>32</v>
      </c>
      <c r="B7558" s="45"/>
      <c r="C7558" s="45"/>
      <c r="D7558" s="45"/>
      <c r="E7558" s="45"/>
      <c r="F7558" s="45"/>
      <c r="G7558" s="45"/>
      <c r="H7558" s="45"/>
      <c r="I7558" s="45"/>
      <c r="J7558" s="45"/>
      <c r="K7558" s="45"/>
      <c r="L7558" s="45"/>
      <c r="M7558" s="45"/>
      <c r="N7558" s="45"/>
      <c r="O7558" s="45"/>
      <c r="P7558" s="45"/>
      <c r="Q7558" s="45"/>
      <c r="R7558" s="45"/>
      <c r="S7558" s="45"/>
      <c r="T7558" s="46"/>
      <c r="U7558" s="47"/>
      <c r="Z7558" s="13"/>
      <c r="AA7558" s="751"/>
      <c r="AB7558" s="751"/>
      <c r="AC7558" s="751"/>
      <c r="AD7558" s="751"/>
      <c r="AE7558" s="751"/>
      <c r="AF7558" s="751"/>
    </row>
    <row r="7559" spans="1:32" ht="23.45" customHeight="1" thickBot="1" x14ac:dyDescent="0.2">
      <c r="A7559" s="779">
        <v>33</v>
      </c>
      <c r="B7559" s="45"/>
      <c r="C7559" s="45"/>
      <c r="D7559" s="45"/>
      <c r="E7559" s="45"/>
      <c r="F7559" s="45"/>
      <c r="G7559" s="12"/>
      <c r="H7559" s="12"/>
      <c r="I7559" s="12"/>
      <c r="J7559" s="12"/>
      <c r="K7559" s="12"/>
      <c r="L7559" s="12"/>
      <c r="M7559" s="12"/>
      <c r="N7559" s="12"/>
      <c r="O7559" s="12"/>
      <c r="P7559" s="12"/>
      <c r="Q7559" s="12"/>
      <c r="R7559" s="12"/>
      <c r="S7559" s="12"/>
      <c r="T7559" s="31"/>
      <c r="U7559" s="32"/>
      <c r="Z7559" s="13"/>
      <c r="AA7559" s="751"/>
      <c r="AB7559" s="751"/>
      <c r="AC7559" s="751"/>
      <c r="AD7559" s="751"/>
      <c r="AE7559" s="751"/>
      <c r="AF7559" s="751"/>
    </row>
    <row r="7560" spans="1:32" ht="23.45" customHeight="1" thickBot="1" x14ac:dyDescent="0.2">
      <c r="A7560" s="1469" t="s">
        <v>4</v>
      </c>
      <c r="B7560" s="1470"/>
      <c r="C7560" s="1564" t="s">
        <v>753</v>
      </c>
      <c r="D7560" s="1564"/>
      <c r="E7560" s="1564"/>
      <c r="F7560" s="1565"/>
      <c r="G7560" s="13"/>
      <c r="H7560" s="13"/>
      <c r="I7560" s="13"/>
      <c r="J7560" s="13"/>
      <c r="K7560" s="13"/>
      <c r="L7560" s="13"/>
      <c r="M7560" s="13"/>
      <c r="N7560" s="13"/>
      <c r="O7560" s="13"/>
      <c r="P7560" s="13"/>
      <c r="Q7560" s="13"/>
      <c r="R7560" s="13"/>
      <c r="S7560" s="13"/>
      <c r="T7560" s="467"/>
      <c r="U7560" s="467"/>
      <c r="Z7560" s="13"/>
      <c r="AA7560" s="751"/>
      <c r="AB7560" s="751"/>
      <c r="AC7560" s="751"/>
      <c r="AD7560" s="751"/>
      <c r="AE7560" s="751"/>
      <c r="AF7560" s="751"/>
    </row>
    <row r="7561" spans="1:32" s="79" customFormat="1" ht="34.5" customHeight="1" thickBot="1" x14ac:dyDescent="0.2">
      <c r="A7561" s="1602" t="s">
        <v>265</v>
      </c>
      <c r="B7561" s="1603"/>
      <c r="C7561" s="1603"/>
      <c r="D7561" s="1603"/>
      <c r="E7561" s="1604"/>
      <c r="F7561" s="79" t="s">
        <v>1767</v>
      </c>
      <c r="H7561" s="1605" t="s">
        <v>235</v>
      </c>
      <c r="I7561" s="1606"/>
      <c r="J7561" s="1606"/>
      <c r="K7561" s="80" t="s">
        <v>226</v>
      </c>
      <c r="L7561" s="1596" t="s">
        <v>266</v>
      </c>
      <c r="M7561" s="1596"/>
      <c r="N7561" s="1597"/>
      <c r="P7561" s="81"/>
      <c r="Q7561" s="81"/>
      <c r="R7561" s="81"/>
      <c r="T7561" s="1621" t="s">
        <v>237</v>
      </c>
      <c r="U7561" s="1627"/>
      <c r="V7561" s="379">
        <f>V7563/V7568</f>
        <v>4.4444444444444439E-2</v>
      </c>
      <c r="W7561" s="379">
        <f>W7563/W7568</f>
        <v>4.4444444444444439E-2</v>
      </c>
      <c r="X7561" s="379">
        <f>AVERAGE(V7561,W7561)</f>
        <v>4.4444444444444439E-2</v>
      </c>
      <c r="Y7561" s="380" t="s">
        <v>223</v>
      </c>
      <c r="Z7561" s="381">
        <f>ROUND(X7561*1440,0)/1440</f>
        <v>4.4444444444444446E-2</v>
      </c>
    </row>
    <row r="7562" spans="1:32" s="79" customFormat="1" ht="9" customHeight="1" thickBot="1" x14ac:dyDescent="0.2">
      <c r="V7562" s="379">
        <v>0.25</v>
      </c>
      <c r="W7562" s="379">
        <v>0.25</v>
      </c>
      <c r="Z7562" s="82"/>
    </row>
    <row r="7563" spans="1:32" s="79" customFormat="1" ht="22.5" customHeight="1" thickBot="1" x14ac:dyDescent="0.2">
      <c r="A7563" s="1607" t="s">
        <v>227</v>
      </c>
      <c r="B7563" s="1608"/>
      <c r="C7563" s="1483" t="s">
        <v>231</v>
      </c>
      <c r="D7563" s="1483"/>
      <c r="E7563" s="1484"/>
      <c r="O7563" s="84" t="s">
        <v>238</v>
      </c>
      <c r="P7563" s="1503">
        <f>Z7561</f>
        <v>4.4444444444444446E-2</v>
      </c>
      <c r="Q7563" s="1504"/>
      <c r="S7563" s="84" t="s">
        <v>228</v>
      </c>
      <c r="T7563" s="1727">
        <v>3.4722222222222224E-2</v>
      </c>
      <c r="U7563" s="1519"/>
      <c r="V7563" s="379">
        <f>V7564-V7562</f>
        <v>0.66666666666666663</v>
      </c>
      <c r="W7563" s="379">
        <f>W7564-W7562</f>
        <v>0.66666666666666663</v>
      </c>
      <c r="Z7563" s="82"/>
    </row>
    <row r="7564" spans="1:32" s="79" customFormat="1" ht="11.25" customHeight="1" thickBot="1" x14ac:dyDescent="0.2">
      <c r="V7564" s="379">
        <v>0.91666666666666663</v>
      </c>
      <c r="W7564" s="379">
        <v>0.91666666666666663</v>
      </c>
      <c r="Z7564" s="82"/>
    </row>
    <row r="7565" spans="1:32" s="79" customFormat="1" ht="24.95" customHeight="1" x14ac:dyDescent="0.15">
      <c r="A7565" s="1619" t="s">
        <v>229</v>
      </c>
      <c r="B7565" s="1591">
        <v>1</v>
      </c>
      <c r="C7565" s="1591"/>
      <c r="D7565" s="1591">
        <v>2</v>
      </c>
      <c r="E7565" s="1591"/>
      <c r="F7565" s="1591">
        <v>3</v>
      </c>
      <c r="G7565" s="1591"/>
      <c r="H7565" s="1591">
        <v>4</v>
      </c>
      <c r="I7565" s="1591"/>
      <c r="J7565" s="1591">
        <v>5</v>
      </c>
      <c r="K7565" s="1591"/>
      <c r="L7565" s="1591">
        <v>6</v>
      </c>
      <c r="M7565" s="1591"/>
      <c r="N7565" s="1591">
        <v>7</v>
      </c>
      <c r="O7565" s="1591"/>
      <c r="P7565" s="1591">
        <v>8</v>
      </c>
      <c r="Q7565" s="1591"/>
      <c r="R7565" s="1591">
        <v>9</v>
      </c>
      <c r="S7565" s="1591"/>
      <c r="T7565" s="1591">
        <v>10</v>
      </c>
      <c r="U7565" s="1721"/>
      <c r="Z7565" s="82"/>
    </row>
    <row r="7566" spans="1:32" s="79" customFormat="1" ht="24.95" customHeight="1" x14ac:dyDescent="0.15">
      <c r="A7566" s="1620"/>
      <c r="B7566" s="100" t="s">
        <v>263</v>
      </c>
      <c r="C7566" s="100" t="s">
        <v>39</v>
      </c>
      <c r="D7566" s="100" t="s">
        <v>263</v>
      </c>
      <c r="E7566" s="100" t="s">
        <v>39</v>
      </c>
      <c r="F7566" s="100" t="s">
        <v>263</v>
      </c>
      <c r="G7566" s="100" t="s">
        <v>39</v>
      </c>
      <c r="H7566" s="100" t="s">
        <v>263</v>
      </c>
      <c r="I7566" s="100" t="s">
        <v>39</v>
      </c>
      <c r="J7566" s="100" t="s">
        <v>263</v>
      </c>
      <c r="K7566" s="100" t="s">
        <v>39</v>
      </c>
      <c r="L7566" s="100" t="s">
        <v>263</v>
      </c>
      <c r="M7566" s="100" t="s">
        <v>39</v>
      </c>
      <c r="N7566" s="100" t="s">
        <v>263</v>
      </c>
      <c r="O7566" s="100" t="s">
        <v>39</v>
      </c>
      <c r="P7566" s="100" t="s">
        <v>263</v>
      </c>
      <c r="Q7566" s="100" t="s">
        <v>39</v>
      </c>
      <c r="R7566" s="87"/>
      <c r="S7566" s="87"/>
      <c r="T7566" s="87"/>
      <c r="U7566" s="242"/>
      <c r="Z7566" s="82"/>
    </row>
    <row r="7567" spans="1:32" s="79" customFormat="1" ht="24.95" customHeight="1" x14ac:dyDescent="0.15">
      <c r="A7567" s="85">
        <v>1</v>
      </c>
      <c r="B7567" s="100"/>
      <c r="C7567" s="39">
        <v>0.25</v>
      </c>
      <c r="D7567" s="39">
        <v>0.30208333333333331</v>
      </c>
      <c r="E7567" s="39">
        <v>0.33680555555555558</v>
      </c>
      <c r="F7567" s="39">
        <v>0.39583333333333331</v>
      </c>
      <c r="G7567" s="39">
        <v>0.43055555555555558</v>
      </c>
      <c r="H7567" s="39">
        <v>0.5</v>
      </c>
      <c r="I7567" s="39">
        <v>0.53472222222222221</v>
      </c>
      <c r="J7567" s="39">
        <v>0.59722222222222221</v>
      </c>
      <c r="K7567" s="39">
        <v>0.63194444444444442</v>
      </c>
      <c r="L7567" s="39">
        <v>0.70138888888888884</v>
      </c>
      <c r="M7567" s="39">
        <v>0.74305555555555547</v>
      </c>
      <c r="N7567" s="39">
        <v>0.79166666666666663</v>
      </c>
      <c r="O7567" s="39">
        <v>0.82638888888888884</v>
      </c>
      <c r="P7567" s="39">
        <v>0.88194444444444453</v>
      </c>
      <c r="Q7567" s="39">
        <v>0.91666666666666663</v>
      </c>
      <c r="R7567" s="3"/>
      <c r="S7567" s="3"/>
      <c r="T7567" s="3"/>
      <c r="U7567" s="243"/>
      <c r="V7567" s="383">
        <f>COUNTA(B7567:U7599)</f>
        <v>30</v>
      </c>
      <c r="W7567" s="384">
        <f>V7567/2/2</f>
        <v>7.5</v>
      </c>
      <c r="Z7567" s="1"/>
      <c r="AA7567" s="82" t="s">
        <v>673</v>
      </c>
    </row>
    <row r="7568" spans="1:32" s="79" customFormat="1" ht="24.95" customHeight="1" x14ac:dyDescent="0.15">
      <c r="A7568" s="85">
        <v>2</v>
      </c>
      <c r="B7568" s="39">
        <v>0.25</v>
      </c>
      <c r="C7568" s="39">
        <v>0.28472222222222221</v>
      </c>
      <c r="D7568" s="39">
        <v>0.34027777777777773</v>
      </c>
      <c r="E7568" s="39">
        <v>0.375</v>
      </c>
      <c r="F7568" s="39">
        <v>0.44097222222222227</v>
      </c>
      <c r="G7568" s="39">
        <v>0.47569444444444442</v>
      </c>
      <c r="H7568" s="39">
        <v>0.54513888888888895</v>
      </c>
      <c r="I7568" s="39">
        <v>0.57986111111111105</v>
      </c>
      <c r="J7568" s="39">
        <v>0.64930555555555558</v>
      </c>
      <c r="K7568" s="39">
        <v>0.68402777777777779</v>
      </c>
      <c r="L7568" s="39">
        <v>0.75</v>
      </c>
      <c r="M7568" s="39">
        <v>0.78472222222222221</v>
      </c>
      <c r="N7568" s="39">
        <v>0.83333333333333337</v>
      </c>
      <c r="O7568" s="39">
        <v>0.86805555555555547</v>
      </c>
      <c r="P7568" s="39">
        <v>0.91666666666666663</v>
      </c>
      <c r="Q7568" s="39"/>
      <c r="R7568" s="3"/>
      <c r="S7568" s="3"/>
      <c r="T7568" s="3"/>
      <c r="U7568" s="243"/>
      <c r="V7568" s="386">
        <f>COUNTA(B7567:B7593,D7567:D7593,F7567:F7593,H7567:H7593,J7567:J7593,L7567:L7593,N7567:N7593,P7567:P7593,R7567:R7593,T7567:T7593)</f>
        <v>15</v>
      </c>
      <c r="W7568" s="386">
        <f>COUNTA(C7567:C7593,E7567:E7593,G7567:G7593,I7567:I7593,K7567:K7593,M7567:M7593,O7567:O7593,Q7567:Q7593,S7567:S7593,U7567:U7593)</f>
        <v>15</v>
      </c>
      <c r="Y7568" s="1">
        <f>(V7568+W7568)/2</f>
        <v>15</v>
      </c>
      <c r="Z7568" s="82"/>
    </row>
    <row r="7569" spans="1:26" s="79" customFormat="1" ht="24.95" customHeight="1" x14ac:dyDescent="0.15">
      <c r="A7569" s="85">
        <v>3</v>
      </c>
      <c r="B7569" s="256"/>
      <c r="C7569" s="256"/>
      <c r="D7569" s="90"/>
      <c r="E7569" s="90"/>
      <c r="F7569" s="90"/>
      <c r="G7569" s="90"/>
      <c r="H7569" s="90"/>
      <c r="I7569" s="90"/>
      <c r="J7569" s="90"/>
      <c r="K7569" s="90"/>
      <c r="L7569" s="90"/>
      <c r="M7569" s="90"/>
      <c r="N7569" s="90"/>
      <c r="O7569" s="90"/>
      <c r="P7569" s="90"/>
      <c r="Q7569" s="90"/>
      <c r="R7569" s="3"/>
      <c r="S7569" s="3"/>
      <c r="T7569" s="3"/>
      <c r="U7569" s="243"/>
      <c r="Y7569" s="1" t="s">
        <v>225</v>
      </c>
      <c r="Z7569" s="82"/>
    </row>
    <row r="7570" spans="1:26" s="79" customFormat="1" ht="24.95" customHeight="1" x14ac:dyDescent="0.15">
      <c r="A7570" s="85">
        <v>4</v>
      </c>
      <c r="B7570" s="257"/>
      <c r="C7570" s="234"/>
      <c r="D7570" s="234"/>
      <c r="E7570" s="234"/>
      <c r="F7570" s="234"/>
      <c r="G7570" s="234"/>
      <c r="H7570" s="234"/>
      <c r="I7570" s="234"/>
      <c r="J7570" s="234"/>
      <c r="K7570" s="234"/>
      <c r="L7570" s="234"/>
      <c r="M7570" s="234"/>
      <c r="N7570" s="234"/>
      <c r="O7570" s="234"/>
      <c r="P7570" s="234"/>
      <c r="Q7570" s="234"/>
      <c r="R7570" s="3"/>
      <c r="S7570" s="3"/>
      <c r="T7570" s="3"/>
      <c r="U7570" s="243"/>
      <c r="Z7570" s="82"/>
    </row>
    <row r="7571" spans="1:26" s="79" customFormat="1" ht="24.95" customHeight="1" x14ac:dyDescent="0.15">
      <c r="A7571" s="85">
        <v>5</v>
      </c>
      <c r="B7571" s="234"/>
      <c r="C7571" s="234"/>
      <c r="D7571" s="234"/>
      <c r="E7571" s="234"/>
      <c r="F7571" s="234"/>
      <c r="G7571" s="234"/>
      <c r="H7571" s="234"/>
      <c r="I7571" s="234"/>
      <c r="J7571" s="234"/>
      <c r="K7571" s="234"/>
      <c r="L7571" s="234"/>
      <c r="M7571" s="234"/>
      <c r="N7571" s="234"/>
      <c r="O7571" s="234"/>
      <c r="P7571" s="234"/>
      <c r="Q7571" s="234"/>
      <c r="R7571" s="3"/>
      <c r="S7571" s="3"/>
      <c r="T7571" s="3"/>
      <c r="U7571" s="243"/>
      <c r="Z7571" s="82"/>
    </row>
    <row r="7572" spans="1:26" s="79" customFormat="1" ht="24.95" customHeight="1" x14ac:dyDescent="0.15">
      <c r="A7572" s="85">
        <v>6</v>
      </c>
      <c r="B7572" s="257"/>
      <c r="C7572" s="234"/>
      <c r="D7572" s="234"/>
      <c r="E7572" s="234"/>
      <c r="F7572" s="234"/>
      <c r="G7572" s="234"/>
      <c r="H7572" s="234"/>
      <c r="I7572" s="234"/>
      <c r="J7572" s="234"/>
      <c r="K7572" s="234"/>
      <c r="L7572" s="234"/>
      <c r="M7572" s="234"/>
      <c r="N7572" s="234"/>
      <c r="O7572" s="234"/>
      <c r="P7572" s="234"/>
      <c r="Q7572" s="234"/>
      <c r="R7572" s="3"/>
      <c r="S7572" s="3"/>
      <c r="T7572" s="3"/>
      <c r="U7572" s="243"/>
      <c r="Z7572" s="82"/>
    </row>
    <row r="7573" spans="1:26" s="79" customFormat="1" ht="24.95" customHeight="1" x14ac:dyDescent="0.15">
      <c r="A7573" s="85">
        <v>7</v>
      </c>
      <c r="B7573" s="234"/>
      <c r="C7573" s="234"/>
      <c r="D7573" s="234"/>
      <c r="E7573" s="234"/>
      <c r="F7573" s="234"/>
      <c r="G7573" s="234"/>
      <c r="H7573" s="234"/>
      <c r="I7573" s="234"/>
      <c r="J7573" s="234"/>
      <c r="K7573" s="234"/>
      <c r="L7573" s="234"/>
      <c r="M7573" s="234"/>
      <c r="N7573" s="234"/>
      <c r="O7573" s="234"/>
      <c r="P7573" s="234"/>
      <c r="Q7573" s="234"/>
      <c r="R7573" s="3"/>
      <c r="S7573" s="3"/>
      <c r="T7573" s="3"/>
      <c r="U7573" s="243"/>
      <c r="Z7573" s="82"/>
    </row>
    <row r="7574" spans="1:26" s="79" customFormat="1" ht="24.95" customHeight="1" x14ac:dyDescent="0.15">
      <c r="A7574" s="85">
        <v>8</v>
      </c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243"/>
      <c r="Z7574" s="82"/>
    </row>
    <row r="7575" spans="1:26" s="79" customFormat="1" ht="24.95" customHeight="1" x14ac:dyDescent="0.15">
      <c r="A7575" s="85">
        <v>9</v>
      </c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243"/>
      <c r="Z7575" s="82"/>
    </row>
    <row r="7576" spans="1:26" s="79" customFormat="1" ht="24.95" customHeight="1" x14ac:dyDescent="0.15">
      <c r="A7576" s="85">
        <v>10</v>
      </c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243"/>
      <c r="Z7576" s="82"/>
    </row>
    <row r="7577" spans="1:26" s="79" customFormat="1" ht="24.95" customHeight="1" x14ac:dyDescent="0.15">
      <c r="A7577" s="85">
        <v>11</v>
      </c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243"/>
      <c r="Z7577" s="82"/>
    </row>
    <row r="7578" spans="1:26" s="79" customFormat="1" ht="24.95" customHeight="1" x14ac:dyDescent="0.15">
      <c r="A7578" s="85">
        <v>12</v>
      </c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243"/>
      <c r="Z7578" s="82"/>
    </row>
    <row r="7579" spans="1:26" s="79" customFormat="1" ht="24.95" customHeight="1" x14ac:dyDescent="0.15">
      <c r="A7579" s="85">
        <v>13</v>
      </c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243"/>
      <c r="Z7579" s="82"/>
    </row>
    <row r="7580" spans="1:26" s="79" customFormat="1" ht="24.95" customHeight="1" x14ac:dyDescent="0.15">
      <c r="A7580" s="85">
        <v>14</v>
      </c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243"/>
      <c r="Z7580" s="82"/>
    </row>
    <row r="7581" spans="1:26" s="79" customFormat="1" ht="24.95" customHeight="1" x14ac:dyDescent="0.15">
      <c r="A7581" s="85">
        <v>15</v>
      </c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243"/>
      <c r="Z7581" s="82"/>
    </row>
    <row r="7582" spans="1:26" s="79" customFormat="1" ht="24.95" customHeight="1" x14ac:dyDescent="0.15">
      <c r="A7582" s="85">
        <v>16</v>
      </c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243"/>
      <c r="Z7582" s="82"/>
    </row>
    <row r="7583" spans="1:26" s="79" customFormat="1" ht="24.95" customHeight="1" x14ac:dyDescent="0.15">
      <c r="A7583" s="85">
        <v>17</v>
      </c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243"/>
      <c r="Z7583" s="82"/>
    </row>
    <row r="7584" spans="1:26" s="79" customFormat="1" ht="24.95" customHeight="1" x14ac:dyDescent="0.15">
      <c r="A7584" s="85">
        <v>18</v>
      </c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243"/>
      <c r="Z7584" s="82"/>
    </row>
    <row r="7585" spans="1:26" s="79" customFormat="1" ht="24.95" customHeight="1" x14ac:dyDescent="0.15">
      <c r="A7585" s="85">
        <v>19</v>
      </c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243"/>
      <c r="Z7585" s="82"/>
    </row>
    <row r="7586" spans="1:26" s="79" customFormat="1" ht="23.1" customHeight="1" x14ac:dyDescent="0.15">
      <c r="A7586" s="85">
        <v>20</v>
      </c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243"/>
      <c r="Z7586" s="82"/>
    </row>
    <row r="7587" spans="1:26" s="79" customFormat="1" ht="24" customHeight="1" x14ac:dyDescent="0.15">
      <c r="A7587" s="85">
        <v>21</v>
      </c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243"/>
      <c r="Z7587" s="82"/>
    </row>
    <row r="7588" spans="1:26" s="79" customFormat="1" ht="24" customHeight="1" x14ac:dyDescent="0.15">
      <c r="A7588" s="85">
        <v>22</v>
      </c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243"/>
      <c r="Z7588" s="82"/>
    </row>
    <row r="7589" spans="1:26" s="79" customFormat="1" ht="24" customHeight="1" x14ac:dyDescent="0.15">
      <c r="A7589" s="85">
        <v>23</v>
      </c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243"/>
      <c r="Z7589" s="82"/>
    </row>
    <row r="7590" spans="1:26" s="79" customFormat="1" ht="24" customHeight="1" x14ac:dyDescent="0.15">
      <c r="A7590" s="85">
        <v>24</v>
      </c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243"/>
      <c r="Z7590" s="82"/>
    </row>
    <row r="7591" spans="1:26" s="79" customFormat="1" ht="24" customHeight="1" x14ac:dyDescent="0.15">
      <c r="A7591" s="85">
        <v>25</v>
      </c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243"/>
      <c r="Z7591" s="82"/>
    </row>
    <row r="7592" spans="1:26" s="79" customFormat="1" ht="24" customHeight="1" x14ac:dyDescent="0.15">
      <c r="A7592" s="85">
        <v>26</v>
      </c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243"/>
      <c r="Z7592" s="82"/>
    </row>
    <row r="7593" spans="1:26" s="79" customFormat="1" ht="24" customHeight="1" x14ac:dyDescent="0.15">
      <c r="A7593" s="85">
        <v>27</v>
      </c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243"/>
      <c r="Z7593" s="82"/>
    </row>
    <row r="7594" spans="1:26" s="79" customFormat="1" ht="24" customHeight="1" x14ac:dyDescent="0.15">
      <c r="A7594" s="85">
        <v>28</v>
      </c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243"/>
      <c r="Z7594" s="82"/>
    </row>
    <row r="7595" spans="1:26" s="79" customFormat="1" ht="24" customHeight="1" x14ac:dyDescent="0.15">
      <c r="A7595" s="85">
        <v>29</v>
      </c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243"/>
      <c r="Z7595" s="82"/>
    </row>
    <row r="7596" spans="1:26" s="79" customFormat="1" ht="24" customHeight="1" x14ac:dyDescent="0.15">
      <c r="A7596" s="85">
        <v>30</v>
      </c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243"/>
      <c r="Z7596" s="82"/>
    </row>
    <row r="7597" spans="1:26" s="79" customFormat="1" ht="24" customHeight="1" x14ac:dyDescent="0.15">
      <c r="A7597" s="85">
        <v>31</v>
      </c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243"/>
      <c r="Z7597" s="82"/>
    </row>
    <row r="7598" spans="1:26" s="79" customFormat="1" ht="24" customHeight="1" x14ac:dyDescent="0.15">
      <c r="A7598" s="85">
        <v>32</v>
      </c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243"/>
      <c r="Z7598" s="82"/>
    </row>
    <row r="7599" spans="1:26" s="79" customFormat="1" ht="24" customHeight="1" thickBot="1" x14ac:dyDescent="0.2">
      <c r="A7599" s="178">
        <v>33</v>
      </c>
      <c r="B7599" s="96"/>
      <c r="C7599" s="96"/>
      <c r="D7599" s="96"/>
      <c r="E7599" s="96"/>
      <c r="F7599" s="96"/>
      <c r="G7599" s="96"/>
      <c r="H7599" s="96"/>
      <c r="I7599" s="96"/>
      <c r="J7599" s="96"/>
      <c r="K7599" s="96"/>
      <c r="L7599" s="96"/>
      <c r="M7599" s="96"/>
      <c r="N7599" s="96"/>
      <c r="O7599" s="96"/>
      <c r="P7599" s="96"/>
      <c r="Q7599" s="96"/>
      <c r="R7599" s="96"/>
      <c r="S7599" s="96"/>
      <c r="T7599" s="96"/>
      <c r="U7599" s="247"/>
      <c r="Z7599" s="82"/>
    </row>
    <row r="7600" spans="1:26" s="79" customFormat="1" ht="24" customHeight="1" thickBot="1" x14ac:dyDescent="0.2">
      <c r="A7600" s="1625" t="s">
        <v>230</v>
      </c>
      <c r="B7600" s="1626"/>
      <c r="C7600" s="1561" t="s">
        <v>264</v>
      </c>
      <c r="D7600" s="1562"/>
      <c r="E7600" s="1562"/>
      <c r="F7600" s="1563"/>
      <c r="G7600" s="82"/>
      <c r="H7600" s="82"/>
      <c r="I7600" s="82"/>
      <c r="J7600" s="82"/>
      <c r="K7600" s="82"/>
      <c r="L7600" s="82"/>
      <c r="M7600" s="82"/>
      <c r="N7600" s="82"/>
      <c r="O7600" s="82"/>
      <c r="P7600" s="82"/>
      <c r="Q7600" s="82"/>
      <c r="R7600" s="82"/>
      <c r="S7600" s="82"/>
      <c r="T7600" s="82"/>
      <c r="U7600" s="82"/>
      <c r="Z7600" s="82"/>
    </row>
    <row r="7601" spans="1:27" s="79" customFormat="1" ht="34.5" customHeight="1" thickBot="1" x14ac:dyDescent="0.2">
      <c r="A7601" s="1602" t="s">
        <v>285</v>
      </c>
      <c r="B7601" s="1603"/>
      <c r="C7601" s="1603"/>
      <c r="D7601" s="1603"/>
      <c r="E7601" s="1604"/>
      <c r="F7601" s="79" t="s">
        <v>1767</v>
      </c>
      <c r="H7601" s="1605" t="s">
        <v>286</v>
      </c>
      <c r="I7601" s="1606"/>
      <c r="J7601" s="1606"/>
      <c r="K7601" s="80" t="s">
        <v>274</v>
      </c>
      <c r="L7601" s="1596" t="s">
        <v>287</v>
      </c>
      <c r="M7601" s="1596"/>
      <c r="N7601" s="1597"/>
      <c r="P7601" s="81"/>
      <c r="Q7601" s="81"/>
      <c r="R7601" s="81"/>
      <c r="T7601" s="1621" t="s">
        <v>275</v>
      </c>
      <c r="U7601" s="1627"/>
      <c r="V7601" s="379">
        <f>V7603/V7608</f>
        <v>4.084967320261438E-2</v>
      </c>
      <c r="W7601" s="379">
        <f>W7603/W7608</f>
        <v>4.1449652777777776E-2</v>
      </c>
      <c r="X7601" s="379">
        <f>AVERAGE(V7601,W7601)</f>
        <v>4.1149662990196081E-2</v>
      </c>
      <c r="Y7601" s="380" t="s">
        <v>276</v>
      </c>
      <c r="Z7601" s="381">
        <f>ROUND(X7601*1440,0)/1440</f>
        <v>4.0972222222222222E-2</v>
      </c>
    </row>
    <row r="7602" spans="1:27" s="79" customFormat="1" ht="9" customHeight="1" thickBot="1" x14ac:dyDescent="0.2">
      <c r="V7602" s="379">
        <v>0.24305555555555555</v>
      </c>
      <c r="W7602" s="379">
        <f>C7607</f>
        <v>0.2673611111111111</v>
      </c>
      <c r="Z7602" s="82"/>
    </row>
    <row r="7603" spans="1:27" s="79" customFormat="1" ht="22.5" customHeight="1" thickBot="1" x14ac:dyDescent="0.2">
      <c r="A7603" s="1607" t="s">
        <v>277</v>
      </c>
      <c r="B7603" s="1608"/>
      <c r="C7603" s="1483" t="s">
        <v>278</v>
      </c>
      <c r="D7603" s="1483"/>
      <c r="E7603" s="1484"/>
      <c r="N7603" s="1463" t="s">
        <v>279</v>
      </c>
      <c r="O7603" s="1464"/>
      <c r="P7603" s="1503">
        <f>Z7601</f>
        <v>4.0972222222222222E-2</v>
      </c>
      <c r="Q7603" s="1504"/>
      <c r="S7603" s="84" t="s">
        <v>280</v>
      </c>
      <c r="T7603" s="1727">
        <v>3.8194444444444441E-2</v>
      </c>
      <c r="U7603" s="1519"/>
      <c r="V7603" s="379">
        <f>V7604-V7602</f>
        <v>0.69444444444444442</v>
      </c>
      <c r="W7603" s="379">
        <f>W7604-W7602</f>
        <v>0.66319444444444442</v>
      </c>
      <c r="Z7603" s="82"/>
    </row>
    <row r="7604" spans="1:27" s="79" customFormat="1" ht="11.25" customHeight="1" thickBot="1" x14ac:dyDescent="0.2">
      <c r="V7604" s="379">
        <f>R7607</f>
        <v>0.9375</v>
      </c>
      <c r="W7604" s="379">
        <f>Q7608</f>
        <v>0.93055555555555547</v>
      </c>
      <c r="Z7604" s="82"/>
    </row>
    <row r="7605" spans="1:27" s="79" customFormat="1" ht="24.95" customHeight="1" x14ac:dyDescent="0.15">
      <c r="A7605" s="1619" t="s">
        <v>281</v>
      </c>
      <c r="B7605" s="1591">
        <v>1</v>
      </c>
      <c r="C7605" s="1591"/>
      <c r="D7605" s="1591">
        <v>2</v>
      </c>
      <c r="E7605" s="1591"/>
      <c r="F7605" s="1591">
        <v>3</v>
      </c>
      <c r="G7605" s="1591"/>
      <c r="H7605" s="1591">
        <v>4</v>
      </c>
      <c r="I7605" s="1591"/>
      <c r="J7605" s="1591">
        <v>5</v>
      </c>
      <c r="K7605" s="1591"/>
      <c r="L7605" s="1591">
        <v>6</v>
      </c>
      <c r="M7605" s="1591"/>
      <c r="N7605" s="1591">
        <v>7</v>
      </c>
      <c r="O7605" s="1591"/>
      <c r="P7605" s="1591">
        <v>8</v>
      </c>
      <c r="Q7605" s="1591"/>
      <c r="R7605" s="1591">
        <v>9</v>
      </c>
      <c r="S7605" s="1591"/>
      <c r="T7605" s="1591">
        <v>10</v>
      </c>
      <c r="U7605" s="1721"/>
      <c r="Z7605" s="82"/>
    </row>
    <row r="7606" spans="1:27" s="79" customFormat="1" ht="24.95" customHeight="1" x14ac:dyDescent="0.15">
      <c r="A7606" s="1620"/>
      <c r="B7606" s="87" t="s">
        <v>288</v>
      </c>
      <c r="C7606" s="87" t="s">
        <v>287</v>
      </c>
      <c r="D7606" s="87" t="s">
        <v>288</v>
      </c>
      <c r="E7606" s="87" t="s">
        <v>287</v>
      </c>
      <c r="F7606" s="87" t="s">
        <v>288</v>
      </c>
      <c r="G7606" s="87" t="s">
        <v>287</v>
      </c>
      <c r="H7606" s="87" t="s">
        <v>288</v>
      </c>
      <c r="I7606" s="87" t="s">
        <v>287</v>
      </c>
      <c r="J7606" s="87" t="s">
        <v>288</v>
      </c>
      <c r="K7606" s="87" t="s">
        <v>287</v>
      </c>
      <c r="L7606" s="87" t="s">
        <v>288</v>
      </c>
      <c r="M7606" s="87" t="s">
        <v>287</v>
      </c>
      <c r="N7606" s="87" t="s">
        <v>288</v>
      </c>
      <c r="O7606" s="87" t="s">
        <v>287</v>
      </c>
      <c r="P7606" s="87" t="s">
        <v>288</v>
      </c>
      <c r="Q7606" s="87" t="s">
        <v>287</v>
      </c>
      <c r="R7606" s="87" t="s">
        <v>288</v>
      </c>
      <c r="S7606" s="87" t="s">
        <v>287</v>
      </c>
      <c r="T7606" s="87" t="s">
        <v>288</v>
      </c>
      <c r="U7606" s="87"/>
      <c r="Z7606" s="82"/>
    </row>
    <row r="7607" spans="1:27" s="79" customFormat="1" ht="24.95" customHeight="1" x14ac:dyDescent="0.15">
      <c r="A7607" s="85">
        <v>1</v>
      </c>
      <c r="B7607" s="693" t="s">
        <v>289</v>
      </c>
      <c r="C7607" s="39">
        <v>0.2673611111111111</v>
      </c>
      <c r="D7607" s="40">
        <v>0.3263888888888889</v>
      </c>
      <c r="E7607" s="3">
        <v>0.3611111111111111</v>
      </c>
      <c r="F7607" s="3">
        <v>0.41666666666666669</v>
      </c>
      <c r="G7607" s="3">
        <v>0.4513888888888889</v>
      </c>
      <c r="H7607" s="3">
        <v>0.50694444444444442</v>
      </c>
      <c r="I7607" s="3">
        <v>0.54166666666666663</v>
      </c>
      <c r="J7607" s="3">
        <v>0.59375</v>
      </c>
      <c r="K7607" s="3">
        <v>0.62847222222222221</v>
      </c>
      <c r="L7607" s="3">
        <v>0.68402777777777779</v>
      </c>
      <c r="M7607" s="3">
        <v>0.71875</v>
      </c>
      <c r="N7607" s="3">
        <v>0.77430555555555547</v>
      </c>
      <c r="O7607" s="3">
        <v>0.80555555555555547</v>
      </c>
      <c r="P7607" s="3">
        <v>0.85763888888888884</v>
      </c>
      <c r="Q7607" s="3">
        <v>0.88888888888888884</v>
      </c>
      <c r="R7607" s="3">
        <v>0.9375</v>
      </c>
      <c r="S7607" s="3"/>
      <c r="T7607" s="3"/>
      <c r="U7607" s="242"/>
      <c r="V7607" s="383">
        <f>COUNTA(B7607:U7639)</f>
        <v>33</v>
      </c>
      <c r="W7607" s="384">
        <f>V7607/2/2</f>
        <v>8.25</v>
      </c>
      <c r="Z7607" s="1"/>
    </row>
    <row r="7608" spans="1:27" s="79" customFormat="1" ht="24.95" customHeight="1" x14ac:dyDescent="0.15">
      <c r="A7608" s="85">
        <v>2</v>
      </c>
      <c r="B7608" s="3">
        <v>0.2638888888888889</v>
      </c>
      <c r="C7608" s="3">
        <v>0.2986111111111111</v>
      </c>
      <c r="D7608" s="3">
        <v>0.3576388888888889</v>
      </c>
      <c r="E7608" s="3">
        <v>0.3923611111111111</v>
      </c>
      <c r="F7608" s="3">
        <v>0.44791666666666669</v>
      </c>
      <c r="G7608" s="3">
        <v>0.4826388888888889</v>
      </c>
      <c r="H7608" s="3">
        <v>0.53819444444444442</v>
      </c>
      <c r="I7608" s="3">
        <v>0.57291666666666663</v>
      </c>
      <c r="J7608" s="3">
        <v>0.625</v>
      </c>
      <c r="K7608" s="3">
        <v>0.65972222222222221</v>
      </c>
      <c r="L7608" s="3">
        <v>0.71527777777777779</v>
      </c>
      <c r="M7608" s="3">
        <v>0.75</v>
      </c>
      <c r="N7608" s="3">
        <v>0.80555555555555547</v>
      </c>
      <c r="O7608" s="3">
        <v>0.84027777777777779</v>
      </c>
      <c r="P7608" s="3">
        <v>0.89583333333333337</v>
      </c>
      <c r="Q7608" s="3">
        <v>0.93055555555555547</v>
      </c>
      <c r="R7608" s="3"/>
      <c r="S7608" s="3"/>
      <c r="T7608" s="87"/>
      <c r="U7608" s="242"/>
      <c r="V7608" s="386">
        <f>COUNTA(B7607:B7632,D7607:D7632,F7607:F7632,H7607:H7632,J7607:J7632,L7607:L7632,N7607:N7632,P7607:P7632,R7607:R7632,T7607:T7632)</f>
        <v>17</v>
      </c>
      <c r="W7608" s="386">
        <f>COUNTA(C7607:C7632,E7607:E7632,G7607:G7632,I7607:I7632,K7607:K7632,M7607:M7632,O7607:O7632,Q7607:Q7632,S7607:S7632,U7607:U7632)</f>
        <v>16</v>
      </c>
      <c r="Y7608" s="1">
        <f>(V7608+W7608)/2</f>
        <v>16.5</v>
      </c>
      <c r="Z7608" s="82"/>
      <c r="AA7608" s="82" t="s">
        <v>673</v>
      </c>
    </row>
    <row r="7609" spans="1:27" s="79" customFormat="1" ht="24.95" customHeight="1" x14ac:dyDescent="0.15">
      <c r="A7609" s="85">
        <v>3</v>
      </c>
      <c r="B7609" s="87"/>
      <c r="C7609" s="87"/>
      <c r="D7609" s="87"/>
      <c r="E7609" s="87"/>
      <c r="F7609" s="87"/>
      <c r="G7609" s="87"/>
      <c r="H7609" s="87"/>
      <c r="I7609" s="87"/>
      <c r="J7609" s="87"/>
      <c r="K7609" s="87"/>
      <c r="L7609" s="87"/>
      <c r="M7609" s="87"/>
      <c r="N7609" s="87"/>
      <c r="O7609" s="87"/>
      <c r="P7609" s="87"/>
      <c r="Q7609" s="87"/>
      <c r="R7609" s="3"/>
      <c r="S7609" s="3"/>
      <c r="T7609" s="3"/>
      <c r="U7609" s="243"/>
      <c r="Y7609" s="1" t="s">
        <v>282</v>
      </c>
      <c r="Z7609" s="82"/>
    </row>
    <row r="7610" spans="1:27" s="79" customFormat="1" ht="24.95" customHeight="1" x14ac:dyDescent="0.15">
      <c r="A7610" s="85">
        <v>4</v>
      </c>
      <c r="B7610" s="87"/>
      <c r="C7610" s="39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87"/>
      <c r="R7610" s="3"/>
      <c r="S7610" s="3"/>
      <c r="T7610" s="3"/>
      <c r="U7610" s="243"/>
      <c r="Z7610" s="82"/>
    </row>
    <row r="7611" spans="1:27" s="79" customFormat="1" ht="24.95" customHeight="1" x14ac:dyDescent="0.15">
      <c r="A7611" s="85">
        <v>5</v>
      </c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87"/>
      <c r="R7611" s="3"/>
      <c r="S7611" s="3"/>
      <c r="T7611" s="3"/>
      <c r="U7611" s="243"/>
      <c r="Z7611" s="82"/>
    </row>
    <row r="7612" spans="1:27" s="79" customFormat="1" ht="24.95" customHeight="1" x14ac:dyDescent="0.15">
      <c r="A7612" s="85">
        <v>6</v>
      </c>
      <c r="B7612" s="106"/>
      <c r="C7612" s="106"/>
      <c r="D7612" s="258"/>
      <c r="E7612" s="258"/>
      <c r="F7612" s="258"/>
      <c r="G7612" s="258"/>
      <c r="H7612" s="258"/>
      <c r="I7612" s="258"/>
      <c r="J7612" s="258"/>
      <c r="K7612" s="258"/>
      <c r="L7612" s="258"/>
      <c r="M7612" s="258"/>
      <c r="N7612" s="258"/>
      <c r="O7612" s="258"/>
      <c r="P7612" s="258"/>
      <c r="Q7612" s="87"/>
      <c r="R7612" s="3"/>
      <c r="S7612" s="3"/>
      <c r="T7612" s="3"/>
      <c r="U7612" s="243"/>
      <c r="Z7612" s="82"/>
    </row>
    <row r="7613" spans="1:27" s="79" customFormat="1" ht="24.95" customHeight="1" x14ac:dyDescent="0.15">
      <c r="A7613" s="85">
        <v>7</v>
      </c>
      <c r="B7613" s="87"/>
      <c r="C7613" s="87"/>
      <c r="D7613" s="87"/>
      <c r="E7613" s="87"/>
      <c r="F7613" s="87"/>
      <c r="G7613" s="87"/>
      <c r="H7613" s="87"/>
      <c r="I7613" s="87"/>
      <c r="J7613" s="87"/>
      <c r="K7613" s="87"/>
      <c r="L7613" s="87"/>
      <c r="M7613" s="87"/>
      <c r="N7613" s="87"/>
      <c r="O7613" s="87"/>
      <c r="P7613" s="87"/>
      <c r="Q7613" s="87"/>
      <c r="R7613" s="3"/>
      <c r="S7613" s="3"/>
      <c r="T7613" s="3"/>
      <c r="U7613" s="243"/>
      <c r="Z7613" s="82"/>
    </row>
    <row r="7614" spans="1:27" s="79" customFormat="1" ht="24.95" customHeight="1" x14ac:dyDescent="0.15">
      <c r="A7614" s="85">
        <v>8</v>
      </c>
      <c r="B7614" s="87"/>
      <c r="C7614" s="39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243"/>
      <c r="Z7614" s="82"/>
    </row>
    <row r="7615" spans="1:27" s="79" customFormat="1" ht="24.95" customHeight="1" x14ac:dyDescent="0.15">
      <c r="A7615" s="85">
        <v>9</v>
      </c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243"/>
      <c r="Z7615" s="82"/>
    </row>
    <row r="7616" spans="1:27" s="79" customFormat="1" ht="24.95" customHeight="1" x14ac:dyDescent="0.15">
      <c r="A7616" s="85">
        <v>10</v>
      </c>
      <c r="B7616" s="87"/>
      <c r="C7616" s="87"/>
      <c r="D7616" s="87"/>
      <c r="E7616" s="87"/>
      <c r="F7616" s="87"/>
      <c r="G7616" s="87"/>
      <c r="H7616" s="87"/>
      <c r="I7616" s="87"/>
      <c r="J7616" s="87"/>
      <c r="K7616" s="87"/>
      <c r="L7616" s="87"/>
      <c r="M7616" s="87"/>
      <c r="N7616" s="87"/>
      <c r="O7616" s="87"/>
      <c r="P7616" s="87"/>
      <c r="Q7616" s="87"/>
      <c r="R7616" s="3"/>
      <c r="S7616" s="3"/>
      <c r="T7616" s="3"/>
      <c r="U7616" s="243"/>
      <c r="Z7616" s="82"/>
    </row>
    <row r="7617" spans="1:26" s="79" customFormat="1" ht="24.95" customHeight="1" x14ac:dyDescent="0.15">
      <c r="A7617" s="85">
        <v>11</v>
      </c>
      <c r="B7617" s="87"/>
      <c r="C7617" s="87"/>
      <c r="D7617" s="87"/>
      <c r="E7617" s="87"/>
      <c r="F7617" s="87"/>
      <c r="G7617" s="87"/>
      <c r="H7617" s="87"/>
      <c r="I7617" s="87"/>
      <c r="J7617" s="87"/>
      <c r="K7617" s="87"/>
      <c r="L7617" s="87"/>
      <c r="M7617" s="87"/>
      <c r="N7617" s="87"/>
      <c r="O7617" s="87"/>
      <c r="P7617" s="87"/>
      <c r="Q7617" s="87"/>
      <c r="R7617" s="3"/>
      <c r="S7617" s="3"/>
      <c r="T7617" s="3"/>
      <c r="U7617" s="243"/>
      <c r="Z7617" s="82"/>
    </row>
    <row r="7618" spans="1:26" s="79" customFormat="1" ht="24.95" customHeight="1" x14ac:dyDescent="0.15">
      <c r="A7618" s="85">
        <v>12</v>
      </c>
      <c r="B7618" s="3"/>
      <c r="C7618" s="3"/>
      <c r="D7618" s="3"/>
      <c r="E7618" s="87"/>
      <c r="F7618" s="87"/>
      <c r="G7618" s="87"/>
      <c r="H7618" s="87"/>
      <c r="I7618" s="87"/>
      <c r="J7618" s="87"/>
      <c r="K7618" s="87"/>
      <c r="L7618" s="87"/>
      <c r="M7618" s="87"/>
      <c r="N7618" s="87"/>
      <c r="O7618" s="87"/>
      <c r="P7618" s="87"/>
      <c r="Q7618" s="87"/>
      <c r="R7618" s="3"/>
      <c r="S7618" s="3"/>
      <c r="T7618" s="3"/>
      <c r="U7618" s="243"/>
      <c r="Z7618" s="82"/>
    </row>
    <row r="7619" spans="1:26" s="79" customFormat="1" ht="24.95" customHeight="1" x14ac:dyDescent="0.15">
      <c r="A7619" s="85">
        <v>13</v>
      </c>
      <c r="B7619" s="3"/>
      <c r="C7619" s="3"/>
      <c r="D7619" s="87"/>
      <c r="E7619" s="87"/>
      <c r="F7619" s="87"/>
      <c r="G7619" s="87"/>
      <c r="H7619" s="87"/>
      <c r="I7619" s="87"/>
      <c r="J7619" s="87"/>
      <c r="K7619" s="87"/>
      <c r="L7619" s="87"/>
      <c r="M7619" s="87"/>
      <c r="N7619" s="87"/>
      <c r="O7619" s="87"/>
      <c r="P7619" s="87"/>
      <c r="Q7619" s="87"/>
      <c r="R7619" s="3"/>
      <c r="S7619" s="3"/>
      <c r="T7619" s="3"/>
      <c r="U7619" s="243"/>
      <c r="Z7619" s="82"/>
    </row>
    <row r="7620" spans="1:26" s="79" customFormat="1" ht="24.95" customHeight="1" x14ac:dyDescent="0.15">
      <c r="A7620" s="85">
        <v>14</v>
      </c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243"/>
      <c r="Z7620" s="82"/>
    </row>
    <row r="7621" spans="1:26" s="79" customFormat="1" ht="24.95" customHeight="1" x14ac:dyDescent="0.15">
      <c r="A7621" s="85">
        <v>15</v>
      </c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243"/>
      <c r="Z7621" s="82"/>
    </row>
    <row r="7622" spans="1:26" s="79" customFormat="1" ht="24.95" customHeight="1" x14ac:dyDescent="0.15">
      <c r="A7622" s="85">
        <v>16</v>
      </c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243"/>
      <c r="Z7622" s="82"/>
    </row>
    <row r="7623" spans="1:26" s="79" customFormat="1" ht="24.95" customHeight="1" x14ac:dyDescent="0.15">
      <c r="A7623" s="85">
        <v>17</v>
      </c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243"/>
      <c r="Z7623" s="82"/>
    </row>
    <row r="7624" spans="1:26" s="79" customFormat="1" ht="24.95" customHeight="1" x14ac:dyDescent="0.15">
      <c r="A7624" s="85">
        <v>18</v>
      </c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243"/>
      <c r="Z7624" s="82"/>
    </row>
    <row r="7625" spans="1:26" s="79" customFormat="1" ht="23.1" customHeight="1" x14ac:dyDescent="0.15">
      <c r="A7625" s="85">
        <v>19</v>
      </c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243"/>
      <c r="Z7625" s="82"/>
    </row>
    <row r="7626" spans="1:26" s="79" customFormat="1" ht="24" customHeight="1" x14ac:dyDescent="0.15">
      <c r="A7626" s="85">
        <v>20</v>
      </c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243"/>
      <c r="Z7626" s="82"/>
    </row>
    <row r="7627" spans="1:26" s="79" customFormat="1" ht="24" customHeight="1" x14ac:dyDescent="0.15">
      <c r="A7627" s="85">
        <v>21</v>
      </c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243"/>
      <c r="Z7627" s="82"/>
    </row>
    <row r="7628" spans="1:26" s="79" customFormat="1" ht="24" customHeight="1" x14ac:dyDescent="0.15">
      <c r="A7628" s="85">
        <v>22</v>
      </c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243"/>
      <c r="Z7628" s="82"/>
    </row>
    <row r="7629" spans="1:26" s="79" customFormat="1" ht="24" customHeight="1" x14ac:dyDescent="0.15">
      <c r="A7629" s="85">
        <v>23</v>
      </c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243"/>
      <c r="Z7629" s="82"/>
    </row>
    <row r="7630" spans="1:26" s="79" customFormat="1" ht="24" customHeight="1" x14ac:dyDescent="0.15">
      <c r="A7630" s="85">
        <v>24</v>
      </c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243"/>
      <c r="Z7630" s="82"/>
    </row>
    <row r="7631" spans="1:26" s="79" customFormat="1" ht="24" customHeight="1" x14ac:dyDescent="0.15">
      <c r="A7631" s="85">
        <v>25</v>
      </c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243"/>
      <c r="Z7631" s="82"/>
    </row>
    <row r="7632" spans="1:26" s="79" customFormat="1" ht="24" customHeight="1" x14ac:dyDescent="0.15">
      <c r="A7632" s="85">
        <v>26</v>
      </c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243"/>
      <c r="Z7632" s="82"/>
    </row>
    <row r="7633" spans="1:27" s="79" customFormat="1" ht="24" customHeight="1" x14ac:dyDescent="0.15">
      <c r="A7633" s="85">
        <v>27</v>
      </c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243"/>
      <c r="Z7633" s="82"/>
    </row>
    <row r="7634" spans="1:27" s="79" customFormat="1" ht="24" customHeight="1" x14ac:dyDescent="0.15">
      <c r="A7634" s="85">
        <v>28</v>
      </c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243"/>
      <c r="Z7634" s="82"/>
    </row>
    <row r="7635" spans="1:27" s="79" customFormat="1" ht="24" customHeight="1" x14ac:dyDescent="0.15">
      <c r="A7635" s="85">
        <v>29</v>
      </c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243"/>
      <c r="Z7635" s="82"/>
    </row>
    <row r="7636" spans="1:27" s="79" customFormat="1" ht="24" customHeight="1" x14ac:dyDescent="0.15">
      <c r="A7636" s="85">
        <v>30</v>
      </c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243"/>
      <c r="Z7636" s="82"/>
    </row>
    <row r="7637" spans="1:27" s="79" customFormat="1" ht="24" customHeight="1" x14ac:dyDescent="0.15">
      <c r="A7637" s="85">
        <v>31</v>
      </c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243"/>
      <c r="Z7637" s="82"/>
    </row>
    <row r="7638" spans="1:27" s="79" customFormat="1" ht="24" customHeight="1" x14ac:dyDescent="0.15">
      <c r="A7638" s="85">
        <v>32</v>
      </c>
      <c r="B7638" s="93"/>
      <c r="C7638" s="93"/>
      <c r="D7638" s="93"/>
      <c r="E7638" s="93"/>
      <c r="F7638" s="93"/>
      <c r="G7638" s="93"/>
      <c r="H7638" s="93"/>
      <c r="I7638" s="93"/>
      <c r="J7638" s="93"/>
      <c r="K7638" s="93"/>
      <c r="L7638" s="93"/>
      <c r="M7638" s="93"/>
      <c r="N7638" s="93"/>
      <c r="O7638" s="93"/>
      <c r="P7638" s="93"/>
      <c r="Q7638" s="93"/>
      <c r="R7638" s="93"/>
      <c r="S7638" s="93"/>
      <c r="T7638" s="93"/>
      <c r="U7638" s="512"/>
      <c r="Z7638" s="82"/>
    </row>
    <row r="7639" spans="1:27" s="79" customFormat="1" ht="24" customHeight="1" thickBot="1" x14ac:dyDescent="0.2">
      <c r="A7639" s="178">
        <v>33</v>
      </c>
      <c r="B7639" s="96"/>
      <c r="C7639" s="96"/>
      <c r="D7639" s="96"/>
      <c r="E7639" s="96"/>
      <c r="F7639" s="96"/>
      <c r="G7639" s="96"/>
      <c r="H7639" s="96"/>
      <c r="I7639" s="96"/>
      <c r="J7639" s="96"/>
      <c r="K7639" s="96"/>
      <c r="L7639" s="96"/>
      <c r="M7639" s="96"/>
      <c r="N7639" s="96"/>
      <c r="O7639" s="96"/>
      <c r="P7639" s="96"/>
      <c r="Q7639" s="96"/>
      <c r="R7639" s="96"/>
      <c r="S7639" s="96"/>
      <c r="T7639" s="96"/>
      <c r="U7639" s="247"/>
      <c r="Z7639" s="82"/>
    </row>
    <row r="7640" spans="1:27" s="79" customFormat="1" ht="24" customHeight="1" thickBot="1" x14ac:dyDescent="0.2">
      <c r="A7640" s="1625" t="s">
        <v>283</v>
      </c>
      <c r="B7640" s="1626"/>
      <c r="C7640" s="1448" t="s">
        <v>284</v>
      </c>
      <c r="D7640" s="1448"/>
      <c r="E7640" s="1448"/>
      <c r="F7640" s="1449"/>
      <c r="G7640" s="82"/>
      <c r="H7640" s="82"/>
      <c r="I7640" s="82"/>
      <c r="J7640" s="82"/>
      <c r="K7640" s="82"/>
      <c r="L7640" s="82"/>
      <c r="M7640" s="82"/>
      <c r="N7640" s="82"/>
      <c r="O7640" s="82"/>
      <c r="P7640" s="82"/>
      <c r="Q7640" s="82"/>
      <c r="R7640" s="82"/>
      <c r="S7640" s="82"/>
      <c r="T7640" s="82"/>
      <c r="U7640" s="82"/>
      <c r="Z7640" s="82"/>
    </row>
    <row r="7641" spans="1:27" s="79" customFormat="1" ht="34.5" customHeight="1" thickBot="1" x14ac:dyDescent="0.2">
      <c r="A7641" s="1602" t="s">
        <v>267</v>
      </c>
      <c r="B7641" s="1603"/>
      <c r="C7641" s="1603"/>
      <c r="D7641" s="1603"/>
      <c r="E7641" s="1604"/>
      <c r="F7641" s="79" t="s">
        <v>1767</v>
      </c>
      <c r="H7641" s="1605" t="s">
        <v>235</v>
      </c>
      <c r="I7641" s="1606"/>
      <c r="J7641" s="1606"/>
      <c r="K7641" s="80" t="s">
        <v>226</v>
      </c>
      <c r="L7641" s="1596" t="s">
        <v>268</v>
      </c>
      <c r="M7641" s="1596"/>
      <c r="N7641" s="1597"/>
      <c r="P7641" s="81"/>
      <c r="Q7641" s="81"/>
      <c r="R7641" s="81"/>
      <c r="T7641" s="1621" t="s">
        <v>237</v>
      </c>
      <c r="U7641" s="1627"/>
      <c r="V7641" s="379">
        <f>V7643/V7648</f>
        <v>4.8611111111111105E-2</v>
      </c>
      <c r="W7641" s="379">
        <f>W7643/W7648</f>
        <v>4.9679487179487176E-2</v>
      </c>
      <c r="X7641" s="379">
        <f>AVERAGE(V7641,W7641)</f>
        <v>4.9145299145299137E-2</v>
      </c>
      <c r="Y7641" s="380" t="s">
        <v>223</v>
      </c>
      <c r="Z7641" s="381">
        <f>ROUND(X7641*1440,0)/1440</f>
        <v>4.9305555555555554E-2</v>
      </c>
    </row>
    <row r="7642" spans="1:27" s="79" customFormat="1" ht="9" customHeight="1" thickBot="1" x14ac:dyDescent="0.2">
      <c r="V7642" s="379">
        <v>0.25</v>
      </c>
      <c r="W7642" s="379">
        <v>0.28472222222222221</v>
      </c>
      <c r="Z7642" s="82"/>
    </row>
    <row r="7643" spans="1:27" s="79" customFormat="1" ht="22.5" customHeight="1" thickBot="1" x14ac:dyDescent="0.2">
      <c r="A7643" s="1607" t="s">
        <v>227</v>
      </c>
      <c r="B7643" s="1608"/>
      <c r="C7643" s="1483" t="s">
        <v>231</v>
      </c>
      <c r="D7643" s="1483"/>
      <c r="E7643" s="1484"/>
      <c r="N7643" s="1463" t="s">
        <v>224</v>
      </c>
      <c r="O7643" s="1464"/>
      <c r="P7643" s="1503">
        <f>Z7641</f>
        <v>4.9305555555555554E-2</v>
      </c>
      <c r="Q7643" s="1504"/>
      <c r="S7643" s="84" t="s">
        <v>228</v>
      </c>
      <c r="T7643" s="1727">
        <v>3.4722222222222224E-2</v>
      </c>
      <c r="U7643" s="1519"/>
      <c r="V7643" s="379">
        <f>V7644-V7642</f>
        <v>0.68055555555555547</v>
      </c>
      <c r="W7643" s="379">
        <f>W7644-W7642</f>
        <v>0.64583333333333326</v>
      </c>
      <c r="Z7643" s="82"/>
    </row>
    <row r="7644" spans="1:27" s="79" customFormat="1" ht="11.25" customHeight="1" thickBot="1" x14ac:dyDescent="0.2">
      <c r="V7644" s="379">
        <v>0.93055555555555547</v>
      </c>
      <c r="W7644" s="379">
        <v>0.93055555555555547</v>
      </c>
      <c r="Z7644" s="82"/>
    </row>
    <row r="7645" spans="1:27" s="79" customFormat="1" ht="24.95" customHeight="1" x14ac:dyDescent="0.15">
      <c r="A7645" s="1619" t="s">
        <v>229</v>
      </c>
      <c r="B7645" s="1591">
        <v>1</v>
      </c>
      <c r="C7645" s="1591"/>
      <c r="D7645" s="1591">
        <v>2</v>
      </c>
      <c r="E7645" s="1591"/>
      <c r="F7645" s="1591">
        <v>3</v>
      </c>
      <c r="G7645" s="1591"/>
      <c r="H7645" s="1591">
        <v>4</v>
      </c>
      <c r="I7645" s="1591"/>
      <c r="J7645" s="1591">
        <v>5</v>
      </c>
      <c r="K7645" s="1591"/>
      <c r="L7645" s="1591">
        <v>6</v>
      </c>
      <c r="M7645" s="1591"/>
      <c r="N7645" s="1591">
        <v>7</v>
      </c>
      <c r="O7645" s="1591"/>
      <c r="P7645" s="1591">
        <v>8</v>
      </c>
      <c r="Q7645" s="1591"/>
      <c r="R7645" s="1591">
        <v>9</v>
      </c>
      <c r="S7645" s="1591"/>
      <c r="T7645" s="1591">
        <v>10</v>
      </c>
      <c r="U7645" s="1721"/>
      <c r="Z7645" s="82"/>
    </row>
    <row r="7646" spans="1:27" s="79" customFormat="1" ht="24.95" customHeight="1" x14ac:dyDescent="0.15">
      <c r="A7646" s="1620"/>
      <c r="B7646" s="87" t="s">
        <v>263</v>
      </c>
      <c r="C7646" s="87" t="s">
        <v>268</v>
      </c>
      <c r="D7646" s="87" t="s">
        <v>263</v>
      </c>
      <c r="E7646" s="87" t="s">
        <v>268</v>
      </c>
      <c r="F7646" s="87" t="s">
        <v>263</v>
      </c>
      <c r="G7646" s="87" t="s">
        <v>268</v>
      </c>
      <c r="H7646" s="87" t="s">
        <v>263</v>
      </c>
      <c r="I7646" s="87" t="s">
        <v>268</v>
      </c>
      <c r="J7646" s="87" t="s">
        <v>263</v>
      </c>
      <c r="K7646" s="87" t="s">
        <v>268</v>
      </c>
      <c r="L7646" s="87" t="s">
        <v>263</v>
      </c>
      <c r="M7646" s="87" t="s">
        <v>268</v>
      </c>
      <c r="N7646" s="87" t="s">
        <v>263</v>
      </c>
      <c r="O7646" s="87" t="s">
        <v>268</v>
      </c>
      <c r="P7646" s="87"/>
      <c r="Q7646" s="87"/>
      <c r="R7646" s="87"/>
      <c r="S7646" s="87"/>
      <c r="T7646" s="87"/>
      <c r="U7646" s="242"/>
      <c r="Z7646" s="82"/>
    </row>
    <row r="7647" spans="1:27" s="79" customFormat="1" ht="24.95" customHeight="1" x14ac:dyDescent="0.15">
      <c r="A7647" s="85">
        <v>1</v>
      </c>
      <c r="B7647" s="850">
        <v>0.25</v>
      </c>
      <c r="C7647" s="850">
        <v>0.28472222222222221</v>
      </c>
      <c r="D7647" s="850">
        <v>0.34027777777777773</v>
      </c>
      <c r="E7647" s="1087">
        <v>0.375</v>
      </c>
      <c r="F7647" s="940">
        <v>0.47916666666666669</v>
      </c>
      <c r="G7647" s="1087">
        <v>0.51388888888888884</v>
      </c>
      <c r="H7647" s="1087">
        <v>0.56597222222222221</v>
      </c>
      <c r="I7647" s="1087">
        <v>0.60069444444444442</v>
      </c>
      <c r="J7647" s="940">
        <v>0.70486111111111116</v>
      </c>
      <c r="K7647" s="1087">
        <v>0.73611111111111116</v>
      </c>
      <c r="L7647" s="850">
        <v>0.79166666666666663</v>
      </c>
      <c r="M7647" s="850">
        <v>0.82986111111111116</v>
      </c>
      <c r="N7647" s="850">
        <v>0.89236111111111116</v>
      </c>
      <c r="O7647" s="941">
        <v>0.93055555555555558</v>
      </c>
      <c r="P7647" s="3"/>
      <c r="Q7647" s="3"/>
      <c r="R7647" s="50"/>
      <c r="S7647" s="3"/>
      <c r="T7647" s="3"/>
      <c r="U7647" s="243"/>
      <c r="V7647" s="383">
        <f>COUNTA(B7647:U7679)</f>
        <v>27</v>
      </c>
      <c r="W7647" s="384">
        <f>V7647/2/2</f>
        <v>6.75</v>
      </c>
      <c r="Z7647" s="1"/>
      <c r="AA7647" s="82" t="s">
        <v>673</v>
      </c>
    </row>
    <row r="7648" spans="1:27" s="79" customFormat="1" ht="24.95" customHeight="1" x14ac:dyDescent="0.15">
      <c r="A7648" s="85">
        <v>2</v>
      </c>
      <c r="B7648" s="850">
        <v>0.28472222222222221</v>
      </c>
      <c r="C7648" s="850">
        <v>0.31944444444444448</v>
      </c>
      <c r="D7648" s="850">
        <v>0.375</v>
      </c>
      <c r="E7648" s="1087">
        <v>0.40972222222222227</v>
      </c>
      <c r="F7648" s="940">
        <v>0.51388888888888884</v>
      </c>
      <c r="G7648" s="1087">
        <v>0.54861111111111116</v>
      </c>
      <c r="H7648" s="1087">
        <v>0.60069444444444442</v>
      </c>
      <c r="I7648" s="1087">
        <v>0.63541666666666663</v>
      </c>
      <c r="J7648" s="940">
        <v>0.73958333333333337</v>
      </c>
      <c r="K7648" s="1087">
        <v>0.77430555555555558</v>
      </c>
      <c r="L7648" s="850">
        <v>0.83333333333333337</v>
      </c>
      <c r="M7648" s="850">
        <v>0.86805555555555558</v>
      </c>
      <c r="N7648" s="850">
        <v>0.93055555555555558</v>
      </c>
      <c r="O7648" s="1087"/>
      <c r="P7648" s="3"/>
      <c r="Q7648" s="87"/>
      <c r="R7648" s="50"/>
      <c r="S7648" s="3"/>
      <c r="T7648" s="3"/>
      <c r="U7648" s="243"/>
      <c r="V7648" s="386">
        <f>COUNTA(B7647:B7673,D7647:D7673,F7647:F7673,H7647:H7673,J7647:J7673,L7647:L7673,N7647:N7673,P7647:P7673,R7647:R7673,T7647:T7673)</f>
        <v>14</v>
      </c>
      <c r="W7648" s="386">
        <f>COUNTA(C7647:C7673,E7647:E7673,G7647:G7673,I7647:I7673,K7647:K7673,M7647:M7673,O7647:O7673,Q7647:Q7673,S7647:S7673,U7647:U7673)</f>
        <v>13</v>
      </c>
      <c r="Y7648" s="1">
        <f>(V7648+W7648)/2</f>
        <v>13.5</v>
      </c>
      <c r="Z7648" s="82"/>
    </row>
    <row r="7649" spans="1:26" s="79" customFormat="1" ht="24.95" customHeight="1" x14ac:dyDescent="0.15">
      <c r="A7649" s="85">
        <v>3</v>
      </c>
      <c r="B7649" s="259"/>
      <c r="C7649" s="234"/>
      <c r="D7649" s="240"/>
      <c r="E7649" s="234"/>
      <c r="F7649" s="240"/>
      <c r="G7649" s="234"/>
      <c r="H7649" s="240"/>
      <c r="I7649" s="234"/>
      <c r="J7649" s="240"/>
      <c r="K7649" s="234"/>
      <c r="L7649" s="240"/>
      <c r="M7649" s="234"/>
      <c r="N7649" s="240"/>
      <c r="O7649" s="234"/>
      <c r="P7649" s="240"/>
      <c r="Q7649" s="234"/>
      <c r="R7649" s="50"/>
      <c r="S7649" s="3"/>
      <c r="T7649" s="3"/>
      <c r="U7649" s="243"/>
      <c r="Y7649" s="1" t="s">
        <v>225</v>
      </c>
      <c r="Z7649" s="82"/>
    </row>
    <row r="7650" spans="1:26" s="79" customFormat="1" ht="24.95" customHeight="1" x14ac:dyDescent="0.15">
      <c r="A7650" s="85">
        <v>4</v>
      </c>
      <c r="B7650" s="87"/>
      <c r="C7650" s="39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243"/>
      <c r="Z7650" s="82"/>
    </row>
    <row r="7651" spans="1:26" s="79" customFormat="1" ht="24.95" customHeight="1" x14ac:dyDescent="0.15">
      <c r="A7651" s="85">
        <v>5</v>
      </c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87"/>
      <c r="R7651" s="3"/>
      <c r="S7651" s="3"/>
      <c r="T7651" s="3"/>
      <c r="U7651" s="243"/>
      <c r="Z7651" s="82"/>
    </row>
    <row r="7652" spans="1:26" s="79" customFormat="1" ht="24.95" customHeight="1" x14ac:dyDescent="0.15">
      <c r="A7652" s="85">
        <v>6</v>
      </c>
      <c r="B7652" s="259"/>
      <c r="C7652" s="234"/>
      <c r="D7652" s="240"/>
      <c r="E7652" s="234"/>
      <c r="F7652" s="240"/>
      <c r="G7652" s="234"/>
      <c r="H7652" s="240"/>
      <c r="I7652" s="234"/>
      <c r="J7652" s="240"/>
      <c r="K7652" s="234"/>
      <c r="L7652" s="240"/>
      <c r="M7652" s="234"/>
      <c r="N7652" s="240"/>
      <c r="O7652" s="234"/>
      <c r="P7652" s="240"/>
      <c r="Q7652" s="234"/>
      <c r="R7652" s="3"/>
      <c r="S7652" s="3"/>
      <c r="T7652" s="3"/>
      <c r="U7652" s="243"/>
      <c r="Z7652" s="82"/>
    </row>
    <row r="7653" spans="1:26" s="79" customFormat="1" ht="24.95" customHeight="1" x14ac:dyDescent="0.15">
      <c r="A7653" s="85">
        <v>7</v>
      </c>
      <c r="B7653" s="240"/>
      <c r="C7653" s="234"/>
      <c r="D7653" s="240"/>
      <c r="E7653" s="234"/>
      <c r="F7653" s="240"/>
      <c r="G7653" s="234"/>
      <c r="H7653" s="240"/>
      <c r="I7653" s="234"/>
      <c r="J7653" s="240"/>
      <c r="K7653" s="234"/>
      <c r="L7653" s="240"/>
      <c r="M7653" s="234"/>
      <c r="N7653" s="240"/>
      <c r="O7653" s="234"/>
      <c r="P7653" s="240"/>
      <c r="Q7653" s="234"/>
      <c r="R7653" s="50"/>
      <c r="S7653" s="3"/>
      <c r="T7653" s="3"/>
      <c r="U7653" s="243"/>
      <c r="Z7653" s="82"/>
    </row>
    <row r="7654" spans="1:26" s="79" customFormat="1" ht="24.95" customHeight="1" x14ac:dyDescent="0.15">
      <c r="A7654" s="85">
        <v>8</v>
      </c>
      <c r="B7654" s="90"/>
      <c r="C7654" s="90"/>
      <c r="D7654" s="90"/>
      <c r="E7654" s="90"/>
      <c r="F7654" s="90"/>
      <c r="G7654" s="90"/>
      <c r="H7654" s="90"/>
      <c r="I7654" s="90"/>
      <c r="J7654" s="90"/>
      <c r="K7654" s="90"/>
      <c r="L7654" s="90"/>
      <c r="M7654" s="90"/>
      <c r="N7654" s="90"/>
      <c r="O7654" s="90"/>
      <c r="P7654" s="90"/>
      <c r="Q7654" s="90"/>
      <c r="R7654" s="50"/>
      <c r="S7654" s="3"/>
      <c r="T7654" s="3"/>
      <c r="U7654" s="243"/>
      <c r="Z7654" s="82"/>
    </row>
    <row r="7655" spans="1:26" s="79" customFormat="1" ht="24.95" customHeight="1" x14ac:dyDescent="0.15">
      <c r="A7655" s="85">
        <v>9</v>
      </c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50"/>
      <c r="S7655" s="3"/>
      <c r="T7655" s="3"/>
      <c r="U7655" s="243"/>
      <c r="Z7655" s="82"/>
    </row>
    <row r="7656" spans="1:26" s="79" customFormat="1" ht="24.95" customHeight="1" x14ac:dyDescent="0.15">
      <c r="A7656" s="85">
        <v>10</v>
      </c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50"/>
      <c r="S7656" s="3"/>
      <c r="T7656" s="3"/>
      <c r="U7656" s="243"/>
      <c r="Z7656" s="82"/>
    </row>
    <row r="7657" spans="1:26" s="79" customFormat="1" ht="24.95" customHeight="1" x14ac:dyDescent="0.15">
      <c r="A7657" s="85">
        <v>11</v>
      </c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50"/>
      <c r="S7657" s="3"/>
      <c r="T7657" s="3"/>
      <c r="U7657" s="243"/>
      <c r="Z7657" s="82"/>
    </row>
    <row r="7658" spans="1:26" s="79" customFormat="1" ht="24.95" customHeight="1" x14ac:dyDescent="0.15">
      <c r="A7658" s="85">
        <v>12</v>
      </c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50"/>
      <c r="S7658" s="3"/>
      <c r="T7658" s="3"/>
      <c r="U7658" s="243"/>
      <c r="Z7658" s="82"/>
    </row>
    <row r="7659" spans="1:26" s="79" customFormat="1" ht="24.95" customHeight="1" x14ac:dyDescent="0.15">
      <c r="A7659" s="85">
        <v>13</v>
      </c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50"/>
      <c r="S7659" s="3"/>
      <c r="T7659" s="3"/>
      <c r="U7659" s="243"/>
      <c r="Z7659" s="82"/>
    </row>
    <row r="7660" spans="1:26" s="79" customFormat="1" ht="24.95" customHeight="1" x14ac:dyDescent="0.15">
      <c r="A7660" s="85">
        <v>14</v>
      </c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50"/>
      <c r="S7660" s="3"/>
      <c r="T7660" s="3"/>
      <c r="U7660" s="243"/>
      <c r="Z7660" s="82"/>
    </row>
    <row r="7661" spans="1:26" s="79" customFormat="1" ht="24.95" customHeight="1" x14ac:dyDescent="0.15">
      <c r="A7661" s="85">
        <v>15</v>
      </c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50"/>
      <c r="S7661" s="3"/>
      <c r="T7661" s="3"/>
      <c r="U7661" s="243"/>
      <c r="Z7661" s="82"/>
    </row>
    <row r="7662" spans="1:26" s="79" customFormat="1" ht="24.95" customHeight="1" x14ac:dyDescent="0.15">
      <c r="A7662" s="85">
        <v>16</v>
      </c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50"/>
      <c r="S7662" s="3"/>
      <c r="T7662" s="3"/>
      <c r="U7662" s="243"/>
      <c r="Z7662" s="82"/>
    </row>
    <row r="7663" spans="1:26" s="79" customFormat="1" ht="24.95" customHeight="1" x14ac:dyDescent="0.15">
      <c r="A7663" s="85">
        <v>17</v>
      </c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50"/>
      <c r="S7663" s="3"/>
      <c r="T7663" s="3"/>
      <c r="U7663" s="243"/>
      <c r="Z7663" s="82"/>
    </row>
    <row r="7664" spans="1:26" s="79" customFormat="1" ht="24.95" customHeight="1" x14ac:dyDescent="0.15">
      <c r="A7664" s="85">
        <v>18</v>
      </c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50"/>
      <c r="S7664" s="3"/>
      <c r="T7664" s="3"/>
      <c r="U7664" s="243"/>
      <c r="Z7664" s="82"/>
    </row>
    <row r="7665" spans="1:26" s="79" customFormat="1" ht="24.95" customHeight="1" x14ac:dyDescent="0.15">
      <c r="A7665" s="85">
        <v>19</v>
      </c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243"/>
      <c r="Z7665" s="82"/>
    </row>
    <row r="7666" spans="1:26" s="79" customFormat="1" ht="23.1" customHeight="1" x14ac:dyDescent="0.15">
      <c r="A7666" s="85">
        <v>20</v>
      </c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243"/>
      <c r="Z7666" s="82"/>
    </row>
    <row r="7667" spans="1:26" s="79" customFormat="1" ht="24" customHeight="1" x14ac:dyDescent="0.15">
      <c r="A7667" s="85">
        <v>21</v>
      </c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243"/>
      <c r="Z7667" s="82"/>
    </row>
    <row r="7668" spans="1:26" s="79" customFormat="1" ht="24" customHeight="1" x14ac:dyDescent="0.15">
      <c r="A7668" s="85">
        <v>22</v>
      </c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243"/>
      <c r="Z7668" s="82"/>
    </row>
    <row r="7669" spans="1:26" s="79" customFormat="1" ht="24" customHeight="1" x14ac:dyDescent="0.15">
      <c r="A7669" s="85">
        <v>23</v>
      </c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243"/>
      <c r="Z7669" s="82"/>
    </row>
    <row r="7670" spans="1:26" s="79" customFormat="1" ht="24" customHeight="1" x14ac:dyDescent="0.15">
      <c r="A7670" s="85">
        <v>24</v>
      </c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243"/>
      <c r="Z7670" s="82"/>
    </row>
    <row r="7671" spans="1:26" s="79" customFormat="1" ht="24" customHeight="1" x14ac:dyDescent="0.15">
      <c r="A7671" s="85">
        <v>25</v>
      </c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243"/>
      <c r="Z7671" s="82"/>
    </row>
    <row r="7672" spans="1:26" s="79" customFormat="1" ht="24" customHeight="1" x14ac:dyDescent="0.15">
      <c r="A7672" s="85">
        <v>26</v>
      </c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243"/>
      <c r="Z7672" s="82"/>
    </row>
    <row r="7673" spans="1:26" s="79" customFormat="1" ht="24" customHeight="1" x14ac:dyDescent="0.15">
      <c r="A7673" s="85">
        <v>27</v>
      </c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243"/>
      <c r="Z7673" s="82"/>
    </row>
    <row r="7674" spans="1:26" s="79" customFormat="1" ht="24" customHeight="1" x14ac:dyDescent="0.15">
      <c r="A7674" s="85">
        <v>28</v>
      </c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243"/>
      <c r="Z7674" s="82"/>
    </row>
    <row r="7675" spans="1:26" s="79" customFormat="1" ht="24" customHeight="1" x14ac:dyDescent="0.15">
      <c r="A7675" s="85">
        <v>29</v>
      </c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243"/>
      <c r="Z7675" s="82"/>
    </row>
    <row r="7676" spans="1:26" s="79" customFormat="1" ht="24" customHeight="1" x14ac:dyDescent="0.15">
      <c r="A7676" s="85">
        <v>30</v>
      </c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243"/>
      <c r="Z7676" s="82"/>
    </row>
    <row r="7677" spans="1:26" s="79" customFormat="1" ht="24" customHeight="1" x14ac:dyDescent="0.15">
      <c r="A7677" s="85">
        <v>31</v>
      </c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243"/>
      <c r="Z7677" s="82"/>
    </row>
    <row r="7678" spans="1:26" s="79" customFormat="1" ht="24" customHeight="1" x14ac:dyDescent="0.15">
      <c r="A7678" s="85">
        <v>32</v>
      </c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243"/>
      <c r="Z7678" s="82"/>
    </row>
    <row r="7679" spans="1:26" s="79" customFormat="1" ht="24" customHeight="1" thickBot="1" x14ac:dyDescent="0.2">
      <c r="A7679" s="178">
        <v>33</v>
      </c>
      <c r="B7679" s="96"/>
      <c r="C7679" s="96"/>
      <c r="D7679" s="96"/>
      <c r="E7679" s="96"/>
      <c r="F7679" s="96"/>
      <c r="G7679" s="96"/>
      <c r="H7679" s="96"/>
      <c r="I7679" s="96"/>
      <c r="J7679" s="96"/>
      <c r="K7679" s="96"/>
      <c r="L7679" s="96"/>
      <c r="M7679" s="96"/>
      <c r="N7679" s="96"/>
      <c r="O7679" s="96"/>
      <c r="P7679" s="96"/>
      <c r="Q7679" s="96"/>
      <c r="R7679" s="96"/>
      <c r="S7679" s="96"/>
      <c r="T7679" s="96"/>
      <c r="U7679" s="247"/>
      <c r="Z7679" s="82"/>
    </row>
    <row r="7680" spans="1:26" s="79" customFormat="1" ht="24" customHeight="1" thickBot="1" x14ac:dyDescent="0.2">
      <c r="A7680" s="1625" t="s">
        <v>230</v>
      </c>
      <c r="B7680" s="1626"/>
      <c r="C7680" s="1623" t="s">
        <v>1776</v>
      </c>
      <c r="D7680" s="1623"/>
      <c r="E7680" s="1623"/>
      <c r="F7680" s="1624"/>
      <c r="G7680" s="82"/>
      <c r="H7680" s="82"/>
      <c r="I7680" s="82"/>
      <c r="J7680" s="82"/>
      <c r="K7680" s="82"/>
      <c r="L7680" s="82"/>
      <c r="M7680" s="82"/>
      <c r="N7680" s="82"/>
      <c r="O7680" s="82"/>
      <c r="P7680" s="82"/>
      <c r="Q7680" s="82"/>
      <c r="R7680" s="82"/>
      <c r="S7680" s="82"/>
      <c r="T7680" s="82"/>
      <c r="U7680" s="82"/>
      <c r="Z7680" s="82"/>
    </row>
    <row r="7681" spans="1:26" s="79" customFormat="1" ht="33.75" customHeight="1" thickBot="1" x14ac:dyDescent="0.2">
      <c r="A7681" s="1609" t="s">
        <v>206</v>
      </c>
      <c r="B7681" s="1610"/>
      <c r="C7681" s="1610"/>
      <c r="D7681" s="1610"/>
      <c r="E7681" s="1611"/>
      <c r="F7681" s="79" t="s">
        <v>1767</v>
      </c>
      <c r="H7681" s="1605" t="s">
        <v>6</v>
      </c>
      <c r="I7681" s="1606"/>
      <c r="J7681" s="1606"/>
      <c r="K7681" s="80" t="s">
        <v>185</v>
      </c>
      <c r="L7681" s="1596" t="s">
        <v>207</v>
      </c>
      <c r="M7681" s="1596"/>
      <c r="N7681" s="1597"/>
      <c r="P7681" s="81"/>
      <c r="Q7681" s="81"/>
      <c r="R7681" s="81"/>
      <c r="T7681" s="1615" t="s">
        <v>193</v>
      </c>
      <c r="U7681" s="1616"/>
      <c r="V7681" s="34">
        <f>V7683/(V7688-1)</f>
        <v>8.3333333333333343E-2</v>
      </c>
      <c r="W7681" s="34">
        <f>W7683/(W7688-1)</f>
        <v>8.4821428571428575E-2</v>
      </c>
      <c r="X7681" s="35">
        <f>AVERAGE(V7681,W7681)</f>
        <v>8.4077380952380959E-2</v>
      </c>
      <c r="Y7681" s="380" t="s">
        <v>184</v>
      </c>
      <c r="Z7681" s="381">
        <f>ROUND(X7681*1440,0)/1440</f>
        <v>8.4027777777777785E-2</v>
      </c>
    </row>
    <row r="7682" spans="1:26" s="79" customFormat="1" ht="12" customHeight="1" thickBot="1" x14ac:dyDescent="0.2">
      <c r="T7682" s="83"/>
      <c r="U7682" s="83"/>
      <c r="V7682" s="34">
        <v>0.25694444444444448</v>
      </c>
      <c r="W7682" s="34">
        <v>0.29166666666666669</v>
      </c>
      <c r="Z7682" s="82"/>
    </row>
    <row r="7683" spans="1:26" s="79" customFormat="1" ht="24.95" customHeight="1" thickBot="1" x14ac:dyDescent="0.2">
      <c r="A7683" s="1607" t="s">
        <v>187</v>
      </c>
      <c r="B7683" s="1608"/>
      <c r="C7683" s="1608" t="s">
        <v>200</v>
      </c>
      <c r="D7683" s="1608"/>
      <c r="E7683" s="1612"/>
      <c r="N7683" s="1463" t="s">
        <v>188</v>
      </c>
      <c r="O7683" s="1464"/>
      <c r="P7683" s="1503">
        <f>Z7681</f>
        <v>8.4027777777777785E-2</v>
      </c>
      <c r="Q7683" s="1504"/>
      <c r="S7683" s="84" t="s">
        <v>189</v>
      </c>
      <c r="T7683" s="1594">
        <v>3.4722222222222224E-2</v>
      </c>
      <c r="U7683" s="1595"/>
      <c r="V7683" s="34">
        <f>V7684-V7682</f>
        <v>0.66666666666666674</v>
      </c>
      <c r="W7683" s="34">
        <f>W7684-W7682</f>
        <v>0.59375</v>
      </c>
      <c r="Z7683" s="82"/>
    </row>
    <row r="7684" spans="1:26" s="79" customFormat="1" ht="12" customHeight="1" thickBot="1" x14ac:dyDescent="0.2">
      <c r="T7684" s="83"/>
      <c r="U7684" s="83"/>
      <c r="V7684" s="34">
        <v>0.92361111111111116</v>
      </c>
      <c r="W7684" s="34">
        <v>0.88541666666666663</v>
      </c>
      <c r="Z7684" s="82"/>
    </row>
    <row r="7685" spans="1:26" s="79" customFormat="1" ht="17.25" customHeight="1" x14ac:dyDescent="0.15">
      <c r="A7685" s="1619" t="s">
        <v>190</v>
      </c>
      <c r="B7685" s="1591">
        <v>1</v>
      </c>
      <c r="C7685" s="1591"/>
      <c r="D7685" s="1591">
        <v>2</v>
      </c>
      <c r="E7685" s="1591"/>
      <c r="F7685" s="1591">
        <v>3</v>
      </c>
      <c r="G7685" s="1591"/>
      <c r="H7685" s="1591">
        <v>4</v>
      </c>
      <c r="I7685" s="1591"/>
      <c r="J7685" s="1591">
        <v>5</v>
      </c>
      <c r="K7685" s="1591"/>
      <c r="L7685" s="1591">
        <v>6</v>
      </c>
      <c r="M7685" s="1591"/>
      <c r="N7685" s="1591">
        <v>7</v>
      </c>
      <c r="O7685" s="1591"/>
      <c r="P7685" s="1591">
        <v>8</v>
      </c>
      <c r="Q7685" s="1591"/>
      <c r="R7685" s="1591">
        <v>9</v>
      </c>
      <c r="S7685" s="1591"/>
      <c r="T7685" s="1592">
        <v>10</v>
      </c>
      <c r="U7685" s="1593"/>
      <c r="Z7685" s="82"/>
    </row>
    <row r="7686" spans="1:26" s="79" customFormat="1" ht="22.5" x14ac:dyDescent="0.15">
      <c r="A7686" s="1620"/>
      <c r="B7686" s="100" t="s">
        <v>7</v>
      </c>
      <c r="C7686" s="87" t="s">
        <v>208</v>
      </c>
      <c r="D7686" s="100" t="s">
        <v>7</v>
      </c>
      <c r="E7686" s="87" t="s">
        <v>208</v>
      </c>
      <c r="F7686" s="100" t="s">
        <v>7</v>
      </c>
      <c r="G7686" s="87" t="s">
        <v>208</v>
      </c>
      <c r="H7686" s="100" t="s">
        <v>7</v>
      </c>
      <c r="I7686" s="87" t="s">
        <v>208</v>
      </c>
      <c r="J7686" s="100" t="s">
        <v>7</v>
      </c>
      <c r="K7686" s="87" t="s">
        <v>208</v>
      </c>
      <c r="L7686" s="100" t="s">
        <v>7</v>
      </c>
      <c r="M7686" s="87" t="s">
        <v>208</v>
      </c>
      <c r="N7686" s="100" t="s">
        <v>7</v>
      </c>
      <c r="O7686" s="87" t="s">
        <v>208</v>
      </c>
      <c r="P7686" s="100" t="s">
        <v>7</v>
      </c>
      <c r="Q7686" s="87" t="s">
        <v>208</v>
      </c>
      <c r="R7686" s="100" t="s">
        <v>7</v>
      </c>
      <c r="S7686" s="87"/>
      <c r="T7686" s="369"/>
      <c r="U7686" s="89"/>
      <c r="Z7686" s="82"/>
    </row>
    <row r="7687" spans="1:26" s="79" customFormat="1" ht="24.75" customHeight="1" x14ac:dyDescent="0.15">
      <c r="A7687" s="85">
        <v>1</v>
      </c>
      <c r="B7687" s="3">
        <v>0.25694444444444448</v>
      </c>
      <c r="C7687" s="3">
        <v>0.29166666666666669</v>
      </c>
      <c r="D7687" s="3">
        <v>0.34375</v>
      </c>
      <c r="E7687" s="3">
        <v>0.375</v>
      </c>
      <c r="F7687" s="3">
        <v>0.4236111111111111</v>
      </c>
      <c r="G7687" s="3">
        <v>0.4548611111111111</v>
      </c>
      <c r="H7687" s="3">
        <v>0.50694444444444442</v>
      </c>
      <c r="I7687" s="3">
        <v>0.53819444444444442</v>
      </c>
      <c r="J7687" s="3">
        <v>0.58333333333333337</v>
      </c>
      <c r="K7687" s="3">
        <v>0.61458333333333337</v>
      </c>
      <c r="L7687" s="3">
        <v>0.66666666666666663</v>
      </c>
      <c r="M7687" s="3">
        <v>0.69791666666666663</v>
      </c>
      <c r="N7687" s="3">
        <v>0.75</v>
      </c>
      <c r="O7687" s="3">
        <v>0.79166666666666663</v>
      </c>
      <c r="P7687" s="3">
        <v>0.84027777777777779</v>
      </c>
      <c r="Q7687" s="3">
        <v>0.88541666666666663</v>
      </c>
      <c r="R7687" s="3">
        <v>0.92361111111111116</v>
      </c>
      <c r="S7687" s="3"/>
      <c r="T7687" s="30"/>
      <c r="U7687" s="29"/>
      <c r="V7687" s="21">
        <f>COUNTA(B7687:U7719)</f>
        <v>17</v>
      </c>
      <c r="W7687" s="22">
        <f>V7687/1/2</f>
        <v>8.5</v>
      </c>
      <c r="Z7687" s="2"/>
    </row>
    <row r="7688" spans="1:26" s="79" customFormat="1" ht="24.95" customHeight="1" x14ac:dyDescent="0.15">
      <c r="A7688" s="85">
        <v>2</v>
      </c>
      <c r="B7688" s="106"/>
      <c r="C7688" s="106"/>
      <c r="D7688" s="106"/>
      <c r="E7688" s="106"/>
      <c r="F7688" s="106"/>
      <c r="G7688" s="106"/>
      <c r="H7688" s="106"/>
      <c r="I7688" s="106"/>
      <c r="J7688" s="106"/>
      <c r="K7688" s="106"/>
      <c r="L7688" s="106"/>
      <c r="M7688" s="106"/>
      <c r="N7688" s="106"/>
      <c r="O7688" s="106"/>
      <c r="P7688" s="106"/>
      <c r="Q7688" s="106"/>
      <c r="R7688" s="106"/>
      <c r="S7688" s="106"/>
      <c r="T7688" s="28"/>
      <c r="U7688" s="29"/>
      <c r="V7688" s="23">
        <f>COUNTA(B7687:B7712,D7687:D7712,F7687:F7712,H7687:H7712,J7687:J7712,L7687:L7712,N7687:N7712,P7687:P7712,R7687:R7712,T7687:T7712)</f>
        <v>9</v>
      </c>
      <c r="W7688" s="23">
        <f>COUNTA(C7687:C7712,E7687:E7712,G7687:G7712,I7687:I7712,K7687:K7712,M7687:M7712,O7687:O7712,Q7687:Q7712,S7687:S7712,U7687:U7712)</f>
        <v>8</v>
      </c>
      <c r="Z7688" s="82"/>
    </row>
    <row r="7689" spans="1:26" s="79" customFormat="1" ht="24.95" customHeight="1" x14ac:dyDescent="0.15">
      <c r="A7689" s="85">
        <v>3</v>
      </c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26"/>
      <c r="S7689" s="326"/>
      <c r="T7689" s="30"/>
      <c r="U7689" s="91"/>
      <c r="Z7689" s="82"/>
    </row>
    <row r="7690" spans="1:26" s="79" customFormat="1" ht="24.95" customHeight="1" x14ac:dyDescent="0.15">
      <c r="A7690" s="85">
        <v>4</v>
      </c>
      <c r="B7690" s="106"/>
      <c r="C7690" s="106"/>
      <c r="D7690" s="106"/>
      <c r="E7690" s="106"/>
      <c r="F7690" s="106"/>
      <c r="G7690" s="106"/>
      <c r="H7690" s="106"/>
      <c r="I7690" s="106"/>
      <c r="J7690" s="106"/>
      <c r="K7690" s="106"/>
      <c r="L7690" s="106"/>
      <c r="M7690" s="106"/>
      <c r="N7690" s="106"/>
      <c r="O7690" s="106"/>
      <c r="P7690" s="106"/>
      <c r="Q7690" s="106"/>
      <c r="R7690" s="106"/>
      <c r="S7690" s="106"/>
      <c r="T7690" s="28"/>
      <c r="U7690" s="91"/>
      <c r="Z7690" s="82"/>
    </row>
    <row r="7691" spans="1:26" s="79" customFormat="1" ht="24.95" customHeight="1" x14ac:dyDescent="0.15">
      <c r="A7691" s="85">
        <v>5</v>
      </c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28"/>
      <c r="U7691" s="91"/>
      <c r="Z7691" s="82"/>
    </row>
    <row r="7692" spans="1:26" s="79" customFormat="1" ht="24.95" customHeight="1" x14ac:dyDescent="0.15">
      <c r="A7692" s="85">
        <v>6</v>
      </c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28"/>
      <c r="U7692" s="91"/>
      <c r="Z7692" s="82"/>
    </row>
    <row r="7693" spans="1:26" s="79" customFormat="1" ht="24.95" customHeight="1" x14ac:dyDescent="0.15">
      <c r="A7693" s="85">
        <v>7</v>
      </c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28"/>
      <c r="U7693" s="91"/>
      <c r="Z7693" s="82"/>
    </row>
    <row r="7694" spans="1:26" s="79" customFormat="1" ht="24.95" customHeight="1" x14ac:dyDescent="0.15">
      <c r="A7694" s="85">
        <v>8</v>
      </c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28"/>
      <c r="U7694" s="91"/>
      <c r="Z7694" s="82"/>
    </row>
    <row r="7695" spans="1:26" s="79" customFormat="1" ht="24.95" customHeight="1" x14ac:dyDescent="0.15">
      <c r="A7695" s="85">
        <v>9</v>
      </c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28"/>
      <c r="U7695" s="91"/>
      <c r="Z7695" s="82"/>
    </row>
    <row r="7696" spans="1:26" s="79" customFormat="1" ht="24.95" customHeight="1" x14ac:dyDescent="0.15">
      <c r="A7696" s="85">
        <v>10</v>
      </c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28"/>
      <c r="U7696" s="91"/>
      <c r="Z7696" s="82"/>
    </row>
    <row r="7697" spans="1:26" s="79" customFormat="1" ht="24.95" customHeight="1" x14ac:dyDescent="0.15">
      <c r="A7697" s="85">
        <v>11</v>
      </c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28"/>
      <c r="U7697" s="91"/>
      <c r="Z7697" s="82"/>
    </row>
    <row r="7698" spans="1:26" s="79" customFormat="1" ht="24.95" customHeight="1" x14ac:dyDescent="0.15">
      <c r="A7698" s="85">
        <v>12</v>
      </c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28"/>
      <c r="U7698" s="91"/>
      <c r="Z7698" s="82"/>
    </row>
    <row r="7699" spans="1:26" s="79" customFormat="1" ht="24.95" customHeight="1" x14ac:dyDescent="0.15">
      <c r="A7699" s="85">
        <v>13</v>
      </c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28"/>
      <c r="U7699" s="91"/>
      <c r="Z7699" s="82"/>
    </row>
    <row r="7700" spans="1:26" s="79" customFormat="1" ht="24.95" customHeight="1" x14ac:dyDescent="0.15">
      <c r="A7700" s="85">
        <v>14</v>
      </c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28"/>
      <c r="U7700" s="91"/>
      <c r="Z7700" s="82"/>
    </row>
    <row r="7701" spans="1:26" s="79" customFormat="1" ht="24.95" customHeight="1" x14ac:dyDescent="0.15">
      <c r="A7701" s="85">
        <v>15</v>
      </c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28"/>
      <c r="U7701" s="91"/>
      <c r="Z7701" s="82"/>
    </row>
    <row r="7702" spans="1:26" s="79" customFormat="1" ht="24.95" customHeight="1" x14ac:dyDescent="0.15">
      <c r="A7702" s="85">
        <v>16</v>
      </c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28"/>
      <c r="U7702" s="91"/>
      <c r="Z7702" s="82"/>
    </row>
    <row r="7703" spans="1:26" s="79" customFormat="1" ht="24.95" customHeight="1" x14ac:dyDescent="0.15">
      <c r="A7703" s="85">
        <v>17</v>
      </c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28"/>
      <c r="U7703" s="91"/>
      <c r="Z7703" s="82"/>
    </row>
    <row r="7704" spans="1:26" s="79" customFormat="1" ht="24.95" customHeight="1" x14ac:dyDescent="0.15">
      <c r="A7704" s="85">
        <v>18</v>
      </c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28"/>
      <c r="U7704" s="91"/>
      <c r="Z7704" s="82"/>
    </row>
    <row r="7705" spans="1:26" s="79" customFormat="1" ht="24.95" customHeight="1" x14ac:dyDescent="0.15">
      <c r="A7705" s="85">
        <v>19</v>
      </c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28"/>
      <c r="U7705" s="91"/>
      <c r="Z7705" s="82"/>
    </row>
    <row r="7706" spans="1:26" s="79" customFormat="1" ht="24.95" customHeight="1" x14ac:dyDescent="0.15">
      <c r="A7706" s="85">
        <v>20</v>
      </c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28"/>
      <c r="U7706" s="91"/>
      <c r="Z7706" s="82"/>
    </row>
    <row r="7707" spans="1:26" s="79" customFormat="1" ht="24.95" customHeight="1" x14ac:dyDescent="0.15">
      <c r="A7707" s="85">
        <v>21</v>
      </c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28"/>
      <c r="U7707" s="91"/>
      <c r="Z7707" s="82"/>
    </row>
    <row r="7708" spans="1:26" s="79" customFormat="1" ht="24.95" customHeight="1" x14ac:dyDescent="0.15">
      <c r="A7708" s="85">
        <v>22</v>
      </c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28"/>
      <c r="U7708" s="91"/>
      <c r="Z7708" s="82"/>
    </row>
    <row r="7709" spans="1:26" s="79" customFormat="1" ht="24.95" customHeight="1" x14ac:dyDescent="0.15">
      <c r="A7709" s="85">
        <v>23</v>
      </c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28"/>
      <c r="U7709" s="91"/>
      <c r="Z7709" s="82"/>
    </row>
    <row r="7710" spans="1:26" s="79" customFormat="1" ht="24.95" customHeight="1" x14ac:dyDescent="0.15">
      <c r="A7710" s="85">
        <v>24</v>
      </c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28"/>
      <c r="U7710" s="91"/>
      <c r="Z7710" s="82"/>
    </row>
    <row r="7711" spans="1:26" s="79" customFormat="1" ht="24.95" customHeight="1" x14ac:dyDescent="0.15">
      <c r="A7711" s="85">
        <v>25</v>
      </c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28"/>
      <c r="U7711" s="91"/>
      <c r="Z7711" s="82"/>
    </row>
    <row r="7712" spans="1:26" s="79" customFormat="1" ht="24.95" customHeight="1" x14ac:dyDescent="0.15">
      <c r="A7712" s="85">
        <v>26</v>
      </c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28"/>
      <c r="U7712" s="91"/>
      <c r="Z7712" s="82"/>
    </row>
    <row r="7713" spans="1:26" s="79" customFormat="1" ht="24.95" customHeight="1" x14ac:dyDescent="0.15">
      <c r="A7713" s="85">
        <v>27</v>
      </c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28"/>
      <c r="U7713" s="91"/>
      <c r="Z7713" s="82"/>
    </row>
    <row r="7714" spans="1:26" s="79" customFormat="1" ht="24.95" customHeight="1" x14ac:dyDescent="0.15">
      <c r="A7714" s="85">
        <v>28</v>
      </c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28"/>
      <c r="U7714" s="91"/>
      <c r="Z7714" s="82"/>
    </row>
    <row r="7715" spans="1:26" s="79" customFormat="1" ht="24.95" customHeight="1" x14ac:dyDescent="0.15">
      <c r="A7715" s="85">
        <v>29</v>
      </c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28"/>
      <c r="U7715" s="91"/>
      <c r="Z7715" s="82"/>
    </row>
    <row r="7716" spans="1:26" s="79" customFormat="1" ht="24.95" customHeight="1" x14ac:dyDescent="0.15">
      <c r="A7716" s="44">
        <v>30</v>
      </c>
      <c r="B7716" s="93"/>
      <c r="C7716" s="93"/>
      <c r="D7716" s="93"/>
      <c r="E7716" s="93"/>
      <c r="F7716" s="93"/>
      <c r="G7716" s="93"/>
      <c r="H7716" s="93"/>
      <c r="I7716" s="93"/>
      <c r="J7716" s="93"/>
      <c r="K7716" s="93"/>
      <c r="L7716" s="93"/>
      <c r="M7716" s="93"/>
      <c r="N7716" s="93"/>
      <c r="O7716" s="93"/>
      <c r="P7716" s="93"/>
      <c r="Q7716" s="93"/>
      <c r="R7716" s="93"/>
      <c r="S7716" s="93"/>
      <c r="T7716" s="94"/>
      <c r="U7716" s="95"/>
      <c r="Z7716" s="82"/>
    </row>
    <row r="7717" spans="1:26" s="79" customFormat="1" ht="24.95" customHeight="1" x14ac:dyDescent="0.15">
      <c r="A7717" s="85">
        <v>31</v>
      </c>
      <c r="B7717" s="93"/>
      <c r="C7717" s="93"/>
      <c r="D7717" s="93"/>
      <c r="E7717" s="93"/>
      <c r="F7717" s="93"/>
      <c r="G7717" s="93"/>
      <c r="H7717" s="93"/>
      <c r="I7717" s="93"/>
      <c r="J7717" s="93"/>
      <c r="K7717" s="93"/>
      <c r="L7717" s="93"/>
      <c r="M7717" s="93"/>
      <c r="N7717" s="93"/>
      <c r="O7717" s="93"/>
      <c r="P7717" s="93"/>
      <c r="Q7717" s="93"/>
      <c r="R7717" s="93"/>
      <c r="S7717" s="93"/>
      <c r="T7717" s="94"/>
      <c r="U7717" s="95"/>
      <c r="Z7717" s="82"/>
    </row>
    <row r="7718" spans="1:26" s="79" customFormat="1" ht="24.95" customHeight="1" x14ac:dyDescent="0.15">
      <c r="A7718" s="44">
        <v>32</v>
      </c>
      <c r="B7718" s="93"/>
      <c r="C7718" s="93"/>
      <c r="D7718" s="93"/>
      <c r="E7718" s="93"/>
      <c r="F7718" s="93"/>
      <c r="G7718" s="93"/>
      <c r="H7718" s="93"/>
      <c r="I7718" s="93"/>
      <c r="J7718" s="93"/>
      <c r="K7718" s="93"/>
      <c r="L7718" s="93"/>
      <c r="M7718" s="93"/>
      <c r="N7718" s="93"/>
      <c r="O7718" s="93"/>
      <c r="P7718" s="93"/>
      <c r="Q7718" s="93"/>
      <c r="R7718" s="93"/>
      <c r="S7718" s="93"/>
      <c r="T7718" s="94"/>
      <c r="U7718" s="95"/>
      <c r="Z7718" s="82"/>
    </row>
    <row r="7719" spans="1:26" s="79" customFormat="1" ht="24.95" customHeight="1" thickBot="1" x14ac:dyDescent="0.2">
      <c r="A7719" s="11">
        <v>33</v>
      </c>
      <c r="B7719" s="96"/>
      <c r="C7719" s="96"/>
      <c r="D7719" s="96"/>
      <c r="E7719" s="96"/>
      <c r="F7719" s="96"/>
      <c r="G7719" s="96"/>
      <c r="H7719" s="96"/>
      <c r="I7719" s="96"/>
      <c r="J7719" s="96"/>
      <c r="K7719" s="96"/>
      <c r="L7719" s="96"/>
      <c r="M7719" s="96"/>
      <c r="N7719" s="96"/>
      <c r="O7719" s="96"/>
      <c r="P7719" s="96"/>
      <c r="Q7719" s="96"/>
      <c r="R7719" s="96"/>
      <c r="S7719" s="96"/>
      <c r="T7719" s="97"/>
      <c r="U7719" s="98"/>
      <c r="Z7719" s="82"/>
    </row>
    <row r="7720" spans="1:26" s="79" customFormat="1" ht="24.95" customHeight="1" thickBot="1" x14ac:dyDescent="0.2">
      <c r="A7720" s="1625" t="s">
        <v>192</v>
      </c>
      <c r="B7720" s="1626"/>
      <c r="C7720" s="1623" t="s">
        <v>209</v>
      </c>
      <c r="D7720" s="1623"/>
      <c r="E7720" s="1623"/>
      <c r="F7720" s="1624"/>
      <c r="G7720" s="82"/>
      <c r="H7720" s="82"/>
      <c r="I7720" s="82"/>
      <c r="J7720" s="82"/>
      <c r="K7720" s="82"/>
      <c r="L7720" s="82"/>
      <c r="M7720" s="82"/>
      <c r="N7720" s="82"/>
      <c r="O7720" s="82"/>
      <c r="P7720" s="82"/>
      <c r="Q7720" s="82"/>
      <c r="R7720" s="82"/>
      <c r="S7720" s="82"/>
      <c r="T7720" s="99"/>
      <c r="U7720" s="99"/>
      <c r="Z7720" s="82"/>
    </row>
    <row r="7721" spans="1:26" s="79" customFormat="1" ht="36.75" customHeight="1" thickBot="1" x14ac:dyDescent="0.2">
      <c r="A7721" s="1602" t="s">
        <v>158</v>
      </c>
      <c r="B7721" s="1603"/>
      <c r="C7721" s="1603"/>
      <c r="D7721" s="1603"/>
      <c r="E7721" s="1604"/>
      <c r="F7721" s="79" t="s">
        <v>1767</v>
      </c>
      <c r="H7721" s="1605" t="s">
        <v>156</v>
      </c>
      <c r="I7721" s="1606"/>
      <c r="J7721" s="1606"/>
      <c r="K7721" s="80" t="s">
        <v>135</v>
      </c>
      <c r="L7721" s="1596" t="s">
        <v>159</v>
      </c>
      <c r="M7721" s="1596"/>
      <c r="N7721" s="1597"/>
      <c r="P7721" s="81"/>
      <c r="Q7721" s="81"/>
      <c r="R7721" s="81"/>
      <c r="T7721" s="1615" t="s">
        <v>147</v>
      </c>
      <c r="U7721" s="1616"/>
      <c r="V7721" s="34">
        <f>V7723/(V7728-1)</f>
        <v>7.9861111111111119E-2</v>
      </c>
      <c r="W7721" s="34">
        <f>W7723/(W7728-1)</f>
        <v>8.0729166666666657E-2</v>
      </c>
      <c r="X7721" s="379">
        <f>AVERAGE(V7721,W7721)</f>
        <v>8.0295138888888895E-2</v>
      </c>
      <c r="Y7721" s="380" t="s">
        <v>136</v>
      </c>
      <c r="Z7721" s="381">
        <f>ROUND(X7721*1440,0)/1440</f>
        <v>8.0555555555555561E-2</v>
      </c>
    </row>
    <row r="7722" spans="1:26" s="79" customFormat="1" ht="12.75" thickBot="1" x14ac:dyDescent="0.2">
      <c r="T7722" s="83"/>
      <c r="U7722" s="83"/>
      <c r="V7722" s="379">
        <v>0.28472222222222221</v>
      </c>
      <c r="W7722" s="379">
        <v>0.27083333333333331</v>
      </c>
      <c r="Z7722" s="82"/>
    </row>
    <row r="7723" spans="1:26" s="79" customFormat="1" ht="24.95" customHeight="1" thickBot="1" x14ac:dyDescent="0.2">
      <c r="A7723" s="1607" t="s">
        <v>137</v>
      </c>
      <c r="B7723" s="1608"/>
      <c r="C7723" s="1608" t="s">
        <v>5</v>
      </c>
      <c r="D7723" s="1608"/>
      <c r="E7723" s="1612"/>
      <c r="N7723" s="1463" t="s">
        <v>138</v>
      </c>
      <c r="O7723" s="1464"/>
      <c r="P7723" s="1503">
        <f>Z7721</f>
        <v>8.0555555555555561E-2</v>
      </c>
      <c r="Q7723" s="1504"/>
      <c r="S7723" s="84" t="s">
        <v>139</v>
      </c>
      <c r="T7723" s="1594">
        <v>6.9444444444444434E-2</v>
      </c>
      <c r="U7723" s="1595"/>
      <c r="V7723" s="379">
        <f>V7724-V7722</f>
        <v>0.63888888888888895</v>
      </c>
      <c r="W7723" s="379">
        <f>W7724-W7722</f>
        <v>0.64583333333333326</v>
      </c>
      <c r="Z7723" s="82"/>
    </row>
    <row r="7724" spans="1:26" s="79" customFormat="1" ht="12.75" thickBot="1" x14ac:dyDescent="0.2">
      <c r="T7724" s="83"/>
      <c r="U7724" s="83"/>
      <c r="V7724" s="379">
        <v>0.92361111111111116</v>
      </c>
      <c r="W7724" s="379">
        <v>0.91666666666666663</v>
      </c>
      <c r="Z7724" s="82"/>
    </row>
    <row r="7725" spans="1:26" s="79" customFormat="1" ht="24.95" customHeight="1" x14ac:dyDescent="0.15">
      <c r="A7725" s="1619" t="s">
        <v>140</v>
      </c>
      <c r="B7725" s="1591">
        <v>1</v>
      </c>
      <c r="C7725" s="1591"/>
      <c r="D7725" s="1591">
        <v>2</v>
      </c>
      <c r="E7725" s="1591"/>
      <c r="F7725" s="1591">
        <v>3</v>
      </c>
      <c r="G7725" s="1591"/>
      <c r="H7725" s="1591">
        <v>4</v>
      </c>
      <c r="I7725" s="1591"/>
      <c r="J7725" s="1591">
        <v>5</v>
      </c>
      <c r="K7725" s="1591"/>
      <c r="L7725" s="1591">
        <v>6</v>
      </c>
      <c r="M7725" s="1591"/>
      <c r="N7725" s="1591">
        <v>7</v>
      </c>
      <c r="O7725" s="1591"/>
      <c r="P7725" s="1591">
        <v>8</v>
      </c>
      <c r="Q7725" s="1591"/>
      <c r="R7725" s="1591">
        <v>9</v>
      </c>
      <c r="S7725" s="1591"/>
      <c r="T7725" s="1592">
        <v>10</v>
      </c>
      <c r="U7725" s="1593"/>
      <c r="Z7725" s="82"/>
    </row>
    <row r="7726" spans="1:26" s="79" customFormat="1" ht="24.95" customHeight="1" x14ac:dyDescent="0.15">
      <c r="A7726" s="1620"/>
      <c r="B7726" s="86" t="s">
        <v>157</v>
      </c>
      <c r="C7726" s="86" t="s">
        <v>151</v>
      </c>
      <c r="D7726" s="86" t="s">
        <v>157</v>
      </c>
      <c r="E7726" s="86" t="s">
        <v>151</v>
      </c>
      <c r="F7726" s="86" t="s">
        <v>157</v>
      </c>
      <c r="G7726" s="86" t="s">
        <v>151</v>
      </c>
      <c r="H7726" s="86" t="s">
        <v>157</v>
      </c>
      <c r="I7726" s="86" t="s">
        <v>151</v>
      </c>
      <c r="J7726" s="86" t="s">
        <v>157</v>
      </c>
      <c r="K7726" s="86" t="s">
        <v>151</v>
      </c>
      <c r="L7726" s="86"/>
      <c r="M7726" s="86"/>
      <c r="N7726" s="86"/>
      <c r="O7726" s="86"/>
      <c r="P7726" s="87"/>
      <c r="Q7726" s="87"/>
      <c r="R7726" s="87"/>
      <c r="S7726" s="87"/>
      <c r="T7726" s="88"/>
      <c r="U7726" s="89"/>
      <c r="Z7726" s="82"/>
    </row>
    <row r="7727" spans="1:26" s="79" customFormat="1" ht="24.95" customHeight="1" x14ac:dyDescent="0.15">
      <c r="A7727" s="85">
        <v>1</v>
      </c>
      <c r="B7727" s="87"/>
      <c r="C7727" s="3">
        <v>0.27083333333333331</v>
      </c>
      <c r="D7727" s="3">
        <v>0.36805555555555558</v>
      </c>
      <c r="E7727" s="3">
        <v>0.4375</v>
      </c>
      <c r="F7727" s="3">
        <v>0.52777777777777779</v>
      </c>
      <c r="G7727" s="3">
        <v>0.59722222222222221</v>
      </c>
      <c r="H7727" s="3">
        <v>0.6875</v>
      </c>
      <c r="I7727" s="3">
        <v>0.75694444444444453</v>
      </c>
      <c r="J7727" s="3">
        <v>0.84722222222222221</v>
      </c>
      <c r="K7727" s="3">
        <v>0.91666666666666663</v>
      </c>
      <c r="L7727" s="3"/>
      <c r="M7727" s="3"/>
      <c r="N7727" s="90"/>
      <c r="O7727" s="90"/>
      <c r="P7727" s="90"/>
      <c r="Q7727" s="3"/>
      <c r="R7727" s="3"/>
      <c r="S7727" s="3"/>
      <c r="T7727" s="40"/>
      <c r="U7727" s="91"/>
      <c r="V7727" s="383">
        <f>COUNTA(B7727:U7759)</f>
        <v>18</v>
      </c>
      <c r="W7727" s="384">
        <f>V7727/2/2</f>
        <v>4.5</v>
      </c>
      <c r="Z7727" s="82"/>
    </row>
    <row r="7728" spans="1:26" s="79" customFormat="1" ht="24.95" customHeight="1" x14ac:dyDescent="0.15">
      <c r="A7728" s="85">
        <v>2</v>
      </c>
      <c r="B7728" s="3">
        <v>0.28472222222222221</v>
      </c>
      <c r="C7728" s="3">
        <v>0.3611111111111111</v>
      </c>
      <c r="D7728" s="3">
        <v>0.4513888888888889</v>
      </c>
      <c r="E7728" s="3">
        <v>0.52083333333333337</v>
      </c>
      <c r="F7728" s="3">
        <v>0.61111111111111105</v>
      </c>
      <c r="G7728" s="3">
        <v>0.68055555555555547</v>
      </c>
      <c r="H7728" s="3">
        <v>0.77083333333333337</v>
      </c>
      <c r="I7728" s="3">
        <v>0.84027777777777779</v>
      </c>
      <c r="J7728" s="3">
        <v>0.92361111111111116</v>
      </c>
      <c r="K7728" s="3"/>
      <c r="L7728" s="3"/>
      <c r="M7728" s="87"/>
      <c r="N7728" s="90"/>
      <c r="O7728" s="90"/>
      <c r="P7728" s="90"/>
      <c r="Q7728" s="3"/>
      <c r="R7728" s="3"/>
      <c r="S7728" s="3"/>
      <c r="T7728" s="40"/>
      <c r="U7728" s="91"/>
      <c r="V7728" s="386">
        <f>COUNTA(B7727:B7752,D7727:D7752,F7727:F7752,H7727:H7752,J7727:J7752,L7727:L7752,N7727:N7752,P7727:P7752,R7727:R7752,T7727:T7752)</f>
        <v>9</v>
      </c>
      <c r="W7728" s="386">
        <f>COUNTA(C7727:C7752,E7727:E7752,G7727:G7752,I7727:I7752,K7727:K7752,M7727:M7752,O7727:O7752,Q7727:Q7752,S7727:S7752,U7727:U7752)</f>
        <v>9</v>
      </c>
      <c r="Z7728" s="1"/>
    </row>
    <row r="7729" spans="1:26" s="79" customFormat="1" ht="24.95" customHeight="1" x14ac:dyDescent="0.15">
      <c r="A7729" s="85">
        <v>3</v>
      </c>
      <c r="B7729" s="90"/>
      <c r="C7729" s="90"/>
      <c r="D7729" s="90"/>
      <c r="E7729" s="90"/>
      <c r="F7729" s="90"/>
      <c r="G7729" s="90"/>
      <c r="H7729" s="90"/>
      <c r="I7729" s="90"/>
      <c r="J7729" s="90"/>
      <c r="K7729" s="90"/>
      <c r="L7729" s="90"/>
      <c r="M7729" s="90"/>
      <c r="N7729" s="90"/>
      <c r="O7729" s="90"/>
      <c r="P7729" s="90"/>
      <c r="Q7729" s="3"/>
      <c r="R7729" s="3"/>
      <c r="S7729" s="3"/>
      <c r="T7729" s="40"/>
      <c r="U7729" s="91"/>
      <c r="Z7729" s="82"/>
    </row>
    <row r="7730" spans="1:26" s="79" customFormat="1" ht="24.95" customHeight="1" x14ac:dyDescent="0.15">
      <c r="A7730" s="85">
        <v>4</v>
      </c>
      <c r="B7730" s="87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90"/>
      <c r="O7730" s="90"/>
      <c r="P7730" s="90"/>
      <c r="Q7730" s="3"/>
      <c r="R7730" s="3"/>
      <c r="S7730" s="3"/>
      <c r="T7730" s="40"/>
      <c r="U7730" s="91"/>
      <c r="Z7730" s="82"/>
    </row>
    <row r="7731" spans="1:26" s="79" customFormat="1" ht="24.95" customHeight="1" x14ac:dyDescent="0.15">
      <c r="A7731" s="85">
        <v>5</v>
      </c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87"/>
      <c r="N7731" s="90"/>
      <c r="O7731" s="90"/>
      <c r="P7731" s="90"/>
      <c r="Q7731" s="3"/>
      <c r="R7731" s="3"/>
      <c r="S7731" s="3"/>
      <c r="T7731" s="40"/>
      <c r="U7731" s="91"/>
      <c r="Z7731" s="82"/>
    </row>
    <row r="7732" spans="1:26" s="79" customFormat="1" ht="24.95" customHeight="1" x14ac:dyDescent="0.15">
      <c r="A7732" s="85">
        <v>6</v>
      </c>
      <c r="B7732" s="90"/>
      <c r="C7732" s="90"/>
      <c r="D7732" s="90"/>
      <c r="E7732" s="90"/>
      <c r="F7732" s="90"/>
      <c r="G7732" s="90"/>
      <c r="H7732" s="90"/>
      <c r="I7732" s="90"/>
      <c r="J7732" s="90"/>
      <c r="K7732" s="90"/>
      <c r="L7732" s="90"/>
      <c r="M7732" s="90"/>
      <c r="N7732" s="90"/>
      <c r="O7732" s="90"/>
      <c r="P7732" s="90"/>
      <c r="Q7732" s="3"/>
      <c r="R7732" s="3"/>
      <c r="S7732" s="3"/>
      <c r="T7732" s="40"/>
      <c r="U7732" s="91"/>
      <c r="Z7732" s="82"/>
    </row>
    <row r="7733" spans="1:26" s="79" customFormat="1" ht="24.95" customHeight="1" x14ac:dyDescent="0.15">
      <c r="A7733" s="85">
        <v>7</v>
      </c>
      <c r="B7733" s="87"/>
      <c r="C7733" s="3"/>
      <c r="D7733" s="3"/>
      <c r="E7733" s="3"/>
      <c r="F7733" s="92"/>
      <c r="G7733" s="3"/>
      <c r="H7733" s="3"/>
      <c r="I7733" s="3"/>
      <c r="J7733" s="92"/>
      <c r="K7733" s="3"/>
      <c r="L7733" s="3"/>
      <c r="M7733" s="3"/>
      <c r="N7733" s="90"/>
      <c r="O7733" s="90"/>
      <c r="P7733" s="90"/>
      <c r="Q7733" s="3"/>
      <c r="R7733" s="3"/>
      <c r="S7733" s="3"/>
      <c r="T7733" s="40"/>
      <c r="U7733" s="91"/>
      <c r="Z7733" s="82"/>
    </row>
    <row r="7734" spans="1:26" s="79" customFormat="1" ht="24.95" customHeight="1" x14ac:dyDescent="0.15">
      <c r="A7734" s="85">
        <v>8</v>
      </c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87"/>
      <c r="N7734" s="90"/>
      <c r="O7734" s="90"/>
      <c r="P7734" s="90"/>
      <c r="Q7734" s="3"/>
      <c r="R7734" s="3"/>
      <c r="S7734" s="3"/>
      <c r="T7734" s="40"/>
      <c r="U7734" s="91"/>
      <c r="Z7734" s="82"/>
    </row>
    <row r="7735" spans="1:26" s="79" customFormat="1" ht="24.95" customHeight="1" x14ac:dyDescent="0.15">
      <c r="A7735" s="85">
        <v>9</v>
      </c>
      <c r="B7735" s="90"/>
      <c r="C7735" s="90"/>
      <c r="D7735" s="90"/>
      <c r="E7735" s="90"/>
      <c r="F7735" s="90"/>
      <c r="G7735" s="90"/>
      <c r="H7735" s="90"/>
      <c r="I7735" s="90"/>
      <c r="J7735" s="90"/>
      <c r="K7735" s="90"/>
      <c r="L7735" s="90"/>
      <c r="M7735" s="90"/>
      <c r="N7735" s="90"/>
      <c r="O7735" s="90"/>
      <c r="P7735" s="90"/>
      <c r="Q7735" s="3"/>
      <c r="R7735" s="3"/>
      <c r="S7735" s="3"/>
      <c r="T7735" s="40"/>
      <c r="U7735" s="91"/>
      <c r="Z7735" s="82"/>
    </row>
    <row r="7736" spans="1:26" s="79" customFormat="1" ht="24.95" customHeight="1" x14ac:dyDescent="0.15">
      <c r="A7736" s="85">
        <v>10</v>
      </c>
      <c r="B7736" s="90"/>
      <c r="C7736" s="90"/>
      <c r="D7736" s="90"/>
      <c r="E7736" s="90"/>
      <c r="F7736" s="90"/>
      <c r="G7736" s="90"/>
      <c r="H7736" s="90"/>
      <c r="I7736" s="90"/>
      <c r="J7736" s="90"/>
      <c r="K7736" s="90"/>
      <c r="L7736" s="90"/>
      <c r="M7736" s="90"/>
      <c r="N7736" s="90"/>
      <c r="O7736" s="90"/>
      <c r="P7736" s="90"/>
      <c r="Q7736" s="3"/>
      <c r="R7736" s="3"/>
      <c r="S7736" s="3"/>
      <c r="T7736" s="40"/>
      <c r="U7736" s="91"/>
      <c r="Z7736" s="82"/>
    </row>
    <row r="7737" spans="1:26" s="79" customFormat="1" ht="24.95" customHeight="1" x14ac:dyDescent="0.15">
      <c r="A7737" s="85">
        <v>11</v>
      </c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40"/>
      <c r="U7737" s="91"/>
      <c r="Z7737" s="82"/>
    </row>
    <row r="7738" spans="1:26" s="79" customFormat="1" ht="24.95" customHeight="1" x14ac:dyDescent="0.15">
      <c r="A7738" s="85">
        <v>12</v>
      </c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40"/>
      <c r="U7738" s="91"/>
      <c r="Z7738" s="82"/>
    </row>
    <row r="7739" spans="1:26" s="79" customFormat="1" ht="24.95" customHeight="1" x14ac:dyDescent="0.15">
      <c r="A7739" s="85">
        <v>13</v>
      </c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40"/>
      <c r="U7739" s="91"/>
      <c r="Z7739" s="82"/>
    </row>
    <row r="7740" spans="1:26" s="79" customFormat="1" ht="24.95" customHeight="1" x14ac:dyDescent="0.15">
      <c r="A7740" s="85">
        <v>14</v>
      </c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40"/>
      <c r="U7740" s="91"/>
      <c r="Z7740" s="82"/>
    </row>
    <row r="7741" spans="1:26" s="79" customFormat="1" ht="24.95" customHeight="1" x14ac:dyDescent="0.15">
      <c r="A7741" s="85">
        <v>15</v>
      </c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40"/>
      <c r="U7741" s="91"/>
      <c r="Z7741" s="82"/>
    </row>
    <row r="7742" spans="1:26" s="79" customFormat="1" ht="24.95" customHeight="1" x14ac:dyDescent="0.15">
      <c r="A7742" s="85">
        <v>16</v>
      </c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40"/>
      <c r="U7742" s="91"/>
      <c r="Z7742" s="82"/>
    </row>
    <row r="7743" spans="1:26" s="79" customFormat="1" ht="24.95" customHeight="1" x14ac:dyDescent="0.15">
      <c r="A7743" s="85">
        <v>17</v>
      </c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40"/>
      <c r="U7743" s="91"/>
      <c r="Z7743" s="82"/>
    </row>
    <row r="7744" spans="1:26" s="79" customFormat="1" ht="24.95" customHeight="1" x14ac:dyDescent="0.15">
      <c r="A7744" s="85">
        <v>18</v>
      </c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40"/>
      <c r="U7744" s="91"/>
      <c r="Z7744" s="82"/>
    </row>
    <row r="7745" spans="1:26" s="79" customFormat="1" ht="24.95" customHeight="1" x14ac:dyDescent="0.15">
      <c r="A7745" s="85">
        <v>19</v>
      </c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40"/>
      <c r="U7745" s="91"/>
      <c r="Z7745" s="82"/>
    </row>
    <row r="7746" spans="1:26" s="79" customFormat="1" ht="24.95" customHeight="1" x14ac:dyDescent="0.15">
      <c r="A7746" s="85">
        <v>20</v>
      </c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40"/>
      <c r="U7746" s="91"/>
      <c r="Z7746" s="82"/>
    </row>
    <row r="7747" spans="1:26" s="79" customFormat="1" ht="24.95" customHeight="1" x14ac:dyDescent="0.15">
      <c r="A7747" s="85">
        <v>21</v>
      </c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40"/>
      <c r="U7747" s="91"/>
      <c r="Z7747" s="82"/>
    </row>
    <row r="7748" spans="1:26" s="79" customFormat="1" ht="24.95" customHeight="1" x14ac:dyDescent="0.15">
      <c r="A7748" s="85">
        <v>22</v>
      </c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40"/>
      <c r="U7748" s="91"/>
      <c r="Z7748" s="82"/>
    </row>
    <row r="7749" spans="1:26" s="79" customFormat="1" ht="24.95" customHeight="1" x14ac:dyDescent="0.15">
      <c r="A7749" s="85">
        <v>23</v>
      </c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40"/>
      <c r="U7749" s="91"/>
      <c r="Z7749" s="82"/>
    </row>
    <row r="7750" spans="1:26" s="79" customFormat="1" ht="24.95" customHeight="1" x14ac:dyDescent="0.15">
      <c r="A7750" s="85">
        <v>24</v>
      </c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40"/>
      <c r="U7750" s="91"/>
      <c r="Z7750" s="82"/>
    </row>
    <row r="7751" spans="1:26" s="79" customFormat="1" ht="24.95" customHeight="1" x14ac:dyDescent="0.15">
      <c r="A7751" s="85">
        <v>25</v>
      </c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40"/>
      <c r="U7751" s="91"/>
      <c r="Z7751" s="82"/>
    </row>
    <row r="7752" spans="1:26" s="79" customFormat="1" ht="24.95" customHeight="1" x14ac:dyDescent="0.15">
      <c r="A7752" s="85">
        <v>26</v>
      </c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40"/>
      <c r="U7752" s="91"/>
      <c r="Z7752" s="82"/>
    </row>
    <row r="7753" spans="1:26" s="79" customFormat="1" ht="24.95" customHeight="1" x14ac:dyDescent="0.15">
      <c r="A7753" s="85">
        <v>27</v>
      </c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40"/>
      <c r="U7753" s="91"/>
      <c r="Z7753" s="82"/>
    </row>
    <row r="7754" spans="1:26" s="79" customFormat="1" ht="24" customHeight="1" x14ac:dyDescent="0.15">
      <c r="A7754" s="85">
        <v>28</v>
      </c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40"/>
      <c r="U7754" s="91"/>
      <c r="Z7754" s="82"/>
    </row>
    <row r="7755" spans="1:26" s="79" customFormat="1" ht="24.95" customHeight="1" x14ac:dyDescent="0.15">
      <c r="A7755" s="85">
        <v>29</v>
      </c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40"/>
      <c r="U7755" s="91"/>
      <c r="Z7755" s="82"/>
    </row>
    <row r="7756" spans="1:26" s="79" customFormat="1" ht="24.95" customHeight="1" x14ac:dyDescent="0.15">
      <c r="A7756" s="85">
        <v>30</v>
      </c>
      <c r="B7756" s="93"/>
      <c r="C7756" s="93"/>
      <c r="D7756" s="93"/>
      <c r="E7756" s="93"/>
      <c r="F7756" s="93"/>
      <c r="G7756" s="93"/>
      <c r="H7756" s="93"/>
      <c r="I7756" s="93"/>
      <c r="J7756" s="93"/>
      <c r="K7756" s="93"/>
      <c r="L7756" s="93"/>
      <c r="M7756" s="93"/>
      <c r="N7756" s="93"/>
      <c r="O7756" s="93"/>
      <c r="P7756" s="93"/>
      <c r="Q7756" s="93"/>
      <c r="R7756" s="93"/>
      <c r="S7756" s="93"/>
      <c r="T7756" s="94"/>
      <c r="U7756" s="95"/>
      <c r="Z7756" s="82"/>
    </row>
    <row r="7757" spans="1:26" s="79" customFormat="1" ht="24.95" customHeight="1" x14ac:dyDescent="0.15">
      <c r="A7757" s="85">
        <v>31</v>
      </c>
      <c r="B7757" s="93"/>
      <c r="C7757" s="93"/>
      <c r="D7757" s="93"/>
      <c r="E7757" s="93"/>
      <c r="F7757" s="93"/>
      <c r="G7757" s="93"/>
      <c r="H7757" s="93"/>
      <c r="I7757" s="93"/>
      <c r="J7757" s="93"/>
      <c r="K7757" s="93"/>
      <c r="L7757" s="93"/>
      <c r="M7757" s="93"/>
      <c r="N7757" s="93"/>
      <c r="O7757" s="93"/>
      <c r="P7757" s="93"/>
      <c r="Q7757" s="93"/>
      <c r="R7757" s="93"/>
      <c r="S7757" s="93"/>
      <c r="T7757" s="94"/>
      <c r="U7757" s="95"/>
      <c r="Z7757" s="82"/>
    </row>
    <row r="7758" spans="1:26" s="79" customFormat="1" ht="24.95" customHeight="1" x14ac:dyDescent="0.15">
      <c r="A7758" s="85">
        <v>32</v>
      </c>
      <c r="B7758" s="93"/>
      <c r="C7758" s="93"/>
      <c r="D7758" s="93"/>
      <c r="E7758" s="93"/>
      <c r="F7758" s="93"/>
      <c r="G7758" s="93"/>
      <c r="H7758" s="93"/>
      <c r="I7758" s="93"/>
      <c r="J7758" s="93"/>
      <c r="K7758" s="93"/>
      <c r="L7758" s="93"/>
      <c r="M7758" s="93"/>
      <c r="N7758" s="93"/>
      <c r="O7758" s="93"/>
      <c r="P7758" s="93"/>
      <c r="Q7758" s="93"/>
      <c r="R7758" s="93"/>
      <c r="S7758" s="93"/>
      <c r="T7758" s="94"/>
      <c r="U7758" s="95"/>
      <c r="Z7758" s="82"/>
    </row>
    <row r="7759" spans="1:26" s="79" customFormat="1" ht="24.95" customHeight="1" thickBot="1" x14ac:dyDescent="0.2">
      <c r="A7759" s="178">
        <v>33</v>
      </c>
      <c r="B7759" s="96"/>
      <c r="C7759" s="96"/>
      <c r="D7759" s="96"/>
      <c r="E7759" s="96"/>
      <c r="F7759" s="96"/>
      <c r="G7759" s="96"/>
      <c r="H7759" s="96"/>
      <c r="I7759" s="96"/>
      <c r="J7759" s="96"/>
      <c r="K7759" s="96"/>
      <c r="L7759" s="96"/>
      <c r="M7759" s="96"/>
      <c r="N7759" s="96"/>
      <c r="O7759" s="96"/>
      <c r="P7759" s="96"/>
      <c r="Q7759" s="96"/>
      <c r="R7759" s="96"/>
      <c r="S7759" s="96"/>
      <c r="T7759" s="97"/>
      <c r="U7759" s="98"/>
      <c r="Z7759" s="82"/>
    </row>
    <row r="7760" spans="1:26" s="79" customFormat="1" ht="24.95" customHeight="1" thickBot="1" x14ac:dyDescent="0.2">
      <c r="A7760" s="1625" t="s">
        <v>146</v>
      </c>
      <c r="B7760" s="1626"/>
      <c r="C7760" s="1623" t="s">
        <v>160</v>
      </c>
      <c r="D7760" s="1623"/>
      <c r="E7760" s="1623"/>
      <c r="F7760" s="1624"/>
      <c r="G7760" s="82"/>
      <c r="H7760" s="82"/>
      <c r="I7760" s="82"/>
      <c r="J7760" s="82"/>
      <c r="K7760" s="82"/>
      <c r="L7760" s="82"/>
      <c r="M7760" s="82"/>
      <c r="N7760" s="82"/>
      <c r="O7760" s="82"/>
      <c r="P7760" s="82"/>
      <c r="Q7760" s="82"/>
      <c r="R7760" s="82"/>
      <c r="S7760" s="82"/>
      <c r="T7760" s="99"/>
      <c r="U7760" s="99"/>
      <c r="Z7760" s="82"/>
    </row>
    <row r="7761" spans="1:26" s="79" customFormat="1" ht="33" customHeight="1" thickBot="1" x14ac:dyDescent="0.2">
      <c r="A7761" s="1602" t="s">
        <v>161</v>
      </c>
      <c r="B7761" s="1603"/>
      <c r="C7761" s="1603"/>
      <c r="D7761" s="1603"/>
      <c r="E7761" s="1604"/>
      <c r="F7761" s="79" t="s">
        <v>1767</v>
      </c>
      <c r="H7761" s="1605" t="s">
        <v>6</v>
      </c>
      <c r="I7761" s="1606"/>
      <c r="J7761" s="1606"/>
      <c r="K7761" s="80" t="s">
        <v>135</v>
      </c>
      <c r="L7761" s="1596" t="s">
        <v>162</v>
      </c>
      <c r="M7761" s="1596"/>
      <c r="N7761" s="1597"/>
      <c r="P7761" s="81"/>
      <c r="Q7761" s="81"/>
      <c r="R7761" s="81"/>
      <c r="T7761" s="1615" t="s">
        <v>147</v>
      </c>
      <c r="U7761" s="1616"/>
      <c r="V7761" s="34">
        <f>V7763/(V7768-1)</f>
        <v>0.14930555555555555</v>
      </c>
      <c r="W7761" s="34">
        <f>W7763/(W7768-1)</f>
        <v>0.14930555555555552</v>
      </c>
      <c r="X7761" s="379">
        <f>AVERAGE(V7761,W7761)</f>
        <v>0.14930555555555552</v>
      </c>
      <c r="Y7761" s="380" t="s">
        <v>136</v>
      </c>
      <c r="Z7761" s="381">
        <f>ROUND(X7761*1440,0)/1440</f>
        <v>0.14930555555555555</v>
      </c>
    </row>
    <row r="7762" spans="1:26" s="79" customFormat="1" ht="12.75" thickBot="1" x14ac:dyDescent="0.2">
      <c r="T7762" s="83"/>
      <c r="U7762" s="83"/>
      <c r="V7762" s="379">
        <v>0.25</v>
      </c>
      <c r="W7762" s="379">
        <v>0.31944444444444448</v>
      </c>
      <c r="Z7762" s="82"/>
    </row>
    <row r="7763" spans="1:26" s="79" customFormat="1" ht="24.95" customHeight="1" thickBot="1" x14ac:dyDescent="0.2">
      <c r="A7763" s="1607" t="s">
        <v>137</v>
      </c>
      <c r="B7763" s="1608"/>
      <c r="C7763" s="1608" t="s">
        <v>168</v>
      </c>
      <c r="D7763" s="1608"/>
      <c r="E7763" s="1612"/>
      <c r="N7763" s="1463" t="s">
        <v>138</v>
      </c>
      <c r="O7763" s="1464"/>
      <c r="P7763" s="1503">
        <f>Z7761</f>
        <v>0.14930555555555555</v>
      </c>
      <c r="Q7763" s="1504"/>
      <c r="S7763" s="84" t="s">
        <v>139</v>
      </c>
      <c r="T7763" s="1594">
        <v>6.9444444444444434E-2</v>
      </c>
      <c r="U7763" s="1595"/>
      <c r="V7763" s="379">
        <f>V7764-V7762</f>
        <v>0.59722222222222221</v>
      </c>
      <c r="W7763" s="379">
        <f>W7764-W7762</f>
        <v>0.5972222222222221</v>
      </c>
      <c r="Z7763" s="82"/>
    </row>
    <row r="7764" spans="1:26" s="79" customFormat="1" ht="12.75" thickBot="1" x14ac:dyDescent="0.2">
      <c r="T7764" s="83"/>
      <c r="U7764" s="83"/>
      <c r="V7764" s="379">
        <v>0.84722222222222221</v>
      </c>
      <c r="W7764" s="379">
        <v>0.91666666666666663</v>
      </c>
      <c r="Z7764" s="82"/>
    </row>
    <row r="7765" spans="1:26" s="79" customFormat="1" ht="23.25" customHeight="1" x14ac:dyDescent="0.15">
      <c r="A7765" s="1619" t="s">
        <v>140</v>
      </c>
      <c r="B7765" s="1591">
        <v>1</v>
      </c>
      <c r="C7765" s="1591"/>
      <c r="D7765" s="1591">
        <v>2</v>
      </c>
      <c r="E7765" s="1591"/>
      <c r="F7765" s="1591">
        <v>3</v>
      </c>
      <c r="G7765" s="1591"/>
      <c r="H7765" s="1591">
        <v>4</v>
      </c>
      <c r="I7765" s="1591"/>
      <c r="J7765" s="1591">
        <v>5</v>
      </c>
      <c r="K7765" s="1591"/>
      <c r="L7765" s="1591">
        <v>6</v>
      </c>
      <c r="M7765" s="1591"/>
      <c r="N7765" s="1591">
        <v>7</v>
      </c>
      <c r="O7765" s="1591"/>
      <c r="P7765" s="1591">
        <v>8</v>
      </c>
      <c r="Q7765" s="1591"/>
      <c r="R7765" s="1591">
        <v>9</v>
      </c>
      <c r="S7765" s="1591"/>
      <c r="T7765" s="1592">
        <v>10</v>
      </c>
      <c r="U7765" s="1593"/>
      <c r="V7765" s="379"/>
      <c r="W7765" s="379"/>
      <c r="Z7765" s="82"/>
    </row>
    <row r="7766" spans="1:26" s="79" customFormat="1" ht="23.25" customHeight="1" x14ac:dyDescent="0.15">
      <c r="A7766" s="1620"/>
      <c r="B7766" s="100" t="s">
        <v>7</v>
      </c>
      <c r="C7766" s="100" t="s">
        <v>163</v>
      </c>
      <c r="D7766" s="100" t="s">
        <v>7</v>
      </c>
      <c r="E7766" s="100" t="s">
        <v>163</v>
      </c>
      <c r="F7766" s="100" t="s">
        <v>7</v>
      </c>
      <c r="G7766" s="100" t="s">
        <v>163</v>
      </c>
      <c r="H7766" s="100" t="s">
        <v>7</v>
      </c>
      <c r="I7766" s="100" t="s">
        <v>163</v>
      </c>
      <c r="J7766" s="100" t="s">
        <v>7</v>
      </c>
      <c r="K7766" s="100" t="s">
        <v>163</v>
      </c>
      <c r="L7766" s="87"/>
      <c r="M7766" s="87"/>
      <c r="N7766" s="87"/>
      <c r="O7766" s="87"/>
      <c r="P7766" s="87"/>
      <c r="Q7766" s="87"/>
      <c r="R7766" s="87"/>
      <c r="S7766" s="87"/>
      <c r="T7766" s="88"/>
      <c r="U7766" s="89"/>
      <c r="Z7766" s="82"/>
    </row>
    <row r="7767" spans="1:26" s="79" customFormat="1" ht="24.95" customHeight="1" x14ac:dyDescent="0.15">
      <c r="A7767" s="85">
        <v>1</v>
      </c>
      <c r="B7767" s="3">
        <v>0.25</v>
      </c>
      <c r="C7767" s="3">
        <v>0.31944444444444448</v>
      </c>
      <c r="D7767" s="3">
        <v>0.39583333333333331</v>
      </c>
      <c r="E7767" s="3">
        <v>0.45833333333333331</v>
      </c>
      <c r="F7767" s="3">
        <v>0.53472222222222221</v>
      </c>
      <c r="G7767" s="3">
        <v>0.59722222222222221</v>
      </c>
      <c r="H7767" s="3">
        <v>0.70833333333333337</v>
      </c>
      <c r="I7767" s="3">
        <v>0.77777777777777779</v>
      </c>
      <c r="J7767" s="3">
        <v>0.84722222222222221</v>
      </c>
      <c r="K7767" s="3">
        <v>0.91666666666666663</v>
      </c>
      <c r="L7767" s="3"/>
      <c r="M7767" s="3"/>
      <c r="N7767" s="3"/>
      <c r="O7767" s="3"/>
      <c r="P7767" s="3"/>
      <c r="Q7767" s="3"/>
      <c r="R7767" s="3"/>
      <c r="S7767" s="3"/>
      <c r="T7767" s="40"/>
      <c r="U7767" s="91"/>
      <c r="V7767" s="383">
        <f>COUNTA(B7767:U7799)</f>
        <v>10</v>
      </c>
      <c r="W7767" s="384">
        <f>V7767/1/2</f>
        <v>5</v>
      </c>
      <c r="Z7767" s="1"/>
    </row>
    <row r="7768" spans="1:26" s="79" customFormat="1" ht="24.95" customHeight="1" x14ac:dyDescent="0.15">
      <c r="A7768" s="85">
        <v>2</v>
      </c>
      <c r="B7768" s="90"/>
      <c r="C7768" s="90"/>
      <c r="D7768" s="90"/>
      <c r="E7768" s="90"/>
      <c r="F7768" s="90"/>
      <c r="G7768" s="90"/>
      <c r="H7768" s="90"/>
      <c r="I7768" s="90"/>
      <c r="J7768" s="90"/>
      <c r="K7768" s="90"/>
      <c r="L7768" s="3"/>
      <c r="M7768" s="3"/>
      <c r="N7768" s="3"/>
      <c r="O7768" s="3"/>
      <c r="P7768" s="3"/>
      <c r="Q7768" s="3"/>
      <c r="R7768" s="3"/>
      <c r="S7768" s="3"/>
      <c r="T7768" s="40"/>
      <c r="U7768" s="91"/>
      <c r="V7768" s="386">
        <f>COUNTA(B7767:B7792,D7767:D7792,F7767:F7792,H7767:H7792,J7767:J7792,L7767:L7792,N7767:N7792,P7767:P7792,R7767:R7792,T7767:T7792)</f>
        <v>5</v>
      </c>
      <c r="W7768" s="386">
        <f>COUNTA(C7767:C7792,E7767:E7792,G7767:G7792,I7767:I7792,K7767:K7792,M7767:M7792,O7767:O7792,Q7767:Q7792,S7767:S7792,U7767:U7792)</f>
        <v>5</v>
      </c>
      <c r="Z7768" s="82"/>
    </row>
    <row r="7769" spans="1:26" s="79" customFormat="1" ht="24.95" customHeight="1" x14ac:dyDescent="0.15">
      <c r="A7769" s="85">
        <v>3</v>
      </c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40"/>
      <c r="U7769" s="91"/>
      <c r="Z7769" s="82"/>
    </row>
    <row r="7770" spans="1:26" s="79" customFormat="1" ht="24.95" customHeight="1" x14ac:dyDescent="0.15">
      <c r="A7770" s="85">
        <v>4</v>
      </c>
      <c r="B7770" s="90"/>
      <c r="C7770" s="90"/>
      <c r="D7770" s="90"/>
      <c r="E7770" s="90"/>
      <c r="F7770" s="90"/>
      <c r="G7770" s="90"/>
      <c r="H7770" s="90"/>
      <c r="I7770" s="90"/>
      <c r="J7770" s="90"/>
      <c r="K7770" s="90"/>
      <c r="L7770" s="3"/>
      <c r="M7770" s="3"/>
      <c r="N7770" s="3"/>
      <c r="O7770" s="3"/>
      <c r="P7770" s="3"/>
      <c r="Q7770" s="3"/>
      <c r="R7770" s="3"/>
      <c r="S7770" s="3"/>
      <c r="T7770" s="40"/>
      <c r="U7770" s="91"/>
      <c r="Z7770" s="82"/>
    </row>
    <row r="7771" spans="1:26" s="79" customFormat="1" ht="24.95" customHeight="1" x14ac:dyDescent="0.15">
      <c r="A7771" s="85">
        <v>5</v>
      </c>
      <c r="B7771" s="90"/>
      <c r="C7771" s="90"/>
      <c r="D7771" s="90"/>
      <c r="E7771" s="90"/>
      <c r="F7771" s="90"/>
      <c r="G7771" s="90"/>
      <c r="H7771" s="90"/>
      <c r="I7771" s="90"/>
      <c r="J7771" s="90"/>
      <c r="K7771" s="90"/>
      <c r="L7771" s="3"/>
      <c r="M7771" s="3"/>
      <c r="N7771" s="3"/>
      <c r="O7771" s="3"/>
      <c r="P7771" s="3"/>
      <c r="Q7771" s="3"/>
      <c r="R7771" s="3"/>
      <c r="S7771" s="3"/>
      <c r="T7771" s="40"/>
      <c r="U7771" s="91"/>
      <c r="Z7771" s="82"/>
    </row>
    <row r="7772" spans="1:26" s="79" customFormat="1" ht="24.95" customHeight="1" x14ac:dyDescent="0.15">
      <c r="A7772" s="85">
        <v>6</v>
      </c>
      <c r="B7772" s="90"/>
      <c r="C7772" s="90"/>
      <c r="D7772" s="90"/>
      <c r="E7772" s="90"/>
      <c r="F7772" s="90"/>
      <c r="G7772" s="90"/>
      <c r="H7772" s="90"/>
      <c r="I7772" s="90"/>
      <c r="J7772" s="90"/>
      <c r="K7772" s="90"/>
      <c r="L7772" s="3"/>
      <c r="M7772" s="3"/>
      <c r="N7772" s="3"/>
      <c r="O7772" s="3"/>
      <c r="P7772" s="3"/>
      <c r="Q7772" s="3"/>
      <c r="R7772" s="3"/>
      <c r="S7772" s="3"/>
      <c r="T7772" s="40"/>
      <c r="U7772" s="91"/>
      <c r="Z7772" s="82"/>
    </row>
    <row r="7773" spans="1:26" s="79" customFormat="1" ht="24.95" customHeight="1" x14ac:dyDescent="0.15">
      <c r="A7773" s="85">
        <v>7</v>
      </c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40"/>
      <c r="U7773" s="91"/>
      <c r="Z7773" s="82"/>
    </row>
    <row r="7774" spans="1:26" s="79" customFormat="1" ht="24.95" customHeight="1" x14ac:dyDescent="0.15">
      <c r="A7774" s="85">
        <v>8</v>
      </c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40"/>
      <c r="U7774" s="91"/>
      <c r="Z7774" s="82"/>
    </row>
    <row r="7775" spans="1:26" s="79" customFormat="1" ht="24.95" customHeight="1" x14ac:dyDescent="0.15">
      <c r="A7775" s="85">
        <v>9</v>
      </c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40"/>
      <c r="U7775" s="91"/>
      <c r="Z7775" s="82"/>
    </row>
    <row r="7776" spans="1:26" s="79" customFormat="1" ht="24.95" customHeight="1" x14ac:dyDescent="0.15">
      <c r="A7776" s="85">
        <v>10</v>
      </c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40"/>
      <c r="U7776" s="91"/>
      <c r="Z7776" s="82"/>
    </row>
    <row r="7777" spans="1:26" s="79" customFormat="1" ht="24.95" customHeight="1" x14ac:dyDescent="0.15">
      <c r="A7777" s="85">
        <v>11</v>
      </c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40"/>
      <c r="U7777" s="91"/>
      <c r="Z7777" s="82"/>
    </row>
    <row r="7778" spans="1:26" s="79" customFormat="1" ht="24.95" customHeight="1" x14ac:dyDescent="0.15">
      <c r="A7778" s="85">
        <v>12</v>
      </c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40"/>
      <c r="U7778" s="91"/>
      <c r="Z7778" s="82"/>
    </row>
    <row r="7779" spans="1:26" s="79" customFormat="1" ht="24.95" customHeight="1" x14ac:dyDescent="0.15">
      <c r="A7779" s="85">
        <v>13</v>
      </c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40"/>
      <c r="U7779" s="91"/>
      <c r="Z7779" s="82"/>
    </row>
    <row r="7780" spans="1:26" s="79" customFormat="1" ht="24.95" customHeight="1" x14ac:dyDescent="0.15">
      <c r="A7780" s="85">
        <v>14</v>
      </c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40"/>
      <c r="U7780" s="91"/>
      <c r="Z7780" s="82"/>
    </row>
    <row r="7781" spans="1:26" s="79" customFormat="1" ht="24.95" customHeight="1" x14ac:dyDescent="0.15">
      <c r="A7781" s="85">
        <v>15</v>
      </c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40"/>
      <c r="U7781" s="91"/>
      <c r="Z7781" s="82"/>
    </row>
    <row r="7782" spans="1:26" s="79" customFormat="1" ht="24.95" customHeight="1" x14ac:dyDescent="0.15">
      <c r="A7782" s="85">
        <v>16</v>
      </c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40"/>
      <c r="U7782" s="91"/>
      <c r="Z7782" s="82"/>
    </row>
    <row r="7783" spans="1:26" s="79" customFormat="1" ht="24.95" customHeight="1" x14ac:dyDescent="0.15">
      <c r="A7783" s="85">
        <v>17</v>
      </c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40"/>
      <c r="U7783" s="91"/>
      <c r="Z7783" s="82"/>
    </row>
    <row r="7784" spans="1:26" s="79" customFormat="1" ht="24.95" customHeight="1" x14ac:dyDescent="0.15">
      <c r="A7784" s="85">
        <v>18</v>
      </c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40"/>
      <c r="U7784" s="91"/>
      <c r="Z7784" s="82"/>
    </row>
    <row r="7785" spans="1:26" s="79" customFormat="1" ht="24.95" customHeight="1" x14ac:dyDescent="0.15">
      <c r="A7785" s="85">
        <v>19</v>
      </c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40"/>
      <c r="U7785" s="91"/>
      <c r="Z7785" s="82"/>
    </row>
    <row r="7786" spans="1:26" s="79" customFormat="1" ht="24.95" customHeight="1" x14ac:dyDescent="0.15">
      <c r="A7786" s="85">
        <v>20</v>
      </c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40"/>
      <c r="U7786" s="91"/>
      <c r="Z7786" s="82"/>
    </row>
    <row r="7787" spans="1:26" s="79" customFormat="1" ht="24.95" customHeight="1" x14ac:dyDescent="0.15">
      <c r="A7787" s="85">
        <v>21</v>
      </c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40"/>
      <c r="U7787" s="91"/>
      <c r="Z7787" s="82"/>
    </row>
    <row r="7788" spans="1:26" s="79" customFormat="1" ht="24.95" customHeight="1" x14ac:dyDescent="0.15">
      <c r="A7788" s="85">
        <v>22</v>
      </c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40"/>
      <c r="U7788" s="91"/>
      <c r="Z7788" s="82"/>
    </row>
    <row r="7789" spans="1:26" s="79" customFormat="1" ht="24.95" customHeight="1" x14ac:dyDescent="0.15">
      <c r="A7789" s="85">
        <v>23</v>
      </c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40"/>
      <c r="U7789" s="91"/>
      <c r="Z7789" s="82"/>
    </row>
    <row r="7790" spans="1:26" s="79" customFormat="1" ht="24.95" customHeight="1" x14ac:dyDescent="0.15">
      <c r="A7790" s="85">
        <v>24</v>
      </c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40"/>
      <c r="U7790" s="91"/>
      <c r="Z7790" s="82"/>
    </row>
    <row r="7791" spans="1:26" s="79" customFormat="1" ht="24.95" customHeight="1" x14ac:dyDescent="0.15">
      <c r="A7791" s="85">
        <v>25</v>
      </c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40"/>
      <c r="U7791" s="91"/>
      <c r="Z7791" s="82"/>
    </row>
    <row r="7792" spans="1:26" s="79" customFormat="1" ht="24.95" customHeight="1" x14ac:dyDescent="0.15">
      <c r="A7792" s="85">
        <v>26</v>
      </c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40"/>
      <c r="U7792" s="91"/>
      <c r="Z7792" s="82"/>
    </row>
    <row r="7793" spans="1:27" s="79" customFormat="1" ht="24.95" customHeight="1" x14ac:dyDescent="0.15">
      <c r="A7793" s="85">
        <v>27</v>
      </c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40"/>
      <c r="U7793" s="91"/>
      <c r="Z7793" s="82"/>
    </row>
    <row r="7794" spans="1:27" s="79" customFormat="1" ht="24.95" customHeight="1" x14ac:dyDescent="0.15">
      <c r="A7794" s="85">
        <v>28</v>
      </c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40"/>
      <c r="U7794" s="91"/>
      <c r="Z7794" s="82"/>
    </row>
    <row r="7795" spans="1:27" s="79" customFormat="1" ht="24.95" customHeight="1" x14ac:dyDescent="0.15">
      <c r="A7795" s="85">
        <v>29</v>
      </c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40"/>
      <c r="U7795" s="91"/>
      <c r="Z7795" s="82"/>
    </row>
    <row r="7796" spans="1:27" s="79" customFormat="1" ht="24.95" customHeight="1" x14ac:dyDescent="0.15">
      <c r="A7796" s="85">
        <v>30</v>
      </c>
      <c r="B7796" s="93"/>
      <c r="C7796" s="93"/>
      <c r="D7796" s="93"/>
      <c r="E7796" s="93"/>
      <c r="F7796" s="93"/>
      <c r="G7796" s="93"/>
      <c r="H7796" s="93"/>
      <c r="I7796" s="93"/>
      <c r="J7796" s="93"/>
      <c r="K7796" s="93"/>
      <c r="L7796" s="93"/>
      <c r="M7796" s="93"/>
      <c r="N7796" s="93"/>
      <c r="O7796" s="93"/>
      <c r="P7796" s="93"/>
      <c r="Q7796" s="93"/>
      <c r="R7796" s="93"/>
      <c r="S7796" s="93"/>
      <c r="T7796" s="94"/>
      <c r="U7796" s="95"/>
      <c r="Z7796" s="82"/>
    </row>
    <row r="7797" spans="1:27" s="79" customFormat="1" ht="24.95" customHeight="1" x14ac:dyDescent="0.15">
      <c r="A7797" s="85">
        <v>31</v>
      </c>
      <c r="B7797" s="93"/>
      <c r="C7797" s="93"/>
      <c r="D7797" s="93"/>
      <c r="E7797" s="93"/>
      <c r="F7797" s="93"/>
      <c r="G7797" s="93"/>
      <c r="H7797" s="93"/>
      <c r="I7797" s="93"/>
      <c r="J7797" s="93"/>
      <c r="K7797" s="93"/>
      <c r="L7797" s="93"/>
      <c r="M7797" s="93"/>
      <c r="N7797" s="93"/>
      <c r="O7797" s="93"/>
      <c r="P7797" s="93"/>
      <c r="Q7797" s="93"/>
      <c r="R7797" s="93"/>
      <c r="S7797" s="93"/>
      <c r="T7797" s="94"/>
      <c r="U7797" s="95"/>
      <c r="Z7797" s="82"/>
    </row>
    <row r="7798" spans="1:27" s="79" customFormat="1" ht="24.95" customHeight="1" x14ac:dyDescent="0.15">
      <c r="A7798" s="85">
        <v>32</v>
      </c>
      <c r="B7798" s="93"/>
      <c r="C7798" s="93"/>
      <c r="D7798" s="93"/>
      <c r="E7798" s="93"/>
      <c r="F7798" s="93"/>
      <c r="G7798" s="93"/>
      <c r="H7798" s="93"/>
      <c r="I7798" s="93"/>
      <c r="J7798" s="93"/>
      <c r="K7798" s="93"/>
      <c r="L7798" s="93"/>
      <c r="M7798" s="93"/>
      <c r="N7798" s="93"/>
      <c r="O7798" s="93"/>
      <c r="P7798" s="93"/>
      <c r="Q7798" s="93"/>
      <c r="R7798" s="93"/>
      <c r="S7798" s="93"/>
      <c r="T7798" s="94"/>
      <c r="U7798" s="95"/>
      <c r="Z7798" s="82"/>
    </row>
    <row r="7799" spans="1:27" s="79" customFormat="1" ht="24.95" customHeight="1" thickBot="1" x14ac:dyDescent="0.2">
      <c r="A7799" s="178">
        <v>33</v>
      </c>
      <c r="B7799" s="96"/>
      <c r="C7799" s="96"/>
      <c r="D7799" s="96"/>
      <c r="E7799" s="96"/>
      <c r="F7799" s="96"/>
      <c r="G7799" s="96"/>
      <c r="H7799" s="96"/>
      <c r="I7799" s="96"/>
      <c r="J7799" s="96"/>
      <c r="K7799" s="96"/>
      <c r="L7799" s="96"/>
      <c r="M7799" s="96"/>
      <c r="N7799" s="96"/>
      <c r="O7799" s="96"/>
      <c r="P7799" s="96"/>
      <c r="Q7799" s="96"/>
      <c r="R7799" s="96"/>
      <c r="S7799" s="96"/>
      <c r="T7799" s="97"/>
      <c r="U7799" s="98"/>
      <c r="Z7799" s="82"/>
    </row>
    <row r="7800" spans="1:27" s="79" customFormat="1" ht="24.95" customHeight="1" thickBot="1" x14ac:dyDescent="0.2">
      <c r="A7800" s="1625" t="s">
        <v>146</v>
      </c>
      <c r="B7800" s="1626"/>
      <c r="C7800" s="1623" t="s">
        <v>148</v>
      </c>
      <c r="D7800" s="1623"/>
      <c r="E7800" s="1623"/>
      <c r="F7800" s="1624"/>
      <c r="G7800" s="82"/>
      <c r="H7800" s="82"/>
      <c r="I7800" s="82"/>
      <c r="J7800" s="82"/>
      <c r="K7800" s="82"/>
      <c r="L7800" s="82"/>
      <c r="M7800" s="82"/>
      <c r="N7800" s="82"/>
      <c r="O7800" s="82"/>
      <c r="P7800" s="82"/>
      <c r="Q7800" s="82"/>
      <c r="R7800" s="82"/>
      <c r="S7800" s="82"/>
      <c r="T7800" s="99"/>
      <c r="U7800" s="99"/>
      <c r="Z7800" s="82"/>
    </row>
    <row r="7801" spans="1:27" s="79" customFormat="1" ht="33" customHeight="1" thickBot="1" x14ac:dyDescent="0.2">
      <c r="A7801" s="1609" t="s">
        <v>714</v>
      </c>
      <c r="B7801" s="1610"/>
      <c r="C7801" s="1610"/>
      <c r="D7801" s="1610"/>
      <c r="E7801" s="1611"/>
      <c r="F7801" s="79" t="s">
        <v>1767</v>
      </c>
      <c r="H7801" s="1605" t="s">
        <v>6</v>
      </c>
      <c r="I7801" s="1606"/>
      <c r="J7801" s="1606"/>
      <c r="K7801" s="80" t="s">
        <v>690</v>
      </c>
      <c r="L7801" s="1596" t="s">
        <v>715</v>
      </c>
      <c r="M7801" s="1596"/>
      <c r="N7801" s="1597"/>
      <c r="P7801" s="81"/>
      <c r="Q7801" s="81"/>
      <c r="R7801" s="81"/>
      <c r="T7801" s="1615" t="s">
        <v>716</v>
      </c>
      <c r="U7801" s="1616"/>
      <c r="V7801" s="678">
        <f>V7803/(V7808-1)</f>
        <v>7.6388888888888895E-2</v>
      </c>
      <c r="W7801" s="678">
        <f>W7803/(W7808-1)</f>
        <v>7.6388888888888895E-2</v>
      </c>
      <c r="X7801" s="678">
        <f>AVERAGE(V7801,W7801)</f>
        <v>7.6388888888888895E-2</v>
      </c>
      <c r="Y7801" s="380" t="s">
        <v>184</v>
      </c>
      <c r="Z7801" s="381">
        <f>ROUND(X7801*1440,0)/1440</f>
        <v>7.6388888888888895E-2</v>
      </c>
    </row>
    <row r="7802" spans="1:27" s="79" customFormat="1" ht="12" customHeight="1" thickBot="1" x14ac:dyDescent="0.2">
      <c r="T7802" s="83"/>
      <c r="U7802" s="83"/>
      <c r="V7802" s="34">
        <v>0.3125</v>
      </c>
      <c r="W7802" s="34">
        <v>0.2638888888888889</v>
      </c>
      <c r="Z7802" s="82"/>
    </row>
    <row r="7803" spans="1:27" s="79" customFormat="1" ht="20.25" customHeight="1" thickBot="1" x14ac:dyDescent="0.2">
      <c r="A7803" s="1600" t="s">
        <v>692</v>
      </c>
      <c r="B7803" s="1650"/>
      <c r="C7803" s="1651" t="s">
        <v>717</v>
      </c>
      <c r="D7803" s="1652"/>
      <c r="E7803" s="1601"/>
      <c r="N7803" s="1463" t="s">
        <v>693</v>
      </c>
      <c r="O7803" s="1464"/>
      <c r="P7803" s="1503">
        <f>Z7801</f>
        <v>7.6388888888888895E-2</v>
      </c>
      <c r="Q7803" s="1504"/>
      <c r="S7803" s="84" t="s">
        <v>694</v>
      </c>
      <c r="T7803" s="1520">
        <v>2.7777777777777776E-2</v>
      </c>
      <c r="U7803" s="1521"/>
      <c r="V7803" s="34">
        <f>V7804-V7802</f>
        <v>0.61111111111111116</v>
      </c>
      <c r="W7803" s="34">
        <f>W7804-W7802</f>
        <v>0.61111111111111116</v>
      </c>
      <c r="Z7803" s="82"/>
    </row>
    <row r="7804" spans="1:27" s="79" customFormat="1" ht="12" customHeight="1" thickBot="1" x14ac:dyDescent="0.2">
      <c r="T7804" s="83"/>
      <c r="U7804" s="83"/>
      <c r="V7804" s="34">
        <v>0.92361111111111116</v>
      </c>
      <c r="W7804" s="34">
        <v>0.875</v>
      </c>
      <c r="Z7804" s="82"/>
    </row>
    <row r="7805" spans="1:27" s="79" customFormat="1" ht="21.75" customHeight="1" x14ac:dyDescent="0.15">
      <c r="A7805" s="1507" t="s">
        <v>695</v>
      </c>
      <c r="B7805" s="1509">
        <v>1</v>
      </c>
      <c r="C7805" s="1510"/>
      <c r="D7805" s="1509">
        <v>2</v>
      </c>
      <c r="E7805" s="1510"/>
      <c r="F7805" s="1509">
        <v>3</v>
      </c>
      <c r="G7805" s="1510"/>
      <c r="H7805" s="1509">
        <v>4</v>
      </c>
      <c r="I7805" s="1510"/>
      <c r="J7805" s="1509">
        <v>5</v>
      </c>
      <c r="K7805" s="1510"/>
      <c r="L7805" s="1509">
        <v>6</v>
      </c>
      <c r="M7805" s="1510"/>
      <c r="N7805" s="1509">
        <v>7</v>
      </c>
      <c r="O7805" s="1510"/>
      <c r="P7805" s="1509">
        <v>8</v>
      </c>
      <c r="Q7805" s="1510"/>
      <c r="R7805" s="1509">
        <v>9</v>
      </c>
      <c r="S7805" s="1510"/>
      <c r="T7805" s="1613">
        <v>10</v>
      </c>
      <c r="U7805" s="1614"/>
      <c r="V7805" s="34"/>
      <c r="W7805" s="34"/>
      <c r="Z7805" s="82"/>
    </row>
    <row r="7806" spans="1:27" s="79" customFormat="1" ht="25.5" customHeight="1" x14ac:dyDescent="0.15">
      <c r="A7806" s="1508"/>
      <c r="B7806" s="100" t="s">
        <v>7</v>
      </c>
      <c r="C7806" s="100" t="s">
        <v>715</v>
      </c>
      <c r="D7806" s="100" t="s">
        <v>7</v>
      </c>
      <c r="E7806" s="100" t="s">
        <v>715</v>
      </c>
      <c r="F7806" s="100" t="s">
        <v>7</v>
      </c>
      <c r="G7806" s="100" t="s">
        <v>715</v>
      </c>
      <c r="H7806" s="100" t="s">
        <v>7</v>
      </c>
      <c r="I7806" s="100" t="s">
        <v>715</v>
      </c>
      <c r="J7806" s="100" t="s">
        <v>7</v>
      </c>
      <c r="K7806" s="100" t="s">
        <v>715</v>
      </c>
      <c r="L7806" s="100" t="s">
        <v>7</v>
      </c>
      <c r="M7806" s="100" t="s">
        <v>715</v>
      </c>
      <c r="N7806" s="100" t="s">
        <v>7</v>
      </c>
      <c r="O7806" s="100" t="s">
        <v>715</v>
      </c>
      <c r="P7806" s="100" t="s">
        <v>7</v>
      </c>
      <c r="Q7806" s="100" t="s">
        <v>715</v>
      </c>
      <c r="R7806" s="100" t="s">
        <v>7</v>
      </c>
      <c r="S7806" s="100" t="s">
        <v>715</v>
      </c>
      <c r="T7806" s="358" t="s">
        <v>7</v>
      </c>
      <c r="U7806" s="370" t="s">
        <v>715</v>
      </c>
      <c r="Z7806" s="82"/>
    </row>
    <row r="7807" spans="1:27" s="79" customFormat="1" ht="24.95" customHeight="1" x14ac:dyDescent="0.15">
      <c r="A7807" s="85">
        <v>1</v>
      </c>
      <c r="B7807" s="3"/>
      <c r="C7807" s="39">
        <v>0.2638888888888889</v>
      </c>
      <c r="D7807" s="3">
        <v>0.3125</v>
      </c>
      <c r="E7807" s="3">
        <v>0.34027777777777773</v>
      </c>
      <c r="F7807" s="28">
        <v>0.3888888888888889</v>
      </c>
      <c r="G7807" s="28">
        <v>0.41666666666666669</v>
      </c>
      <c r="H7807" s="28">
        <v>0.46527777777777773</v>
      </c>
      <c r="I7807" s="28">
        <v>0.49305555555555558</v>
      </c>
      <c r="J7807" s="28">
        <v>0.54166666666666663</v>
      </c>
      <c r="K7807" s="28">
        <v>0.56944444444444442</v>
      </c>
      <c r="L7807" s="28">
        <v>0.61111111111111105</v>
      </c>
      <c r="M7807" s="28">
        <v>0.63888888888888895</v>
      </c>
      <c r="N7807" s="3">
        <v>0.69444444444444453</v>
      </c>
      <c r="O7807" s="3">
        <v>0.72222222222222221</v>
      </c>
      <c r="P7807" s="3">
        <v>0.77083333333333337</v>
      </c>
      <c r="Q7807" s="3">
        <v>0.79861111111111116</v>
      </c>
      <c r="R7807" s="3">
        <v>0.84722222222222221</v>
      </c>
      <c r="S7807" s="3">
        <v>0.875</v>
      </c>
      <c r="T7807" s="28">
        <v>0.92361111111111116</v>
      </c>
      <c r="U7807" s="29"/>
      <c r="V7807" s="21">
        <f>COUNTA(B7807:U7839)</f>
        <v>18</v>
      </c>
      <c r="W7807" s="22">
        <f>V7807/1/2</f>
        <v>9</v>
      </c>
      <c r="Z7807" s="2"/>
      <c r="AA7807" s="691" t="s">
        <v>718</v>
      </c>
    </row>
    <row r="7808" spans="1:27" s="79" customFormat="1" ht="24.95" customHeight="1" x14ac:dyDescent="0.15">
      <c r="A7808" s="85">
        <v>2</v>
      </c>
      <c r="B7808" s="87"/>
      <c r="C7808" s="87"/>
      <c r="D7808" s="87"/>
      <c r="E7808" s="87"/>
      <c r="F7808" s="88"/>
      <c r="G7808" s="88"/>
      <c r="H7808" s="88"/>
      <c r="I7808" s="88"/>
      <c r="J7808" s="88"/>
      <c r="K7808" s="88"/>
      <c r="L7808" s="88"/>
      <c r="M7808" s="88"/>
      <c r="N7808" s="90"/>
      <c r="O7808" s="90"/>
      <c r="P7808" s="90"/>
      <c r="Q7808" s="90"/>
      <c r="R7808" s="3"/>
      <c r="S7808" s="3"/>
      <c r="T7808" s="28"/>
      <c r="U7808" s="29"/>
      <c r="V7808" s="23">
        <f>COUNTA(B7807:B7832,D7807:D7832,F7807:F7832,H7807:H7832,J7807:J7832,L7807:L7832,N7807:N7832,P7807:P7832,R7807:R7832,T7807:T7832)</f>
        <v>9</v>
      </c>
      <c r="W7808" s="23">
        <f>COUNTA(C7807:C7832,E7807:E7832,G7807:G7832,I7807:I7832,K7807:K7832,M7807:M7832,O7807:O7832,Q7807:Q7832,S7807:S7832,U7807:U7832)</f>
        <v>9</v>
      </c>
      <c r="Y7808" s="1">
        <f>(V7808+W7808)/2</f>
        <v>9</v>
      </c>
      <c r="Z7808" s="82"/>
    </row>
    <row r="7809" spans="1:26" s="79" customFormat="1" ht="24.95" customHeight="1" x14ac:dyDescent="0.15">
      <c r="A7809" s="85">
        <v>3</v>
      </c>
      <c r="B7809" s="100"/>
      <c r="C7809" s="100"/>
      <c r="D7809" s="100"/>
      <c r="E7809" s="100"/>
      <c r="F7809" s="358"/>
      <c r="G7809" s="358"/>
      <c r="H7809" s="358"/>
      <c r="I7809" s="358"/>
      <c r="J7809" s="358"/>
      <c r="K7809" s="358"/>
      <c r="L7809" s="358"/>
      <c r="M7809" s="358"/>
      <c r="N7809" s="90"/>
      <c r="O7809" s="90"/>
      <c r="P7809" s="90"/>
      <c r="Q7809" s="90"/>
      <c r="R7809" s="3"/>
      <c r="S7809" s="3"/>
      <c r="T7809" s="28"/>
      <c r="U7809" s="91"/>
      <c r="Y7809" s="1" t="s">
        <v>394</v>
      </c>
      <c r="Z7809" s="82"/>
    </row>
    <row r="7810" spans="1:26" s="79" customFormat="1" ht="24.95" customHeight="1" x14ac:dyDescent="0.15">
      <c r="A7810" s="85">
        <v>4</v>
      </c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90"/>
      <c r="O7810" s="90"/>
      <c r="P7810" s="90"/>
      <c r="Q7810" s="90"/>
      <c r="R7810" s="3"/>
      <c r="S7810" s="3"/>
      <c r="T7810" s="28"/>
      <c r="U7810" s="91"/>
      <c r="Z7810" s="82"/>
    </row>
    <row r="7811" spans="1:26" s="79" customFormat="1" ht="24.95" customHeight="1" x14ac:dyDescent="0.15">
      <c r="A7811" s="85">
        <v>5</v>
      </c>
      <c r="B7811" s="90"/>
      <c r="C7811" s="90"/>
      <c r="D7811" s="90"/>
      <c r="E7811" s="90"/>
      <c r="F7811" s="90"/>
      <c r="G7811" s="90"/>
      <c r="H7811" s="90"/>
      <c r="I7811" s="90"/>
      <c r="J7811" s="90"/>
      <c r="K7811" s="90"/>
      <c r="L7811" s="90"/>
      <c r="M7811" s="90"/>
      <c r="N7811" s="90"/>
      <c r="O7811" s="90"/>
      <c r="P7811" s="90"/>
      <c r="Q7811" s="90"/>
      <c r="R7811" s="3"/>
      <c r="S7811" s="3"/>
      <c r="T7811" s="28"/>
      <c r="U7811" s="91"/>
      <c r="V7811" s="1861"/>
      <c r="W7811" s="1862"/>
      <c r="X7811" s="1862"/>
      <c r="Y7811" s="1862"/>
      <c r="Z7811" s="1862"/>
    </row>
    <row r="7812" spans="1:26" s="79" customFormat="1" ht="24.95" customHeight="1" x14ac:dyDescent="0.15">
      <c r="A7812" s="85">
        <v>6</v>
      </c>
      <c r="B7812" s="90"/>
      <c r="C7812" s="90"/>
      <c r="D7812" s="90"/>
      <c r="E7812" s="90"/>
      <c r="F7812" s="90"/>
      <c r="G7812" s="90"/>
      <c r="H7812" s="90"/>
      <c r="I7812" s="90"/>
      <c r="J7812" s="90"/>
      <c r="K7812" s="90"/>
      <c r="L7812" s="90"/>
      <c r="M7812" s="90"/>
      <c r="N7812" s="90"/>
      <c r="O7812" s="90"/>
      <c r="P7812" s="90"/>
      <c r="Q7812" s="90"/>
      <c r="R7812" s="3"/>
      <c r="S7812" s="3"/>
      <c r="T7812" s="28"/>
      <c r="U7812" s="91"/>
      <c r="V7812" s="1861"/>
      <c r="W7812" s="1862"/>
      <c r="X7812" s="1862"/>
      <c r="Y7812" s="1862"/>
      <c r="Z7812" s="1862"/>
    </row>
    <row r="7813" spans="1:26" s="79" customFormat="1" ht="24.95" customHeight="1" x14ac:dyDescent="0.15">
      <c r="A7813" s="85">
        <v>7</v>
      </c>
      <c r="B7813" s="90"/>
      <c r="C7813" s="90"/>
      <c r="D7813" s="90"/>
      <c r="E7813" s="90"/>
      <c r="F7813" s="90"/>
      <c r="G7813" s="90"/>
      <c r="H7813" s="90"/>
      <c r="I7813" s="90"/>
      <c r="J7813" s="90"/>
      <c r="K7813" s="90"/>
      <c r="L7813" s="90"/>
      <c r="M7813" s="90"/>
      <c r="N7813" s="90"/>
      <c r="O7813" s="90"/>
      <c r="P7813" s="90"/>
      <c r="Q7813" s="90"/>
      <c r="R7813" s="3"/>
      <c r="S7813" s="3"/>
      <c r="T7813" s="28"/>
      <c r="U7813" s="91"/>
      <c r="Z7813" s="82"/>
    </row>
    <row r="7814" spans="1:26" s="79" customFormat="1" ht="24.95" customHeight="1" x14ac:dyDescent="0.15">
      <c r="A7814" s="85">
        <v>8</v>
      </c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28"/>
      <c r="U7814" s="91"/>
      <c r="Z7814" s="82"/>
    </row>
    <row r="7815" spans="1:26" s="79" customFormat="1" ht="24.95" customHeight="1" x14ac:dyDescent="0.15">
      <c r="A7815" s="85">
        <v>9</v>
      </c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28"/>
      <c r="U7815" s="91"/>
      <c r="Z7815" s="82"/>
    </row>
    <row r="7816" spans="1:26" s="79" customFormat="1" ht="24.95" customHeight="1" x14ac:dyDescent="0.15">
      <c r="A7816" s="85">
        <v>10</v>
      </c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28"/>
      <c r="U7816" s="91"/>
      <c r="Z7816" s="82"/>
    </row>
    <row r="7817" spans="1:26" s="79" customFormat="1" ht="24.95" customHeight="1" x14ac:dyDescent="0.15">
      <c r="A7817" s="85">
        <v>11</v>
      </c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28"/>
      <c r="U7817" s="91"/>
      <c r="Z7817" s="82"/>
    </row>
    <row r="7818" spans="1:26" s="79" customFormat="1" ht="24.95" customHeight="1" x14ac:dyDescent="0.15">
      <c r="A7818" s="85">
        <v>12</v>
      </c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28"/>
      <c r="U7818" s="91"/>
      <c r="Z7818" s="82"/>
    </row>
    <row r="7819" spans="1:26" s="79" customFormat="1" ht="24.95" customHeight="1" x14ac:dyDescent="0.15">
      <c r="A7819" s="85">
        <v>13</v>
      </c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28"/>
      <c r="U7819" s="91"/>
      <c r="Z7819" s="82"/>
    </row>
    <row r="7820" spans="1:26" s="79" customFormat="1" ht="24.95" customHeight="1" x14ac:dyDescent="0.15">
      <c r="A7820" s="85">
        <v>14</v>
      </c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28"/>
      <c r="U7820" s="91"/>
      <c r="Z7820" s="82"/>
    </row>
    <row r="7821" spans="1:26" s="79" customFormat="1" ht="24.95" customHeight="1" x14ac:dyDescent="0.15">
      <c r="A7821" s="85">
        <v>15</v>
      </c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28"/>
      <c r="U7821" s="91"/>
      <c r="Z7821" s="82"/>
    </row>
    <row r="7822" spans="1:26" s="79" customFormat="1" ht="24.95" customHeight="1" x14ac:dyDescent="0.15">
      <c r="A7822" s="85">
        <v>16</v>
      </c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28"/>
      <c r="U7822" s="91"/>
      <c r="Z7822" s="82"/>
    </row>
    <row r="7823" spans="1:26" s="79" customFormat="1" ht="24.95" customHeight="1" x14ac:dyDescent="0.15">
      <c r="A7823" s="85">
        <v>17</v>
      </c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28"/>
      <c r="U7823" s="91"/>
      <c r="Z7823" s="82"/>
    </row>
    <row r="7824" spans="1:26" s="79" customFormat="1" ht="24.95" customHeight="1" x14ac:dyDescent="0.15">
      <c r="A7824" s="85">
        <v>18</v>
      </c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28"/>
      <c r="U7824" s="91"/>
      <c r="Z7824" s="82"/>
    </row>
    <row r="7825" spans="1:29" s="79" customFormat="1" ht="24.95" customHeight="1" x14ac:dyDescent="0.15">
      <c r="A7825" s="85">
        <v>19</v>
      </c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28"/>
      <c r="U7825" s="91"/>
      <c r="Z7825" s="82"/>
    </row>
    <row r="7826" spans="1:29" s="79" customFormat="1" ht="24.95" customHeight="1" x14ac:dyDescent="0.15">
      <c r="A7826" s="85">
        <v>20</v>
      </c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28"/>
      <c r="U7826" s="91"/>
      <c r="Z7826" s="82"/>
    </row>
    <row r="7827" spans="1:29" s="79" customFormat="1" ht="24.95" customHeight="1" x14ac:dyDescent="0.15">
      <c r="A7827" s="85">
        <v>21</v>
      </c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28"/>
      <c r="U7827" s="91"/>
      <c r="Z7827" s="82"/>
    </row>
    <row r="7828" spans="1:29" s="79" customFormat="1" ht="24.95" customHeight="1" x14ac:dyDescent="0.15">
      <c r="A7828" s="85">
        <v>22</v>
      </c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28"/>
      <c r="U7828" s="91"/>
      <c r="Z7828" s="82"/>
    </row>
    <row r="7829" spans="1:29" s="79" customFormat="1" ht="24.95" customHeight="1" x14ac:dyDescent="0.15">
      <c r="A7829" s="85">
        <v>23</v>
      </c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28"/>
      <c r="U7829" s="91"/>
      <c r="Z7829" s="82"/>
    </row>
    <row r="7830" spans="1:29" s="79" customFormat="1" ht="24.95" customHeight="1" x14ac:dyDescent="0.15">
      <c r="A7830" s="85">
        <v>24</v>
      </c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28"/>
      <c r="U7830" s="91"/>
      <c r="Z7830" s="82"/>
    </row>
    <row r="7831" spans="1:29" s="79" customFormat="1" ht="24.95" customHeight="1" x14ac:dyDescent="0.15">
      <c r="A7831" s="85">
        <v>25</v>
      </c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28"/>
      <c r="U7831" s="91"/>
      <c r="Z7831" s="82"/>
    </row>
    <row r="7832" spans="1:29" s="79" customFormat="1" ht="24.95" customHeight="1" x14ac:dyDescent="0.15">
      <c r="A7832" s="85">
        <v>26</v>
      </c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28"/>
      <c r="U7832" s="91"/>
      <c r="Z7832" s="82"/>
    </row>
    <row r="7833" spans="1:29" s="79" customFormat="1" ht="24.95" customHeight="1" x14ac:dyDescent="0.15">
      <c r="A7833" s="85">
        <v>27</v>
      </c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28"/>
      <c r="U7833" s="91"/>
      <c r="Z7833" s="82"/>
    </row>
    <row r="7834" spans="1:29" s="79" customFormat="1" ht="24.95" customHeight="1" x14ac:dyDescent="0.15">
      <c r="A7834" s="85">
        <v>28</v>
      </c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28"/>
      <c r="U7834" s="91"/>
      <c r="Z7834" s="82"/>
    </row>
    <row r="7835" spans="1:29" s="79" customFormat="1" ht="24.95" customHeight="1" x14ac:dyDescent="0.15">
      <c r="A7835" s="85">
        <v>29</v>
      </c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28"/>
      <c r="U7835" s="91"/>
      <c r="Z7835" s="82"/>
    </row>
    <row r="7836" spans="1:29" s="79" customFormat="1" ht="24.95" customHeight="1" x14ac:dyDescent="0.15">
      <c r="A7836" s="85">
        <v>30</v>
      </c>
      <c r="B7836" s="93"/>
      <c r="C7836" s="93"/>
      <c r="D7836" s="93"/>
      <c r="E7836" s="93"/>
      <c r="F7836" s="93"/>
      <c r="G7836" s="93"/>
      <c r="H7836" s="93"/>
      <c r="I7836" s="93"/>
      <c r="J7836" s="93"/>
      <c r="K7836" s="93"/>
      <c r="L7836" s="93"/>
      <c r="M7836" s="93"/>
      <c r="N7836" s="93"/>
      <c r="O7836" s="93"/>
      <c r="P7836" s="93"/>
      <c r="Q7836" s="93"/>
      <c r="R7836" s="93"/>
      <c r="S7836" s="93"/>
      <c r="T7836" s="94"/>
      <c r="U7836" s="95"/>
      <c r="Z7836" s="82"/>
    </row>
    <row r="7837" spans="1:29" s="79" customFormat="1" ht="24.95" customHeight="1" x14ac:dyDescent="0.15">
      <c r="A7837" s="452">
        <v>31</v>
      </c>
      <c r="B7837" s="93"/>
      <c r="C7837" s="93"/>
      <c r="D7837" s="93"/>
      <c r="E7837" s="93"/>
      <c r="F7837" s="93"/>
      <c r="G7837" s="93"/>
      <c r="H7837" s="93"/>
      <c r="I7837" s="93"/>
      <c r="J7837" s="93"/>
      <c r="K7837" s="93"/>
      <c r="L7837" s="93"/>
      <c r="M7837" s="93"/>
      <c r="N7837" s="93"/>
      <c r="O7837" s="93"/>
      <c r="P7837" s="93"/>
      <c r="Q7837" s="93"/>
      <c r="R7837" s="93"/>
      <c r="S7837" s="93"/>
      <c r="T7837" s="94"/>
      <c r="U7837" s="95"/>
      <c r="Z7837" s="82"/>
    </row>
    <row r="7838" spans="1:29" s="79" customFormat="1" ht="24.95" customHeight="1" x14ac:dyDescent="0.15">
      <c r="A7838" s="452">
        <v>32</v>
      </c>
      <c r="B7838" s="93"/>
      <c r="C7838" s="93"/>
      <c r="D7838" s="93"/>
      <c r="E7838" s="93"/>
      <c r="F7838" s="93"/>
      <c r="G7838" s="93"/>
      <c r="H7838" s="93"/>
      <c r="I7838" s="93"/>
      <c r="J7838" s="93"/>
      <c r="K7838" s="93"/>
      <c r="L7838" s="93"/>
      <c r="M7838" s="93"/>
      <c r="N7838" s="93"/>
      <c r="O7838" s="93"/>
      <c r="P7838" s="93"/>
      <c r="Q7838" s="93"/>
      <c r="R7838" s="93"/>
      <c r="S7838" s="93"/>
      <c r="T7838" s="94"/>
      <c r="U7838" s="95"/>
      <c r="Z7838" s="82"/>
    </row>
    <row r="7839" spans="1:29" ht="23.45" customHeight="1" thickBot="1" x14ac:dyDescent="0.2">
      <c r="A7839" s="772">
        <v>33</v>
      </c>
      <c r="B7839" s="223"/>
      <c r="C7839" s="74"/>
      <c r="D7839" s="74"/>
      <c r="E7839" s="74"/>
      <c r="F7839" s="74"/>
      <c r="G7839" s="74"/>
      <c r="H7839" s="74"/>
      <c r="I7839" s="74"/>
      <c r="J7839" s="74"/>
      <c r="K7839" s="74"/>
      <c r="L7839" s="74"/>
      <c r="M7839" s="74"/>
      <c r="N7839" s="74"/>
      <c r="O7839" s="74"/>
      <c r="P7839" s="74"/>
      <c r="Q7839" s="74"/>
      <c r="R7839" s="74"/>
      <c r="S7839" s="74"/>
      <c r="T7839" s="75"/>
      <c r="U7839" s="76"/>
      <c r="V7839" s="761"/>
      <c r="W7839" s="761"/>
      <c r="X7839" s="845"/>
      <c r="Y7839" s="845"/>
      <c r="Z7839" s="846"/>
      <c r="AA7839" s="845"/>
      <c r="AB7839" s="845"/>
      <c r="AC7839" s="845"/>
    </row>
    <row r="7840" spans="1:29" ht="26.25" customHeight="1" thickBot="1" x14ac:dyDescent="0.2">
      <c r="A7840" s="1757" t="s">
        <v>20</v>
      </c>
      <c r="B7840" s="1758"/>
      <c r="C7840" s="1564" t="s">
        <v>697</v>
      </c>
      <c r="D7840" s="1564"/>
      <c r="E7840" s="1564"/>
      <c r="F7840" s="1565"/>
      <c r="G7840" s="226"/>
      <c r="H7840" s="226"/>
      <c r="I7840" s="226"/>
      <c r="J7840" s="226"/>
      <c r="K7840" s="226"/>
      <c r="L7840" s="226"/>
      <c r="M7840" s="226"/>
      <c r="N7840" s="226"/>
      <c r="O7840" s="226"/>
      <c r="P7840" s="226"/>
      <c r="Q7840" s="226"/>
      <c r="R7840" s="226"/>
      <c r="S7840" s="226"/>
      <c r="T7840" s="227"/>
      <c r="U7840" s="227"/>
      <c r="V7840" s="761"/>
      <c r="W7840" s="761"/>
      <c r="X7840" s="845"/>
      <c r="Y7840" s="845"/>
      <c r="Z7840" s="846"/>
      <c r="AA7840" s="845"/>
      <c r="AB7840" s="845"/>
      <c r="AC7840" s="845"/>
    </row>
    <row r="7841" spans="1:26" s="79" customFormat="1" ht="30" customHeight="1" thickBot="1" x14ac:dyDescent="0.2">
      <c r="A7841" s="1602" t="s">
        <v>954</v>
      </c>
      <c r="B7841" s="1603"/>
      <c r="C7841" s="1603"/>
      <c r="D7841" s="1603"/>
      <c r="E7841" s="1604"/>
      <c r="F7841" s="79" t="s">
        <v>1767</v>
      </c>
      <c r="H7841" s="1605" t="s">
        <v>149</v>
      </c>
      <c r="I7841" s="1606"/>
      <c r="J7841" s="1606"/>
      <c r="K7841" s="80" t="s">
        <v>135</v>
      </c>
      <c r="L7841" s="1596" t="s">
        <v>169</v>
      </c>
      <c r="M7841" s="1596"/>
      <c r="N7841" s="1597"/>
      <c r="P7841" s="81"/>
      <c r="Q7841" s="81"/>
      <c r="R7841" s="81"/>
      <c r="T7841" s="1615" t="s">
        <v>955</v>
      </c>
      <c r="U7841" s="1616"/>
      <c r="V7841" s="34">
        <f>V7843/V7848</f>
        <v>8.5813492063492064E-2</v>
      </c>
      <c r="W7841" s="34">
        <f>W7843/W7848</f>
        <v>8.6309523809523822E-2</v>
      </c>
      <c r="X7841" s="678">
        <f>AVERAGE(V7841,W7841)</f>
        <v>8.6061507936507936E-2</v>
      </c>
      <c r="Y7841" s="637" t="s">
        <v>956</v>
      </c>
      <c r="Z7841" s="679">
        <f>ROUND(X7841*1440,0)/1440</f>
        <v>8.611111111111111E-2</v>
      </c>
    </row>
    <row r="7842" spans="1:26" s="79" customFormat="1" ht="9" customHeight="1" thickBot="1" x14ac:dyDescent="0.2">
      <c r="T7842" s="83"/>
      <c r="U7842" s="83"/>
      <c r="V7842" s="34">
        <v>0.25694444444444448</v>
      </c>
      <c r="W7842" s="34">
        <v>0.29166666666666669</v>
      </c>
      <c r="Z7842" s="82"/>
    </row>
    <row r="7843" spans="1:26" s="79" customFormat="1" ht="22.5" customHeight="1" thickBot="1" x14ac:dyDescent="0.2">
      <c r="A7843" s="1607" t="s">
        <v>957</v>
      </c>
      <c r="B7843" s="1608"/>
      <c r="C7843" s="1608" t="s">
        <v>958</v>
      </c>
      <c r="D7843" s="1608"/>
      <c r="E7843" s="1612"/>
      <c r="G7843" s="441"/>
      <c r="H7843" s="1797" t="s">
        <v>959</v>
      </c>
      <c r="I7843" s="1797"/>
      <c r="J7843" s="442"/>
      <c r="K7843" s="1797" t="s">
        <v>960</v>
      </c>
      <c r="L7843" s="1797"/>
      <c r="N7843" s="1463" t="s">
        <v>961</v>
      </c>
      <c r="O7843" s="1464"/>
      <c r="P7843" s="1617">
        <v>124</v>
      </c>
      <c r="Q7843" s="1618"/>
      <c r="S7843" s="84" t="s">
        <v>962</v>
      </c>
      <c r="T7843" s="1594">
        <v>3.8194444444444441E-2</v>
      </c>
      <c r="U7843" s="1595"/>
      <c r="V7843" s="34">
        <f>V7844-V7842</f>
        <v>0.60069444444444442</v>
      </c>
      <c r="W7843" s="34">
        <f>W7844-W7842</f>
        <v>0.60416666666666674</v>
      </c>
      <c r="Z7843" s="82"/>
    </row>
    <row r="7844" spans="1:26" s="79" customFormat="1" ht="9" customHeight="1" thickBot="1" x14ac:dyDescent="0.2">
      <c r="T7844" s="83"/>
      <c r="U7844" s="83"/>
      <c r="V7844" s="34">
        <v>0.85763888888888884</v>
      </c>
      <c r="W7844" s="34">
        <v>0.89583333333333337</v>
      </c>
      <c r="Z7844" s="82"/>
    </row>
    <row r="7845" spans="1:26" s="79" customFormat="1" ht="24.95" customHeight="1" x14ac:dyDescent="0.15">
      <c r="A7845" s="1619" t="s">
        <v>140</v>
      </c>
      <c r="B7845" s="1591">
        <v>1</v>
      </c>
      <c r="C7845" s="1591"/>
      <c r="D7845" s="1591">
        <v>2</v>
      </c>
      <c r="E7845" s="1591"/>
      <c r="F7845" s="1591">
        <v>3</v>
      </c>
      <c r="G7845" s="1591"/>
      <c r="H7845" s="1591">
        <v>4</v>
      </c>
      <c r="I7845" s="1591"/>
      <c r="J7845" s="1591">
        <v>5</v>
      </c>
      <c r="K7845" s="1591"/>
      <c r="L7845" s="1591">
        <v>6</v>
      </c>
      <c r="M7845" s="1591"/>
      <c r="N7845" s="1591">
        <v>7</v>
      </c>
      <c r="O7845" s="1591"/>
      <c r="P7845" s="1591">
        <v>8</v>
      </c>
      <c r="Q7845" s="1591"/>
      <c r="R7845" s="1591">
        <v>9</v>
      </c>
      <c r="S7845" s="1591"/>
      <c r="T7845" s="1592">
        <v>10</v>
      </c>
      <c r="U7845" s="1593"/>
      <c r="V7845" s="34"/>
      <c r="W7845" s="34"/>
      <c r="Z7845" s="82"/>
    </row>
    <row r="7846" spans="1:26" s="79" customFormat="1" ht="24.95" customHeight="1" x14ac:dyDescent="0.15">
      <c r="A7846" s="1620"/>
      <c r="B7846" s="86" t="s">
        <v>87</v>
      </c>
      <c r="C7846" s="87" t="s">
        <v>88</v>
      </c>
      <c r="D7846" s="86" t="s">
        <v>87</v>
      </c>
      <c r="E7846" s="87" t="s">
        <v>88</v>
      </c>
      <c r="F7846" s="86" t="s">
        <v>87</v>
      </c>
      <c r="G7846" s="88" t="s">
        <v>88</v>
      </c>
      <c r="H7846" s="248" t="s">
        <v>87</v>
      </c>
      <c r="I7846" s="88" t="s">
        <v>88</v>
      </c>
      <c r="J7846" s="248" t="s">
        <v>87</v>
      </c>
      <c r="K7846" s="88" t="s">
        <v>88</v>
      </c>
      <c r="L7846" s="86" t="s">
        <v>87</v>
      </c>
      <c r="M7846" s="87" t="s">
        <v>88</v>
      </c>
      <c r="N7846" s="86" t="s">
        <v>87</v>
      </c>
      <c r="O7846" s="87" t="s">
        <v>88</v>
      </c>
      <c r="P7846" s="86"/>
      <c r="Q7846" s="87"/>
      <c r="R7846" s="3"/>
      <c r="S7846" s="3"/>
      <c r="T7846" s="40"/>
      <c r="U7846" s="91"/>
      <c r="Z7846" s="82"/>
    </row>
    <row r="7847" spans="1:26" s="79" customFormat="1" ht="24.95" customHeight="1" x14ac:dyDescent="0.15">
      <c r="A7847" s="85">
        <v>1</v>
      </c>
      <c r="B7847" s="443">
        <v>0.26041666666666669</v>
      </c>
      <c r="C7847" s="443">
        <v>0.2986111111111111</v>
      </c>
      <c r="D7847" s="443">
        <v>0.36805555555555558</v>
      </c>
      <c r="E7847" s="443">
        <v>0.40972222222222227</v>
      </c>
      <c r="F7847" s="444">
        <v>0.46875</v>
      </c>
      <c r="G7847" s="444">
        <v>0.50694444444444442</v>
      </c>
      <c r="H7847" s="443">
        <v>0.56597222222222221</v>
      </c>
      <c r="I7847" s="443">
        <v>0.60416666666666663</v>
      </c>
      <c r="J7847" s="444">
        <v>0.66319444444444442</v>
      </c>
      <c r="K7847" s="444">
        <v>0.70138888888888884</v>
      </c>
      <c r="L7847" s="443">
        <v>0.76041666666666663</v>
      </c>
      <c r="M7847" s="443">
        <v>0.79861111111111116</v>
      </c>
      <c r="N7847" s="444">
        <v>0.85763888888888884</v>
      </c>
      <c r="O7847" s="444">
        <v>0.89583333333333337</v>
      </c>
      <c r="P7847" s="87"/>
      <c r="Q7847" s="87"/>
      <c r="R7847" s="445"/>
      <c r="S7847" s="3"/>
      <c r="T7847" s="40"/>
      <c r="U7847" s="91"/>
      <c r="V7847" s="21">
        <f>COUNTA(B7847:U7879)</f>
        <v>14</v>
      </c>
      <c r="W7847" s="41">
        <f>V7847/1/2</f>
        <v>7</v>
      </c>
      <c r="Z7847" s="2"/>
    </row>
    <row r="7848" spans="1:26" s="79" customFormat="1" ht="24.95" customHeight="1" x14ac:dyDescent="0.15">
      <c r="A7848" s="85">
        <v>2</v>
      </c>
      <c r="B7848" s="446"/>
      <c r="C7848" s="446"/>
      <c r="D7848" s="446"/>
      <c r="E7848" s="446"/>
      <c r="F7848" s="446"/>
      <c r="G7848" s="446"/>
      <c r="H7848" s="446"/>
      <c r="I7848" s="446"/>
      <c r="J7848" s="446"/>
      <c r="K7848" s="446"/>
      <c r="L7848" s="446"/>
      <c r="M7848" s="446"/>
      <c r="N7848" s="446"/>
      <c r="O7848" s="446"/>
      <c r="P7848" s="3"/>
      <c r="Q7848" s="3"/>
      <c r="R7848" s="3"/>
      <c r="S7848" s="3"/>
      <c r="T7848" s="40"/>
      <c r="U7848" s="91"/>
      <c r="V7848" s="23">
        <f>COUNTA(B7847:B7872,D7847:D7872,F7847:F7872,H7847:H7872,J7847:J7872,L7847:L7872,N7847:N7872,P7847:P7872,R7847:R7872,T7847:T7872)</f>
        <v>7</v>
      </c>
      <c r="W7848" s="23">
        <f>COUNTA(C7847:C7872,E7847:E7872,G7847:G7872,I7847:I7872,K7847:K7872,M7847:M7872,O7847:O7872,Q7847:Q7872,S7847:S7872,U7847:U7872)</f>
        <v>7</v>
      </c>
      <c r="Y7848" s="1">
        <f>(V7848+W7848)/2</f>
        <v>7</v>
      </c>
      <c r="Z7848" s="82"/>
    </row>
    <row r="7849" spans="1:26" s="79" customFormat="1" ht="24.95" customHeight="1" x14ac:dyDescent="0.15">
      <c r="A7849" s="85">
        <v>3</v>
      </c>
      <c r="B7849" s="446"/>
      <c r="C7849" s="446"/>
      <c r="D7849" s="446"/>
      <c r="E7849" s="446"/>
      <c r="F7849" s="446"/>
      <c r="G7849" s="446"/>
      <c r="H7849" s="446"/>
      <c r="I7849" s="446"/>
      <c r="J7849" s="446"/>
      <c r="K7849" s="446"/>
      <c r="L7849" s="446"/>
      <c r="M7849" s="446"/>
      <c r="N7849" s="446"/>
      <c r="O7849" s="446"/>
      <c r="P7849" s="3"/>
      <c r="Q7849" s="3"/>
      <c r="R7849" s="244"/>
      <c r="S7849" s="447"/>
      <c r="T7849" s="448"/>
      <c r="U7849" s="449"/>
      <c r="Y7849" s="1" t="s">
        <v>948</v>
      </c>
      <c r="Z7849" s="82"/>
    </row>
    <row r="7850" spans="1:26" s="79" customFormat="1" ht="24.95" customHeight="1" x14ac:dyDescent="0.15">
      <c r="A7850" s="450">
        <v>4</v>
      </c>
      <c r="B7850" s="86"/>
      <c r="C7850" s="87"/>
      <c r="D7850" s="274"/>
      <c r="E7850" s="87"/>
      <c r="F7850" s="86"/>
      <c r="G7850" s="88"/>
      <c r="H7850" s="248"/>
      <c r="I7850" s="88"/>
      <c r="J7850" s="248"/>
      <c r="K7850" s="248"/>
      <c r="L7850" s="3"/>
      <c r="M7850" s="87"/>
      <c r="N7850" s="86"/>
      <c r="O7850" s="87"/>
      <c r="P7850" s="86"/>
      <c r="Q7850" s="87"/>
      <c r="R7850" s="3"/>
      <c r="S7850" s="3"/>
      <c r="T7850" s="40"/>
      <c r="U7850" s="91"/>
      <c r="Z7850" s="82"/>
    </row>
    <row r="7851" spans="1:26" s="79" customFormat="1" ht="24.95" customHeight="1" x14ac:dyDescent="0.15">
      <c r="A7851" s="85">
        <v>5</v>
      </c>
      <c r="B7851" s="28"/>
      <c r="C7851" s="28"/>
      <c r="D7851" s="28"/>
      <c r="E7851" s="28"/>
      <c r="F7851" s="28"/>
      <c r="G7851" s="28"/>
      <c r="H7851" s="28"/>
      <c r="I7851" s="28"/>
      <c r="J7851" s="28"/>
      <c r="K7851" s="28"/>
      <c r="L7851" s="28"/>
      <c r="M7851" s="28"/>
      <c r="N7851" s="28"/>
      <c r="O7851" s="90"/>
      <c r="P7851" s="90"/>
      <c r="Q7851" s="90"/>
      <c r="R7851" s="3"/>
      <c r="S7851" s="3"/>
      <c r="T7851" s="40"/>
      <c r="U7851" s="91"/>
      <c r="Z7851" s="82"/>
    </row>
    <row r="7852" spans="1:26" s="79" customFormat="1" ht="24.95" customHeight="1" x14ac:dyDescent="0.15">
      <c r="A7852" s="85">
        <v>6</v>
      </c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90"/>
      <c r="P7852" s="90"/>
      <c r="Q7852" s="90"/>
      <c r="R7852" s="3"/>
      <c r="S7852" s="3"/>
      <c r="T7852" s="40"/>
      <c r="U7852" s="91"/>
      <c r="Z7852" s="82"/>
    </row>
    <row r="7853" spans="1:26" s="79" customFormat="1" ht="24.95" customHeight="1" x14ac:dyDescent="0.15">
      <c r="A7853" s="85">
        <v>7</v>
      </c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90"/>
      <c r="P7853" s="90"/>
      <c r="Q7853" s="90"/>
      <c r="R7853" s="3"/>
      <c r="S7853" s="3"/>
      <c r="T7853" s="40"/>
      <c r="U7853" s="91"/>
      <c r="Z7853" s="82"/>
    </row>
    <row r="7854" spans="1:26" s="79" customFormat="1" ht="24.95" customHeight="1" x14ac:dyDescent="0.15">
      <c r="A7854" s="85">
        <v>8</v>
      </c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40"/>
      <c r="U7854" s="91"/>
      <c r="Z7854" s="82"/>
    </row>
    <row r="7855" spans="1:26" s="79" customFormat="1" ht="24.95" customHeight="1" x14ac:dyDescent="0.15">
      <c r="A7855" s="85">
        <v>9</v>
      </c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40"/>
      <c r="U7855" s="91"/>
      <c r="Z7855" s="82"/>
    </row>
    <row r="7856" spans="1:26" s="79" customFormat="1" ht="24.95" customHeight="1" x14ac:dyDescent="0.15">
      <c r="A7856" s="85">
        <v>10</v>
      </c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40"/>
      <c r="U7856" s="91"/>
      <c r="Z7856" s="82"/>
    </row>
    <row r="7857" spans="1:26" s="79" customFormat="1" ht="24.95" customHeight="1" x14ac:dyDescent="0.15">
      <c r="A7857" s="85">
        <v>11</v>
      </c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40"/>
      <c r="U7857" s="91"/>
      <c r="Z7857" s="82"/>
    </row>
    <row r="7858" spans="1:26" s="79" customFormat="1" ht="24.95" customHeight="1" x14ac:dyDescent="0.15">
      <c r="A7858" s="85">
        <v>12</v>
      </c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40"/>
      <c r="U7858" s="91"/>
      <c r="Z7858" s="82"/>
    </row>
    <row r="7859" spans="1:26" s="79" customFormat="1" ht="24.95" customHeight="1" x14ac:dyDescent="0.15">
      <c r="A7859" s="85">
        <v>13</v>
      </c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40"/>
      <c r="U7859" s="91"/>
      <c r="Z7859" s="82"/>
    </row>
    <row r="7860" spans="1:26" s="79" customFormat="1" ht="24.95" customHeight="1" x14ac:dyDescent="0.15">
      <c r="A7860" s="85">
        <v>14</v>
      </c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40"/>
      <c r="U7860" s="91"/>
      <c r="Z7860" s="82"/>
    </row>
    <row r="7861" spans="1:26" s="79" customFormat="1" ht="24.95" customHeight="1" x14ac:dyDescent="0.15">
      <c r="A7861" s="85">
        <v>15</v>
      </c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40"/>
      <c r="U7861" s="91"/>
      <c r="Z7861" s="82"/>
    </row>
    <row r="7862" spans="1:26" s="79" customFormat="1" ht="24.95" customHeight="1" x14ac:dyDescent="0.15">
      <c r="A7862" s="85">
        <v>16</v>
      </c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40"/>
      <c r="U7862" s="91"/>
      <c r="Z7862" s="82"/>
    </row>
    <row r="7863" spans="1:26" s="79" customFormat="1" ht="24.95" customHeight="1" x14ac:dyDescent="0.15">
      <c r="A7863" s="85">
        <v>17</v>
      </c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40"/>
      <c r="U7863" s="91"/>
      <c r="Z7863" s="82"/>
    </row>
    <row r="7864" spans="1:26" s="79" customFormat="1" ht="24.95" customHeight="1" x14ac:dyDescent="0.15">
      <c r="A7864" s="85">
        <v>18</v>
      </c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40"/>
      <c r="U7864" s="91"/>
      <c r="Z7864" s="82"/>
    </row>
    <row r="7865" spans="1:26" s="79" customFormat="1" ht="24.95" customHeight="1" x14ac:dyDescent="0.15">
      <c r="A7865" s="85">
        <v>19</v>
      </c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40"/>
      <c r="U7865" s="91"/>
      <c r="Z7865" s="82"/>
    </row>
    <row r="7866" spans="1:26" s="79" customFormat="1" ht="24.95" customHeight="1" x14ac:dyDescent="0.15">
      <c r="A7866" s="85">
        <v>20</v>
      </c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40"/>
      <c r="U7866" s="91"/>
      <c r="Z7866" s="82"/>
    </row>
    <row r="7867" spans="1:26" s="79" customFormat="1" ht="24.95" customHeight="1" x14ac:dyDescent="0.15">
      <c r="A7867" s="85">
        <v>21</v>
      </c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40"/>
      <c r="U7867" s="91"/>
      <c r="Z7867" s="82"/>
    </row>
    <row r="7868" spans="1:26" s="79" customFormat="1" ht="24.95" customHeight="1" x14ac:dyDescent="0.15">
      <c r="A7868" s="85">
        <v>22</v>
      </c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40"/>
      <c r="U7868" s="91"/>
      <c r="Z7868" s="82"/>
    </row>
    <row r="7869" spans="1:26" s="79" customFormat="1" ht="24.95" customHeight="1" x14ac:dyDescent="0.15">
      <c r="A7869" s="85">
        <v>23</v>
      </c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40"/>
      <c r="U7869" s="91"/>
      <c r="Z7869" s="82"/>
    </row>
    <row r="7870" spans="1:26" s="79" customFormat="1" ht="24.95" customHeight="1" x14ac:dyDescent="0.15">
      <c r="A7870" s="85">
        <v>24</v>
      </c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40"/>
      <c r="U7870" s="91"/>
      <c r="Z7870" s="82"/>
    </row>
    <row r="7871" spans="1:26" s="79" customFormat="1" ht="18.75" customHeight="1" x14ac:dyDescent="0.15">
      <c r="A7871" s="85">
        <v>25</v>
      </c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40"/>
      <c r="U7871" s="91"/>
      <c r="Z7871" s="82"/>
    </row>
    <row r="7872" spans="1:26" s="79" customFormat="1" ht="24.95" customHeight="1" x14ac:dyDescent="0.15">
      <c r="A7872" s="85">
        <v>26</v>
      </c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40"/>
      <c r="U7872" s="91"/>
      <c r="Z7872" s="82"/>
    </row>
    <row r="7873" spans="1:26" s="79" customFormat="1" ht="24.95" customHeight="1" x14ac:dyDescent="0.15">
      <c r="A7873" s="85">
        <v>27</v>
      </c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40"/>
      <c r="U7873" s="91"/>
      <c r="Z7873" s="82"/>
    </row>
    <row r="7874" spans="1:26" s="79" customFormat="1" ht="24.95" customHeight="1" x14ac:dyDescent="0.15">
      <c r="A7874" s="85">
        <v>28</v>
      </c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40"/>
      <c r="U7874" s="91"/>
      <c r="Z7874" s="82"/>
    </row>
    <row r="7875" spans="1:26" s="79" customFormat="1" ht="24.95" customHeight="1" x14ac:dyDescent="0.15">
      <c r="A7875" s="85">
        <v>29</v>
      </c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40"/>
      <c r="U7875" s="91"/>
      <c r="Z7875" s="82"/>
    </row>
    <row r="7876" spans="1:26" s="79" customFormat="1" ht="24.95" customHeight="1" x14ac:dyDescent="0.15">
      <c r="A7876" s="44">
        <v>30</v>
      </c>
      <c r="B7876" s="93"/>
      <c r="C7876" s="93"/>
      <c r="D7876" s="93"/>
      <c r="E7876" s="93"/>
      <c r="F7876" s="93"/>
      <c r="G7876" s="93"/>
      <c r="H7876" s="93"/>
      <c r="I7876" s="93"/>
      <c r="J7876" s="93"/>
      <c r="K7876" s="93"/>
      <c r="L7876" s="93"/>
      <c r="M7876" s="93"/>
      <c r="N7876" s="93"/>
      <c r="O7876" s="93"/>
      <c r="P7876" s="93"/>
      <c r="Q7876" s="93"/>
      <c r="R7876" s="93"/>
      <c r="S7876" s="93"/>
      <c r="T7876" s="94"/>
      <c r="U7876" s="95"/>
      <c r="Z7876" s="82"/>
    </row>
    <row r="7877" spans="1:26" s="79" customFormat="1" ht="24.95" customHeight="1" x14ac:dyDescent="0.15">
      <c r="A7877" s="44">
        <v>31</v>
      </c>
      <c r="B7877" s="93"/>
      <c r="C7877" s="93"/>
      <c r="D7877" s="93"/>
      <c r="E7877" s="93"/>
      <c r="F7877" s="93"/>
      <c r="G7877" s="93"/>
      <c r="H7877" s="93"/>
      <c r="I7877" s="93"/>
      <c r="J7877" s="93"/>
      <c r="K7877" s="93"/>
      <c r="L7877" s="93"/>
      <c r="M7877" s="93"/>
      <c r="N7877" s="93"/>
      <c r="O7877" s="93"/>
      <c r="P7877" s="93"/>
      <c r="Q7877" s="93"/>
      <c r="R7877" s="93"/>
      <c r="S7877" s="93"/>
      <c r="T7877" s="94"/>
      <c r="U7877" s="95"/>
      <c r="Z7877" s="82"/>
    </row>
    <row r="7878" spans="1:26" s="79" customFormat="1" ht="24.95" customHeight="1" x14ac:dyDescent="0.15">
      <c r="A7878" s="44">
        <v>32</v>
      </c>
      <c r="B7878" s="93"/>
      <c r="C7878" s="93"/>
      <c r="D7878" s="93"/>
      <c r="E7878" s="93"/>
      <c r="F7878" s="93"/>
      <c r="G7878" s="93"/>
      <c r="H7878" s="93"/>
      <c r="I7878" s="93"/>
      <c r="J7878" s="93"/>
      <c r="K7878" s="93"/>
      <c r="L7878" s="93"/>
      <c r="M7878" s="93"/>
      <c r="N7878" s="93"/>
      <c r="O7878" s="93"/>
      <c r="P7878" s="93"/>
      <c r="Q7878" s="93"/>
      <c r="R7878" s="93"/>
      <c r="S7878" s="93"/>
      <c r="T7878" s="94"/>
      <c r="U7878" s="95"/>
      <c r="Z7878" s="82"/>
    </row>
    <row r="7879" spans="1:26" s="79" customFormat="1" ht="24.95" customHeight="1" thickBot="1" x14ac:dyDescent="0.2">
      <c r="A7879" s="521">
        <v>33</v>
      </c>
      <c r="B7879" s="96"/>
      <c r="C7879" s="96"/>
      <c r="D7879" s="96"/>
      <c r="E7879" s="96"/>
      <c r="F7879" s="96"/>
      <c r="G7879" s="96"/>
      <c r="H7879" s="96"/>
      <c r="I7879" s="96"/>
      <c r="J7879" s="96"/>
      <c r="K7879" s="96"/>
      <c r="L7879" s="96"/>
      <c r="M7879" s="96"/>
      <c r="N7879" s="96"/>
      <c r="O7879" s="96"/>
      <c r="P7879" s="96"/>
      <c r="Q7879" s="96"/>
      <c r="R7879" s="96"/>
      <c r="S7879" s="96"/>
      <c r="T7879" s="97"/>
      <c r="U7879" s="98"/>
      <c r="Z7879" s="82"/>
    </row>
    <row r="7880" spans="1:26" s="79" customFormat="1" ht="24.95" customHeight="1" thickBot="1" x14ac:dyDescent="0.2">
      <c r="A7880" s="1625" t="s">
        <v>963</v>
      </c>
      <c r="B7880" s="1626"/>
      <c r="C7880" s="1561" t="s">
        <v>964</v>
      </c>
      <c r="D7880" s="1562"/>
      <c r="E7880" s="1562"/>
      <c r="F7880" s="1563"/>
      <c r="G7880" s="82"/>
      <c r="H7880" s="82"/>
      <c r="I7880" s="82"/>
      <c r="J7880" s="82"/>
      <c r="K7880" s="82"/>
      <c r="L7880" s="82"/>
      <c r="M7880" s="82"/>
      <c r="N7880" s="82"/>
      <c r="O7880" s="82"/>
      <c r="P7880" s="82"/>
      <c r="Q7880" s="82"/>
      <c r="R7880" s="82"/>
      <c r="S7880" s="82"/>
      <c r="T7880" s="99"/>
      <c r="U7880" s="99"/>
      <c r="Z7880" s="82"/>
    </row>
    <row r="7881" spans="1:26" s="79" customFormat="1" ht="32.25" customHeight="1" thickBot="1" x14ac:dyDescent="0.2">
      <c r="A7881" s="1609" t="s">
        <v>1560</v>
      </c>
      <c r="B7881" s="1610"/>
      <c r="C7881" s="1610"/>
      <c r="D7881" s="1610"/>
      <c r="E7881" s="1611"/>
      <c r="F7881" s="79" t="s">
        <v>1767</v>
      </c>
      <c r="H7881" s="1605" t="s">
        <v>6</v>
      </c>
      <c r="I7881" s="1606"/>
      <c r="J7881" s="1606"/>
      <c r="K7881" s="80" t="s">
        <v>1561</v>
      </c>
      <c r="L7881" s="1596" t="s">
        <v>1562</v>
      </c>
      <c r="M7881" s="1596"/>
      <c r="N7881" s="1597"/>
      <c r="P7881" s="81"/>
      <c r="Q7881" s="81"/>
      <c r="R7881" s="81"/>
      <c r="T7881" s="1615" t="s">
        <v>1563</v>
      </c>
      <c r="U7881" s="1616"/>
      <c r="V7881" s="34">
        <f>V7883/V7888</f>
        <v>3.03030303030303E-2</v>
      </c>
      <c r="W7881" s="34">
        <f>W7883/W7888</f>
        <v>3.03030303030303E-2</v>
      </c>
      <c r="X7881" s="678">
        <f>AVERAGE(V7881,W7881)</f>
        <v>3.03030303030303E-2</v>
      </c>
      <c r="Y7881" s="380" t="s">
        <v>184</v>
      </c>
      <c r="Z7881" s="381">
        <f>ROUND(X7881*1440,0)/1440</f>
        <v>3.0555555555555555E-2</v>
      </c>
    </row>
    <row r="7882" spans="1:26" s="79" customFormat="1" ht="12" customHeight="1" thickBot="1" x14ac:dyDescent="0.2">
      <c r="T7882" s="83"/>
      <c r="U7882" s="83"/>
      <c r="V7882" s="34">
        <v>0.25</v>
      </c>
      <c r="W7882" s="34">
        <v>0.25</v>
      </c>
      <c r="Z7882" s="82"/>
    </row>
    <row r="7883" spans="1:26" s="79" customFormat="1" ht="21.75" customHeight="1" thickBot="1" x14ac:dyDescent="0.2">
      <c r="A7883" s="1607" t="s">
        <v>1564</v>
      </c>
      <c r="B7883" s="1608"/>
      <c r="C7883" s="1608" t="s">
        <v>78</v>
      </c>
      <c r="D7883" s="1608"/>
      <c r="E7883" s="1612"/>
      <c r="G7883" s="875"/>
      <c r="H7883" s="876"/>
      <c r="I7883" s="876"/>
      <c r="J7883" s="876"/>
      <c r="N7883" s="1463" t="s">
        <v>1565</v>
      </c>
      <c r="O7883" s="1464"/>
      <c r="P7883" s="1465">
        <f>MINUTE(Z7881)</f>
        <v>44</v>
      </c>
      <c r="Q7883" s="1466"/>
      <c r="S7883" s="84" t="s">
        <v>139</v>
      </c>
      <c r="T7883" s="1594">
        <v>4.1666666666666664E-2</v>
      </c>
      <c r="U7883" s="1595"/>
      <c r="V7883" s="34">
        <f>V7884-V7882</f>
        <v>0.66666666666666663</v>
      </c>
      <c r="W7883" s="34">
        <f>W7884-W7882</f>
        <v>0.66666666666666663</v>
      </c>
      <c r="Z7883" s="82"/>
    </row>
    <row r="7884" spans="1:26" s="79" customFormat="1" ht="12" customHeight="1" thickBot="1" x14ac:dyDescent="0.2">
      <c r="T7884" s="83"/>
      <c r="U7884" s="83"/>
      <c r="V7884" s="34">
        <v>0.91666666666666663</v>
      </c>
      <c r="W7884" s="34">
        <v>0.91666666666666663</v>
      </c>
      <c r="Z7884" s="82"/>
    </row>
    <row r="7885" spans="1:26" s="79" customFormat="1" ht="22.5" customHeight="1" x14ac:dyDescent="0.15">
      <c r="A7885" s="1619" t="s">
        <v>1566</v>
      </c>
      <c r="B7885" s="1591">
        <v>1</v>
      </c>
      <c r="C7885" s="1591"/>
      <c r="D7885" s="1591">
        <v>2</v>
      </c>
      <c r="E7885" s="1591"/>
      <c r="F7885" s="1591">
        <v>3</v>
      </c>
      <c r="G7885" s="1591"/>
      <c r="H7885" s="1591">
        <v>4</v>
      </c>
      <c r="I7885" s="1591"/>
      <c r="J7885" s="1591">
        <v>5</v>
      </c>
      <c r="K7885" s="1591"/>
      <c r="L7885" s="1591">
        <v>6</v>
      </c>
      <c r="M7885" s="1591"/>
      <c r="N7885" s="1591">
        <v>7</v>
      </c>
      <c r="O7885" s="1591"/>
      <c r="P7885" s="1591">
        <v>8</v>
      </c>
      <c r="Q7885" s="1591"/>
      <c r="R7885" s="1591">
        <v>9</v>
      </c>
      <c r="S7885" s="1591"/>
      <c r="T7885" s="1592">
        <v>10</v>
      </c>
      <c r="U7885" s="1593"/>
      <c r="V7885" s="34"/>
      <c r="W7885" s="34"/>
      <c r="Z7885" s="82"/>
    </row>
    <row r="7886" spans="1:26" s="79" customFormat="1" ht="22.5" customHeight="1" x14ac:dyDescent="0.15">
      <c r="A7886" s="1620"/>
      <c r="B7886" s="100" t="s">
        <v>7</v>
      </c>
      <c r="C7886" s="100" t="s">
        <v>1567</v>
      </c>
      <c r="D7886" s="100" t="s">
        <v>7</v>
      </c>
      <c r="E7886" s="100" t="s">
        <v>1567</v>
      </c>
      <c r="F7886" s="100" t="s">
        <v>7</v>
      </c>
      <c r="G7886" s="100" t="s">
        <v>719</v>
      </c>
      <c r="H7886" s="100" t="s">
        <v>7</v>
      </c>
      <c r="I7886" s="100" t="s">
        <v>1567</v>
      </c>
      <c r="J7886" s="100" t="s">
        <v>7</v>
      </c>
      <c r="K7886" s="100" t="s">
        <v>1568</v>
      </c>
      <c r="L7886" s="100" t="s">
        <v>7</v>
      </c>
      <c r="M7886" s="100" t="s">
        <v>1569</v>
      </c>
      <c r="N7886" s="100"/>
      <c r="O7886" s="100"/>
      <c r="P7886" s="100"/>
      <c r="Q7886" s="100"/>
      <c r="R7886" s="100"/>
      <c r="S7886" s="87"/>
      <c r="T7886" s="88"/>
      <c r="U7886" s="89"/>
      <c r="Z7886" s="82"/>
    </row>
    <row r="7887" spans="1:26" s="79" customFormat="1" ht="24.95" customHeight="1" x14ac:dyDescent="0.15">
      <c r="A7887" s="85">
        <v>1</v>
      </c>
      <c r="B7887" s="371"/>
      <c r="C7887" s="372">
        <v>0.25</v>
      </c>
      <c r="D7887" s="372">
        <v>0.3125</v>
      </c>
      <c r="E7887" s="372">
        <v>0.3611111111111111</v>
      </c>
      <c r="F7887" s="372">
        <v>0.44444444444444442</v>
      </c>
      <c r="G7887" s="372">
        <v>0.48958333333333331</v>
      </c>
      <c r="H7887" s="372">
        <v>0.56944444444444442</v>
      </c>
      <c r="I7887" s="372">
        <v>0.62152777777777779</v>
      </c>
      <c r="J7887" s="372">
        <v>0.70486111111111116</v>
      </c>
      <c r="K7887" s="372">
        <v>0.75694444444444453</v>
      </c>
      <c r="L7887" s="372">
        <v>0.83333333333333337</v>
      </c>
      <c r="M7887" s="372">
        <v>0.88888888888888884</v>
      </c>
      <c r="N7887" s="372"/>
      <c r="O7887" s="372"/>
      <c r="P7887" s="372"/>
      <c r="Q7887" s="39"/>
      <c r="R7887" s="372"/>
      <c r="S7887" s="3"/>
      <c r="T7887" s="40"/>
      <c r="U7887" s="29"/>
      <c r="V7887" s="21">
        <f>COUNTA(B7887:U7919)</f>
        <v>44</v>
      </c>
      <c r="W7887" s="22">
        <f>V7887/4/2</f>
        <v>5.5</v>
      </c>
      <c r="Z7887" s="82"/>
    </row>
    <row r="7888" spans="1:26" s="79" customFormat="1" ht="24.95" customHeight="1" x14ac:dyDescent="0.15">
      <c r="A7888" s="85">
        <v>2</v>
      </c>
      <c r="B7888" s="371"/>
      <c r="C7888" s="372">
        <v>0.27430555555555552</v>
      </c>
      <c r="D7888" s="372">
        <v>0.34027777777777773</v>
      </c>
      <c r="E7888" s="372">
        <v>0.3888888888888889</v>
      </c>
      <c r="F7888" s="372">
        <v>0.47222222222222227</v>
      </c>
      <c r="G7888" s="372">
        <v>0.52083333333333337</v>
      </c>
      <c r="H7888" s="372">
        <v>0.60416666666666663</v>
      </c>
      <c r="I7888" s="372">
        <v>0.65625</v>
      </c>
      <c r="J7888" s="372">
        <v>0.73958333333333337</v>
      </c>
      <c r="K7888" s="372">
        <v>0.79513888888888884</v>
      </c>
      <c r="L7888" s="372">
        <v>0.86111111111111116</v>
      </c>
      <c r="M7888" s="372">
        <v>0.91666666666666663</v>
      </c>
      <c r="N7888" s="372"/>
      <c r="O7888" s="372"/>
      <c r="P7888" s="372"/>
      <c r="Q7888" s="39"/>
      <c r="R7888" s="372"/>
      <c r="S7888" s="3"/>
      <c r="T7888" s="40"/>
      <c r="U7888" s="29"/>
      <c r="V7888" s="23">
        <f>COUNTA(B7887:B7912,D7887:D7912,F7887:F7912,H7887:H7912,J7887:J7912,L7887:L7912,N7887:N7912,P7887:P7912,R7887:R7912,T7887:T7912)</f>
        <v>22</v>
      </c>
      <c r="W7888" s="23">
        <f>COUNTA(C7887:C7912,E7887:E7912,G7887:G7912,I7887:I7912,K7887:K7912,M7887:M7912,O7887:O7912,Q7887:Q7912,S7887:S7912,U7887:U7912)</f>
        <v>22</v>
      </c>
      <c r="Y7888" s="1">
        <f>(V7888+W7888)/2</f>
        <v>22</v>
      </c>
      <c r="Z7888" s="82"/>
    </row>
    <row r="7889" spans="1:26" s="79" customFormat="1" ht="24.95" customHeight="1" x14ac:dyDescent="0.15">
      <c r="A7889" s="85">
        <v>3</v>
      </c>
      <c r="B7889" s="372">
        <v>0.25</v>
      </c>
      <c r="C7889" s="372">
        <v>0.30208333333333331</v>
      </c>
      <c r="D7889" s="372">
        <v>0.375</v>
      </c>
      <c r="E7889" s="372">
        <v>0.4201388888888889</v>
      </c>
      <c r="F7889" s="372">
        <v>0.50694444444444442</v>
      </c>
      <c r="G7889" s="372">
        <v>0.55555555555555558</v>
      </c>
      <c r="H7889" s="372">
        <v>0.63541666666666663</v>
      </c>
      <c r="I7889" s="372">
        <v>0.69097222222222221</v>
      </c>
      <c r="J7889" s="372">
        <v>0.77430555555555547</v>
      </c>
      <c r="K7889" s="372">
        <v>0.82638888888888884</v>
      </c>
      <c r="L7889" s="372">
        <v>0.88888888888888884</v>
      </c>
      <c r="M7889" s="372"/>
      <c r="N7889" s="372"/>
      <c r="O7889" s="372"/>
      <c r="P7889" s="372"/>
      <c r="Q7889" s="39"/>
      <c r="R7889" s="372"/>
      <c r="S7889" s="3"/>
      <c r="T7889" s="40"/>
      <c r="U7889" s="91"/>
      <c r="Y7889" s="1" t="s">
        <v>394</v>
      </c>
      <c r="Z7889" s="82"/>
    </row>
    <row r="7890" spans="1:26" s="79" customFormat="1" ht="24.95" customHeight="1" x14ac:dyDescent="0.15">
      <c r="A7890" s="85">
        <v>4</v>
      </c>
      <c r="B7890" s="372">
        <v>0.28125</v>
      </c>
      <c r="C7890" s="372">
        <v>0.3263888888888889</v>
      </c>
      <c r="D7890" s="372">
        <v>0.40625</v>
      </c>
      <c r="E7890" s="372">
        <v>0.4513888888888889</v>
      </c>
      <c r="F7890" s="372">
        <v>0.53819444444444442</v>
      </c>
      <c r="G7890" s="372">
        <v>0.59027777777777779</v>
      </c>
      <c r="H7890" s="372">
        <v>0.66666666666666663</v>
      </c>
      <c r="I7890" s="372">
        <v>0.72222222222222221</v>
      </c>
      <c r="J7890" s="372">
        <v>0.80555555555555547</v>
      </c>
      <c r="K7890" s="372">
        <v>0.85763888888888884</v>
      </c>
      <c r="L7890" s="372">
        <v>0.91666666666666663</v>
      </c>
      <c r="M7890" s="372"/>
      <c r="N7890" s="372"/>
      <c r="O7890" s="372"/>
      <c r="P7890" s="372"/>
      <c r="Q7890" s="39"/>
      <c r="R7890" s="372"/>
      <c r="S7890" s="3"/>
      <c r="T7890" s="40"/>
      <c r="U7890" s="91"/>
      <c r="Z7890" s="82"/>
    </row>
    <row r="7891" spans="1:26" s="79" customFormat="1" ht="24.95" customHeight="1" x14ac:dyDescent="0.15">
      <c r="A7891" s="85">
        <v>5</v>
      </c>
      <c r="B7891" s="372"/>
      <c r="C7891" s="372"/>
      <c r="D7891" s="372"/>
      <c r="E7891" s="372"/>
      <c r="F7891" s="372"/>
      <c r="G7891" s="372"/>
      <c r="H7891" s="372"/>
      <c r="I7891" s="372"/>
      <c r="J7891" s="372"/>
      <c r="K7891" s="372"/>
      <c r="L7891" s="372"/>
      <c r="M7891" s="372"/>
      <c r="N7891" s="372"/>
      <c r="O7891" s="372"/>
      <c r="P7891" s="372"/>
      <c r="Q7891" s="39"/>
      <c r="R7891" s="372"/>
      <c r="S7891" s="3"/>
      <c r="T7891" s="40"/>
      <c r="U7891" s="91"/>
      <c r="Z7891" s="2"/>
    </row>
    <row r="7892" spans="1:26" s="79" customFormat="1" ht="24.95" customHeight="1" x14ac:dyDescent="0.15">
      <c r="A7892" s="85">
        <v>6</v>
      </c>
      <c r="B7892" s="371"/>
      <c r="C7892" s="372"/>
      <c r="D7892" s="372"/>
      <c r="E7892" s="372"/>
      <c r="F7892" s="372"/>
      <c r="G7892" s="372"/>
      <c r="H7892" s="372"/>
      <c r="I7892" s="372"/>
      <c r="J7892" s="372"/>
      <c r="K7892" s="372"/>
      <c r="L7892" s="372"/>
      <c r="M7892" s="372"/>
      <c r="N7892" s="3"/>
      <c r="O7892" s="3"/>
      <c r="P7892" s="3"/>
      <c r="Q7892" s="3"/>
      <c r="R7892" s="3"/>
      <c r="S7892" s="3"/>
      <c r="T7892" s="40"/>
      <c r="U7892" s="91"/>
      <c r="Z7892" s="82"/>
    </row>
    <row r="7893" spans="1:26" s="79" customFormat="1" ht="24.95" customHeight="1" x14ac:dyDescent="0.15">
      <c r="A7893" s="85">
        <v>7</v>
      </c>
      <c r="B7893" s="371"/>
      <c r="C7893" s="372"/>
      <c r="D7893" s="372"/>
      <c r="E7893" s="372"/>
      <c r="F7893" s="372"/>
      <c r="G7893" s="372"/>
      <c r="H7893" s="372"/>
      <c r="I7893" s="372"/>
      <c r="J7893" s="372"/>
      <c r="K7893" s="372"/>
      <c r="L7893" s="372"/>
      <c r="M7893" s="372"/>
      <c r="N7893" s="3"/>
      <c r="O7893" s="3"/>
      <c r="P7893" s="3"/>
      <c r="Q7893" s="3"/>
      <c r="R7893" s="3"/>
      <c r="S7893" s="3"/>
      <c r="T7893" s="40"/>
      <c r="U7893" s="91"/>
      <c r="Z7893" s="82"/>
    </row>
    <row r="7894" spans="1:26" s="79" customFormat="1" ht="24.95" customHeight="1" x14ac:dyDescent="0.15">
      <c r="A7894" s="85">
        <v>8</v>
      </c>
      <c r="B7894" s="372"/>
      <c r="C7894" s="372"/>
      <c r="D7894" s="372"/>
      <c r="E7894" s="372"/>
      <c r="F7894" s="372"/>
      <c r="G7894" s="372"/>
      <c r="H7894" s="372"/>
      <c r="I7894" s="372"/>
      <c r="J7894" s="372"/>
      <c r="K7894" s="372"/>
      <c r="L7894" s="372"/>
      <c r="M7894" s="372"/>
      <c r="N7894" s="3"/>
      <c r="O7894" s="3"/>
      <c r="P7894" s="3"/>
      <c r="Q7894" s="3"/>
      <c r="R7894" s="3"/>
      <c r="S7894" s="3"/>
      <c r="T7894" s="40"/>
      <c r="U7894" s="91"/>
      <c r="Z7894" s="82"/>
    </row>
    <row r="7895" spans="1:26" s="79" customFormat="1" ht="24.95" customHeight="1" x14ac:dyDescent="0.15">
      <c r="A7895" s="85">
        <v>9</v>
      </c>
      <c r="B7895" s="372"/>
      <c r="C7895" s="372"/>
      <c r="D7895" s="372"/>
      <c r="E7895" s="372"/>
      <c r="F7895" s="372"/>
      <c r="G7895" s="372"/>
      <c r="H7895" s="372"/>
      <c r="I7895" s="372"/>
      <c r="J7895" s="372"/>
      <c r="K7895" s="372"/>
      <c r="L7895" s="372"/>
      <c r="M7895" s="372"/>
      <c r="N7895" s="3"/>
      <c r="O7895" s="3"/>
      <c r="P7895" s="3"/>
      <c r="Q7895" s="3"/>
      <c r="R7895" s="3"/>
      <c r="S7895" s="3"/>
      <c r="T7895" s="40"/>
      <c r="U7895" s="91"/>
      <c r="Z7895" s="82"/>
    </row>
    <row r="7896" spans="1:26" s="79" customFormat="1" ht="24.95" customHeight="1" x14ac:dyDescent="0.15">
      <c r="A7896" s="85">
        <v>10</v>
      </c>
      <c r="B7896" s="372"/>
      <c r="C7896" s="372"/>
      <c r="D7896" s="372"/>
      <c r="E7896" s="372"/>
      <c r="F7896" s="372"/>
      <c r="G7896" s="372"/>
      <c r="H7896" s="372"/>
      <c r="I7896" s="372"/>
      <c r="J7896" s="372"/>
      <c r="K7896" s="372"/>
      <c r="L7896" s="372"/>
      <c r="M7896" s="372"/>
      <c r="N7896" s="3"/>
      <c r="O7896" s="3"/>
      <c r="P7896" s="3"/>
      <c r="Q7896" s="3"/>
      <c r="R7896" s="3"/>
      <c r="S7896" s="3"/>
      <c r="T7896" s="40"/>
      <c r="U7896" s="91"/>
      <c r="Z7896" s="82"/>
    </row>
    <row r="7897" spans="1:26" s="79" customFormat="1" ht="24.95" customHeight="1" x14ac:dyDescent="0.15">
      <c r="A7897" s="85">
        <v>11</v>
      </c>
      <c r="B7897" s="373"/>
      <c r="C7897" s="374"/>
      <c r="D7897" s="374"/>
      <c r="E7897" s="374"/>
      <c r="F7897" s="374"/>
      <c r="G7897" s="374"/>
      <c r="H7897" s="374"/>
      <c r="I7897" s="374"/>
      <c r="J7897" s="374"/>
      <c r="K7897" s="374"/>
      <c r="L7897" s="374"/>
      <c r="M7897" s="374"/>
      <c r="N7897" s="3"/>
      <c r="O7897" s="3"/>
      <c r="P7897" s="3"/>
      <c r="Q7897" s="3"/>
      <c r="R7897" s="3"/>
      <c r="S7897" s="3"/>
      <c r="T7897" s="40"/>
      <c r="U7897" s="91"/>
      <c r="Z7897" s="82"/>
    </row>
    <row r="7898" spans="1:26" s="79" customFormat="1" ht="24.95" customHeight="1" x14ac:dyDescent="0.15">
      <c r="A7898" s="85">
        <v>12</v>
      </c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75"/>
      <c r="N7898" s="3"/>
      <c r="O7898" s="3"/>
      <c r="P7898" s="3"/>
      <c r="Q7898" s="3"/>
      <c r="R7898" s="3"/>
      <c r="S7898" s="3"/>
      <c r="T7898" s="40"/>
      <c r="U7898" s="91"/>
      <c r="Z7898" s="82"/>
    </row>
    <row r="7899" spans="1:26" s="79" customFormat="1" ht="24.95" customHeight="1" x14ac:dyDescent="0.15">
      <c r="A7899" s="85">
        <v>13</v>
      </c>
      <c r="B7899" s="375"/>
      <c r="C7899" s="375"/>
      <c r="D7899" s="375"/>
      <c r="E7899" s="375"/>
      <c r="F7899" s="375"/>
      <c r="G7899" s="375"/>
      <c r="H7899" s="375"/>
      <c r="I7899" s="375"/>
      <c r="J7899" s="375"/>
      <c r="K7899" s="375"/>
      <c r="L7899" s="375"/>
      <c r="M7899" s="375"/>
      <c r="N7899" s="3"/>
      <c r="O7899" s="3"/>
      <c r="P7899" s="3"/>
      <c r="Q7899" s="3"/>
      <c r="R7899" s="3"/>
      <c r="S7899" s="3"/>
      <c r="T7899" s="40"/>
      <c r="U7899" s="91"/>
      <c r="Z7899" s="82"/>
    </row>
    <row r="7900" spans="1:26" s="79" customFormat="1" ht="24.95" customHeight="1" x14ac:dyDescent="0.15">
      <c r="A7900" s="85">
        <v>14</v>
      </c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40"/>
      <c r="U7900" s="91"/>
      <c r="Z7900" s="82"/>
    </row>
    <row r="7901" spans="1:26" s="79" customFormat="1" ht="24.95" customHeight="1" x14ac:dyDescent="0.15">
      <c r="A7901" s="85">
        <v>15</v>
      </c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40"/>
      <c r="U7901" s="91"/>
      <c r="Z7901" s="82"/>
    </row>
    <row r="7902" spans="1:26" s="79" customFormat="1" ht="24.95" customHeight="1" x14ac:dyDescent="0.15">
      <c r="A7902" s="85">
        <v>16</v>
      </c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40"/>
      <c r="U7902" s="91"/>
      <c r="Z7902" s="82"/>
    </row>
    <row r="7903" spans="1:26" s="79" customFormat="1" ht="24.95" customHeight="1" x14ac:dyDescent="0.15">
      <c r="A7903" s="85">
        <v>17</v>
      </c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40"/>
      <c r="U7903" s="91"/>
      <c r="Z7903" s="82"/>
    </row>
    <row r="7904" spans="1:26" s="79" customFormat="1" ht="24.95" customHeight="1" x14ac:dyDescent="0.15">
      <c r="A7904" s="85">
        <v>18</v>
      </c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40"/>
      <c r="U7904" s="91"/>
      <c r="Z7904" s="82"/>
    </row>
    <row r="7905" spans="1:29" s="79" customFormat="1" ht="24.95" customHeight="1" x14ac:dyDescent="0.15">
      <c r="A7905" s="85">
        <v>19</v>
      </c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40"/>
      <c r="U7905" s="91"/>
      <c r="Z7905" s="82"/>
    </row>
    <row r="7906" spans="1:29" s="79" customFormat="1" ht="24.95" customHeight="1" x14ac:dyDescent="0.15">
      <c r="A7906" s="85">
        <v>20</v>
      </c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40"/>
      <c r="U7906" s="91"/>
      <c r="Y7906" s="376"/>
      <c r="Z7906" s="589"/>
    </row>
    <row r="7907" spans="1:29" s="79" customFormat="1" ht="24.95" customHeight="1" x14ac:dyDescent="0.15">
      <c r="A7907" s="85">
        <v>21</v>
      </c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40"/>
      <c r="U7907" s="91"/>
      <c r="Y7907" s="376"/>
      <c r="Z7907" s="589"/>
    </row>
    <row r="7908" spans="1:29" s="79" customFormat="1" ht="24.95" customHeight="1" x14ac:dyDescent="0.15">
      <c r="A7908" s="85">
        <v>22</v>
      </c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40"/>
      <c r="U7908" s="91"/>
      <c r="Y7908" s="376"/>
      <c r="Z7908" s="589"/>
    </row>
    <row r="7909" spans="1:29" s="79" customFormat="1" ht="24.95" customHeight="1" x14ac:dyDescent="0.15">
      <c r="A7909" s="85">
        <v>23</v>
      </c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40"/>
      <c r="U7909" s="91"/>
      <c r="Y7909" s="376"/>
      <c r="Z7909" s="589"/>
    </row>
    <row r="7910" spans="1:29" s="79" customFormat="1" ht="24.95" customHeight="1" x14ac:dyDescent="0.15">
      <c r="A7910" s="85">
        <v>24</v>
      </c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40"/>
      <c r="U7910" s="91"/>
      <c r="Y7910" s="376"/>
      <c r="Z7910" s="589"/>
    </row>
    <row r="7911" spans="1:29" s="79" customFormat="1" ht="24.95" customHeight="1" x14ac:dyDescent="0.15">
      <c r="A7911" s="85">
        <v>25</v>
      </c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40"/>
      <c r="U7911" s="91"/>
      <c r="Y7911" s="376"/>
      <c r="Z7911" s="589"/>
    </row>
    <row r="7912" spans="1:29" s="79" customFormat="1" ht="24.95" customHeight="1" x14ac:dyDescent="0.15">
      <c r="A7912" s="85">
        <v>26</v>
      </c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40"/>
      <c r="U7912" s="91"/>
      <c r="Y7912" s="376"/>
      <c r="Z7912" s="589"/>
    </row>
    <row r="7913" spans="1:29" s="79" customFormat="1" ht="24.95" customHeight="1" x14ac:dyDescent="0.15">
      <c r="A7913" s="85">
        <v>27</v>
      </c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40"/>
      <c r="U7913" s="91"/>
      <c r="Y7913" s="376"/>
      <c r="Z7913" s="589"/>
    </row>
    <row r="7914" spans="1:29" s="79" customFormat="1" ht="24.95" customHeight="1" x14ac:dyDescent="0.15">
      <c r="A7914" s="85">
        <v>28</v>
      </c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40"/>
      <c r="U7914" s="91"/>
      <c r="Y7914" s="376"/>
      <c r="Z7914" s="589"/>
    </row>
    <row r="7915" spans="1:29" s="79" customFormat="1" ht="24.95" customHeight="1" x14ac:dyDescent="0.15">
      <c r="A7915" s="85">
        <v>29</v>
      </c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40"/>
      <c r="U7915" s="91"/>
      <c r="Y7915" s="376"/>
      <c r="Z7915" s="589"/>
    </row>
    <row r="7916" spans="1:29" s="79" customFormat="1" ht="24.95" customHeight="1" x14ac:dyDescent="0.15">
      <c r="A7916" s="85">
        <v>30</v>
      </c>
      <c r="B7916" s="93"/>
      <c r="C7916" s="93"/>
      <c r="D7916" s="93"/>
      <c r="E7916" s="93"/>
      <c r="F7916" s="93"/>
      <c r="G7916" s="93"/>
      <c r="H7916" s="93"/>
      <c r="I7916" s="93"/>
      <c r="J7916" s="93"/>
      <c r="K7916" s="93"/>
      <c r="L7916" s="93"/>
      <c r="M7916" s="93"/>
      <c r="N7916" s="93"/>
      <c r="O7916" s="93"/>
      <c r="P7916" s="93"/>
      <c r="Q7916" s="93"/>
      <c r="R7916" s="93"/>
      <c r="S7916" s="93"/>
      <c r="T7916" s="94"/>
      <c r="U7916" s="95"/>
      <c r="Y7916" s="376"/>
      <c r="Z7916" s="589"/>
    </row>
    <row r="7917" spans="1:29" s="79" customFormat="1" ht="24.95" customHeight="1" x14ac:dyDescent="0.15">
      <c r="A7917" s="452">
        <v>31</v>
      </c>
      <c r="B7917" s="93"/>
      <c r="C7917" s="93"/>
      <c r="D7917" s="93"/>
      <c r="E7917" s="93"/>
      <c r="F7917" s="93"/>
      <c r="G7917" s="93"/>
      <c r="H7917" s="93"/>
      <c r="I7917" s="93"/>
      <c r="J7917" s="93"/>
      <c r="K7917" s="93"/>
      <c r="L7917" s="93"/>
      <c r="M7917" s="93"/>
      <c r="N7917" s="93"/>
      <c r="O7917" s="93"/>
      <c r="P7917" s="93"/>
      <c r="Q7917" s="93"/>
      <c r="R7917" s="93"/>
      <c r="S7917" s="93"/>
      <c r="T7917" s="94"/>
      <c r="U7917" s="95"/>
      <c r="Y7917" s="376"/>
      <c r="Z7917" s="589"/>
    </row>
    <row r="7918" spans="1:29" s="79" customFormat="1" ht="24.95" customHeight="1" x14ac:dyDescent="0.15">
      <c r="A7918" s="452">
        <v>32</v>
      </c>
      <c r="B7918" s="93"/>
      <c r="C7918" s="93"/>
      <c r="D7918" s="93"/>
      <c r="E7918" s="93"/>
      <c r="F7918" s="93"/>
      <c r="G7918" s="93"/>
      <c r="H7918" s="93"/>
      <c r="I7918" s="93"/>
      <c r="J7918" s="93"/>
      <c r="K7918" s="93"/>
      <c r="L7918" s="93"/>
      <c r="M7918" s="93"/>
      <c r="N7918" s="93"/>
      <c r="O7918" s="93"/>
      <c r="P7918" s="93"/>
      <c r="Q7918" s="93"/>
      <c r="R7918" s="93"/>
      <c r="S7918" s="93"/>
      <c r="T7918" s="94"/>
      <c r="U7918" s="95"/>
      <c r="Y7918" s="376"/>
      <c r="Z7918" s="589"/>
    </row>
    <row r="7919" spans="1:29" ht="23.45" customHeight="1" thickBot="1" x14ac:dyDescent="0.2">
      <c r="A7919" s="772">
        <v>33</v>
      </c>
      <c r="B7919" s="223"/>
      <c r="C7919" s="74"/>
      <c r="D7919" s="74"/>
      <c r="E7919" s="74"/>
      <c r="F7919" s="74"/>
      <c r="G7919" s="74"/>
      <c r="H7919" s="74"/>
      <c r="I7919" s="74"/>
      <c r="J7919" s="74"/>
      <c r="K7919" s="74"/>
      <c r="L7919" s="74"/>
      <c r="M7919" s="74"/>
      <c r="N7919" s="74"/>
      <c r="O7919" s="74"/>
      <c r="P7919" s="74"/>
      <c r="Q7919" s="74"/>
      <c r="R7919" s="74"/>
      <c r="S7919" s="74"/>
      <c r="T7919" s="75"/>
      <c r="U7919" s="76"/>
      <c r="V7919" s="761"/>
      <c r="W7919" s="761"/>
      <c r="X7919" s="845"/>
      <c r="Y7919" s="845"/>
      <c r="Z7919" s="846"/>
      <c r="AA7919" s="845"/>
      <c r="AB7919" s="845"/>
      <c r="AC7919" s="845"/>
    </row>
    <row r="7920" spans="1:29" ht="26.25" customHeight="1" thickBot="1" x14ac:dyDescent="0.2">
      <c r="A7920" s="1757" t="s">
        <v>20</v>
      </c>
      <c r="B7920" s="1758"/>
      <c r="C7920" s="1492" t="s">
        <v>1570</v>
      </c>
      <c r="D7920" s="1492"/>
      <c r="E7920" s="1492"/>
      <c r="F7920" s="1493"/>
      <c r="G7920" s="226"/>
      <c r="H7920" s="226"/>
      <c r="I7920" s="226"/>
      <c r="J7920" s="226"/>
      <c r="K7920" s="226"/>
      <c r="L7920" s="226"/>
      <c r="M7920" s="226"/>
      <c r="N7920" s="226"/>
      <c r="O7920" s="226"/>
      <c r="P7920" s="226"/>
      <c r="Q7920" s="226"/>
      <c r="R7920" s="226"/>
      <c r="S7920" s="226"/>
      <c r="T7920" s="227"/>
      <c r="U7920" s="227"/>
      <c r="V7920" s="761"/>
      <c r="W7920" s="761"/>
      <c r="X7920" s="845"/>
      <c r="Y7920" s="845"/>
      <c r="Z7920" s="846"/>
      <c r="AA7920" s="845"/>
      <c r="AB7920" s="845"/>
      <c r="AC7920" s="845"/>
    </row>
    <row r="7921" spans="1:27" s="79" customFormat="1" ht="30.75" customHeight="1" thickBot="1" x14ac:dyDescent="0.2">
      <c r="A7921" s="1609" t="s">
        <v>210</v>
      </c>
      <c r="B7921" s="1610"/>
      <c r="C7921" s="1610"/>
      <c r="D7921" s="1610"/>
      <c r="E7921" s="1611"/>
      <c r="F7921" s="79" t="s">
        <v>1767</v>
      </c>
      <c r="H7921" s="1605" t="s">
        <v>6</v>
      </c>
      <c r="I7921" s="1606"/>
      <c r="J7921" s="1606"/>
      <c r="K7921" s="80" t="s">
        <v>9</v>
      </c>
      <c r="L7921" s="1596" t="s">
        <v>79</v>
      </c>
      <c r="M7921" s="1596"/>
      <c r="N7921" s="1597"/>
      <c r="P7921" s="81"/>
      <c r="Q7921" s="81"/>
      <c r="R7921" s="81"/>
      <c r="T7921" s="1615" t="s">
        <v>193</v>
      </c>
      <c r="U7921" s="1616"/>
      <c r="V7921" s="34">
        <f>V7923/(V7928-1)</f>
        <v>4.8115079365079354E-2</v>
      </c>
      <c r="W7921" s="34">
        <f>W7923/(W7928-1)</f>
        <v>4.7619047619047623E-2</v>
      </c>
      <c r="X7921" s="35">
        <f>AVERAGE(V7921,W7921)</f>
        <v>4.7867063492063489E-2</v>
      </c>
      <c r="Y7921" s="380" t="s">
        <v>184</v>
      </c>
      <c r="Z7921" s="381">
        <f>ROUND(X7921*1440,0)/1440</f>
        <v>4.791666666666667E-2</v>
      </c>
    </row>
    <row r="7922" spans="1:27" s="376" customFormat="1" ht="12" customHeight="1" thickBot="1" x14ac:dyDescent="0.2">
      <c r="A7922" s="79"/>
      <c r="B7922" s="79"/>
      <c r="C7922" s="79"/>
      <c r="D7922" s="79"/>
      <c r="E7922" s="79"/>
      <c r="F7922" s="79"/>
      <c r="G7922" s="79"/>
      <c r="H7922" s="79"/>
      <c r="I7922" s="79"/>
      <c r="J7922" s="79"/>
      <c r="K7922" s="79"/>
      <c r="L7922" s="79"/>
      <c r="M7922" s="79"/>
      <c r="N7922" s="79"/>
      <c r="O7922" s="79"/>
      <c r="P7922" s="79"/>
      <c r="Q7922" s="79"/>
      <c r="R7922" s="79"/>
      <c r="S7922" s="79"/>
      <c r="T7922" s="83"/>
      <c r="U7922" s="83"/>
      <c r="V7922" s="34">
        <v>0.25694444444444448</v>
      </c>
      <c r="W7922" s="34">
        <v>0.24652777777777779</v>
      </c>
      <c r="Z7922" s="589"/>
    </row>
    <row r="7923" spans="1:27" s="376" customFormat="1" ht="18" customHeight="1" thickBot="1" x14ac:dyDescent="0.2">
      <c r="A7923" s="1607" t="s">
        <v>187</v>
      </c>
      <c r="B7923" s="1608"/>
      <c r="C7923" s="1608" t="s">
        <v>78</v>
      </c>
      <c r="D7923" s="1608"/>
      <c r="E7923" s="1612"/>
      <c r="F7923" s="79"/>
      <c r="G7923" s="79"/>
      <c r="H7923" s="79"/>
      <c r="I7923" s="79"/>
      <c r="J7923" s="79"/>
      <c r="K7923" s="79"/>
      <c r="L7923" s="79"/>
      <c r="M7923" s="79"/>
      <c r="N7923" s="1463" t="s">
        <v>188</v>
      </c>
      <c r="O7923" s="1464"/>
      <c r="P7923" s="1503">
        <f>Z7921</f>
        <v>4.791666666666667E-2</v>
      </c>
      <c r="Q7923" s="1504"/>
      <c r="R7923" s="79"/>
      <c r="S7923" s="84" t="s">
        <v>189</v>
      </c>
      <c r="T7923" s="1594">
        <v>3.4722222222222224E-2</v>
      </c>
      <c r="U7923" s="1595"/>
      <c r="V7923" s="34">
        <f>V7924-V7922</f>
        <v>0.67361111111111094</v>
      </c>
      <c r="W7923" s="34">
        <f>W7924-W7922</f>
        <v>0.66666666666666674</v>
      </c>
      <c r="Z7923" s="589"/>
    </row>
    <row r="7924" spans="1:27" s="376" customFormat="1" ht="12" customHeight="1" thickBot="1" x14ac:dyDescent="0.2">
      <c r="A7924" s="79"/>
      <c r="B7924" s="79"/>
      <c r="C7924" s="79"/>
      <c r="D7924" s="79"/>
      <c r="E7924" s="79"/>
      <c r="F7924" s="79"/>
      <c r="G7924" s="79"/>
      <c r="H7924" s="79"/>
      <c r="I7924" s="79"/>
      <c r="J7924" s="79"/>
      <c r="K7924" s="79"/>
      <c r="L7924" s="79"/>
      <c r="M7924" s="79"/>
      <c r="N7924" s="79"/>
      <c r="O7924" s="79"/>
      <c r="P7924" s="79"/>
      <c r="Q7924" s="79"/>
      <c r="R7924" s="79"/>
      <c r="S7924" s="79"/>
      <c r="T7924" s="83"/>
      <c r="U7924" s="83"/>
      <c r="V7924" s="34">
        <v>0.93055555555555547</v>
      </c>
      <c r="W7924" s="34">
        <v>0.91319444444444453</v>
      </c>
      <c r="Z7924" s="589"/>
    </row>
    <row r="7925" spans="1:27" s="376" customFormat="1" ht="24.95" customHeight="1" x14ac:dyDescent="0.15">
      <c r="A7925" s="1619" t="s">
        <v>190</v>
      </c>
      <c r="B7925" s="1591">
        <v>1</v>
      </c>
      <c r="C7925" s="1591"/>
      <c r="D7925" s="1591">
        <v>2</v>
      </c>
      <c r="E7925" s="1591"/>
      <c r="F7925" s="1591">
        <v>3</v>
      </c>
      <c r="G7925" s="1591"/>
      <c r="H7925" s="1591">
        <v>4</v>
      </c>
      <c r="I7925" s="1591"/>
      <c r="J7925" s="1591">
        <v>5</v>
      </c>
      <c r="K7925" s="1591"/>
      <c r="L7925" s="1591">
        <v>6</v>
      </c>
      <c r="M7925" s="1591"/>
      <c r="N7925" s="1591">
        <v>7</v>
      </c>
      <c r="O7925" s="1591"/>
      <c r="P7925" s="1591">
        <v>8</v>
      </c>
      <c r="Q7925" s="1591"/>
      <c r="R7925" s="1591">
        <v>9</v>
      </c>
      <c r="S7925" s="1591"/>
      <c r="T7925" s="1592">
        <v>10</v>
      </c>
      <c r="U7925" s="1593"/>
      <c r="V7925" s="34"/>
      <c r="W7925" s="34"/>
      <c r="Z7925" s="589"/>
    </row>
    <row r="7926" spans="1:27" s="376" customFormat="1" ht="24.95" customHeight="1" x14ac:dyDescent="0.15">
      <c r="A7926" s="1620"/>
      <c r="B7926" s="100" t="s">
        <v>7</v>
      </c>
      <c r="C7926" s="100" t="s">
        <v>80</v>
      </c>
      <c r="D7926" s="100" t="s">
        <v>7</v>
      </c>
      <c r="E7926" s="100" t="s">
        <v>80</v>
      </c>
      <c r="F7926" s="100" t="s">
        <v>7</v>
      </c>
      <c r="G7926" s="100" t="s">
        <v>80</v>
      </c>
      <c r="H7926" s="100" t="s">
        <v>7</v>
      </c>
      <c r="I7926" s="100" t="s">
        <v>80</v>
      </c>
      <c r="J7926" s="100" t="s">
        <v>7</v>
      </c>
      <c r="K7926" s="100" t="s">
        <v>80</v>
      </c>
      <c r="L7926" s="100" t="s">
        <v>7</v>
      </c>
      <c r="M7926" s="100" t="s">
        <v>80</v>
      </c>
      <c r="N7926" s="100" t="s">
        <v>7</v>
      </c>
      <c r="O7926" s="100" t="s">
        <v>80</v>
      </c>
      <c r="P7926" s="100" t="s">
        <v>7</v>
      </c>
      <c r="Q7926" s="100" t="s">
        <v>80</v>
      </c>
      <c r="R7926" s="87"/>
      <c r="S7926" s="87"/>
      <c r="T7926" s="88"/>
      <c r="U7926" s="89"/>
      <c r="V7926" s="79"/>
      <c r="W7926" s="79"/>
      <c r="Z7926" s="589"/>
    </row>
    <row r="7927" spans="1:27" s="376" customFormat="1" ht="24.95" customHeight="1" x14ac:dyDescent="0.15">
      <c r="A7927" s="85">
        <v>1</v>
      </c>
      <c r="B7927" s="377"/>
      <c r="C7927" s="372">
        <v>0.24652777777777779</v>
      </c>
      <c r="D7927" s="372">
        <v>0.30555555555555552</v>
      </c>
      <c r="E7927" s="372">
        <v>0.34375</v>
      </c>
      <c r="F7927" s="372">
        <v>0.40277777777777773</v>
      </c>
      <c r="G7927" s="372">
        <v>0.44097222222222227</v>
      </c>
      <c r="H7927" s="372">
        <v>0.5</v>
      </c>
      <c r="I7927" s="372">
        <v>0.53819444444444442</v>
      </c>
      <c r="J7927" s="372">
        <v>0.59722222222222221</v>
      </c>
      <c r="K7927" s="372">
        <v>0.63541666666666663</v>
      </c>
      <c r="L7927" s="372">
        <v>0.69444444444444453</v>
      </c>
      <c r="M7927" s="372">
        <v>0.73263888888888884</v>
      </c>
      <c r="N7927" s="372">
        <v>0.79166666666666663</v>
      </c>
      <c r="O7927" s="372">
        <v>0.82986111111111116</v>
      </c>
      <c r="P7927" s="372">
        <v>0.88194444444444453</v>
      </c>
      <c r="Q7927" s="102">
        <v>0.91319444444444453</v>
      </c>
      <c r="R7927" s="3"/>
      <c r="S7927" s="3"/>
      <c r="T7927" s="28"/>
      <c r="U7927" s="29"/>
      <c r="V7927" s="21">
        <f>COUNTA(B7927:U7959)</f>
        <v>30</v>
      </c>
      <c r="W7927" s="22">
        <f>V7927/2/2</f>
        <v>7.5</v>
      </c>
      <c r="Z7927" s="660"/>
      <c r="AA7927" s="82" t="s">
        <v>673</v>
      </c>
    </row>
    <row r="7928" spans="1:27" s="376" customFormat="1" ht="24.95" customHeight="1" x14ac:dyDescent="0.15">
      <c r="A7928" s="85">
        <v>2</v>
      </c>
      <c r="B7928" s="372">
        <v>0.25694444444444448</v>
      </c>
      <c r="C7928" s="372">
        <v>0.28819444444444448</v>
      </c>
      <c r="D7928" s="372">
        <v>0.35416666666666669</v>
      </c>
      <c r="E7928" s="372">
        <v>0.3923611111111111</v>
      </c>
      <c r="F7928" s="372">
        <v>0.4513888888888889</v>
      </c>
      <c r="G7928" s="372">
        <v>0.48958333333333331</v>
      </c>
      <c r="H7928" s="372">
        <v>0.54861111111111105</v>
      </c>
      <c r="I7928" s="372">
        <v>0.58680555555555558</v>
      </c>
      <c r="J7928" s="372">
        <v>0.64583333333333337</v>
      </c>
      <c r="K7928" s="372">
        <v>0.68402777777777779</v>
      </c>
      <c r="L7928" s="372">
        <v>0.74305555555555547</v>
      </c>
      <c r="M7928" s="372">
        <v>0.78125</v>
      </c>
      <c r="N7928" s="372">
        <v>0.84027777777777779</v>
      </c>
      <c r="O7928" s="372">
        <v>0.87847222222222221</v>
      </c>
      <c r="P7928" s="372">
        <v>0.93055555555555547</v>
      </c>
      <c r="Q7928" s="331"/>
      <c r="R7928" s="3"/>
      <c r="S7928" s="3"/>
      <c r="T7928" s="28"/>
      <c r="U7928" s="29"/>
      <c r="V7928" s="23">
        <f>COUNTA(B7927:B7952,D7927:D7952,F7927:F7952,H7927:H7952,J7927:J7952,L7927:L7952,N7927:N7952,P7927:P7952,R7927:R7952,T7927:T7952)</f>
        <v>15</v>
      </c>
      <c r="W7928" s="23">
        <f>COUNTA(C7927:C7952,E7927:E7952,G7927:G7952,I7927:I7952,K7927:K7952,M7927:M7952,O7927:O7952,Q7927:Q7952,S7927:S7952,U7927:U7952)</f>
        <v>15</v>
      </c>
      <c r="Z7928" s="660"/>
    </row>
    <row r="7929" spans="1:27" s="376" customFormat="1" ht="24.75" customHeight="1" x14ac:dyDescent="0.15">
      <c r="A7929" s="85">
        <v>3</v>
      </c>
      <c r="B7929" s="378"/>
      <c r="C7929" s="378"/>
      <c r="D7929" s="378"/>
      <c r="E7929" s="378"/>
      <c r="F7929" s="378"/>
      <c r="G7929" s="378"/>
      <c r="H7929" s="378"/>
      <c r="I7929" s="378"/>
      <c r="J7929" s="378"/>
      <c r="K7929" s="378"/>
      <c r="L7929" s="378"/>
      <c r="M7929" s="378"/>
      <c r="N7929" s="378"/>
      <c r="O7929" s="378"/>
      <c r="P7929" s="87"/>
      <c r="Q7929" s="87"/>
      <c r="R7929" s="3"/>
      <c r="S7929" s="3"/>
      <c r="T7929" s="28"/>
      <c r="U7929" s="91"/>
      <c r="Z7929" s="185"/>
    </row>
    <row r="7930" spans="1:27" s="376" customFormat="1" ht="24.75" customHeight="1" x14ac:dyDescent="0.15">
      <c r="A7930" s="85">
        <v>4</v>
      </c>
      <c r="B7930" s="378"/>
      <c r="C7930" s="372"/>
      <c r="D7930" s="372"/>
      <c r="E7930" s="372"/>
      <c r="F7930" s="372"/>
      <c r="G7930" s="372"/>
      <c r="H7930" s="372"/>
      <c r="I7930" s="372"/>
      <c r="J7930" s="372"/>
      <c r="K7930" s="372"/>
      <c r="L7930" s="372"/>
      <c r="M7930" s="372"/>
      <c r="N7930" s="372"/>
      <c r="O7930" s="372"/>
      <c r="P7930" s="372"/>
      <c r="Q7930" s="372"/>
      <c r="R7930" s="3"/>
      <c r="S7930" s="3"/>
      <c r="T7930" s="28"/>
      <c r="U7930" s="91"/>
      <c r="Z7930" s="589"/>
    </row>
    <row r="7931" spans="1:27" s="376" customFormat="1" ht="24.75" customHeight="1" x14ac:dyDescent="0.15">
      <c r="A7931" s="85">
        <v>5</v>
      </c>
      <c r="B7931" s="372"/>
      <c r="C7931" s="372"/>
      <c r="D7931" s="372"/>
      <c r="E7931" s="372"/>
      <c r="F7931" s="372"/>
      <c r="G7931" s="372"/>
      <c r="H7931" s="372"/>
      <c r="I7931" s="372"/>
      <c r="J7931" s="372"/>
      <c r="K7931" s="372"/>
      <c r="L7931" s="372"/>
      <c r="M7931" s="372"/>
      <c r="N7931" s="372"/>
      <c r="O7931" s="372"/>
      <c r="P7931" s="372"/>
      <c r="Q7931" s="372"/>
      <c r="R7931" s="3"/>
      <c r="S7931" s="3"/>
      <c r="T7931" s="28"/>
      <c r="U7931" s="91"/>
      <c r="Z7931" s="589"/>
    </row>
    <row r="7932" spans="1:27" s="376" customFormat="1" ht="24.75" customHeight="1" x14ac:dyDescent="0.15">
      <c r="A7932" s="85">
        <v>6</v>
      </c>
      <c r="B7932" s="378"/>
      <c r="C7932" s="378"/>
      <c r="D7932" s="378"/>
      <c r="E7932" s="378"/>
      <c r="F7932" s="378"/>
      <c r="G7932" s="378"/>
      <c r="H7932" s="378"/>
      <c r="I7932" s="378"/>
      <c r="J7932" s="378"/>
      <c r="K7932" s="378"/>
      <c r="L7932" s="378"/>
      <c r="M7932" s="378"/>
      <c r="N7932" s="378"/>
      <c r="O7932" s="378"/>
      <c r="P7932" s="87"/>
      <c r="Q7932" s="87"/>
      <c r="R7932" s="3"/>
      <c r="S7932" s="3"/>
      <c r="T7932" s="28"/>
      <c r="U7932" s="91"/>
      <c r="Z7932" s="589"/>
    </row>
    <row r="7933" spans="1:27" s="376" customFormat="1" ht="24.75" customHeight="1" x14ac:dyDescent="0.15">
      <c r="A7933" s="85">
        <v>7</v>
      </c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28"/>
      <c r="U7933" s="91"/>
      <c r="Z7933" s="589"/>
    </row>
    <row r="7934" spans="1:27" s="376" customFormat="1" ht="24.75" customHeight="1" x14ac:dyDescent="0.15">
      <c r="A7934" s="85">
        <v>8</v>
      </c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28"/>
      <c r="U7934" s="91"/>
      <c r="Z7934" s="589"/>
    </row>
    <row r="7935" spans="1:27" s="376" customFormat="1" ht="24.75" customHeight="1" x14ac:dyDescent="0.15">
      <c r="A7935" s="85">
        <v>9</v>
      </c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28"/>
      <c r="U7935" s="91"/>
      <c r="Z7935" s="589"/>
    </row>
    <row r="7936" spans="1:27" s="376" customFormat="1" ht="24.75" customHeight="1" x14ac:dyDescent="0.15">
      <c r="A7936" s="85">
        <v>10</v>
      </c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28"/>
      <c r="U7936" s="91"/>
      <c r="Z7936" s="589"/>
    </row>
    <row r="7937" spans="1:26" s="376" customFormat="1" ht="24.75" customHeight="1" x14ac:dyDescent="0.15">
      <c r="A7937" s="85">
        <v>11</v>
      </c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28"/>
      <c r="U7937" s="91"/>
      <c r="Z7937" s="589"/>
    </row>
    <row r="7938" spans="1:26" s="376" customFormat="1" ht="24.75" customHeight="1" x14ac:dyDescent="0.15">
      <c r="A7938" s="85">
        <v>12</v>
      </c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28"/>
      <c r="U7938" s="91"/>
      <c r="Z7938" s="589"/>
    </row>
    <row r="7939" spans="1:26" s="376" customFormat="1" ht="24.75" customHeight="1" x14ac:dyDescent="0.15">
      <c r="A7939" s="85">
        <v>13</v>
      </c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28"/>
      <c r="U7939" s="91"/>
      <c r="Z7939" s="589"/>
    </row>
    <row r="7940" spans="1:26" s="376" customFormat="1" ht="24.75" customHeight="1" x14ac:dyDescent="0.15">
      <c r="A7940" s="85">
        <v>14</v>
      </c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28"/>
      <c r="U7940" s="91"/>
      <c r="Z7940" s="589"/>
    </row>
    <row r="7941" spans="1:26" s="376" customFormat="1" ht="24.75" customHeight="1" x14ac:dyDescent="0.15">
      <c r="A7941" s="85">
        <v>15</v>
      </c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28"/>
      <c r="U7941" s="91"/>
      <c r="Z7941" s="589"/>
    </row>
    <row r="7942" spans="1:26" s="376" customFormat="1" ht="24.75" customHeight="1" x14ac:dyDescent="0.15">
      <c r="A7942" s="85">
        <v>16</v>
      </c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28"/>
      <c r="U7942" s="91"/>
      <c r="Z7942" s="589"/>
    </row>
    <row r="7943" spans="1:26" s="376" customFormat="1" ht="24.75" customHeight="1" x14ac:dyDescent="0.15">
      <c r="A7943" s="85">
        <v>17</v>
      </c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28"/>
      <c r="U7943" s="91"/>
      <c r="Z7943" s="589"/>
    </row>
    <row r="7944" spans="1:26" s="376" customFormat="1" ht="24.75" customHeight="1" x14ac:dyDescent="0.15">
      <c r="A7944" s="85">
        <v>18</v>
      </c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28"/>
      <c r="U7944" s="91"/>
      <c r="Z7944" s="589"/>
    </row>
    <row r="7945" spans="1:26" s="376" customFormat="1" ht="24.75" customHeight="1" x14ac:dyDescent="0.15">
      <c r="A7945" s="85">
        <v>19</v>
      </c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28"/>
      <c r="U7945" s="91"/>
      <c r="Z7945" s="589"/>
    </row>
    <row r="7946" spans="1:26" s="376" customFormat="1" ht="24.75" customHeight="1" x14ac:dyDescent="0.15">
      <c r="A7946" s="85">
        <v>20</v>
      </c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28"/>
      <c r="U7946" s="91"/>
      <c r="Z7946" s="589"/>
    </row>
    <row r="7947" spans="1:26" s="376" customFormat="1" ht="24.75" customHeight="1" x14ac:dyDescent="0.15">
      <c r="A7947" s="85">
        <v>21</v>
      </c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28"/>
      <c r="U7947" s="91"/>
      <c r="Z7947" s="589"/>
    </row>
    <row r="7948" spans="1:26" s="376" customFormat="1" ht="24.75" customHeight="1" x14ac:dyDescent="0.15">
      <c r="A7948" s="85">
        <v>22</v>
      </c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28"/>
      <c r="U7948" s="91"/>
      <c r="Z7948" s="589"/>
    </row>
    <row r="7949" spans="1:26" s="376" customFormat="1" ht="24.75" customHeight="1" x14ac:dyDescent="0.15">
      <c r="A7949" s="85">
        <v>23</v>
      </c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28"/>
      <c r="U7949" s="91"/>
      <c r="Z7949" s="589"/>
    </row>
    <row r="7950" spans="1:26" s="376" customFormat="1" ht="24.75" customHeight="1" x14ac:dyDescent="0.15">
      <c r="A7950" s="85">
        <v>24</v>
      </c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28"/>
      <c r="U7950" s="91"/>
      <c r="Z7950" s="589"/>
    </row>
    <row r="7951" spans="1:26" s="376" customFormat="1" ht="24.75" customHeight="1" x14ac:dyDescent="0.15">
      <c r="A7951" s="85">
        <v>25</v>
      </c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28"/>
      <c r="U7951" s="91"/>
      <c r="Z7951" s="589"/>
    </row>
    <row r="7952" spans="1:26" s="376" customFormat="1" ht="24.75" customHeight="1" x14ac:dyDescent="0.15">
      <c r="A7952" s="85">
        <v>26</v>
      </c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28"/>
      <c r="U7952" s="91"/>
      <c r="Z7952" s="589"/>
    </row>
    <row r="7953" spans="1:27" s="376" customFormat="1" ht="24.75" customHeight="1" x14ac:dyDescent="0.15">
      <c r="A7953" s="85">
        <v>27</v>
      </c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28"/>
      <c r="U7953" s="91"/>
      <c r="Z7953" s="589"/>
    </row>
    <row r="7954" spans="1:27" s="376" customFormat="1" ht="24.75" customHeight="1" x14ac:dyDescent="0.15">
      <c r="A7954" s="85">
        <v>28</v>
      </c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28"/>
      <c r="U7954" s="91"/>
      <c r="Z7954" s="589"/>
    </row>
    <row r="7955" spans="1:27" s="376" customFormat="1" ht="24.75" customHeight="1" x14ac:dyDescent="0.15">
      <c r="A7955" s="85">
        <v>29</v>
      </c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28"/>
      <c r="U7955" s="91"/>
      <c r="Z7955" s="589"/>
    </row>
    <row r="7956" spans="1:27" s="376" customFormat="1" ht="24.75" customHeight="1" x14ac:dyDescent="0.15">
      <c r="A7956" s="85">
        <v>30</v>
      </c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28"/>
      <c r="U7956" s="91"/>
      <c r="Z7956" s="589"/>
    </row>
    <row r="7957" spans="1:27" s="376" customFormat="1" ht="24.75" customHeight="1" x14ac:dyDescent="0.15">
      <c r="A7957" s="85">
        <v>31</v>
      </c>
      <c r="B7957" s="93"/>
      <c r="C7957" s="93"/>
      <c r="D7957" s="93"/>
      <c r="E7957" s="93"/>
      <c r="F7957" s="93"/>
      <c r="G7957" s="93"/>
      <c r="H7957" s="93"/>
      <c r="I7957" s="93"/>
      <c r="J7957" s="93"/>
      <c r="K7957" s="93"/>
      <c r="L7957" s="93"/>
      <c r="M7957" s="93"/>
      <c r="N7957" s="93"/>
      <c r="O7957" s="93"/>
      <c r="P7957" s="93"/>
      <c r="Q7957" s="93"/>
      <c r="R7957" s="93"/>
      <c r="S7957" s="93"/>
      <c r="T7957" s="94"/>
      <c r="U7957" s="95"/>
      <c r="Z7957" s="589"/>
    </row>
    <row r="7958" spans="1:27" s="376" customFormat="1" ht="24.75" customHeight="1" x14ac:dyDescent="0.15">
      <c r="A7958" s="85">
        <v>32</v>
      </c>
      <c r="B7958" s="93"/>
      <c r="C7958" s="93"/>
      <c r="D7958" s="93"/>
      <c r="E7958" s="93"/>
      <c r="F7958" s="93"/>
      <c r="G7958" s="93"/>
      <c r="H7958" s="93"/>
      <c r="I7958" s="93"/>
      <c r="J7958" s="93"/>
      <c r="K7958" s="93"/>
      <c r="L7958" s="93"/>
      <c r="M7958" s="93"/>
      <c r="N7958" s="93"/>
      <c r="O7958" s="93"/>
      <c r="P7958" s="93"/>
      <c r="Q7958" s="93"/>
      <c r="R7958" s="93"/>
      <c r="S7958" s="93"/>
      <c r="T7958" s="94"/>
      <c r="U7958" s="95"/>
      <c r="Z7958" s="589"/>
    </row>
    <row r="7959" spans="1:27" s="376" customFormat="1" ht="24.75" customHeight="1" thickBot="1" x14ac:dyDescent="0.2">
      <c r="A7959" s="11">
        <v>33</v>
      </c>
      <c r="B7959" s="96"/>
      <c r="C7959" s="96"/>
      <c r="D7959" s="96"/>
      <c r="E7959" s="96"/>
      <c r="F7959" s="96"/>
      <c r="G7959" s="96"/>
      <c r="H7959" s="96"/>
      <c r="I7959" s="96"/>
      <c r="J7959" s="96"/>
      <c r="K7959" s="96"/>
      <c r="L7959" s="96"/>
      <c r="M7959" s="96"/>
      <c r="N7959" s="96"/>
      <c r="O7959" s="96"/>
      <c r="P7959" s="96"/>
      <c r="Q7959" s="96"/>
      <c r="R7959" s="96"/>
      <c r="S7959" s="96"/>
      <c r="T7959" s="97"/>
      <c r="U7959" s="98"/>
      <c r="Z7959" s="589"/>
    </row>
    <row r="7960" spans="1:27" s="376" customFormat="1" ht="24.95" customHeight="1" thickBot="1" x14ac:dyDescent="0.2">
      <c r="A7960" s="1625" t="s">
        <v>192</v>
      </c>
      <c r="B7960" s="1626"/>
      <c r="C7960" s="1623" t="s">
        <v>211</v>
      </c>
      <c r="D7960" s="1623"/>
      <c r="E7960" s="1623"/>
      <c r="F7960" s="1624"/>
      <c r="G7960" s="82"/>
      <c r="H7960" s="82"/>
      <c r="I7960" s="82"/>
      <c r="J7960" s="82"/>
      <c r="K7960" s="82"/>
      <c r="L7960" s="82"/>
      <c r="M7960" s="82"/>
      <c r="N7960" s="82"/>
      <c r="O7960" s="82"/>
      <c r="P7960" s="82"/>
      <c r="Q7960" s="82"/>
      <c r="R7960" s="82"/>
      <c r="S7960" s="82"/>
      <c r="T7960" s="99"/>
      <c r="U7960" s="99"/>
      <c r="Z7960" s="589"/>
    </row>
    <row r="7961" spans="1:27" s="376" customFormat="1" ht="32.25" customHeight="1" thickBot="1" x14ac:dyDescent="0.2">
      <c r="A7961" s="1609" t="s">
        <v>610</v>
      </c>
      <c r="B7961" s="1610"/>
      <c r="C7961" s="1610"/>
      <c r="D7961" s="1610"/>
      <c r="E7961" s="1611"/>
      <c r="F7961" s="79" t="s">
        <v>1767</v>
      </c>
      <c r="G7961" s="79"/>
      <c r="H7961" s="1621" t="s">
        <v>6</v>
      </c>
      <c r="I7961" s="1622"/>
      <c r="J7961" s="1622"/>
      <c r="K7961" s="80" t="s">
        <v>611</v>
      </c>
      <c r="L7961" s="1622" t="s">
        <v>612</v>
      </c>
      <c r="M7961" s="1622"/>
      <c r="N7961" s="1627"/>
      <c r="O7961" s="79"/>
      <c r="P7961" s="81"/>
      <c r="Q7961" s="81"/>
      <c r="R7961" s="81"/>
      <c r="S7961" s="79"/>
      <c r="T7961" s="1615" t="s">
        <v>613</v>
      </c>
      <c r="U7961" s="1616"/>
      <c r="V7961" s="34">
        <f>V7963/V7968</f>
        <v>5.1282051282051287E-2</v>
      </c>
      <c r="W7961" s="34">
        <f>W7963/W7968</f>
        <v>5.0213675213675209E-2</v>
      </c>
      <c r="X7961" s="678">
        <f>AVERAGE(V7961,W7961)</f>
        <v>5.0747863247863248E-2</v>
      </c>
      <c r="Y7961" s="380" t="s">
        <v>184</v>
      </c>
      <c r="Z7961" s="381">
        <f>ROUND(X7961*1440,0)/1440</f>
        <v>5.0694444444444445E-2</v>
      </c>
    </row>
    <row r="7962" spans="1:27" s="376" customFormat="1" ht="12" customHeight="1" thickBot="1" x14ac:dyDescent="0.2">
      <c r="A7962" s="79"/>
      <c r="B7962" s="79"/>
      <c r="C7962" s="79"/>
      <c r="D7962" s="79"/>
      <c r="E7962" s="79"/>
      <c r="F7962" s="79"/>
      <c r="G7962" s="79"/>
      <c r="H7962" s="79"/>
      <c r="I7962" s="79"/>
      <c r="J7962" s="79"/>
      <c r="K7962" s="79"/>
      <c r="L7962" s="79"/>
      <c r="M7962" s="79"/>
      <c r="N7962" s="79"/>
      <c r="O7962" s="79"/>
      <c r="P7962" s="79"/>
      <c r="Q7962" s="79"/>
      <c r="R7962" s="79"/>
      <c r="S7962" s="79"/>
      <c r="T7962" s="83"/>
      <c r="U7962" s="83"/>
      <c r="V7962" s="34">
        <v>0.25694444444444448</v>
      </c>
      <c r="W7962" s="34">
        <v>0.2638888888888889</v>
      </c>
      <c r="Z7962" s="589"/>
    </row>
    <row r="7963" spans="1:27" s="376" customFormat="1" ht="24.95" customHeight="1" thickBot="1" x14ac:dyDescent="0.2">
      <c r="A7963" s="1607" t="s">
        <v>614</v>
      </c>
      <c r="B7963" s="1608"/>
      <c r="C7963" s="1608" t="s">
        <v>615</v>
      </c>
      <c r="D7963" s="1608"/>
      <c r="E7963" s="1612"/>
      <c r="F7963" s="79"/>
      <c r="G7963" s="79"/>
      <c r="H7963" s="79"/>
      <c r="I7963" s="79"/>
      <c r="J7963" s="79"/>
      <c r="K7963" s="79"/>
      <c r="L7963" s="79"/>
      <c r="M7963" s="79"/>
      <c r="N7963" s="1463" t="s">
        <v>616</v>
      </c>
      <c r="O7963" s="1464"/>
      <c r="P7963" s="1617">
        <v>73</v>
      </c>
      <c r="Q7963" s="1618"/>
      <c r="R7963" s="79"/>
      <c r="S7963" s="84" t="s">
        <v>617</v>
      </c>
      <c r="T7963" s="1594">
        <v>4.1666666666666664E-2</v>
      </c>
      <c r="U7963" s="1595"/>
      <c r="V7963" s="34">
        <f>V7964-V7962</f>
        <v>0.66666666666666674</v>
      </c>
      <c r="W7963" s="34">
        <f>W7964-W7962</f>
        <v>0.65277777777777768</v>
      </c>
      <c r="Z7963" s="589"/>
    </row>
    <row r="7964" spans="1:27" s="376" customFormat="1" ht="12" customHeight="1" thickBot="1" x14ac:dyDescent="0.2">
      <c r="A7964" s="79"/>
      <c r="B7964" s="79"/>
      <c r="C7964" s="79"/>
      <c r="D7964" s="79"/>
      <c r="E7964" s="79"/>
      <c r="F7964" s="79"/>
      <c r="G7964" s="79"/>
      <c r="H7964" s="79"/>
      <c r="I7964" s="79"/>
      <c r="J7964" s="79"/>
      <c r="K7964" s="79"/>
      <c r="L7964" s="79"/>
      <c r="M7964" s="79"/>
      <c r="N7964" s="79"/>
      <c r="O7964" s="79"/>
      <c r="P7964" s="79"/>
      <c r="Q7964" s="79"/>
      <c r="R7964" s="79"/>
      <c r="S7964" s="79"/>
      <c r="T7964" s="83"/>
      <c r="U7964" s="83"/>
      <c r="V7964" s="34">
        <v>0.92361111111111116</v>
      </c>
      <c r="W7964" s="34">
        <v>0.91666666666666663</v>
      </c>
      <c r="Z7964" s="589"/>
    </row>
    <row r="7965" spans="1:27" s="376" customFormat="1" ht="24.95" customHeight="1" x14ac:dyDescent="0.15">
      <c r="A7965" s="1619" t="s">
        <v>618</v>
      </c>
      <c r="B7965" s="1591">
        <v>1</v>
      </c>
      <c r="C7965" s="1591"/>
      <c r="D7965" s="1591">
        <v>2</v>
      </c>
      <c r="E7965" s="1591"/>
      <c r="F7965" s="1591">
        <v>3</v>
      </c>
      <c r="G7965" s="1591"/>
      <c r="H7965" s="1591">
        <v>4</v>
      </c>
      <c r="I7965" s="1591"/>
      <c r="J7965" s="1591">
        <v>5</v>
      </c>
      <c r="K7965" s="1591"/>
      <c r="L7965" s="1591">
        <v>6</v>
      </c>
      <c r="M7965" s="1591"/>
      <c r="N7965" s="1591">
        <v>7</v>
      </c>
      <c r="O7965" s="1591"/>
      <c r="P7965" s="1591">
        <v>8</v>
      </c>
      <c r="Q7965" s="1591"/>
      <c r="R7965" s="1591">
        <v>9</v>
      </c>
      <c r="S7965" s="1591"/>
      <c r="T7965" s="1592">
        <v>10</v>
      </c>
      <c r="U7965" s="1593"/>
      <c r="V7965" s="34"/>
      <c r="W7965" s="34"/>
      <c r="Z7965" s="589"/>
    </row>
    <row r="7966" spans="1:27" s="376" customFormat="1" ht="24.95" customHeight="1" x14ac:dyDescent="0.15">
      <c r="A7966" s="1620"/>
      <c r="B7966" s="100" t="s">
        <v>7</v>
      </c>
      <c r="C7966" s="39" t="s">
        <v>612</v>
      </c>
      <c r="D7966" s="100" t="s">
        <v>7</v>
      </c>
      <c r="E7966" s="39" t="s">
        <v>612</v>
      </c>
      <c r="F7966" s="100" t="s">
        <v>7</v>
      </c>
      <c r="G7966" s="39" t="s">
        <v>612</v>
      </c>
      <c r="H7966" s="100" t="s">
        <v>7</v>
      </c>
      <c r="I7966" s="39" t="s">
        <v>612</v>
      </c>
      <c r="J7966" s="100" t="s">
        <v>7</v>
      </c>
      <c r="K7966" s="39" t="s">
        <v>612</v>
      </c>
      <c r="L7966" s="100" t="s">
        <v>7</v>
      </c>
      <c r="M7966" s="39" t="s">
        <v>612</v>
      </c>
      <c r="N7966" s="100" t="s">
        <v>7</v>
      </c>
      <c r="O7966" s="39" t="s">
        <v>612</v>
      </c>
      <c r="P7966" s="100" t="s">
        <v>7</v>
      </c>
      <c r="Q7966" s="39"/>
      <c r="R7966" s="87"/>
      <c r="S7966" s="87"/>
      <c r="T7966" s="88"/>
      <c r="U7966" s="89"/>
      <c r="V7966" s="79"/>
      <c r="W7966" s="79"/>
      <c r="Z7966" s="589"/>
    </row>
    <row r="7967" spans="1:27" s="376" customFormat="1" ht="24.95" customHeight="1" x14ac:dyDescent="0.15">
      <c r="A7967" s="85">
        <v>1</v>
      </c>
      <c r="B7967" s="632"/>
      <c r="C7967" s="825">
        <v>0.2638888888888889</v>
      </c>
      <c r="D7967" s="825">
        <v>0.3263888888888889</v>
      </c>
      <c r="E7967" s="825">
        <v>0.36805555555555558</v>
      </c>
      <c r="F7967" s="825">
        <v>0.46527777777777773</v>
      </c>
      <c r="G7967" s="825">
        <v>0.5</v>
      </c>
      <c r="H7967" s="825">
        <v>0.55555555555555558</v>
      </c>
      <c r="I7967" s="825">
        <v>0.59027777777777779</v>
      </c>
      <c r="J7967" s="825">
        <v>0.64583333333333337</v>
      </c>
      <c r="K7967" s="825">
        <v>0.68055555555555547</v>
      </c>
      <c r="L7967" s="825">
        <v>0.77777777777777779</v>
      </c>
      <c r="M7967" s="825">
        <v>0.81944444444444453</v>
      </c>
      <c r="N7967" s="825">
        <v>0.88194444444444453</v>
      </c>
      <c r="O7967" s="825">
        <v>0.91666666666666663</v>
      </c>
      <c r="P7967" s="3"/>
      <c r="Q7967" s="3"/>
      <c r="R7967" s="3"/>
      <c r="S7967" s="3"/>
      <c r="T7967" s="28"/>
      <c r="U7967" s="29"/>
      <c r="V7967" s="21">
        <f>COUNTA(B7967:U7999)</f>
        <v>26</v>
      </c>
      <c r="W7967" s="22">
        <f>V7967/2/2</f>
        <v>6.5</v>
      </c>
      <c r="Z7967" s="660"/>
      <c r="AA7967" s="82" t="s">
        <v>673</v>
      </c>
    </row>
    <row r="7968" spans="1:27" s="376" customFormat="1" ht="24.95" customHeight="1" x14ac:dyDescent="0.15">
      <c r="A7968" s="85">
        <v>2</v>
      </c>
      <c r="B7968" s="825">
        <v>0.25694444444444448</v>
      </c>
      <c r="C7968" s="825">
        <v>0.30555555555555552</v>
      </c>
      <c r="D7968" s="825">
        <v>0.375</v>
      </c>
      <c r="E7968" s="825">
        <v>0.41666666666666669</v>
      </c>
      <c r="F7968" s="825">
        <v>0.51388888888888895</v>
      </c>
      <c r="G7968" s="825">
        <v>0.54861111111111105</v>
      </c>
      <c r="H7968" s="825">
        <v>0.61111111111111105</v>
      </c>
      <c r="I7968" s="825">
        <v>0.64583333333333337</v>
      </c>
      <c r="J7968" s="825">
        <v>0.74305555555555547</v>
      </c>
      <c r="K7968" s="825">
        <v>0.78472222222222221</v>
      </c>
      <c r="L7968" s="825">
        <v>0.84027777777777779</v>
      </c>
      <c r="M7968" s="825">
        <v>0.875</v>
      </c>
      <c r="N7968" s="825">
        <v>0.92361111111111116</v>
      </c>
      <c r="O7968" s="825"/>
      <c r="P7968" s="3"/>
      <c r="Q7968" s="3"/>
      <c r="R7968" s="3"/>
      <c r="S7968" s="3"/>
      <c r="T7968" s="28"/>
      <c r="U7968" s="29"/>
      <c r="V7968" s="23">
        <f>COUNTA(B7967:B7992,D7967:D7992,F7967:F7992,H7967:H7992,J7967:J7992,L7967:L7992,N7967:N7992,P7967:P7992,R7967:R7992,T7967:T7992)</f>
        <v>13</v>
      </c>
      <c r="W7968" s="23">
        <f>COUNTA(C7967:C7992,E7967:E7992,G7967:G7992,I7967:I7992,K7967:K7992,M7967:M7992,O7967:O7992,Q7967:Q7992,S7967:S7992,U7967:U7992)</f>
        <v>13</v>
      </c>
      <c r="Y7968" s="1">
        <f>(V7968+W7968)/2</f>
        <v>13</v>
      </c>
      <c r="Z7968" s="589"/>
    </row>
    <row r="7969" spans="1:26" s="376" customFormat="1" ht="24.95" customHeight="1" x14ac:dyDescent="0.15">
      <c r="A7969" s="85">
        <v>3</v>
      </c>
      <c r="B7969" s="90"/>
      <c r="C7969" s="90"/>
      <c r="D7969" s="90"/>
      <c r="E7969" s="255"/>
      <c r="F7969" s="255"/>
      <c r="G7969" s="255"/>
      <c r="H7969" s="255"/>
      <c r="I7969" s="255"/>
      <c r="J7969" s="255"/>
      <c r="K7969" s="255"/>
      <c r="L7969" s="90"/>
      <c r="M7969" s="90"/>
      <c r="N7969" s="90"/>
      <c r="O7969" s="90"/>
      <c r="P7969" s="90"/>
      <c r="Q7969" s="3"/>
      <c r="R7969" s="3"/>
      <c r="S7969" s="3"/>
      <c r="T7969" s="28"/>
      <c r="U7969" s="91"/>
      <c r="Y7969" s="1" t="s">
        <v>394</v>
      </c>
      <c r="Z7969" s="2"/>
    </row>
    <row r="7970" spans="1:26" s="376" customFormat="1" ht="24.95" customHeight="1" x14ac:dyDescent="0.15">
      <c r="A7970" s="85">
        <v>4</v>
      </c>
      <c r="B7970" s="90"/>
      <c r="C7970" s="90"/>
      <c r="D7970" s="90"/>
      <c r="E7970" s="255"/>
      <c r="F7970" s="255"/>
      <c r="G7970" s="255"/>
      <c r="H7970" s="255"/>
      <c r="I7970" s="255"/>
      <c r="J7970" s="255"/>
      <c r="K7970" s="255"/>
      <c r="L7970" s="90"/>
      <c r="M7970" s="90"/>
      <c r="N7970" s="90"/>
      <c r="O7970" s="90"/>
      <c r="P7970" s="90"/>
      <c r="Q7970" s="3"/>
      <c r="R7970" s="3"/>
      <c r="S7970" s="3"/>
      <c r="T7970" s="28"/>
      <c r="U7970" s="91"/>
      <c r="V7970" s="1861" t="s">
        <v>619</v>
      </c>
      <c r="W7970" s="1872"/>
      <c r="X7970" s="1872"/>
      <c r="Y7970" s="1872"/>
      <c r="Z7970" s="1872"/>
    </row>
    <row r="7971" spans="1:26" s="376" customFormat="1" ht="24.95" customHeight="1" x14ac:dyDescent="0.15">
      <c r="A7971" s="85">
        <v>5</v>
      </c>
      <c r="B7971" s="3"/>
      <c r="C7971" s="3"/>
      <c r="D7971" s="3"/>
      <c r="E7971" s="28"/>
      <c r="F7971" s="28"/>
      <c r="G7971" s="28"/>
      <c r="H7971" s="28"/>
      <c r="I7971" s="28"/>
      <c r="J7971" s="28"/>
      <c r="K7971" s="28"/>
      <c r="L7971" s="3"/>
      <c r="M7971" s="3"/>
      <c r="N7971" s="3"/>
      <c r="O7971" s="3"/>
      <c r="P7971" s="3"/>
      <c r="Q7971" s="3"/>
      <c r="R7971" s="3"/>
      <c r="S7971" s="3"/>
      <c r="T7971" s="28"/>
      <c r="U7971" s="91"/>
      <c r="V7971" s="1873"/>
      <c r="W7971" s="1872"/>
      <c r="X7971" s="1872"/>
      <c r="Y7971" s="1872"/>
      <c r="Z7971" s="1872"/>
    </row>
    <row r="7972" spans="1:26" s="376" customFormat="1" ht="24.95" customHeight="1" x14ac:dyDescent="0.15">
      <c r="A7972" s="85">
        <v>6</v>
      </c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28"/>
      <c r="U7972" s="91"/>
      <c r="Z7972" s="589"/>
    </row>
    <row r="7973" spans="1:26" s="376" customFormat="1" ht="24.95" customHeight="1" x14ac:dyDescent="0.15">
      <c r="A7973" s="85">
        <v>7</v>
      </c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28"/>
      <c r="U7973" s="91"/>
      <c r="Z7973" s="589"/>
    </row>
    <row r="7974" spans="1:26" s="376" customFormat="1" ht="24.95" customHeight="1" x14ac:dyDescent="0.15">
      <c r="A7974" s="85">
        <v>8</v>
      </c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28"/>
      <c r="U7974" s="91"/>
      <c r="Z7974" s="589"/>
    </row>
    <row r="7975" spans="1:26" s="376" customFormat="1" ht="24.95" customHeight="1" x14ac:dyDescent="0.15">
      <c r="A7975" s="85">
        <v>9</v>
      </c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28"/>
      <c r="U7975" s="91"/>
      <c r="Z7975" s="589"/>
    </row>
    <row r="7976" spans="1:26" s="376" customFormat="1" ht="24.95" customHeight="1" x14ac:dyDescent="0.15">
      <c r="A7976" s="85">
        <v>10</v>
      </c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28"/>
      <c r="U7976" s="91"/>
      <c r="Z7976" s="589"/>
    </row>
    <row r="7977" spans="1:26" s="376" customFormat="1" ht="24.95" customHeight="1" x14ac:dyDescent="0.15">
      <c r="A7977" s="85">
        <v>11</v>
      </c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28"/>
      <c r="U7977" s="91"/>
      <c r="Z7977" s="589"/>
    </row>
    <row r="7978" spans="1:26" s="376" customFormat="1" ht="24.95" customHeight="1" x14ac:dyDescent="0.15">
      <c r="A7978" s="85">
        <v>12</v>
      </c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28"/>
      <c r="U7978" s="91"/>
      <c r="Z7978" s="589"/>
    </row>
    <row r="7979" spans="1:26" s="376" customFormat="1" ht="24.95" customHeight="1" x14ac:dyDescent="0.15">
      <c r="A7979" s="85">
        <v>13</v>
      </c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28"/>
      <c r="U7979" s="91"/>
      <c r="Z7979" s="589"/>
    </row>
    <row r="7980" spans="1:26" s="376" customFormat="1" ht="24.95" customHeight="1" x14ac:dyDescent="0.15">
      <c r="A7980" s="85">
        <v>14</v>
      </c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28"/>
      <c r="U7980" s="91"/>
      <c r="Z7980" s="589"/>
    </row>
    <row r="7981" spans="1:26" s="376" customFormat="1" ht="24.95" customHeight="1" x14ac:dyDescent="0.15">
      <c r="A7981" s="85">
        <v>15</v>
      </c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28"/>
      <c r="U7981" s="91"/>
      <c r="Z7981" s="589"/>
    </row>
    <row r="7982" spans="1:26" s="376" customFormat="1" ht="24.95" customHeight="1" x14ac:dyDescent="0.15">
      <c r="A7982" s="85">
        <v>16</v>
      </c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28"/>
      <c r="U7982" s="91"/>
      <c r="Z7982" s="589"/>
    </row>
    <row r="7983" spans="1:26" s="376" customFormat="1" ht="24.95" customHeight="1" x14ac:dyDescent="0.15">
      <c r="A7983" s="85">
        <v>17</v>
      </c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28"/>
      <c r="U7983" s="91"/>
      <c r="Z7983" s="589"/>
    </row>
    <row r="7984" spans="1:26" s="376" customFormat="1" ht="24.95" customHeight="1" x14ac:dyDescent="0.15">
      <c r="A7984" s="85">
        <v>18</v>
      </c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28"/>
      <c r="U7984" s="91"/>
      <c r="Z7984" s="589"/>
    </row>
    <row r="7985" spans="1:26" s="376" customFormat="1" ht="24.95" customHeight="1" x14ac:dyDescent="0.15">
      <c r="A7985" s="85">
        <v>19</v>
      </c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28"/>
      <c r="U7985" s="91"/>
      <c r="Y7985" s="260"/>
      <c r="Z7985" s="661"/>
    </row>
    <row r="7986" spans="1:26" s="376" customFormat="1" ht="24.95" customHeight="1" x14ac:dyDescent="0.15">
      <c r="A7986" s="85">
        <v>20</v>
      </c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28"/>
      <c r="U7986" s="91"/>
      <c r="Y7986" s="260"/>
      <c r="Z7986" s="661"/>
    </row>
    <row r="7987" spans="1:26" s="376" customFormat="1" ht="24.95" customHeight="1" x14ac:dyDescent="0.15">
      <c r="A7987" s="85">
        <v>21</v>
      </c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28"/>
      <c r="U7987" s="91"/>
      <c r="Y7987" s="260"/>
      <c r="Z7987" s="661"/>
    </row>
    <row r="7988" spans="1:26" s="376" customFormat="1" ht="24.95" customHeight="1" x14ac:dyDescent="0.15">
      <c r="A7988" s="85">
        <v>22</v>
      </c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28"/>
      <c r="U7988" s="91"/>
      <c r="Y7988" s="260"/>
      <c r="Z7988" s="661"/>
    </row>
    <row r="7989" spans="1:26" s="376" customFormat="1" ht="24.95" customHeight="1" x14ac:dyDescent="0.15">
      <c r="A7989" s="85">
        <v>23</v>
      </c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28"/>
      <c r="U7989" s="91"/>
      <c r="Y7989" s="260"/>
      <c r="Z7989" s="661"/>
    </row>
    <row r="7990" spans="1:26" s="376" customFormat="1" ht="24.95" customHeight="1" x14ac:dyDescent="0.15">
      <c r="A7990" s="85">
        <v>24</v>
      </c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28"/>
      <c r="U7990" s="91"/>
      <c r="Y7990" s="260"/>
      <c r="Z7990" s="661"/>
    </row>
    <row r="7991" spans="1:26" s="376" customFormat="1" ht="24.95" customHeight="1" x14ac:dyDescent="0.15">
      <c r="A7991" s="85">
        <v>25</v>
      </c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28"/>
      <c r="U7991" s="91"/>
      <c r="Y7991" s="79"/>
      <c r="Z7991" s="82"/>
    </row>
    <row r="7992" spans="1:26" s="376" customFormat="1" ht="24.95" customHeight="1" x14ac:dyDescent="0.15">
      <c r="A7992" s="85">
        <v>26</v>
      </c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28"/>
      <c r="U7992" s="91"/>
      <c r="Y7992" s="79"/>
      <c r="Z7992" s="82"/>
    </row>
    <row r="7993" spans="1:26" s="376" customFormat="1" ht="24.95" customHeight="1" x14ac:dyDescent="0.15">
      <c r="A7993" s="85">
        <v>27</v>
      </c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28"/>
      <c r="U7993" s="91"/>
      <c r="Y7993" s="79"/>
      <c r="Z7993" s="82"/>
    </row>
    <row r="7994" spans="1:26" s="376" customFormat="1" ht="24.95" customHeight="1" x14ac:dyDescent="0.15">
      <c r="A7994" s="85">
        <v>28</v>
      </c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28"/>
      <c r="U7994" s="91"/>
      <c r="Y7994" s="79"/>
      <c r="Z7994" s="82"/>
    </row>
    <row r="7995" spans="1:26" s="376" customFormat="1" ht="24.95" customHeight="1" x14ac:dyDescent="0.15">
      <c r="A7995" s="85">
        <v>29</v>
      </c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28"/>
      <c r="U7995" s="91"/>
      <c r="Y7995" s="79"/>
      <c r="Z7995" s="82"/>
    </row>
    <row r="7996" spans="1:26" s="376" customFormat="1" ht="24.95" customHeight="1" x14ac:dyDescent="0.15">
      <c r="A7996" s="85">
        <v>30</v>
      </c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28"/>
      <c r="U7996" s="91"/>
      <c r="Y7996" s="79"/>
      <c r="Z7996" s="82"/>
    </row>
    <row r="7997" spans="1:26" s="376" customFormat="1" ht="24.95" customHeight="1" x14ac:dyDescent="0.15">
      <c r="A7997" s="85">
        <v>31</v>
      </c>
      <c r="B7997" s="93"/>
      <c r="C7997" s="93"/>
      <c r="D7997" s="93"/>
      <c r="E7997" s="93"/>
      <c r="F7997" s="93"/>
      <c r="G7997" s="93"/>
      <c r="H7997" s="93"/>
      <c r="I7997" s="93"/>
      <c r="J7997" s="93"/>
      <c r="K7997" s="93"/>
      <c r="L7997" s="93"/>
      <c r="M7997" s="93"/>
      <c r="N7997" s="93"/>
      <c r="O7997" s="93"/>
      <c r="P7997" s="93"/>
      <c r="Q7997" s="93"/>
      <c r="R7997" s="93"/>
      <c r="S7997" s="93"/>
      <c r="T7997" s="94"/>
      <c r="U7997" s="95"/>
      <c r="Y7997" s="79"/>
      <c r="Z7997" s="82"/>
    </row>
    <row r="7998" spans="1:26" s="376" customFormat="1" ht="24.95" customHeight="1" x14ac:dyDescent="0.15">
      <c r="A7998" s="85">
        <v>32</v>
      </c>
      <c r="B7998" s="93"/>
      <c r="C7998" s="93"/>
      <c r="D7998" s="93"/>
      <c r="E7998" s="93"/>
      <c r="F7998" s="93"/>
      <c r="G7998" s="93"/>
      <c r="H7998" s="93"/>
      <c r="I7998" s="93"/>
      <c r="J7998" s="93"/>
      <c r="K7998" s="93"/>
      <c r="L7998" s="93"/>
      <c r="M7998" s="93"/>
      <c r="N7998" s="93"/>
      <c r="O7998" s="93"/>
      <c r="P7998" s="93"/>
      <c r="Q7998" s="93"/>
      <c r="R7998" s="93"/>
      <c r="S7998" s="93"/>
      <c r="T7998" s="94"/>
      <c r="U7998" s="95"/>
      <c r="Y7998" s="79"/>
      <c r="Z7998" s="82"/>
    </row>
    <row r="7999" spans="1:26" s="376" customFormat="1" ht="24.95" customHeight="1" thickBot="1" x14ac:dyDescent="0.2">
      <c r="A7999" s="85">
        <v>33</v>
      </c>
      <c r="B7999" s="96"/>
      <c r="C7999" s="96"/>
      <c r="D7999" s="96"/>
      <c r="E7999" s="96"/>
      <c r="F7999" s="96"/>
      <c r="G7999" s="96"/>
      <c r="H7999" s="96"/>
      <c r="I7999" s="96"/>
      <c r="J7999" s="96"/>
      <c r="K7999" s="96"/>
      <c r="L7999" s="96"/>
      <c r="M7999" s="96"/>
      <c r="N7999" s="96"/>
      <c r="O7999" s="96"/>
      <c r="P7999" s="96"/>
      <c r="Q7999" s="96"/>
      <c r="R7999" s="96"/>
      <c r="S7999" s="96"/>
      <c r="T7999" s="97"/>
      <c r="U7999" s="98"/>
      <c r="Y7999" s="79"/>
      <c r="Z7999" s="82"/>
    </row>
    <row r="8000" spans="1:26" s="376" customFormat="1" ht="24.95" customHeight="1" thickBot="1" x14ac:dyDescent="0.2">
      <c r="A8000" s="1625" t="s">
        <v>620</v>
      </c>
      <c r="B8000" s="1626"/>
      <c r="C8000" s="1564" t="s">
        <v>2265</v>
      </c>
      <c r="D8000" s="1564"/>
      <c r="E8000" s="1564"/>
      <c r="F8000" s="1565"/>
      <c r="G8000" s="82"/>
      <c r="H8000" s="82"/>
      <c r="I8000" s="82"/>
      <c r="J8000" s="82"/>
      <c r="K8000" s="82"/>
      <c r="L8000" s="82"/>
      <c r="M8000" s="82"/>
      <c r="N8000" s="82"/>
      <c r="O8000" s="82"/>
      <c r="P8000" s="82"/>
      <c r="Q8000" s="82"/>
      <c r="R8000" s="82"/>
      <c r="S8000" s="82"/>
      <c r="T8000" s="99"/>
      <c r="U8000" s="99"/>
      <c r="Y8000" s="79"/>
      <c r="Z8000" s="82"/>
    </row>
    <row r="8001" spans="1:27" s="260" customFormat="1" ht="33" customHeight="1" thickBot="1" x14ac:dyDescent="0.2">
      <c r="A8001" s="1602" t="s">
        <v>1571</v>
      </c>
      <c r="B8001" s="1603"/>
      <c r="C8001" s="1603"/>
      <c r="D8001" s="1603"/>
      <c r="E8001" s="1604"/>
      <c r="F8001" s="79" t="s">
        <v>1767</v>
      </c>
      <c r="G8001" s="79"/>
      <c r="H8001" s="1605" t="s">
        <v>6</v>
      </c>
      <c r="I8001" s="1606"/>
      <c r="J8001" s="1606"/>
      <c r="K8001" s="80" t="s">
        <v>1572</v>
      </c>
      <c r="L8001" s="1596" t="s">
        <v>1573</v>
      </c>
      <c r="M8001" s="1596"/>
      <c r="N8001" s="1597"/>
      <c r="O8001" s="79"/>
      <c r="P8001" s="81"/>
      <c r="Q8001" s="81"/>
      <c r="R8001" s="81"/>
      <c r="S8001" s="79"/>
      <c r="T8001" s="1615" t="s">
        <v>1574</v>
      </c>
      <c r="U8001" s="1616"/>
      <c r="V8001" s="379">
        <f>V8003/V8008</f>
        <v>3.7808641975308643E-2</v>
      </c>
      <c r="W8001" s="379">
        <f>W8003/W8008</f>
        <v>3.8807189542483668E-2</v>
      </c>
      <c r="X8001" s="379">
        <f>AVERAGE(V8001,W8001)</f>
        <v>3.8307915758896152E-2</v>
      </c>
      <c r="Y8001" s="380" t="s">
        <v>136</v>
      </c>
      <c r="Z8001" s="381">
        <f>ROUND(X8001*1440,0)/1440</f>
        <v>3.8194444444444448E-2</v>
      </c>
    </row>
    <row r="8002" spans="1:27" s="260" customFormat="1" ht="9.75" customHeight="1" thickBot="1" x14ac:dyDescent="0.2">
      <c r="A8002" s="79"/>
      <c r="B8002" s="79"/>
      <c r="C8002" s="79"/>
      <c r="D8002" s="79"/>
      <c r="E8002" s="79"/>
      <c r="F8002" s="79"/>
      <c r="G8002" s="79"/>
      <c r="H8002" s="79"/>
      <c r="I8002" s="79"/>
      <c r="J8002" s="79"/>
      <c r="K8002" s="79"/>
      <c r="L8002" s="79"/>
      <c r="M8002" s="79"/>
      <c r="N8002" s="79"/>
      <c r="O8002" s="79"/>
      <c r="P8002" s="79"/>
      <c r="Q8002" s="79"/>
      <c r="R8002" s="79"/>
      <c r="S8002" s="79"/>
      <c r="T8002" s="83"/>
      <c r="U8002" s="83"/>
      <c r="V8002" s="379">
        <f>B8008</f>
        <v>0.25</v>
      </c>
      <c r="W8002" s="379">
        <f>C8007</f>
        <v>0.2638888888888889</v>
      </c>
      <c r="Y8002" s="79"/>
      <c r="Z8002" s="82"/>
    </row>
    <row r="8003" spans="1:27" s="260" customFormat="1" ht="20.25" customHeight="1" thickBot="1" x14ac:dyDescent="0.2">
      <c r="A8003" s="1607" t="s">
        <v>1546</v>
      </c>
      <c r="B8003" s="1608"/>
      <c r="C8003" s="1483" t="s">
        <v>1575</v>
      </c>
      <c r="D8003" s="1483"/>
      <c r="E8003" s="1484"/>
      <c r="F8003" s="79"/>
      <c r="G8003" s="79"/>
      <c r="H8003" s="79"/>
      <c r="I8003" s="79"/>
      <c r="J8003" s="79"/>
      <c r="K8003" s="79"/>
      <c r="L8003" s="79"/>
      <c r="M8003" s="79"/>
      <c r="N8003" s="1463" t="s">
        <v>1548</v>
      </c>
      <c r="O8003" s="1464"/>
      <c r="P8003" s="1503">
        <f>Z8001</f>
        <v>3.8194444444444448E-2</v>
      </c>
      <c r="Q8003" s="1504"/>
      <c r="R8003" s="79"/>
      <c r="S8003" s="84" t="s">
        <v>1576</v>
      </c>
      <c r="T8003" s="1594">
        <v>4.1666666666666664E-2</v>
      </c>
      <c r="U8003" s="1595"/>
      <c r="V8003" s="379">
        <f>V8004-V8002</f>
        <v>0.68055555555555558</v>
      </c>
      <c r="W8003" s="379">
        <f>W8004-W8002</f>
        <v>0.65972222222222232</v>
      </c>
      <c r="Y8003" s="79"/>
      <c r="Z8003" s="82"/>
    </row>
    <row r="8004" spans="1:27" s="260" customFormat="1" ht="13.5" customHeight="1" thickBot="1" x14ac:dyDescent="0.2">
      <c r="A8004" s="79"/>
      <c r="B8004" s="79"/>
      <c r="C8004" s="79"/>
      <c r="D8004" s="79"/>
      <c r="E8004" s="79"/>
      <c r="F8004" s="79"/>
      <c r="G8004" s="79"/>
      <c r="H8004" s="79"/>
      <c r="I8004" s="79"/>
      <c r="J8004" s="79"/>
      <c r="K8004" s="79"/>
      <c r="L8004" s="79"/>
      <c r="M8004" s="79"/>
      <c r="N8004" s="79"/>
      <c r="O8004" s="79"/>
      <c r="P8004" s="79"/>
      <c r="Q8004" s="79"/>
      <c r="R8004" s="79"/>
      <c r="S8004" s="79"/>
      <c r="T8004" s="83"/>
      <c r="U8004" s="83"/>
      <c r="V8004" s="379">
        <f>N8007</f>
        <v>0.93055555555555558</v>
      </c>
      <c r="W8004" s="379">
        <f>M8008</f>
        <v>0.92361111111111116</v>
      </c>
      <c r="Y8004" s="79"/>
      <c r="Z8004" s="82"/>
    </row>
    <row r="8005" spans="1:27" s="260" customFormat="1" ht="24.95" customHeight="1" x14ac:dyDescent="0.15">
      <c r="A8005" s="1619" t="s">
        <v>1566</v>
      </c>
      <c r="B8005" s="1591">
        <v>1</v>
      </c>
      <c r="C8005" s="1591"/>
      <c r="D8005" s="1591">
        <v>2</v>
      </c>
      <c r="E8005" s="1591"/>
      <c r="F8005" s="1591">
        <v>3</v>
      </c>
      <c r="G8005" s="1591"/>
      <c r="H8005" s="1591">
        <v>4</v>
      </c>
      <c r="I8005" s="1591"/>
      <c r="J8005" s="1591">
        <v>5</v>
      </c>
      <c r="K8005" s="1591"/>
      <c r="L8005" s="1591">
        <v>6</v>
      </c>
      <c r="M8005" s="1591"/>
      <c r="N8005" s="1591">
        <v>7</v>
      </c>
      <c r="O8005" s="1591"/>
      <c r="P8005" s="1591">
        <v>8</v>
      </c>
      <c r="Q8005" s="1591"/>
      <c r="R8005" s="1591">
        <v>9</v>
      </c>
      <c r="S8005" s="1591"/>
      <c r="T8005" s="1592">
        <v>10</v>
      </c>
      <c r="U8005" s="1593"/>
      <c r="V8005" s="379"/>
      <c r="W8005" s="379"/>
      <c r="Y8005" s="79"/>
      <c r="Z8005" s="82"/>
    </row>
    <row r="8006" spans="1:27" s="260" customFormat="1" ht="24.95" customHeight="1" x14ac:dyDescent="0.15">
      <c r="A8006" s="1620"/>
      <c r="B8006" s="87" t="s">
        <v>40</v>
      </c>
      <c r="C8006" s="87" t="s">
        <v>1577</v>
      </c>
      <c r="D8006" s="87" t="s">
        <v>40</v>
      </c>
      <c r="E8006" s="87" t="s">
        <v>1577</v>
      </c>
      <c r="F8006" s="87" t="s">
        <v>40</v>
      </c>
      <c r="G8006" s="87" t="s">
        <v>1577</v>
      </c>
      <c r="H8006" s="87" t="s">
        <v>40</v>
      </c>
      <c r="I8006" s="87" t="s">
        <v>1577</v>
      </c>
      <c r="J8006" s="87" t="s">
        <v>40</v>
      </c>
      <c r="K8006" s="87" t="s">
        <v>1577</v>
      </c>
      <c r="L8006" s="87" t="s">
        <v>40</v>
      </c>
      <c r="M8006" s="87" t="s">
        <v>1577</v>
      </c>
      <c r="N8006" s="87" t="s">
        <v>40</v>
      </c>
      <c r="O8006" s="87" t="s">
        <v>1577</v>
      </c>
      <c r="P8006" s="87"/>
      <c r="Q8006" s="87"/>
      <c r="R8006" s="87"/>
      <c r="S8006" s="87"/>
      <c r="T8006" s="88"/>
      <c r="U8006" s="89"/>
      <c r="V8006" s="79"/>
      <c r="W8006" s="79"/>
      <c r="Y8006" s="79"/>
      <c r="Z8006" s="82"/>
    </row>
    <row r="8007" spans="1:27" s="79" customFormat="1" ht="24.95" customHeight="1" x14ac:dyDescent="0.15">
      <c r="A8007" s="85">
        <v>1</v>
      </c>
      <c r="B8007" s="850"/>
      <c r="C8007" s="850">
        <v>0.2638888888888889</v>
      </c>
      <c r="D8007" s="850">
        <v>0.32291666666666669</v>
      </c>
      <c r="E8007" s="254">
        <v>0.36805555555555558</v>
      </c>
      <c r="F8007" s="940">
        <v>0.47222222222222221</v>
      </c>
      <c r="G8007" s="254">
        <v>0.51597222222222228</v>
      </c>
      <c r="H8007" s="254">
        <v>0.57847222222222228</v>
      </c>
      <c r="I8007" s="254">
        <v>0.62361111111111112</v>
      </c>
      <c r="J8007" s="940">
        <v>0.72777777777777775</v>
      </c>
      <c r="K8007" s="254">
        <v>0.7729166666666667</v>
      </c>
      <c r="L8007" s="850">
        <v>0.8354166666666667</v>
      </c>
      <c r="M8007" s="850">
        <v>0.87708333333333333</v>
      </c>
      <c r="N8007" s="850">
        <v>0.93055555555555558</v>
      </c>
      <c r="O8007" s="941"/>
      <c r="P8007" s="3"/>
      <c r="Q8007" s="3"/>
      <c r="R8007" s="3"/>
      <c r="S8007" s="3"/>
      <c r="T8007" s="40"/>
      <c r="U8007" s="91"/>
      <c r="V8007" s="383">
        <f>COUNTA(B8007:U8039)</f>
        <v>35</v>
      </c>
      <c r="W8007" s="384">
        <f>V8007/3/2</f>
        <v>5.833333333333333</v>
      </c>
      <c r="Z8007" s="82"/>
      <c r="AA8007" s="942"/>
    </row>
    <row r="8008" spans="1:27" s="79" customFormat="1" ht="24.95" customHeight="1" x14ac:dyDescent="0.15">
      <c r="A8008" s="85">
        <v>2</v>
      </c>
      <c r="B8008" s="850">
        <v>0.25</v>
      </c>
      <c r="C8008" s="850">
        <v>0.2951388888888889</v>
      </c>
      <c r="D8008" s="850">
        <v>0.3611111111111111</v>
      </c>
      <c r="E8008" s="254">
        <v>0.40625</v>
      </c>
      <c r="F8008" s="940">
        <v>0.51041666666666663</v>
      </c>
      <c r="G8008" s="254">
        <v>0.5541666666666667</v>
      </c>
      <c r="H8008" s="254">
        <v>0.6166666666666667</v>
      </c>
      <c r="I8008" s="254">
        <v>0.66180555555555554</v>
      </c>
      <c r="J8008" s="940">
        <v>0.76597222222222228</v>
      </c>
      <c r="K8008" s="254">
        <v>0.81111111111111112</v>
      </c>
      <c r="L8008" s="850">
        <v>0.87847222222222221</v>
      </c>
      <c r="M8008" s="850">
        <v>0.92361111111111116</v>
      </c>
      <c r="N8008" s="850"/>
      <c r="O8008" s="254"/>
      <c r="P8008" s="3"/>
      <c r="Q8008" s="3"/>
      <c r="R8008" s="3"/>
      <c r="S8008" s="3"/>
      <c r="T8008" s="40"/>
      <c r="U8008" s="91"/>
      <c r="V8008" s="386">
        <f>COUNTA(B8007:B8032,D8007:D8032,F8007:F8032,H8007:H8032,J8007:J8032,L8007:L8032,N8007:N8032,P8007:P8032,R8007:R8032,T8007:T8032)</f>
        <v>18</v>
      </c>
      <c r="W8008" s="386">
        <f>COUNTA(C8007:C8032,E8007:E8032,G8007:G8032,I8007:I8032,K8007:K8032,M8007:M8032,O8007:O8032,Q8007:Q8032,S8007:S8032,U8007:U8032)</f>
        <v>17</v>
      </c>
      <c r="Y8008" s="1">
        <f>(V8008+W8008)/2</f>
        <v>17.5</v>
      </c>
      <c r="Z8008" s="82"/>
      <c r="AA8008" s="942" t="s">
        <v>1578</v>
      </c>
    </row>
    <row r="8009" spans="1:27" s="79" customFormat="1" ht="24.95" customHeight="1" x14ac:dyDescent="0.15">
      <c r="A8009" s="836">
        <v>3</v>
      </c>
      <c r="B8009" s="850">
        <v>0.28125</v>
      </c>
      <c r="C8009" s="850">
        <v>0.3263888888888889</v>
      </c>
      <c r="D8009" s="850">
        <v>0.39930555555555558</v>
      </c>
      <c r="E8009" s="254">
        <v>0.44444444444444442</v>
      </c>
      <c r="F8009" s="940">
        <v>0.54861111111111116</v>
      </c>
      <c r="G8009" s="254">
        <v>0.59236111111111112</v>
      </c>
      <c r="H8009" s="254">
        <v>0.65486111111111112</v>
      </c>
      <c r="I8009" s="254">
        <v>0.7</v>
      </c>
      <c r="J8009" s="940">
        <v>0.8041666666666667</v>
      </c>
      <c r="K8009" s="254">
        <v>0.84861111111111109</v>
      </c>
      <c r="L8009" s="850">
        <v>0.90763888888888888</v>
      </c>
      <c r="M8009" s="850"/>
      <c r="N8009" s="850"/>
      <c r="O8009" s="850"/>
      <c r="P8009" s="851"/>
      <c r="Q8009" s="3"/>
      <c r="R8009" s="3"/>
      <c r="S8009" s="3"/>
      <c r="T8009" s="40"/>
      <c r="U8009" s="91"/>
      <c r="Y8009" s="1" t="s">
        <v>1579</v>
      </c>
      <c r="Z8009" s="82"/>
    </row>
    <row r="8010" spans="1:27" s="79" customFormat="1" ht="24.95" customHeight="1" x14ac:dyDescent="0.15">
      <c r="A8010" s="85">
        <v>4</v>
      </c>
      <c r="B8010" s="261"/>
      <c r="C8010" s="261"/>
      <c r="D8010" s="261"/>
      <c r="E8010" s="261"/>
      <c r="F8010" s="851"/>
      <c r="G8010" s="851"/>
      <c r="H8010" s="851"/>
      <c r="I8010" s="851"/>
      <c r="J8010" s="851"/>
      <c r="K8010" s="851"/>
      <c r="L8010" s="851"/>
      <c r="M8010" s="851"/>
      <c r="N8010" s="851"/>
      <c r="O8010" s="851"/>
      <c r="P8010" s="851"/>
      <c r="Q8010" s="3"/>
      <c r="R8010" s="3"/>
      <c r="S8010" s="3"/>
      <c r="T8010" s="40"/>
      <c r="U8010" s="91"/>
      <c r="V8010" s="1861" t="s">
        <v>1580</v>
      </c>
      <c r="W8010" s="1872"/>
      <c r="X8010" s="1872"/>
      <c r="Y8010" s="1872"/>
      <c r="Z8010" s="1872"/>
    </row>
    <row r="8011" spans="1:27" s="79" customFormat="1" ht="24.95" customHeight="1" x14ac:dyDescent="0.15">
      <c r="A8011" s="85">
        <v>5</v>
      </c>
      <c r="B8011" s="248"/>
      <c r="C8011" s="249"/>
      <c r="D8011" s="249"/>
      <c r="E8011" s="249"/>
      <c r="F8011" s="249"/>
      <c r="G8011" s="249"/>
      <c r="H8011" s="249"/>
      <c r="I8011" s="249"/>
      <c r="J8011" s="249"/>
      <c r="K8011" s="249"/>
      <c r="L8011" s="249"/>
      <c r="M8011" s="249"/>
      <c r="N8011" s="249"/>
      <c r="O8011" s="262"/>
      <c r="P8011" s="851"/>
      <c r="Q8011" s="3"/>
      <c r="R8011" s="3"/>
      <c r="S8011" s="3"/>
      <c r="T8011" s="40"/>
      <c r="U8011" s="91"/>
      <c r="V8011" s="1873"/>
      <c r="W8011" s="1872"/>
      <c r="X8011" s="1872"/>
      <c r="Y8011" s="1872"/>
      <c r="Z8011" s="1872"/>
    </row>
    <row r="8012" spans="1:27" s="79" customFormat="1" ht="24.95" customHeight="1" x14ac:dyDescent="0.15">
      <c r="A8012" s="85">
        <v>6</v>
      </c>
      <c r="B8012" s="249"/>
      <c r="C8012" s="249"/>
      <c r="D8012" s="249"/>
      <c r="E8012" s="249"/>
      <c r="F8012" s="249"/>
      <c r="G8012" s="249"/>
      <c r="H8012" s="249"/>
      <c r="I8012" s="249"/>
      <c r="J8012" s="249"/>
      <c r="K8012" s="249"/>
      <c r="L8012" s="249"/>
      <c r="M8012" s="249"/>
      <c r="N8012" s="249"/>
      <c r="O8012" s="249"/>
      <c r="P8012" s="851"/>
      <c r="Q8012" s="3"/>
      <c r="R8012" s="3"/>
      <c r="S8012" s="3"/>
      <c r="T8012" s="40"/>
      <c r="U8012" s="91"/>
      <c r="Z8012" s="82"/>
    </row>
    <row r="8013" spans="1:27" s="79" customFormat="1" ht="24.95" customHeight="1" x14ac:dyDescent="0.15">
      <c r="A8013" s="85">
        <v>7</v>
      </c>
      <c r="B8013" s="249"/>
      <c r="C8013" s="249"/>
      <c r="D8013" s="249"/>
      <c r="E8013" s="249"/>
      <c r="F8013" s="249"/>
      <c r="G8013" s="249"/>
      <c r="H8013" s="249"/>
      <c r="I8013" s="249"/>
      <c r="J8013" s="249"/>
      <c r="K8013" s="249"/>
      <c r="L8013" s="249"/>
      <c r="M8013" s="249"/>
      <c r="N8013" s="249"/>
      <c r="O8013" s="249"/>
      <c r="P8013" s="90"/>
      <c r="Q8013" s="3"/>
      <c r="R8013" s="3"/>
      <c r="S8013" s="3"/>
      <c r="T8013" s="40"/>
      <c r="U8013" s="91"/>
      <c r="Z8013" s="82"/>
    </row>
    <row r="8014" spans="1:27" s="79" customFormat="1" ht="24.95" customHeight="1" x14ac:dyDescent="0.15">
      <c r="A8014" s="85">
        <v>8</v>
      </c>
      <c r="B8014" s="255"/>
      <c r="C8014" s="255"/>
      <c r="D8014" s="255"/>
      <c r="E8014" s="255"/>
      <c r="F8014" s="255"/>
      <c r="G8014" s="255"/>
      <c r="H8014" s="255"/>
      <c r="I8014" s="255"/>
      <c r="J8014" s="255"/>
      <c r="K8014" s="255"/>
      <c r="L8014" s="255"/>
      <c r="M8014" s="255"/>
      <c r="N8014" s="255"/>
      <c r="O8014" s="255"/>
      <c r="P8014" s="90"/>
      <c r="Q8014" s="3"/>
      <c r="R8014" s="3"/>
      <c r="S8014" s="3"/>
      <c r="T8014" s="40"/>
      <c r="U8014" s="91"/>
      <c r="Z8014" s="82"/>
    </row>
    <row r="8015" spans="1:27" s="79" customFormat="1" ht="24.95" customHeight="1" x14ac:dyDescent="0.15">
      <c r="A8015" s="85">
        <v>9</v>
      </c>
      <c r="B8015" s="90"/>
      <c r="C8015" s="90"/>
      <c r="D8015" s="90"/>
      <c r="E8015" s="90"/>
      <c r="F8015" s="90"/>
      <c r="G8015" s="90"/>
      <c r="H8015" s="90"/>
      <c r="I8015" s="90"/>
      <c r="J8015" s="90"/>
      <c r="K8015" s="90"/>
      <c r="L8015" s="90"/>
      <c r="M8015" s="90"/>
      <c r="N8015" s="90"/>
      <c r="O8015" s="90"/>
      <c r="P8015" s="90"/>
      <c r="Q8015" s="3"/>
      <c r="R8015" s="3"/>
      <c r="S8015" s="3"/>
      <c r="T8015" s="40"/>
      <c r="U8015" s="91"/>
      <c r="Z8015" s="82"/>
    </row>
    <row r="8016" spans="1:27" s="79" customFormat="1" ht="24.95" customHeight="1" x14ac:dyDescent="0.15">
      <c r="A8016" s="85">
        <v>10</v>
      </c>
      <c r="B8016" s="90"/>
      <c r="C8016" s="90"/>
      <c r="D8016" s="90"/>
      <c r="E8016" s="90"/>
      <c r="F8016" s="90"/>
      <c r="G8016" s="90"/>
      <c r="H8016" s="90"/>
      <c r="I8016" s="90"/>
      <c r="J8016" s="90"/>
      <c r="K8016" s="90"/>
      <c r="L8016" s="90"/>
      <c r="M8016" s="90"/>
      <c r="N8016" s="90"/>
      <c r="O8016" s="90"/>
      <c r="P8016" s="90"/>
      <c r="Q8016" s="3"/>
      <c r="R8016" s="3"/>
      <c r="S8016" s="3"/>
      <c r="T8016" s="40"/>
      <c r="U8016" s="91"/>
      <c r="Z8016" s="82"/>
    </row>
    <row r="8017" spans="1:26" s="79" customFormat="1" ht="24.95" customHeight="1" x14ac:dyDescent="0.15">
      <c r="A8017" s="85">
        <v>11</v>
      </c>
      <c r="B8017" s="90"/>
      <c r="C8017" s="90"/>
      <c r="D8017" s="90"/>
      <c r="E8017" s="90"/>
      <c r="F8017" s="90"/>
      <c r="G8017" s="90"/>
      <c r="H8017" s="90"/>
      <c r="I8017" s="90"/>
      <c r="J8017" s="90"/>
      <c r="K8017" s="90"/>
      <c r="L8017" s="90"/>
      <c r="M8017" s="90"/>
      <c r="N8017" s="90"/>
      <c r="O8017" s="90"/>
      <c r="P8017" s="90"/>
      <c r="Q8017" s="3"/>
      <c r="R8017" s="3"/>
      <c r="S8017" s="3"/>
      <c r="T8017" s="40"/>
      <c r="U8017" s="91"/>
      <c r="Z8017" s="82"/>
    </row>
    <row r="8018" spans="1:26" s="79" customFormat="1" ht="24.95" customHeight="1" x14ac:dyDescent="0.15">
      <c r="A8018" s="85">
        <v>12</v>
      </c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40"/>
      <c r="U8018" s="91"/>
      <c r="Z8018" s="82"/>
    </row>
    <row r="8019" spans="1:26" s="79" customFormat="1" ht="24.95" customHeight="1" x14ac:dyDescent="0.15">
      <c r="A8019" s="85">
        <v>13</v>
      </c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40"/>
      <c r="U8019" s="91"/>
      <c r="Z8019" s="82"/>
    </row>
    <row r="8020" spans="1:26" s="79" customFormat="1" ht="24.95" customHeight="1" x14ac:dyDescent="0.15">
      <c r="A8020" s="85">
        <v>14</v>
      </c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40"/>
      <c r="U8020" s="91"/>
      <c r="Z8020" s="82"/>
    </row>
    <row r="8021" spans="1:26" s="79" customFormat="1" ht="24.95" customHeight="1" x14ac:dyDescent="0.15">
      <c r="A8021" s="85">
        <v>15</v>
      </c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40"/>
      <c r="U8021" s="91"/>
      <c r="Z8021" s="82"/>
    </row>
    <row r="8022" spans="1:26" s="79" customFormat="1" ht="24.95" customHeight="1" x14ac:dyDescent="0.15">
      <c r="A8022" s="85">
        <v>16</v>
      </c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40"/>
      <c r="U8022" s="91"/>
      <c r="Z8022" s="82"/>
    </row>
    <row r="8023" spans="1:26" s="79" customFormat="1" ht="24.95" customHeight="1" x14ac:dyDescent="0.15">
      <c r="A8023" s="85">
        <v>17</v>
      </c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40"/>
      <c r="U8023" s="91"/>
      <c r="Z8023" s="82"/>
    </row>
    <row r="8024" spans="1:26" s="79" customFormat="1" ht="24.95" customHeight="1" x14ac:dyDescent="0.15">
      <c r="A8024" s="85">
        <v>18</v>
      </c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40"/>
      <c r="U8024" s="91"/>
      <c r="Z8024" s="82"/>
    </row>
    <row r="8025" spans="1:26" s="79" customFormat="1" ht="24.95" customHeight="1" x14ac:dyDescent="0.15">
      <c r="A8025" s="85">
        <v>19</v>
      </c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40"/>
      <c r="U8025" s="91"/>
      <c r="Z8025" s="82"/>
    </row>
    <row r="8026" spans="1:26" s="79" customFormat="1" ht="24.95" customHeight="1" x14ac:dyDescent="0.15">
      <c r="A8026" s="85">
        <v>20</v>
      </c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40"/>
      <c r="U8026" s="91"/>
      <c r="Z8026" s="82"/>
    </row>
    <row r="8027" spans="1:26" s="79" customFormat="1" ht="24.95" customHeight="1" x14ac:dyDescent="0.15">
      <c r="A8027" s="85">
        <v>21</v>
      </c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40"/>
      <c r="U8027" s="91"/>
      <c r="Z8027" s="82"/>
    </row>
    <row r="8028" spans="1:26" s="79" customFormat="1" ht="24.95" customHeight="1" x14ac:dyDescent="0.15">
      <c r="A8028" s="85">
        <v>22</v>
      </c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40"/>
      <c r="U8028" s="91"/>
      <c r="Z8028" s="82"/>
    </row>
    <row r="8029" spans="1:26" s="79" customFormat="1" ht="24.95" customHeight="1" x14ac:dyDescent="0.15">
      <c r="A8029" s="85">
        <v>23</v>
      </c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40"/>
      <c r="U8029" s="91"/>
      <c r="Z8029" s="82"/>
    </row>
    <row r="8030" spans="1:26" s="79" customFormat="1" ht="24.95" customHeight="1" x14ac:dyDescent="0.15">
      <c r="A8030" s="85">
        <v>24</v>
      </c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40"/>
      <c r="U8030" s="91"/>
      <c r="Z8030" s="82"/>
    </row>
    <row r="8031" spans="1:26" s="79" customFormat="1" ht="24.95" customHeight="1" x14ac:dyDescent="0.15">
      <c r="A8031" s="85">
        <v>25</v>
      </c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40"/>
      <c r="U8031" s="91"/>
      <c r="Z8031" s="82"/>
    </row>
    <row r="8032" spans="1:26" s="79" customFormat="1" ht="24.95" customHeight="1" x14ac:dyDescent="0.15">
      <c r="A8032" s="85">
        <v>26</v>
      </c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40"/>
      <c r="U8032" s="91"/>
      <c r="Z8032" s="82"/>
    </row>
    <row r="8033" spans="1:27" s="79" customFormat="1" ht="24.95" customHeight="1" x14ac:dyDescent="0.15">
      <c r="A8033" s="85">
        <v>27</v>
      </c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40"/>
      <c r="U8033" s="91"/>
      <c r="Z8033" s="82"/>
    </row>
    <row r="8034" spans="1:27" s="79" customFormat="1" ht="24.95" customHeight="1" x14ac:dyDescent="0.15">
      <c r="A8034" s="85">
        <v>28</v>
      </c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40"/>
      <c r="U8034" s="91"/>
      <c r="Z8034" s="82"/>
    </row>
    <row r="8035" spans="1:27" s="79" customFormat="1" ht="24.95" customHeight="1" x14ac:dyDescent="0.15">
      <c r="A8035" s="85">
        <v>29</v>
      </c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40"/>
      <c r="U8035" s="91"/>
      <c r="Z8035" s="82"/>
    </row>
    <row r="8036" spans="1:27" s="79" customFormat="1" ht="24.95" customHeight="1" x14ac:dyDescent="0.15">
      <c r="A8036" s="85">
        <v>30</v>
      </c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40"/>
      <c r="U8036" s="91"/>
      <c r="Z8036" s="82"/>
    </row>
    <row r="8037" spans="1:27" s="79" customFormat="1" ht="24.95" customHeight="1" x14ac:dyDescent="0.15">
      <c r="A8037" s="85">
        <v>31</v>
      </c>
      <c r="B8037" s="93"/>
      <c r="C8037" s="93"/>
      <c r="D8037" s="93"/>
      <c r="E8037" s="93"/>
      <c r="F8037" s="93"/>
      <c r="G8037" s="93"/>
      <c r="H8037" s="93"/>
      <c r="I8037" s="93"/>
      <c r="J8037" s="93"/>
      <c r="K8037" s="93"/>
      <c r="L8037" s="93"/>
      <c r="M8037" s="93"/>
      <c r="N8037" s="93"/>
      <c r="O8037" s="93"/>
      <c r="P8037" s="93"/>
      <c r="Q8037" s="93"/>
      <c r="R8037" s="93"/>
      <c r="S8037" s="93"/>
      <c r="T8037" s="94"/>
      <c r="U8037" s="95"/>
      <c r="Z8037" s="82"/>
    </row>
    <row r="8038" spans="1:27" s="79" customFormat="1" ht="24.95" customHeight="1" x14ac:dyDescent="0.15">
      <c r="A8038" s="85">
        <v>32</v>
      </c>
      <c r="B8038" s="93"/>
      <c r="C8038" s="93"/>
      <c r="D8038" s="93"/>
      <c r="E8038" s="93"/>
      <c r="F8038" s="93"/>
      <c r="G8038" s="93"/>
      <c r="H8038" s="93"/>
      <c r="I8038" s="93"/>
      <c r="J8038" s="93"/>
      <c r="K8038" s="93"/>
      <c r="L8038" s="93"/>
      <c r="M8038" s="93"/>
      <c r="N8038" s="93"/>
      <c r="O8038" s="93"/>
      <c r="P8038" s="93"/>
      <c r="Q8038" s="93"/>
      <c r="R8038" s="93"/>
      <c r="S8038" s="93"/>
      <c r="T8038" s="94"/>
      <c r="U8038" s="95"/>
      <c r="Z8038" s="82"/>
    </row>
    <row r="8039" spans="1:27" s="79" customFormat="1" ht="24.95" customHeight="1" thickBot="1" x14ac:dyDescent="0.2">
      <c r="A8039" s="521">
        <v>33</v>
      </c>
      <c r="B8039" s="96"/>
      <c r="C8039" s="96"/>
      <c r="D8039" s="96"/>
      <c r="E8039" s="96"/>
      <c r="F8039" s="96"/>
      <c r="G8039" s="96"/>
      <c r="H8039" s="96"/>
      <c r="I8039" s="96"/>
      <c r="J8039" s="96"/>
      <c r="K8039" s="96"/>
      <c r="L8039" s="96"/>
      <c r="M8039" s="96"/>
      <c r="N8039" s="96"/>
      <c r="O8039" s="96"/>
      <c r="P8039" s="96"/>
      <c r="Q8039" s="96"/>
      <c r="R8039" s="96"/>
      <c r="S8039" s="96"/>
      <c r="T8039" s="97"/>
      <c r="U8039" s="98"/>
      <c r="Z8039" s="82"/>
    </row>
    <row r="8040" spans="1:27" s="79" customFormat="1" ht="24.95" customHeight="1" thickBot="1" x14ac:dyDescent="0.2">
      <c r="A8040" s="1625" t="s">
        <v>1536</v>
      </c>
      <c r="B8040" s="1626"/>
      <c r="C8040" s="1448" t="s">
        <v>1549</v>
      </c>
      <c r="D8040" s="1448"/>
      <c r="E8040" s="1448"/>
      <c r="F8040" s="1449"/>
      <c r="G8040" s="82"/>
      <c r="H8040" s="82"/>
      <c r="I8040" s="82"/>
      <c r="J8040" s="82"/>
      <c r="K8040" s="82"/>
      <c r="L8040" s="82"/>
      <c r="M8040" s="82"/>
      <c r="N8040" s="82"/>
      <c r="O8040" s="82"/>
      <c r="P8040" s="82"/>
      <c r="Q8040" s="82"/>
      <c r="R8040" s="82"/>
      <c r="S8040" s="82"/>
      <c r="T8040" s="99"/>
      <c r="U8040" s="99"/>
      <c r="Z8040" s="82"/>
    </row>
    <row r="8041" spans="1:27" s="79" customFormat="1" ht="33.75" customHeight="1" thickBot="1" x14ac:dyDescent="0.2">
      <c r="A8041" s="1609" t="s">
        <v>335</v>
      </c>
      <c r="B8041" s="1610"/>
      <c r="C8041" s="1610"/>
      <c r="D8041" s="1610"/>
      <c r="E8041" s="1611"/>
      <c r="F8041" s="79" t="s">
        <v>1767</v>
      </c>
      <c r="H8041" s="1605" t="s">
        <v>336</v>
      </c>
      <c r="I8041" s="1606"/>
      <c r="J8041" s="1606"/>
      <c r="K8041" s="80" t="s">
        <v>337</v>
      </c>
      <c r="L8041" s="1596" t="s">
        <v>338</v>
      </c>
      <c r="M8041" s="1596"/>
      <c r="N8041" s="1597"/>
      <c r="P8041" s="81"/>
      <c r="Q8041" s="81"/>
      <c r="R8041" s="81"/>
      <c r="T8041" s="1615" t="s">
        <v>339</v>
      </c>
      <c r="U8041" s="1616"/>
      <c r="V8041" s="34">
        <f>V8043/(V8048-1)</f>
        <v>0.12638888888888888</v>
      </c>
      <c r="W8041" s="34">
        <f>W8043/(W8048-1)</f>
        <v>0.12708333333333335</v>
      </c>
      <c r="X8041" s="35">
        <f>AVERAGE(V8041,W8041)</f>
        <v>0.1267361111111111</v>
      </c>
      <c r="Y8041" s="637" t="s">
        <v>340</v>
      </c>
      <c r="Z8041" s="679">
        <f>ROUND(X8041*1440,0)/1440</f>
        <v>0.12708333333333333</v>
      </c>
    </row>
    <row r="8042" spans="1:27" s="79" customFormat="1" ht="9" customHeight="1" thickBot="1" x14ac:dyDescent="0.2">
      <c r="T8042" s="83"/>
      <c r="U8042" s="83"/>
      <c r="V8042" s="34">
        <f>B8047</f>
        <v>0.24305555555555555</v>
      </c>
      <c r="W8042" s="34">
        <f>C8047</f>
        <v>0.28819444444444448</v>
      </c>
      <c r="Z8042" s="82"/>
    </row>
    <row r="8043" spans="1:27" s="79" customFormat="1" ht="21" customHeight="1" thickBot="1" x14ac:dyDescent="0.2">
      <c r="A8043" s="1607" t="s">
        <v>341</v>
      </c>
      <c r="B8043" s="1608"/>
      <c r="C8043" s="1608" t="s">
        <v>89</v>
      </c>
      <c r="D8043" s="1608"/>
      <c r="E8043" s="1612"/>
      <c r="N8043" s="1463" t="s">
        <v>342</v>
      </c>
      <c r="O8043" s="1464"/>
      <c r="P8043" s="1617">
        <v>180</v>
      </c>
      <c r="Q8043" s="1618"/>
      <c r="S8043" s="84" t="s">
        <v>343</v>
      </c>
      <c r="T8043" s="1594">
        <v>5.2083333333333336E-2</v>
      </c>
      <c r="U8043" s="1595"/>
      <c r="V8043" s="34">
        <f>V8044-V8042</f>
        <v>0.63194444444444442</v>
      </c>
      <c r="W8043" s="34">
        <f>W8044-W8042</f>
        <v>0.63541666666666674</v>
      </c>
      <c r="Z8043" s="82"/>
    </row>
    <row r="8044" spans="1:27" s="79" customFormat="1" ht="9" customHeight="1" thickBot="1" x14ac:dyDescent="0.2">
      <c r="T8044" s="83"/>
      <c r="U8044" s="83"/>
      <c r="V8044" s="34">
        <v>0.875</v>
      </c>
      <c r="W8044" s="34">
        <v>0.92361111111111116</v>
      </c>
      <c r="Z8044" s="82"/>
    </row>
    <row r="8045" spans="1:27" s="79" customFormat="1" ht="24.95" customHeight="1" x14ac:dyDescent="0.15">
      <c r="A8045" s="1619" t="s">
        <v>344</v>
      </c>
      <c r="B8045" s="1591">
        <v>1</v>
      </c>
      <c r="C8045" s="1591"/>
      <c r="D8045" s="1591">
        <v>2</v>
      </c>
      <c r="E8045" s="1591"/>
      <c r="F8045" s="1591">
        <v>3</v>
      </c>
      <c r="G8045" s="1591"/>
      <c r="H8045" s="1591">
        <v>4</v>
      </c>
      <c r="I8045" s="1591"/>
      <c r="J8045" s="1591">
        <v>5</v>
      </c>
      <c r="K8045" s="1591"/>
      <c r="L8045" s="1591">
        <v>6</v>
      </c>
      <c r="M8045" s="1591"/>
      <c r="N8045" s="1591">
        <v>7</v>
      </c>
      <c r="O8045" s="1591"/>
      <c r="P8045" s="1591">
        <v>8</v>
      </c>
      <c r="Q8045" s="1591"/>
      <c r="R8045" s="1591">
        <v>9</v>
      </c>
      <c r="S8045" s="1591"/>
      <c r="T8045" s="1592">
        <v>10</v>
      </c>
      <c r="U8045" s="1593"/>
      <c r="V8045" s="34"/>
      <c r="W8045" s="34"/>
      <c r="Z8045" s="82"/>
    </row>
    <row r="8046" spans="1:27" s="79" customFormat="1" ht="24.95" customHeight="1" x14ac:dyDescent="0.15">
      <c r="A8046" s="1620"/>
      <c r="B8046" s="139" t="s">
        <v>336</v>
      </c>
      <c r="C8046" s="717" t="s">
        <v>345</v>
      </c>
      <c r="D8046" s="139" t="s">
        <v>336</v>
      </c>
      <c r="E8046" s="717" t="s">
        <v>345</v>
      </c>
      <c r="F8046" s="139" t="s">
        <v>336</v>
      </c>
      <c r="G8046" s="717" t="s">
        <v>345</v>
      </c>
      <c r="H8046" s="139" t="s">
        <v>336</v>
      </c>
      <c r="I8046" s="717" t="s">
        <v>345</v>
      </c>
      <c r="J8046" s="139" t="s">
        <v>336</v>
      </c>
      <c r="K8046" s="717" t="s">
        <v>345</v>
      </c>
      <c r="L8046" s="139" t="s">
        <v>336</v>
      </c>
      <c r="M8046" s="717" t="s">
        <v>345</v>
      </c>
      <c r="N8046" s="87"/>
      <c r="O8046" s="100"/>
      <c r="P8046" s="87"/>
      <c r="Q8046" s="100"/>
      <c r="R8046" s="87"/>
      <c r="S8046" s="87"/>
      <c r="T8046" s="88"/>
      <c r="U8046" s="89"/>
      <c r="Z8046" s="2"/>
    </row>
    <row r="8047" spans="1:27" s="79" customFormat="1" ht="23.25" customHeight="1" x14ac:dyDescent="0.15">
      <c r="A8047" s="85">
        <v>1</v>
      </c>
      <c r="B8047" s="3">
        <v>0.24305555555555555</v>
      </c>
      <c r="C8047" s="39">
        <v>0.28819444444444448</v>
      </c>
      <c r="D8047" s="3">
        <v>0.3611111111111111</v>
      </c>
      <c r="E8047" s="3">
        <v>0.41319444444444442</v>
      </c>
      <c r="F8047" s="3">
        <v>0.49305555555555558</v>
      </c>
      <c r="G8047" s="3">
        <v>0.54513888888888884</v>
      </c>
      <c r="H8047" s="3">
        <v>0.61805555555555547</v>
      </c>
      <c r="I8047" s="3">
        <v>0.67013888888888884</v>
      </c>
      <c r="J8047" s="3">
        <v>0.74652777777777779</v>
      </c>
      <c r="K8047" s="3">
        <v>0.80208333333333337</v>
      </c>
      <c r="L8047" s="3">
        <v>0.875</v>
      </c>
      <c r="M8047" s="3">
        <v>0.92361111111111116</v>
      </c>
      <c r="N8047" s="3"/>
      <c r="O8047" s="3"/>
      <c r="P8047" s="246"/>
      <c r="Q8047" s="246"/>
      <c r="R8047" s="246"/>
      <c r="S8047" s="3"/>
      <c r="T8047" s="40"/>
      <c r="U8047" s="91"/>
      <c r="V8047" s="21">
        <f>COUNTA(B8047:U8079)</f>
        <v>12</v>
      </c>
      <c r="W8047" s="41">
        <f>V8047/1/2</f>
        <v>6</v>
      </c>
      <c r="AA8047" s="82" t="s">
        <v>346</v>
      </c>
    </row>
    <row r="8048" spans="1:27" s="79" customFormat="1" ht="23.25" customHeight="1" x14ac:dyDescent="0.15">
      <c r="A8048" s="85">
        <v>2</v>
      </c>
      <c r="B8048" s="236"/>
      <c r="C8048" s="237"/>
      <c r="D8048" s="237"/>
      <c r="E8048" s="237"/>
      <c r="F8048" s="326"/>
      <c r="G8048" s="326"/>
      <c r="H8048" s="326"/>
      <c r="I8048" s="326"/>
      <c r="J8048" s="326"/>
      <c r="K8048" s="326"/>
      <c r="L8048" s="326"/>
      <c r="M8048" s="326"/>
      <c r="N8048" s="326"/>
      <c r="O8048" s="3"/>
      <c r="P8048" s="3"/>
      <c r="Q8048" s="3"/>
      <c r="R8048" s="3"/>
      <c r="S8048" s="3"/>
      <c r="T8048" s="40"/>
      <c r="U8048" s="91"/>
      <c r="V8048" s="23">
        <f>COUNTA(B8047:B8072,D8047:D8072,F8047:F8072,H8047:H8072,J8047:J8072,L8047:L8072,N8047:N8072,P8047:P8072,R8047:R8072,T8047:T8072)</f>
        <v>6</v>
      </c>
      <c r="W8048" s="23">
        <f>COUNTA(C8047:C8072,E8047:E8072,G8047:G8072,I8047:I8072,K8047:K8072,M8047:M8072,O8047:O8072,Q8047:Q8072,S8047:S8072,U8047:U8072)</f>
        <v>6</v>
      </c>
      <c r="Z8048" s="82"/>
    </row>
    <row r="8049" spans="1:26" s="79" customFormat="1" ht="23.25" customHeight="1" x14ac:dyDescent="0.15">
      <c r="A8049" s="85">
        <v>3</v>
      </c>
      <c r="B8049" s="258"/>
      <c r="C8049" s="106"/>
      <c r="D8049" s="106"/>
      <c r="E8049" s="106"/>
      <c r="F8049" s="106"/>
      <c r="G8049" s="106"/>
      <c r="H8049" s="106"/>
      <c r="I8049" s="106"/>
      <c r="J8049" s="106"/>
      <c r="K8049" s="106"/>
      <c r="L8049" s="106"/>
      <c r="M8049" s="106"/>
      <c r="N8049" s="106"/>
      <c r="O8049" s="451"/>
      <c r="P8049" s="245"/>
      <c r="Q8049" s="245"/>
      <c r="R8049" s="50"/>
      <c r="S8049" s="3"/>
      <c r="T8049" s="40"/>
      <c r="U8049" s="91"/>
      <c r="Z8049" s="82"/>
    </row>
    <row r="8050" spans="1:26" s="79" customFormat="1" ht="23.25" customHeight="1" x14ac:dyDescent="0.15">
      <c r="A8050" s="85">
        <v>4</v>
      </c>
      <c r="B8050" s="87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245"/>
      <c r="P8050" s="245"/>
      <c r="Q8050" s="245"/>
      <c r="R8050" s="50"/>
      <c r="S8050" s="3"/>
      <c r="T8050" s="40"/>
      <c r="U8050" s="91"/>
      <c r="Z8050" s="82"/>
    </row>
    <row r="8051" spans="1:26" s="79" customFormat="1" ht="23.25" customHeight="1" x14ac:dyDescent="0.15">
      <c r="A8051" s="85">
        <v>5</v>
      </c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50"/>
      <c r="S8051" s="3"/>
      <c r="T8051" s="40"/>
      <c r="U8051" s="91"/>
      <c r="Z8051" s="82"/>
    </row>
    <row r="8052" spans="1:26" s="79" customFormat="1" ht="23.25" customHeight="1" x14ac:dyDescent="0.15">
      <c r="A8052" s="85">
        <v>6</v>
      </c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40"/>
      <c r="U8052" s="91"/>
      <c r="Z8052" s="82"/>
    </row>
    <row r="8053" spans="1:26" s="79" customFormat="1" ht="23.25" customHeight="1" x14ac:dyDescent="0.15">
      <c r="A8053" s="85">
        <v>7</v>
      </c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40"/>
      <c r="U8053" s="91"/>
      <c r="Z8053" s="82"/>
    </row>
    <row r="8054" spans="1:26" s="79" customFormat="1" ht="23.25" customHeight="1" x14ac:dyDescent="0.15">
      <c r="A8054" s="85">
        <v>8</v>
      </c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40"/>
      <c r="U8054" s="91"/>
      <c r="Z8054" s="82"/>
    </row>
    <row r="8055" spans="1:26" s="79" customFormat="1" ht="23.25" customHeight="1" x14ac:dyDescent="0.15">
      <c r="A8055" s="85">
        <v>9</v>
      </c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40"/>
      <c r="U8055" s="91"/>
      <c r="Z8055" s="82"/>
    </row>
    <row r="8056" spans="1:26" s="79" customFormat="1" ht="23.25" customHeight="1" x14ac:dyDescent="0.15">
      <c r="A8056" s="85">
        <v>10</v>
      </c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40"/>
      <c r="U8056" s="91"/>
      <c r="Z8056" s="82"/>
    </row>
    <row r="8057" spans="1:26" s="79" customFormat="1" ht="23.25" customHeight="1" x14ac:dyDescent="0.15">
      <c r="A8057" s="85">
        <v>11</v>
      </c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40"/>
      <c r="U8057" s="91"/>
      <c r="Z8057" s="82"/>
    </row>
    <row r="8058" spans="1:26" s="79" customFormat="1" ht="23.25" customHeight="1" x14ac:dyDescent="0.15">
      <c r="A8058" s="85">
        <v>12</v>
      </c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40"/>
      <c r="U8058" s="91"/>
      <c r="Z8058" s="82"/>
    </row>
    <row r="8059" spans="1:26" s="79" customFormat="1" ht="23.25" customHeight="1" x14ac:dyDescent="0.15">
      <c r="A8059" s="85">
        <v>13</v>
      </c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40"/>
      <c r="U8059" s="91"/>
      <c r="Z8059" s="82"/>
    </row>
    <row r="8060" spans="1:26" s="79" customFormat="1" ht="23.25" customHeight="1" x14ac:dyDescent="0.15">
      <c r="A8060" s="85">
        <v>14</v>
      </c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40"/>
      <c r="U8060" s="91"/>
      <c r="Z8060" s="82"/>
    </row>
    <row r="8061" spans="1:26" s="79" customFormat="1" ht="23.25" customHeight="1" x14ac:dyDescent="0.15">
      <c r="A8061" s="85">
        <v>15</v>
      </c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40"/>
      <c r="U8061" s="91"/>
      <c r="Z8061" s="82"/>
    </row>
    <row r="8062" spans="1:26" s="79" customFormat="1" ht="23.25" customHeight="1" x14ac:dyDescent="0.15">
      <c r="A8062" s="85">
        <v>16</v>
      </c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40"/>
      <c r="U8062" s="91"/>
      <c r="Z8062" s="82"/>
    </row>
    <row r="8063" spans="1:26" s="79" customFormat="1" ht="23.25" customHeight="1" x14ac:dyDescent="0.15">
      <c r="A8063" s="85">
        <v>17</v>
      </c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40"/>
      <c r="U8063" s="91"/>
      <c r="Z8063" s="82"/>
    </row>
    <row r="8064" spans="1:26" s="79" customFormat="1" ht="23.25" customHeight="1" x14ac:dyDescent="0.15">
      <c r="A8064" s="85">
        <v>18</v>
      </c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40"/>
      <c r="U8064" s="91"/>
      <c r="Z8064" s="82"/>
    </row>
    <row r="8065" spans="1:26" s="79" customFormat="1" ht="23.25" customHeight="1" x14ac:dyDescent="0.15">
      <c r="A8065" s="85">
        <v>19</v>
      </c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40"/>
      <c r="U8065" s="91"/>
      <c r="Z8065" s="82"/>
    </row>
    <row r="8066" spans="1:26" s="79" customFormat="1" ht="23.25" customHeight="1" x14ac:dyDescent="0.15">
      <c r="A8066" s="85">
        <v>20</v>
      </c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40"/>
      <c r="U8066" s="91"/>
      <c r="Z8066" s="82"/>
    </row>
    <row r="8067" spans="1:26" s="79" customFormat="1" ht="23.25" customHeight="1" x14ac:dyDescent="0.15">
      <c r="A8067" s="85">
        <v>21</v>
      </c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40"/>
      <c r="U8067" s="91"/>
      <c r="Z8067" s="82"/>
    </row>
    <row r="8068" spans="1:26" s="79" customFormat="1" ht="23.25" customHeight="1" x14ac:dyDescent="0.15">
      <c r="A8068" s="85">
        <v>22</v>
      </c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40"/>
      <c r="U8068" s="91"/>
      <c r="Z8068" s="82"/>
    </row>
    <row r="8069" spans="1:26" s="79" customFormat="1" ht="23.25" customHeight="1" x14ac:dyDescent="0.15">
      <c r="A8069" s="85">
        <v>23</v>
      </c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40"/>
      <c r="U8069" s="91"/>
      <c r="Z8069" s="82"/>
    </row>
    <row r="8070" spans="1:26" s="79" customFormat="1" ht="23.25" customHeight="1" x14ac:dyDescent="0.15">
      <c r="A8070" s="85">
        <v>24</v>
      </c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40"/>
      <c r="U8070" s="91"/>
      <c r="Z8070" s="82"/>
    </row>
    <row r="8071" spans="1:26" s="79" customFormat="1" ht="23.25" customHeight="1" x14ac:dyDescent="0.15">
      <c r="A8071" s="85">
        <v>25</v>
      </c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40"/>
      <c r="U8071" s="91"/>
      <c r="Z8071" s="82"/>
    </row>
    <row r="8072" spans="1:26" s="79" customFormat="1" ht="23.25" customHeight="1" x14ac:dyDescent="0.15">
      <c r="A8072" s="85">
        <v>26</v>
      </c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40"/>
      <c r="U8072" s="91"/>
      <c r="Z8072" s="82"/>
    </row>
    <row r="8073" spans="1:26" s="79" customFormat="1" ht="23.25" customHeight="1" x14ac:dyDescent="0.15">
      <c r="A8073" s="85">
        <v>27</v>
      </c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40"/>
      <c r="U8073" s="91"/>
      <c r="Z8073" s="82"/>
    </row>
    <row r="8074" spans="1:26" s="79" customFormat="1" ht="23.25" customHeight="1" x14ac:dyDescent="0.15">
      <c r="A8074" s="85">
        <v>28</v>
      </c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40"/>
      <c r="U8074" s="91"/>
      <c r="Z8074" s="82"/>
    </row>
    <row r="8075" spans="1:26" s="79" customFormat="1" ht="23.25" customHeight="1" x14ac:dyDescent="0.15">
      <c r="A8075" s="85">
        <v>29</v>
      </c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40"/>
      <c r="U8075" s="91"/>
      <c r="Z8075" s="82"/>
    </row>
    <row r="8076" spans="1:26" s="79" customFormat="1" ht="23.25" customHeight="1" x14ac:dyDescent="0.15">
      <c r="A8076" s="44">
        <v>30</v>
      </c>
      <c r="B8076" s="93"/>
      <c r="C8076" s="93"/>
      <c r="D8076" s="93"/>
      <c r="E8076" s="93"/>
      <c r="F8076" s="93"/>
      <c r="G8076" s="93"/>
      <c r="H8076" s="93"/>
      <c r="I8076" s="93"/>
      <c r="J8076" s="93"/>
      <c r="K8076" s="93"/>
      <c r="L8076" s="93"/>
      <c r="M8076" s="93"/>
      <c r="N8076" s="93"/>
      <c r="O8076" s="93"/>
      <c r="P8076" s="93"/>
      <c r="Q8076" s="93"/>
      <c r="R8076" s="93"/>
      <c r="S8076" s="93"/>
      <c r="T8076" s="94"/>
      <c r="U8076" s="95"/>
      <c r="Z8076" s="82"/>
    </row>
    <row r="8077" spans="1:26" s="79" customFormat="1" ht="23.25" customHeight="1" x14ac:dyDescent="0.15">
      <c r="A8077" s="44">
        <v>31</v>
      </c>
      <c r="B8077" s="93"/>
      <c r="C8077" s="93"/>
      <c r="D8077" s="93"/>
      <c r="E8077" s="93"/>
      <c r="F8077" s="93"/>
      <c r="G8077" s="93"/>
      <c r="H8077" s="93"/>
      <c r="I8077" s="93"/>
      <c r="J8077" s="93"/>
      <c r="K8077" s="93"/>
      <c r="L8077" s="93"/>
      <c r="M8077" s="93"/>
      <c r="N8077" s="93"/>
      <c r="O8077" s="93"/>
      <c r="P8077" s="93"/>
      <c r="Q8077" s="93"/>
      <c r="R8077" s="93"/>
      <c r="S8077" s="93"/>
      <c r="T8077" s="94"/>
      <c r="U8077" s="95"/>
      <c r="Z8077" s="82"/>
    </row>
    <row r="8078" spans="1:26" s="79" customFormat="1" ht="23.25" customHeight="1" x14ac:dyDescent="0.15">
      <c r="A8078" s="44">
        <v>32</v>
      </c>
      <c r="B8078" s="93"/>
      <c r="C8078" s="93"/>
      <c r="D8078" s="93"/>
      <c r="E8078" s="93"/>
      <c r="F8078" s="93"/>
      <c r="G8078" s="93"/>
      <c r="H8078" s="93"/>
      <c r="I8078" s="93"/>
      <c r="J8078" s="93"/>
      <c r="K8078" s="93"/>
      <c r="L8078" s="93"/>
      <c r="M8078" s="93"/>
      <c r="N8078" s="93"/>
      <c r="O8078" s="93"/>
      <c r="P8078" s="93"/>
      <c r="Q8078" s="93"/>
      <c r="R8078" s="93"/>
      <c r="S8078" s="93"/>
      <c r="T8078" s="94"/>
      <c r="U8078" s="95"/>
      <c r="Z8078" s="82"/>
    </row>
    <row r="8079" spans="1:26" s="79" customFormat="1" ht="23.25" customHeight="1" thickBot="1" x14ac:dyDescent="0.2">
      <c r="A8079" s="48">
        <v>33</v>
      </c>
      <c r="B8079" s="96"/>
      <c r="C8079" s="96"/>
      <c r="D8079" s="96"/>
      <c r="E8079" s="96"/>
      <c r="F8079" s="96"/>
      <c r="G8079" s="96"/>
      <c r="H8079" s="96"/>
      <c r="I8079" s="96"/>
      <c r="J8079" s="96"/>
      <c r="K8079" s="96"/>
      <c r="L8079" s="96"/>
      <c r="M8079" s="96"/>
      <c r="N8079" s="96"/>
      <c r="O8079" s="96"/>
      <c r="P8079" s="96"/>
      <c r="Q8079" s="96"/>
      <c r="R8079" s="96"/>
      <c r="S8079" s="96"/>
      <c r="T8079" s="97"/>
      <c r="U8079" s="98"/>
      <c r="Z8079" s="82"/>
    </row>
    <row r="8080" spans="1:26" s="79" customFormat="1" ht="23.25" customHeight="1" thickBot="1" x14ac:dyDescent="0.2">
      <c r="A8080" s="1625" t="s">
        <v>347</v>
      </c>
      <c r="B8080" s="1626"/>
      <c r="C8080" s="1561" t="s">
        <v>348</v>
      </c>
      <c r="D8080" s="1562"/>
      <c r="E8080" s="1562"/>
      <c r="F8080" s="1563"/>
      <c r="G8080" s="82"/>
      <c r="H8080" s="82"/>
      <c r="I8080" s="82"/>
      <c r="J8080" s="82"/>
      <c r="K8080" s="82"/>
      <c r="L8080" s="82"/>
      <c r="M8080" s="82"/>
      <c r="N8080" s="82"/>
      <c r="O8080" s="82"/>
      <c r="P8080" s="82"/>
      <c r="Q8080" s="82"/>
      <c r="R8080" s="82"/>
      <c r="S8080" s="82"/>
      <c r="T8080" s="99"/>
      <c r="U8080" s="99"/>
      <c r="Z8080" s="82"/>
    </row>
    <row r="8081" spans="1:26" s="79" customFormat="1" ht="30" customHeight="1" thickBot="1" x14ac:dyDescent="0.2">
      <c r="A8081" s="1602" t="s">
        <v>1619</v>
      </c>
      <c r="B8081" s="1603"/>
      <c r="C8081" s="1603"/>
      <c r="D8081" s="1603"/>
      <c r="E8081" s="1604"/>
      <c r="F8081" s="79" t="s">
        <v>1767</v>
      </c>
      <c r="H8081" s="1605" t="s">
        <v>1620</v>
      </c>
      <c r="I8081" s="1606"/>
      <c r="J8081" s="1606"/>
      <c r="K8081" s="80" t="s">
        <v>135</v>
      </c>
      <c r="L8081" s="1596" t="s">
        <v>1622</v>
      </c>
      <c r="M8081" s="1596"/>
      <c r="N8081" s="1597"/>
      <c r="P8081" s="81"/>
      <c r="Q8081" s="81"/>
      <c r="R8081" s="81"/>
      <c r="T8081" s="1615" t="s">
        <v>1623</v>
      </c>
      <c r="U8081" s="1616"/>
      <c r="V8081" s="34">
        <f>V8083/V8088</f>
        <v>2.3809523809523812E-2</v>
      </c>
      <c r="W8081" s="34">
        <f>W8083/W8088</f>
        <v>2.3809523809523812E-2</v>
      </c>
      <c r="X8081" s="678">
        <f>AVERAGE(V8081,W8081)</f>
        <v>2.3809523809523812E-2</v>
      </c>
      <c r="Y8081" s="637" t="s">
        <v>136</v>
      </c>
      <c r="Z8081" s="679">
        <f>ROUND(X8081*1440,0)/1440</f>
        <v>2.361111111111111E-2</v>
      </c>
    </row>
    <row r="8082" spans="1:26" s="79" customFormat="1" ht="9" customHeight="1" thickBot="1" x14ac:dyDescent="0.2">
      <c r="T8082" s="83"/>
      <c r="U8082" s="83"/>
      <c r="V8082" s="34">
        <v>0.375</v>
      </c>
      <c r="W8082" s="34">
        <v>0.375</v>
      </c>
      <c r="Z8082" s="82"/>
    </row>
    <row r="8083" spans="1:26" s="79" customFormat="1" ht="22.5" customHeight="1" thickBot="1" x14ac:dyDescent="0.2">
      <c r="A8083" s="1607" t="s">
        <v>1624</v>
      </c>
      <c r="B8083" s="1608"/>
      <c r="C8083" s="1608" t="s">
        <v>1625</v>
      </c>
      <c r="D8083" s="1608"/>
      <c r="E8083" s="1612"/>
      <c r="N8083" s="1463" t="s">
        <v>1626</v>
      </c>
      <c r="O8083" s="1464"/>
      <c r="P8083" s="1617">
        <v>35</v>
      </c>
      <c r="Q8083" s="1618"/>
      <c r="S8083" s="84" t="s">
        <v>1627</v>
      </c>
      <c r="T8083" s="1594">
        <v>1.0416666666666666E-2</v>
      </c>
      <c r="U8083" s="1595"/>
      <c r="V8083" s="34">
        <f>V8084-V8082</f>
        <v>0.33333333333333337</v>
      </c>
      <c r="W8083" s="34">
        <f>W8084-W8082</f>
        <v>0.33333333333333337</v>
      </c>
      <c r="Z8083" s="82"/>
    </row>
    <row r="8084" spans="1:26" s="79" customFormat="1" ht="9" customHeight="1" thickBot="1" x14ac:dyDescent="0.2">
      <c r="T8084" s="83"/>
      <c r="U8084" s="83"/>
      <c r="V8084" s="34">
        <v>0.70833333333333337</v>
      </c>
      <c r="W8084" s="34">
        <v>0.70833333333333337</v>
      </c>
      <c r="Z8084" s="82"/>
    </row>
    <row r="8085" spans="1:26" s="79" customFormat="1" ht="24.95" customHeight="1" x14ac:dyDescent="0.15">
      <c r="A8085" s="1619" t="s">
        <v>1628</v>
      </c>
      <c r="B8085" s="1591">
        <v>1</v>
      </c>
      <c r="C8085" s="1591"/>
      <c r="D8085" s="1591">
        <v>2</v>
      </c>
      <c r="E8085" s="1591"/>
      <c r="F8085" s="1591">
        <v>3</v>
      </c>
      <c r="G8085" s="1591"/>
      <c r="H8085" s="1591">
        <v>4</v>
      </c>
      <c r="I8085" s="1591"/>
      <c r="J8085" s="1591">
        <v>5</v>
      </c>
      <c r="K8085" s="1591"/>
      <c r="L8085" s="1591">
        <v>6</v>
      </c>
      <c r="M8085" s="1591"/>
      <c r="N8085" s="1591">
        <v>7</v>
      </c>
      <c r="O8085" s="1591"/>
      <c r="P8085" s="1591">
        <v>8</v>
      </c>
      <c r="Q8085" s="1591"/>
      <c r="R8085" s="1591">
        <v>9</v>
      </c>
      <c r="S8085" s="1591"/>
      <c r="T8085" s="1592">
        <v>10</v>
      </c>
      <c r="U8085" s="1593"/>
      <c r="V8085" s="34"/>
      <c r="W8085" s="34"/>
      <c r="Z8085" s="82"/>
    </row>
    <row r="8086" spans="1:26" s="79" customFormat="1" ht="24.95" customHeight="1" x14ac:dyDescent="0.15">
      <c r="A8086" s="1620"/>
      <c r="B8086" s="86" t="s">
        <v>1629</v>
      </c>
      <c r="C8086" s="87" t="s">
        <v>1621</v>
      </c>
      <c r="D8086" s="86" t="s">
        <v>1630</v>
      </c>
      <c r="E8086" s="87" t="s">
        <v>1621</v>
      </c>
      <c r="F8086" s="86" t="s">
        <v>1629</v>
      </c>
      <c r="G8086" s="87" t="s">
        <v>1631</v>
      </c>
      <c r="H8086" s="86" t="s">
        <v>1630</v>
      </c>
      <c r="I8086" s="87" t="s">
        <v>1632</v>
      </c>
      <c r="J8086" s="86" t="s">
        <v>1630</v>
      </c>
      <c r="K8086" s="87" t="s">
        <v>1633</v>
      </c>
      <c r="L8086" s="86" t="s">
        <v>1630</v>
      </c>
      <c r="M8086" s="87" t="s">
        <v>1633</v>
      </c>
      <c r="N8086" s="86" t="s">
        <v>390</v>
      </c>
      <c r="O8086" s="87" t="s">
        <v>1633</v>
      </c>
      <c r="P8086" s="86" t="s">
        <v>1630</v>
      </c>
      <c r="Q8086" s="87" t="s">
        <v>1631</v>
      </c>
      <c r="R8086" s="86" t="s">
        <v>1630</v>
      </c>
      <c r="S8086" s="87" t="s">
        <v>1631</v>
      </c>
      <c r="T8086" s="86" t="s">
        <v>1630</v>
      </c>
      <c r="U8086" s="87" t="s">
        <v>1632</v>
      </c>
      <c r="Z8086" s="82"/>
    </row>
    <row r="8087" spans="1:26" s="79" customFormat="1" ht="24.95" customHeight="1" x14ac:dyDescent="0.15">
      <c r="A8087" s="85">
        <v>1</v>
      </c>
      <c r="B8087" s="39">
        <v>0.375</v>
      </c>
      <c r="C8087" s="39">
        <v>0.38541666666666669</v>
      </c>
      <c r="D8087" s="39">
        <v>0.39583333333333331</v>
      </c>
      <c r="E8087" s="39">
        <v>0.40625</v>
      </c>
      <c r="F8087" s="39">
        <v>0.41666666666666669</v>
      </c>
      <c r="G8087" s="39">
        <v>0.42708333333333331</v>
      </c>
      <c r="H8087" s="39">
        <v>0.4375</v>
      </c>
      <c r="I8087" s="39">
        <v>0.44791666666666669</v>
      </c>
      <c r="J8087" s="39">
        <v>0.47916666666666669</v>
      </c>
      <c r="K8087" s="39">
        <v>0.48958333333333331</v>
      </c>
      <c r="L8087" s="39">
        <v>0.5</v>
      </c>
      <c r="M8087" s="39">
        <v>0.51041666666666663</v>
      </c>
      <c r="N8087" s="39">
        <v>0.52083333333333337</v>
      </c>
      <c r="O8087" s="39">
        <v>0.53125</v>
      </c>
      <c r="P8087" s="92">
        <v>0.54166666666666663</v>
      </c>
      <c r="Q8087" s="92">
        <v>0.55208333333333337</v>
      </c>
      <c r="R8087" s="39">
        <v>0.58333333333333337</v>
      </c>
      <c r="S8087" s="3">
        <v>0.59375</v>
      </c>
      <c r="T8087" s="40">
        <v>0.60416666666666663</v>
      </c>
      <c r="U8087" s="91">
        <v>0.61458333333333337</v>
      </c>
      <c r="V8087" s="21">
        <f>COUNTA(B8087:U8087,B8091:U8091)</f>
        <v>28</v>
      </c>
      <c r="W8087" s="41">
        <f>V8087/1/2</f>
        <v>14</v>
      </c>
      <c r="Z8087" s="2"/>
    </row>
    <row r="8088" spans="1:26" s="79" customFormat="1" ht="24.95" customHeight="1" x14ac:dyDescent="0.15">
      <c r="A8088" s="85">
        <v>2</v>
      </c>
      <c r="B8088" s="446"/>
      <c r="C8088" s="446"/>
      <c r="D8088" s="446"/>
      <c r="E8088" s="446"/>
      <c r="F8088" s="446"/>
      <c r="G8088" s="446"/>
      <c r="H8088" s="446"/>
      <c r="I8088" s="446"/>
      <c r="J8088" s="446"/>
      <c r="K8088" s="446"/>
      <c r="L8088" s="446"/>
      <c r="M8088" s="446"/>
      <c r="N8088" s="446"/>
      <c r="O8088" s="446"/>
      <c r="P8088" s="3"/>
      <c r="Q8088" s="3"/>
      <c r="R8088" s="3"/>
      <c r="S8088" s="3"/>
      <c r="T8088" s="40"/>
      <c r="U8088" s="91"/>
      <c r="V8088" s="23">
        <v>14</v>
      </c>
      <c r="W8088" s="23">
        <v>14</v>
      </c>
      <c r="Y8088" s="1">
        <f>(V8088+W8088)/2</f>
        <v>14</v>
      </c>
      <c r="Z8088" s="82"/>
    </row>
    <row r="8089" spans="1:26" s="79" customFormat="1" ht="24.95" customHeight="1" x14ac:dyDescent="0.15">
      <c r="A8089" s="85">
        <v>3</v>
      </c>
      <c r="B8089" s="1850">
        <v>11</v>
      </c>
      <c r="C8089" s="1851"/>
      <c r="D8089" s="1850">
        <v>12</v>
      </c>
      <c r="E8089" s="1851"/>
      <c r="F8089" s="1850">
        <v>13</v>
      </c>
      <c r="G8089" s="1851"/>
      <c r="H8089" s="1850">
        <v>14</v>
      </c>
      <c r="I8089" s="1851"/>
      <c r="J8089" s="446"/>
      <c r="K8089" s="446"/>
      <c r="L8089" s="446"/>
      <c r="M8089" s="446"/>
      <c r="N8089" s="446"/>
      <c r="O8089" s="446"/>
      <c r="P8089" s="3"/>
      <c r="Q8089" s="3"/>
      <c r="R8089" s="244"/>
      <c r="S8089" s="447"/>
      <c r="T8089" s="448"/>
      <c r="U8089" s="449"/>
      <c r="Y8089" s="1" t="s">
        <v>1634</v>
      </c>
      <c r="Z8089" s="82"/>
    </row>
    <row r="8090" spans="1:26" s="79" customFormat="1" ht="24.95" customHeight="1" x14ac:dyDescent="0.15">
      <c r="A8090" s="450">
        <v>4</v>
      </c>
      <c r="B8090" s="86" t="s">
        <v>1635</v>
      </c>
      <c r="C8090" s="87" t="s">
        <v>1632</v>
      </c>
      <c r="D8090" s="86" t="s">
        <v>1635</v>
      </c>
      <c r="E8090" s="87" t="s">
        <v>1632</v>
      </c>
      <c r="F8090" s="86" t="s">
        <v>1635</v>
      </c>
      <c r="G8090" s="87" t="s">
        <v>1632</v>
      </c>
      <c r="H8090" s="86" t="s">
        <v>1635</v>
      </c>
      <c r="I8090" s="87" t="s">
        <v>1621</v>
      </c>
      <c r="J8090" s="248"/>
      <c r="K8090" s="248"/>
      <c r="L8090" s="3"/>
      <c r="M8090" s="87"/>
      <c r="N8090" s="86"/>
      <c r="O8090" s="87"/>
      <c r="P8090" s="86"/>
      <c r="Q8090" s="87"/>
      <c r="R8090" s="3"/>
      <c r="S8090" s="3"/>
      <c r="T8090" s="40"/>
      <c r="U8090" s="91"/>
      <c r="Z8090" s="82"/>
    </row>
    <row r="8091" spans="1:26" s="79" customFormat="1" ht="24.95" customHeight="1" x14ac:dyDescent="0.15">
      <c r="A8091" s="85">
        <v>5</v>
      </c>
      <c r="B8091" s="40">
        <v>0.625</v>
      </c>
      <c r="C8091" s="40">
        <v>0.63541666666666663</v>
      </c>
      <c r="D8091" s="40">
        <v>0.65625</v>
      </c>
      <c r="E8091" s="40">
        <v>0.66666666666666663</v>
      </c>
      <c r="F8091" s="40">
        <v>0.67708333333333337</v>
      </c>
      <c r="G8091" s="40">
        <v>0.6875</v>
      </c>
      <c r="H8091" s="40">
        <v>0.69791666666666663</v>
      </c>
      <c r="I8091" s="40">
        <v>0.70833333333333337</v>
      </c>
      <c r="J8091" s="40"/>
      <c r="K8091" s="40"/>
      <c r="L8091" s="40"/>
      <c r="M8091" s="40"/>
      <c r="N8091" s="40"/>
      <c r="O8091" s="90"/>
      <c r="P8091" s="90"/>
      <c r="Q8091" s="90"/>
      <c r="R8091" s="3"/>
      <c r="S8091" s="3"/>
      <c r="T8091" s="40"/>
      <c r="U8091" s="91"/>
      <c r="Z8091" s="82"/>
    </row>
    <row r="8092" spans="1:26" s="79" customFormat="1" ht="24.95" customHeight="1" x14ac:dyDescent="0.15">
      <c r="A8092" s="85">
        <v>6</v>
      </c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90"/>
      <c r="P8092" s="90"/>
      <c r="Q8092" s="90"/>
      <c r="R8092" s="3"/>
      <c r="S8092" s="3"/>
      <c r="T8092" s="40"/>
      <c r="U8092" s="91"/>
      <c r="Z8092" s="82"/>
    </row>
    <row r="8093" spans="1:26" s="79" customFormat="1" ht="24.95" customHeight="1" x14ac:dyDescent="0.15">
      <c r="A8093" s="85">
        <v>7</v>
      </c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90"/>
      <c r="P8093" s="90"/>
      <c r="Q8093" s="90"/>
      <c r="R8093" s="3"/>
      <c r="S8093" s="3"/>
      <c r="T8093" s="40"/>
      <c r="U8093" s="91"/>
      <c r="Z8093" s="82"/>
    </row>
    <row r="8094" spans="1:26" s="79" customFormat="1" ht="24.95" customHeight="1" x14ac:dyDescent="0.15">
      <c r="A8094" s="85">
        <v>8</v>
      </c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40"/>
      <c r="U8094" s="91"/>
      <c r="Z8094" s="82"/>
    </row>
    <row r="8095" spans="1:26" s="79" customFormat="1" ht="24.95" customHeight="1" x14ac:dyDescent="0.15">
      <c r="A8095" s="85">
        <v>9</v>
      </c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40"/>
      <c r="U8095" s="91"/>
      <c r="Z8095" s="82"/>
    </row>
    <row r="8096" spans="1:26" s="79" customFormat="1" ht="24.95" customHeight="1" x14ac:dyDescent="0.15">
      <c r="A8096" s="85">
        <v>10</v>
      </c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40"/>
      <c r="U8096" s="91"/>
      <c r="Z8096" s="82"/>
    </row>
    <row r="8097" spans="1:26" s="79" customFormat="1" ht="24.95" customHeight="1" x14ac:dyDescent="0.15">
      <c r="A8097" s="85">
        <v>11</v>
      </c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40"/>
      <c r="U8097" s="91"/>
      <c r="Z8097" s="82"/>
    </row>
    <row r="8098" spans="1:26" s="79" customFormat="1" ht="24.95" customHeight="1" x14ac:dyDescent="0.15">
      <c r="A8098" s="85">
        <v>12</v>
      </c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40"/>
      <c r="U8098" s="91"/>
      <c r="Z8098" s="82"/>
    </row>
    <row r="8099" spans="1:26" s="79" customFormat="1" ht="24.95" customHeight="1" x14ac:dyDescent="0.15">
      <c r="A8099" s="85">
        <v>13</v>
      </c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40"/>
      <c r="U8099" s="91"/>
      <c r="Z8099" s="82"/>
    </row>
    <row r="8100" spans="1:26" s="79" customFormat="1" ht="24.95" customHeight="1" x14ac:dyDescent="0.15">
      <c r="A8100" s="85">
        <v>14</v>
      </c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40"/>
      <c r="U8100" s="91"/>
      <c r="Z8100" s="82"/>
    </row>
    <row r="8101" spans="1:26" s="79" customFormat="1" ht="24.95" customHeight="1" x14ac:dyDescent="0.15">
      <c r="A8101" s="85">
        <v>15</v>
      </c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40"/>
      <c r="U8101" s="91"/>
      <c r="Z8101" s="82"/>
    </row>
    <row r="8102" spans="1:26" s="79" customFormat="1" ht="24.95" customHeight="1" x14ac:dyDescent="0.15">
      <c r="A8102" s="85">
        <v>16</v>
      </c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40"/>
      <c r="U8102" s="91"/>
      <c r="Z8102" s="82"/>
    </row>
    <row r="8103" spans="1:26" s="79" customFormat="1" ht="24.95" customHeight="1" x14ac:dyDescent="0.15">
      <c r="A8103" s="85">
        <v>17</v>
      </c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40"/>
      <c r="U8103" s="91"/>
      <c r="Z8103" s="82"/>
    </row>
    <row r="8104" spans="1:26" s="79" customFormat="1" ht="24.95" customHeight="1" x14ac:dyDescent="0.15">
      <c r="A8104" s="85">
        <v>18</v>
      </c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40"/>
      <c r="U8104" s="91"/>
      <c r="Z8104" s="82"/>
    </row>
    <row r="8105" spans="1:26" s="79" customFormat="1" ht="24.95" customHeight="1" x14ac:dyDescent="0.15">
      <c r="A8105" s="85">
        <v>19</v>
      </c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40"/>
      <c r="U8105" s="91"/>
      <c r="Z8105" s="82"/>
    </row>
    <row r="8106" spans="1:26" s="79" customFormat="1" ht="24.95" customHeight="1" x14ac:dyDescent="0.15">
      <c r="A8106" s="85">
        <v>20</v>
      </c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40"/>
      <c r="U8106" s="91"/>
      <c r="Z8106" s="82"/>
    </row>
    <row r="8107" spans="1:26" s="79" customFormat="1" ht="24.95" customHeight="1" x14ac:dyDescent="0.15">
      <c r="A8107" s="85">
        <v>21</v>
      </c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40"/>
      <c r="U8107" s="91"/>
      <c r="Z8107" s="82"/>
    </row>
    <row r="8108" spans="1:26" s="79" customFormat="1" ht="24.95" customHeight="1" x14ac:dyDescent="0.15">
      <c r="A8108" s="85">
        <v>22</v>
      </c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40"/>
      <c r="U8108" s="91"/>
      <c r="Z8108" s="82"/>
    </row>
    <row r="8109" spans="1:26" s="79" customFormat="1" ht="24.95" customHeight="1" x14ac:dyDescent="0.15">
      <c r="A8109" s="85">
        <v>23</v>
      </c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40"/>
      <c r="U8109" s="91"/>
      <c r="Z8109" s="82"/>
    </row>
    <row r="8110" spans="1:26" s="79" customFormat="1" ht="24.95" customHeight="1" x14ac:dyDescent="0.15">
      <c r="A8110" s="85">
        <v>24</v>
      </c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40"/>
      <c r="U8110" s="91"/>
      <c r="Z8110" s="82"/>
    </row>
    <row r="8111" spans="1:26" s="79" customFormat="1" ht="18.75" customHeight="1" x14ac:dyDescent="0.15">
      <c r="A8111" s="85">
        <v>25</v>
      </c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40"/>
      <c r="U8111" s="91"/>
      <c r="Z8111" s="82"/>
    </row>
    <row r="8112" spans="1:26" s="79" customFormat="1" ht="24.95" customHeight="1" x14ac:dyDescent="0.15">
      <c r="A8112" s="85">
        <v>26</v>
      </c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40"/>
      <c r="U8112" s="91"/>
      <c r="Z8112" s="82"/>
    </row>
    <row r="8113" spans="1:27" s="79" customFormat="1" ht="24.95" customHeight="1" x14ac:dyDescent="0.15">
      <c r="A8113" s="85">
        <v>27</v>
      </c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40"/>
      <c r="U8113" s="91"/>
      <c r="Z8113" s="82"/>
    </row>
    <row r="8114" spans="1:27" s="79" customFormat="1" ht="24.95" customHeight="1" x14ac:dyDescent="0.15">
      <c r="A8114" s="85">
        <v>28</v>
      </c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40"/>
      <c r="U8114" s="91"/>
      <c r="Z8114" s="82"/>
    </row>
    <row r="8115" spans="1:27" s="79" customFormat="1" ht="24.95" customHeight="1" x14ac:dyDescent="0.15">
      <c r="A8115" s="85">
        <v>29</v>
      </c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40"/>
      <c r="U8115" s="91"/>
      <c r="Z8115" s="82"/>
    </row>
    <row r="8116" spans="1:27" s="79" customFormat="1" ht="24.95" customHeight="1" x14ac:dyDescent="0.15">
      <c r="A8116" s="44">
        <v>30</v>
      </c>
      <c r="B8116" s="93"/>
      <c r="C8116" s="93"/>
      <c r="D8116" s="93"/>
      <c r="E8116" s="93"/>
      <c r="F8116" s="93"/>
      <c r="G8116" s="93"/>
      <c r="H8116" s="93"/>
      <c r="I8116" s="93"/>
      <c r="J8116" s="93"/>
      <c r="K8116" s="93"/>
      <c r="L8116" s="93"/>
      <c r="M8116" s="93"/>
      <c r="N8116" s="93"/>
      <c r="O8116" s="93"/>
      <c r="P8116" s="93"/>
      <c r="Q8116" s="93"/>
      <c r="R8116" s="93"/>
      <c r="S8116" s="93"/>
      <c r="T8116" s="94"/>
      <c r="U8116" s="95"/>
      <c r="Z8116" s="82"/>
    </row>
    <row r="8117" spans="1:27" s="79" customFormat="1" ht="24.95" customHeight="1" x14ac:dyDescent="0.15">
      <c r="A8117" s="44">
        <v>31</v>
      </c>
      <c r="B8117" s="93"/>
      <c r="C8117" s="93"/>
      <c r="D8117" s="93"/>
      <c r="E8117" s="93"/>
      <c r="F8117" s="93"/>
      <c r="G8117" s="93"/>
      <c r="H8117" s="93"/>
      <c r="I8117" s="93"/>
      <c r="J8117" s="93"/>
      <c r="K8117" s="93"/>
      <c r="L8117" s="93"/>
      <c r="M8117" s="93"/>
      <c r="N8117" s="93"/>
      <c r="O8117" s="93"/>
      <c r="P8117" s="93"/>
      <c r="Q8117" s="93"/>
      <c r="R8117" s="93"/>
      <c r="S8117" s="93"/>
      <c r="T8117" s="94"/>
      <c r="U8117" s="95"/>
      <c r="Z8117" s="82"/>
    </row>
    <row r="8118" spans="1:27" s="79" customFormat="1" ht="24.95" customHeight="1" x14ac:dyDescent="0.15">
      <c r="A8118" s="44">
        <v>32</v>
      </c>
      <c r="B8118" s="93"/>
      <c r="C8118" s="93"/>
      <c r="D8118" s="93"/>
      <c r="E8118" s="93"/>
      <c r="F8118" s="93"/>
      <c r="G8118" s="93"/>
      <c r="H8118" s="93"/>
      <c r="I8118" s="93"/>
      <c r="J8118" s="93"/>
      <c r="K8118" s="93"/>
      <c r="L8118" s="93"/>
      <c r="M8118" s="93"/>
      <c r="N8118" s="93"/>
      <c r="O8118" s="93"/>
      <c r="P8118" s="93"/>
      <c r="Q8118" s="93"/>
      <c r="R8118" s="93"/>
      <c r="S8118" s="93"/>
      <c r="T8118" s="94"/>
      <c r="U8118" s="95"/>
      <c r="Z8118" s="82"/>
    </row>
    <row r="8119" spans="1:27" s="79" customFormat="1" ht="24.95" customHeight="1" thickBot="1" x14ac:dyDescent="0.2">
      <c r="A8119" s="521">
        <v>33</v>
      </c>
      <c r="B8119" s="96"/>
      <c r="C8119" s="96"/>
      <c r="D8119" s="96"/>
      <c r="E8119" s="96"/>
      <c r="F8119" s="96"/>
      <c r="G8119" s="96"/>
      <c r="H8119" s="96"/>
      <c r="I8119" s="96"/>
      <c r="J8119" s="96"/>
      <c r="K8119" s="96"/>
      <c r="L8119" s="96"/>
      <c r="M8119" s="96"/>
      <c r="N8119" s="96"/>
      <c r="O8119" s="96"/>
      <c r="P8119" s="96"/>
      <c r="Q8119" s="96"/>
      <c r="R8119" s="96"/>
      <c r="S8119" s="96"/>
      <c r="T8119" s="97"/>
      <c r="U8119" s="98"/>
      <c r="Z8119" s="82"/>
    </row>
    <row r="8120" spans="1:27" s="79" customFormat="1" ht="19.5" customHeight="1" thickBot="1" x14ac:dyDescent="0.2">
      <c r="A8120" s="1625" t="s">
        <v>1636</v>
      </c>
      <c r="B8120" s="1626"/>
      <c r="C8120" s="1561" t="s">
        <v>1637</v>
      </c>
      <c r="D8120" s="1562"/>
      <c r="E8120" s="1562"/>
      <c r="F8120" s="1563"/>
      <c r="G8120" s="82"/>
      <c r="H8120" s="82"/>
      <c r="I8120" s="82"/>
      <c r="J8120" s="82"/>
      <c r="K8120" s="82"/>
      <c r="L8120" s="82"/>
      <c r="M8120" s="82"/>
      <c r="N8120" s="82"/>
      <c r="O8120" s="82"/>
      <c r="P8120" s="82"/>
      <c r="Q8120" s="82"/>
      <c r="R8120" s="82"/>
      <c r="S8120" s="82"/>
      <c r="T8120" s="99"/>
      <c r="U8120" s="99"/>
      <c r="Z8120" s="82"/>
    </row>
    <row r="8121" spans="1:27" s="1162" customFormat="1" ht="31.5" customHeight="1" thickBot="1" x14ac:dyDescent="0.2">
      <c r="A8121" s="1609" t="s">
        <v>1829</v>
      </c>
      <c r="B8121" s="1610"/>
      <c r="C8121" s="1610"/>
      <c r="D8121" s="1610"/>
      <c r="E8121" s="1611"/>
      <c r="F8121" s="1158"/>
      <c r="G8121" s="1158"/>
      <c r="H8121" s="1605" t="s">
        <v>87</v>
      </c>
      <c r="I8121" s="1606"/>
      <c r="J8121" s="1606"/>
      <c r="K8121" s="1155" t="s">
        <v>9</v>
      </c>
      <c r="L8121" s="1596" t="s">
        <v>1830</v>
      </c>
      <c r="M8121" s="1596"/>
      <c r="N8121" s="1597"/>
      <c r="O8121" s="1158"/>
      <c r="P8121" s="81"/>
      <c r="Q8121" s="81"/>
      <c r="R8121" s="81"/>
      <c r="S8121" s="1158"/>
      <c r="T8121" s="1615" t="s">
        <v>1831</v>
      </c>
      <c r="U8121" s="1616"/>
      <c r="V8121" s="1166">
        <v>5.7291666666666657E-2</v>
      </c>
      <c r="W8121" s="1166">
        <v>5.6134259259259266E-2</v>
      </c>
      <c r="X8121" s="1166">
        <v>5.6712962962962965E-2</v>
      </c>
      <c r="Y8121" s="1167" t="s">
        <v>184</v>
      </c>
      <c r="Z8121" s="1168">
        <v>5.6944444444444443E-2</v>
      </c>
      <c r="AA8121" s="1205"/>
    </row>
    <row r="8122" spans="1:27" s="1162" customFormat="1" ht="24.95" customHeight="1" thickBot="1" x14ac:dyDescent="0.2">
      <c r="A8122" s="1158"/>
      <c r="B8122" s="1158"/>
      <c r="C8122" s="1158"/>
      <c r="D8122" s="1158"/>
      <c r="E8122" s="1158"/>
      <c r="F8122" s="1158"/>
      <c r="G8122" s="1158"/>
      <c r="H8122" s="1158"/>
      <c r="I8122" s="1158"/>
      <c r="J8122" s="1158"/>
      <c r="K8122" s="1158"/>
      <c r="L8122" s="1158"/>
      <c r="M8122" s="1158"/>
      <c r="N8122" s="1158"/>
      <c r="O8122" s="1158"/>
      <c r="P8122" s="1158"/>
      <c r="Q8122" s="1158"/>
      <c r="R8122" s="1158"/>
      <c r="S8122" s="1158"/>
      <c r="T8122" s="83"/>
      <c r="U8122" s="83"/>
      <c r="V8122" s="1166">
        <v>0.24305555555555555</v>
      </c>
      <c r="W8122" s="1166">
        <v>0.25</v>
      </c>
      <c r="Z8122" s="1169"/>
      <c r="AA8122" s="1205"/>
    </row>
    <row r="8123" spans="1:27" s="1162" customFormat="1" ht="24.95" customHeight="1" thickBot="1" x14ac:dyDescent="0.2">
      <c r="A8123" s="1749" t="s">
        <v>12</v>
      </c>
      <c r="B8123" s="1771"/>
      <c r="C8123" s="1818" t="s">
        <v>2</v>
      </c>
      <c r="D8123" s="1753"/>
      <c r="E8123" s="1750"/>
      <c r="F8123" s="1819"/>
      <c r="G8123" s="1820"/>
      <c r="H8123" s="1820"/>
      <c r="I8123" s="1820"/>
      <c r="J8123" s="1820"/>
      <c r="K8123" s="1158"/>
      <c r="L8123" s="1158"/>
      <c r="M8123" s="1158"/>
      <c r="N8123" s="1463" t="s">
        <v>13</v>
      </c>
      <c r="O8123" s="1464"/>
      <c r="P8123" s="1816">
        <v>5.6944444444444443E-2</v>
      </c>
      <c r="Q8123" s="1817"/>
      <c r="R8123" s="1158"/>
      <c r="S8123" s="84" t="s">
        <v>14</v>
      </c>
      <c r="T8123" s="1594">
        <v>4.8611111111111112E-2</v>
      </c>
      <c r="U8123" s="1595"/>
      <c r="V8123" s="1166">
        <v>0.68749999999999989</v>
      </c>
      <c r="W8123" s="1166">
        <v>0.67361111111111116</v>
      </c>
      <c r="Z8123" s="1169"/>
      <c r="AA8123" s="1205"/>
    </row>
    <row r="8124" spans="1:27" s="1162" customFormat="1" ht="24.95" customHeight="1" thickBot="1" x14ac:dyDescent="0.2">
      <c r="A8124" s="1158"/>
      <c r="B8124" s="1158"/>
      <c r="C8124" s="1158"/>
      <c r="D8124" s="1158"/>
      <c r="E8124" s="1158"/>
      <c r="F8124" s="1158"/>
      <c r="G8124" s="1158"/>
      <c r="H8124" s="1158"/>
      <c r="I8124" s="1158"/>
      <c r="J8124" s="1158"/>
      <c r="K8124" s="1158"/>
      <c r="L8124" s="1158"/>
      <c r="M8124" s="1158"/>
      <c r="N8124" s="1158"/>
      <c r="O8124" s="1158"/>
      <c r="P8124" s="1158"/>
      <c r="Q8124" s="1158"/>
      <c r="R8124" s="1158"/>
      <c r="S8124" s="1158"/>
      <c r="T8124" s="83"/>
      <c r="U8124" s="83"/>
      <c r="V8124" s="1166">
        <v>0.93055555555555547</v>
      </c>
      <c r="W8124" s="1166">
        <v>0.92361111111111116</v>
      </c>
      <c r="Z8124" s="1169"/>
      <c r="AA8124" s="1205"/>
    </row>
    <row r="8125" spans="1:27" s="1162" customFormat="1" ht="24.95" customHeight="1" x14ac:dyDescent="0.15">
      <c r="A8125" s="1619" t="s">
        <v>15</v>
      </c>
      <c r="B8125" s="1591">
        <v>1</v>
      </c>
      <c r="C8125" s="1591"/>
      <c r="D8125" s="1591">
        <v>2</v>
      </c>
      <c r="E8125" s="1591"/>
      <c r="F8125" s="1591">
        <v>3</v>
      </c>
      <c r="G8125" s="1591"/>
      <c r="H8125" s="1591">
        <v>4</v>
      </c>
      <c r="I8125" s="1591"/>
      <c r="J8125" s="1591">
        <v>5</v>
      </c>
      <c r="K8125" s="1591"/>
      <c r="L8125" s="1591">
        <v>6</v>
      </c>
      <c r="M8125" s="1591"/>
      <c r="N8125" s="1591">
        <v>7</v>
      </c>
      <c r="O8125" s="1591"/>
      <c r="P8125" s="1591">
        <v>8</v>
      </c>
      <c r="Q8125" s="1591"/>
      <c r="R8125" s="1591">
        <v>9</v>
      </c>
      <c r="S8125" s="1591"/>
      <c r="T8125" s="1592">
        <v>10</v>
      </c>
      <c r="U8125" s="1593"/>
      <c r="Z8125" s="1169"/>
      <c r="AA8125" s="1205"/>
    </row>
    <row r="8126" spans="1:27" s="1162" customFormat="1" ht="24.95" customHeight="1" x14ac:dyDescent="0.15">
      <c r="A8126" s="1620"/>
      <c r="B8126" s="1157" t="s">
        <v>87</v>
      </c>
      <c r="C8126" s="1157" t="s">
        <v>1830</v>
      </c>
      <c r="D8126" s="1157" t="s">
        <v>87</v>
      </c>
      <c r="E8126" s="1157" t="s">
        <v>1830</v>
      </c>
      <c r="F8126" s="1157" t="s">
        <v>87</v>
      </c>
      <c r="G8126" s="1157" t="s">
        <v>1830</v>
      </c>
      <c r="H8126" s="1157" t="s">
        <v>87</v>
      </c>
      <c r="I8126" s="1157" t="s">
        <v>1830</v>
      </c>
      <c r="J8126" s="1157" t="s">
        <v>87</v>
      </c>
      <c r="K8126" s="1157" t="s">
        <v>1830</v>
      </c>
      <c r="L8126" s="1157" t="s">
        <v>87</v>
      </c>
      <c r="M8126" s="1157" t="s">
        <v>1830</v>
      </c>
      <c r="N8126" s="1157" t="s">
        <v>87</v>
      </c>
      <c r="O8126" s="1157" t="s">
        <v>1830</v>
      </c>
      <c r="P8126" s="1157"/>
      <c r="Q8126" s="1157"/>
      <c r="R8126" s="325"/>
      <c r="S8126" s="1157"/>
      <c r="T8126" s="88"/>
      <c r="U8126" s="89"/>
      <c r="V8126" s="1162" t="s">
        <v>993</v>
      </c>
      <c r="W8126" s="1200" t="s">
        <v>994</v>
      </c>
      <c r="Z8126" s="1169"/>
      <c r="AA8126" s="1205"/>
    </row>
    <row r="8127" spans="1:27" s="1162" customFormat="1" ht="24.95" customHeight="1" x14ac:dyDescent="0.15">
      <c r="A8127" s="349">
        <v>1</v>
      </c>
      <c r="B8127" s="1157"/>
      <c r="C8127" s="1156">
        <v>0.25</v>
      </c>
      <c r="D8127" s="1091">
        <v>0.3125</v>
      </c>
      <c r="E8127" s="1090">
        <v>0.3611111111111111</v>
      </c>
      <c r="F8127" s="1090">
        <v>0.43402777777777773</v>
      </c>
      <c r="G8127" s="1091">
        <v>0.4826388888888889</v>
      </c>
      <c r="H8127" s="1091">
        <v>0.53472222222222221</v>
      </c>
      <c r="I8127" s="1091">
        <v>0.58333333333333337</v>
      </c>
      <c r="J8127" s="1091">
        <v>0.64583333333333337</v>
      </c>
      <c r="K8127" s="1091">
        <v>0.69444444444444453</v>
      </c>
      <c r="L8127" s="1091">
        <v>0.76388888888888884</v>
      </c>
      <c r="M8127" s="1091">
        <v>0.8125</v>
      </c>
      <c r="N8127" s="1091">
        <v>0.875</v>
      </c>
      <c r="O8127" s="1091">
        <v>0.92361111111111116</v>
      </c>
      <c r="P8127" s="1179"/>
      <c r="Q8127" s="1157"/>
      <c r="R8127" s="50"/>
      <c r="S8127" s="1091"/>
      <c r="T8127" s="1090"/>
      <c r="U8127" s="91"/>
      <c r="V8127" s="1175">
        <v>26</v>
      </c>
      <c r="W8127" s="1199">
        <v>6.5</v>
      </c>
      <c r="Z8127" s="1176"/>
      <c r="AA8127" s="1205"/>
    </row>
    <row r="8128" spans="1:27" s="1162" customFormat="1" ht="24.95" customHeight="1" x14ac:dyDescent="0.15">
      <c r="A8128" s="349">
        <v>2</v>
      </c>
      <c r="B8128" s="1156">
        <v>0.24305555555555555</v>
      </c>
      <c r="C8128" s="1156">
        <v>0.28472222222222221</v>
      </c>
      <c r="D8128" s="1091">
        <v>0.34722222222222227</v>
      </c>
      <c r="E8128" s="1091">
        <v>0.39583333333333331</v>
      </c>
      <c r="F8128" s="1091">
        <v>0.47222222222222227</v>
      </c>
      <c r="G8128" s="1091">
        <v>0.52083333333333337</v>
      </c>
      <c r="H8128" s="1091">
        <v>0.57638888888888895</v>
      </c>
      <c r="I8128" s="1091">
        <v>0.625</v>
      </c>
      <c r="J8128" s="1091">
        <v>0.70138888888888884</v>
      </c>
      <c r="K8128" s="1091">
        <v>0.75</v>
      </c>
      <c r="L8128" s="1091">
        <v>0.81944444444444453</v>
      </c>
      <c r="M8128" s="1091">
        <v>0.86805555555555547</v>
      </c>
      <c r="N8128" s="1091">
        <v>0.92361111111111116</v>
      </c>
      <c r="O8128" s="1091"/>
      <c r="P8128" s="1198"/>
      <c r="Q8128" s="1157"/>
      <c r="R8128" s="50"/>
      <c r="S8128" s="1091"/>
      <c r="T8128" s="1090"/>
      <c r="U8128" s="91"/>
      <c r="V8128" s="1177">
        <v>13</v>
      </c>
      <c r="W8128" s="1177">
        <v>13</v>
      </c>
      <c r="Y8128" s="1162">
        <v>13</v>
      </c>
      <c r="Z8128" s="1176"/>
      <c r="AA8128" s="1206"/>
    </row>
    <row r="8129" spans="1:21" s="1162" customFormat="1" ht="24.95" customHeight="1" x14ac:dyDescent="0.15">
      <c r="A8129" s="1154">
        <v>3</v>
      </c>
      <c r="B8129" s="1091"/>
      <c r="C8129" s="1091"/>
      <c r="D8129" s="1091"/>
      <c r="E8129" s="1091"/>
      <c r="F8129" s="1091"/>
      <c r="G8129" s="1091"/>
      <c r="H8129" s="1091"/>
      <c r="I8129" s="1091"/>
      <c r="J8129" s="1091"/>
      <c r="K8129" s="1091"/>
      <c r="L8129" s="1091"/>
      <c r="M8129" s="1091"/>
      <c r="N8129" s="1091"/>
      <c r="O8129" s="1091"/>
      <c r="P8129" s="1091"/>
      <c r="Q8129" s="1091"/>
      <c r="R8129" s="50"/>
      <c r="S8129" s="1091"/>
      <c r="T8129" s="1090"/>
      <c r="U8129" s="91"/>
    </row>
    <row r="8130" spans="1:21" s="1162" customFormat="1" ht="24.95" customHeight="1" x14ac:dyDescent="0.15">
      <c r="A8130" s="1154">
        <v>4</v>
      </c>
      <c r="B8130" s="1157"/>
      <c r="C8130" s="1156"/>
      <c r="D8130" s="1091"/>
      <c r="E8130" s="1091"/>
      <c r="F8130" s="1091"/>
      <c r="G8130" s="1091"/>
      <c r="H8130" s="1091"/>
      <c r="I8130" s="1091"/>
      <c r="J8130" s="1091"/>
      <c r="K8130" s="1091"/>
      <c r="L8130" s="1091"/>
      <c r="M8130" s="1091"/>
      <c r="N8130" s="1091"/>
      <c r="O8130" s="1091"/>
      <c r="P8130" s="1091"/>
      <c r="Q8130" s="1091"/>
      <c r="R8130" s="1091"/>
      <c r="S8130" s="1091"/>
      <c r="T8130" s="1090"/>
      <c r="U8130" s="91"/>
    </row>
    <row r="8131" spans="1:21" s="1162" customFormat="1" ht="24.95" customHeight="1" x14ac:dyDescent="0.15">
      <c r="A8131" s="1154">
        <v>5</v>
      </c>
      <c r="B8131" s="1156"/>
      <c r="C8131" s="1156"/>
      <c r="D8131" s="1091"/>
      <c r="E8131" s="1091"/>
      <c r="F8131" s="1091"/>
      <c r="G8131" s="1091"/>
      <c r="H8131" s="1091"/>
      <c r="I8131" s="1091"/>
      <c r="J8131" s="1091"/>
      <c r="K8131" s="1091"/>
      <c r="L8131" s="1091"/>
      <c r="M8131" s="1091"/>
      <c r="N8131" s="1091"/>
      <c r="O8131" s="1091"/>
      <c r="P8131" s="1157"/>
      <c r="Q8131" s="1091"/>
      <c r="R8131" s="1091"/>
      <c r="S8131" s="1091"/>
      <c r="T8131" s="1090"/>
      <c r="U8131" s="91"/>
    </row>
    <row r="8132" spans="1:21" s="1162" customFormat="1" ht="24.95" customHeight="1" x14ac:dyDescent="0.15">
      <c r="A8132" s="1154">
        <v>6</v>
      </c>
      <c r="B8132" s="1091"/>
      <c r="C8132" s="1091"/>
      <c r="D8132" s="1091"/>
      <c r="E8132" s="1091"/>
      <c r="F8132" s="1091"/>
      <c r="G8132" s="1091"/>
      <c r="H8132" s="1091"/>
      <c r="I8132" s="1091"/>
      <c r="J8132" s="1091"/>
      <c r="K8132" s="1091"/>
      <c r="L8132" s="1091"/>
      <c r="M8132" s="1091"/>
      <c r="N8132" s="1091"/>
      <c r="O8132" s="1091"/>
      <c r="P8132" s="1091"/>
      <c r="Q8132" s="1091"/>
      <c r="R8132" s="1091"/>
      <c r="S8132" s="1091"/>
      <c r="T8132" s="1090"/>
      <c r="U8132" s="91"/>
    </row>
    <row r="8133" spans="1:21" s="1162" customFormat="1" ht="24.95" customHeight="1" x14ac:dyDescent="0.15">
      <c r="A8133" s="1154">
        <v>7</v>
      </c>
      <c r="B8133" s="1091"/>
      <c r="C8133" s="1091"/>
      <c r="D8133" s="1091"/>
      <c r="E8133" s="1091"/>
      <c r="F8133" s="1091"/>
      <c r="G8133" s="1091"/>
      <c r="H8133" s="1091"/>
      <c r="I8133" s="1091"/>
      <c r="J8133" s="1091"/>
      <c r="K8133" s="1091"/>
      <c r="L8133" s="1091"/>
      <c r="M8133" s="1091"/>
      <c r="N8133" s="1091"/>
      <c r="O8133" s="1091"/>
      <c r="P8133" s="1091"/>
      <c r="Q8133" s="1091"/>
      <c r="R8133" s="1091"/>
      <c r="S8133" s="1091"/>
      <c r="T8133" s="1090"/>
      <c r="U8133" s="91"/>
    </row>
    <row r="8134" spans="1:21" s="1162" customFormat="1" ht="24.95" customHeight="1" x14ac:dyDescent="0.15">
      <c r="A8134" s="1154">
        <v>8</v>
      </c>
      <c r="B8134" s="1091"/>
      <c r="C8134" s="1091"/>
      <c r="D8134" s="1091"/>
      <c r="E8134" s="1091"/>
      <c r="F8134" s="1091"/>
      <c r="G8134" s="1091"/>
      <c r="H8134" s="1091"/>
      <c r="I8134" s="1091"/>
      <c r="J8134" s="1091"/>
      <c r="K8134" s="1091"/>
      <c r="L8134" s="1091"/>
      <c r="M8134" s="1091"/>
      <c r="N8134" s="1091"/>
      <c r="O8134" s="1091"/>
      <c r="P8134" s="1091"/>
      <c r="Q8134" s="1091"/>
      <c r="R8134" s="1091"/>
      <c r="S8134" s="1091"/>
      <c r="T8134" s="1090"/>
      <c r="U8134" s="91"/>
    </row>
    <row r="8135" spans="1:21" s="1162" customFormat="1" ht="24.95" customHeight="1" x14ac:dyDescent="0.15">
      <c r="A8135" s="1154">
        <v>9</v>
      </c>
      <c r="B8135" s="1091"/>
      <c r="C8135" s="1091"/>
      <c r="D8135" s="1091"/>
      <c r="E8135" s="1091"/>
      <c r="F8135" s="1091"/>
      <c r="G8135" s="1091"/>
      <c r="H8135" s="1091"/>
      <c r="I8135" s="1091"/>
      <c r="J8135" s="1091"/>
      <c r="K8135" s="1091"/>
      <c r="L8135" s="1091"/>
      <c r="M8135" s="1091"/>
      <c r="N8135" s="1091"/>
      <c r="O8135" s="1091"/>
      <c r="P8135" s="1091"/>
      <c r="Q8135" s="1091"/>
      <c r="R8135" s="1091"/>
      <c r="S8135" s="1091"/>
      <c r="T8135" s="1090"/>
      <c r="U8135" s="91"/>
    </row>
    <row r="8136" spans="1:21" s="1162" customFormat="1" ht="24.95" customHeight="1" x14ac:dyDescent="0.15">
      <c r="A8136" s="1154">
        <v>10</v>
      </c>
      <c r="B8136" s="1091"/>
      <c r="C8136" s="1091"/>
      <c r="D8136" s="1091"/>
      <c r="E8136" s="1091"/>
      <c r="F8136" s="1091"/>
      <c r="G8136" s="1091"/>
      <c r="H8136" s="1091"/>
      <c r="I8136" s="1091"/>
      <c r="J8136" s="1091"/>
      <c r="K8136" s="1091"/>
      <c r="L8136" s="1091"/>
      <c r="M8136" s="1091"/>
      <c r="N8136" s="1091"/>
      <c r="O8136" s="1091"/>
      <c r="P8136" s="1091"/>
      <c r="Q8136" s="1091"/>
      <c r="R8136" s="1091"/>
      <c r="S8136" s="1091"/>
      <c r="T8136" s="1090"/>
      <c r="U8136" s="91"/>
    </row>
    <row r="8137" spans="1:21" s="1162" customFormat="1" ht="24.95" customHeight="1" x14ac:dyDescent="0.15">
      <c r="A8137" s="1154">
        <v>11</v>
      </c>
      <c r="B8137" s="1091"/>
      <c r="C8137" s="1091"/>
      <c r="D8137" s="1091"/>
      <c r="E8137" s="1091"/>
      <c r="F8137" s="1091"/>
      <c r="G8137" s="1091"/>
      <c r="H8137" s="1091"/>
      <c r="I8137" s="1091"/>
      <c r="J8137" s="1091"/>
      <c r="K8137" s="1091"/>
      <c r="L8137" s="1091"/>
      <c r="M8137" s="1091"/>
      <c r="N8137" s="1091"/>
      <c r="O8137" s="1091"/>
      <c r="P8137" s="1091"/>
      <c r="Q8137" s="1091"/>
      <c r="R8137" s="1091"/>
      <c r="S8137" s="1091"/>
      <c r="T8137" s="1090"/>
      <c r="U8137" s="91"/>
    </row>
    <row r="8138" spans="1:21" s="1162" customFormat="1" ht="24.95" customHeight="1" x14ac:dyDescent="0.15">
      <c r="A8138" s="1154">
        <v>12</v>
      </c>
      <c r="B8138" s="1091"/>
      <c r="C8138" s="1091"/>
      <c r="D8138" s="1091"/>
      <c r="E8138" s="1091"/>
      <c r="F8138" s="1091"/>
      <c r="G8138" s="1091"/>
      <c r="H8138" s="1091"/>
      <c r="I8138" s="1091"/>
      <c r="J8138" s="1091"/>
      <c r="K8138" s="1091"/>
      <c r="L8138" s="1091"/>
      <c r="M8138" s="1091"/>
      <c r="N8138" s="1091"/>
      <c r="O8138" s="1091"/>
      <c r="P8138" s="1091"/>
      <c r="Q8138" s="1091"/>
      <c r="R8138" s="1091"/>
      <c r="S8138" s="1091"/>
      <c r="T8138" s="1090"/>
      <c r="U8138" s="91"/>
    </row>
    <row r="8139" spans="1:21" s="1162" customFormat="1" ht="24.95" customHeight="1" x14ac:dyDescent="0.15">
      <c r="A8139" s="1154">
        <v>13</v>
      </c>
      <c r="B8139" s="1091"/>
      <c r="C8139" s="1091"/>
      <c r="D8139" s="1091"/>
      <c r="E8139" s="1091"/>
      <c r="F8139" s="1091"/>
      <c r="G8139" s="1091"/>
      <c r="H8139" s="1091"/>
      <c r="I8139" s="1091"/>
      <c r="J8139" s="1091"/>
      <c r="K8139" s="1091"/>
      <c r="L8139" s="1091"/>
      <c r="M8139" s="1091"/>
      <c r="N8139" s="1091"/>
      <c r="O8139" s="1091"/>
      <c r="P8139" s="1091"/>
      <c r="Q8139" s="1091"/>
      <c r="R8139" s="1091"/>
      <c r="S8139" s="1091"/>
      <c r="T8139" s="1090"/>
      <c r="U8139" s="91"/>
    </row>
    <row r="8140" spans="1:21" s="1162" customFormat="1" ht="24.95" customHeight="1" x14ac:dyDescent="0.15">
      <c r="A8140" s="1154">
        <v>14</v>
      </c>
      <c r="B8140" s="1091"/>
      <c r="C8140" s="1091"/>
      <c r="D8140" s="1091"/>
      <c r="E8140" s="1091"/>
      <c r="F8140" s="1091"/>
      <c r="G8140" s="1091"/>
      <c r="H8140" s="1091"/>
      <c r="I8140" s="1091"/>
      <c r="J8140" s="1091"/>
      <c r="K8140" s="1091"/>
      <c r="L8140" s="1091"/>
      <c r="M8140" s="1091"/>
      <c r="N8140" s="1091"/>
      <c r="O8140" s="1091"/>
      <c r="P8140" s="1091"/>
      <c r="Q8140" s="1091"/>
      <c r="R8140" s="1091"/>
      <c r="S8140" s="1091"/>
      <c r="T8140" s="1090"/>
      <c r="U8140" s="91"/>
    </row>
    <row r="8141" spans="1:21" s="1162" customFormat="1" ht="24.95" customHeight="1" x14ac:dyDescent="0.15">
      <c r="A8141" s="1154">
        <v>15</v>
      </c>
      <c r="B8141" s="1091"/>
      <c r="C8141" s="1091"/>
      <c r="D8141" s="1091"/>
      <c r="E8141" s="1091"/>
      <c r="F8141" s="1091"/>
      <c r="G8141" s="1091"/>
      <c r="H8141" s="1091"/>
      <c r="I8141" s="1091"/>
      <c r="J8141" s="1091"/>
      <c r="K8141" s="1091"/>
      <c r="L8141" s="1091"/>
      <c r="M8141" s="1091"/>
      <c r="N8141" s="1091"/>
      <c r="O8141" s="1091"/>
      <c r="P8141" s="1091"/>
      <c r="Q8141" s="1091"/>
      <c r="R8141" s="1091"/>
      <c r="S8141" s="1091"/>
      <c r="T8141" s="1090"/>
      <c r="U8141" s="91"/>
    </row>
    <row r="8142" spans="1:21" s="1162" customFormat="1" ht="24.95" customHeight="1" x14ac:dyDescent="0.15">
      <c r="A8142" s="1154">
        <v>16</v>
      </c>
      <c r="B8142" s="1091"/>
      <c r="C8142" s="1091"/>
      <c r="D8142" s="1091"/>
      <c r="E8142" s="1091"/>
      <c r="F8142" s="1091"/>
      <c r="G8142" s="1091"/>
      <c r="H8142" s="1091"/>
      <c r="I8142" s="1091"/>
      <c r="J8142" s="1091"/>
      <c r="K8142" s="1091"/>
      <c r="L8142" s="1091"/>
      <c r="M8142" s="1091"/>
      <c r="N8142" s="1091"/>
      <c r="O8142" s="1091"/>
      <c r="P8142" s="1091"/>
      <c r="Q8142" s="1091"/>
      <c r="R8142" s="1091"/>
      <c r="S8142" s="1091"/>
      <c r="T8142" s="1090"/>
      <c r="U8142" s="91"/>
    </row>
    <row r="8143" spans="1:21" s="1162" customFormat="1" ht="24.95" customHeight="1" x14ac:dyDescent="0.15">
      <c r="A8143" s="1154">
        <v>17</v>
      </c>
      <c r="B8143" s="1091"/>
      <c r="C8143" s="1091"/>
      <c r="D8143" s="1091"/>
      <c r="E8143" s="1091"/>
      <c r="F8143" s="1091"/>
      <c r="G8143" s="1091"/>
      <c r="H8143" s="1091"/>
      <c r="I8143" s="1091"/>
      <c r="J8143" s="1091"/>
      <c r="K8143" s="1091"/>
      <c r="L8143" s="1091"/>
      <c r="M8143" s="1091"/>
      <c r="N8143" s="1091"/>
      <c r="O8143" s="1091"/>
      <c r="P8143" s="1091"/>
      <c r="Q8143" s="1091"/>
      <c r="R8143" s="1091"/>
      <c r="S8143" s="1091"/>
      <c r="T8143" s="1090"/>
      <c r="U8143" s="91"/>
    </row>
    <row r="8144" spans="1:21" s="1162" customFormat="1" ht="24.95" customHeight="1" x14ac:dyDescent="0.15">
      <c r="A8144" s="1154">
        <v>18</v>
      </c>
      <c r="B8144" s="1091"/>
      <c r="C8144" s="1091"/>
      <c r="D8144" s="1091"/>
      <c r="E8144" s="1091"/>
      <c r="F8144" s="1091"/>
      <c r="G8144" s="1091"/>
      <c r="H8144" s="1091"/>
      <c r="I8144" s="1091"/>
      <c r="J8144" s="1091"/>
      <c r="K8144" s="1091"/>
      <c r="L8144" s="1091"/>
      <c r="M8144" s="1091"/>
      <c r="N8144" s="1091"/>
      <c r="O8144" s="1091"/>
      <c r="P8144" s="1091"/>
      <c r="Q8144" s="1091"/>
      <c r="R8144" s="1091"/>
      <c r="S8144" s="1091"/>
      <c r="T8144" s="1090"/>
      <c r="U8144" s="91"/>
    </row>
    <row r="8145" spans="1:21" s="1162" customFormat="1" ht="24.95" customHeight="1" x14ac:dyDescent="0.15">
      <c r="A8145" s="1154">
        <v>19</v>
      </c>
      <c r="B8145" s="1091"/>
      <c r="C8145" s="1091"/>
      <c r="D8145" s="1091"/>
      <c r="E8145" s="1091"/>
      <c r="F8145" s="1091"/>
      <c r="G8145" s="1091"/>
      <c r="H8145" s="1091"/>
      <c r="I8145" s="1091"/>
      <c r="J8145" s="1091"/>
      <c r="K8145" s="1091"/>
      <c r="L8145" s="1091"/>
      <c r="M8145" s="1091"/>
      <c r="N8145" s="1091"/>
      <c r="O8145" s="1091"/>
      <c r="P8145" s="1091"/>
      <c r="Q8145" s="1091"/>
      <c r="R8145" s="1091"/>
      <c r="S8145" s="1091"/>
      <c r="T8145" s="1090"/>
      <c r="U8145" s="91"/>
    </row>
    <row r="8146" spans="1:21" s="1162" customFormat="1" ht="24.95" customHeight="1" x14ac:dyDescent="0.15">
      <c r="A8146" s="1154">
        <v>20</v>
      </c>
      <c r="B8146" s="1091"/>
      <c r="C8146" s="1091"/>
      <c r="D8146" s="1091"/>
      <c r="E8146" s="1091"/>
      <c r="F8146" s="1091"/>
      <c r="G8146" s="1091"/>
      <c r="H8146" s="1091"/>
      <c r="I8146" s="1091"/>
      <c r="J8146" s="1091"/>
      <c r="K8146" s="1091"/>
      <c r="L8146" s="1091"/>
      <c r="M8146" s="1091"/>
      <c r="N8146" s="1091"/>
      <c r="O8146" s="1091"/>
      <c r="P8146" s="1091"/>
      <c r="Q8146" s="1091"/>
      <c r="R8146" s="1091"/>
      <c r="S8146" s="1091"/>
      <c r="T8146" s="1090"/>
      <c r="U8146" s="91"/>
    </row>
    <row r="8147" spans="1:21" s="1162" customFormat="1" ht="24.95" customHeight="1" x14ac:dyDescent="0.15">
      <c r="A8147" s="1154">
        <v>21</v>
      </c>
      <c r="B8147" s="1091"/>
      <c r="C8147" s="1091"/>
      <c r="D8147" s="1091"/>
      <c r="E8147" s="1091"/>
      <c r="F8147" s="1091"/>
      <c r="G8147" s="1091"/>
      <c r="H8147" s="1091"/>
      <c r="I8147" s="1091"/>
      <c r="J8147" s="1091"/>
      <c r="K8147" s="1091"/>
      <c r="L8147" s="1091"/>
      <c r="M8147" s="1091"/>
      <c r="N8147" s="1091"/>
      <c r="O8147" s="1091"/>
      <c r="P8147" s="1091"/>
      <c r="Q8147" s="1091"/>
      <c r="R8147" s="1091"/>
      <c r="S8147" s="1091"/>
      <c r="T8147" s="1090"/>
      <c r="U8147" s="91"/>
    </row>
    <row r="8148" spans="1:21" s="1162" customFormat="1" ht="24.95" customHeight="1" x14ac:dyDescent="0.15">
      <c r="A8148" s="1154">
        <v>22</v>
      </c>
      <c r="B8148" s="1091"/>
      <c r="C8148" s="1091"/>
      <c r="D8148" s="1091"/>
      <c r="E8148" s="1091"/>
      <c r="F8148" s="1091"/>
      <c r="G8148" s="1091"/>
      <c r="H8148" s="1091"/>
      <c r="I8148" s="1091"/>
      <c r="J8148" s="1091"/>
      <c r="K8148" s="1091"/>
      <c r="L8148" s="1091"/>
      <c r="M8148" s="1091"/>
      <c r="N8148" s="1091"/>
      <c r="O8148" s="1091"/>
      <c r="P8148" s="1091"/>
      <c r="Q8148" s="1091"/>
      <c r="R8148" s="1091"/>
      <c r="S8148" s="1091"/>
      <c r="T8148" s="1090"/>
      <c r="U8148" s="91"/>
    </row>
    <row r="8149" spans="1:21" s="1162" customFormat="1" ht="24.95" customHeight="1" x14ac:dyDescent="0.15">
      <c r="A8149" s="1154">
        <v>23</v>
      </c>
      <c r="B8149" s="1091"/>
      <c r="C8149" s="1091"/>
      <c r="D8149" s="1091"/>
      <c r="E8149" s="1091"/>
      <c r="F8149" s="1091"/>
      <c r="G8149" s="1091"/>
      <c r="H8149" s="1091"/>
      <c r="I8149" s="1091"/>
      <c r="J8149" s="1091"/>
      <c r="K8149" s="1091"/>
      <c r="L8149" s="1091"/>
      <c r="M8149" s="1091"/>
      <c r="N8149" s="1091"/>
      <c r="O8149" s="1091"/>
      <c r="P8149" s="1091"/>
      <c r="Q8149" s="1091"/>
      <c r="R8149" s="1091"/>
      <c r="S8149" s="1091"/>
      <c r="T8149" s="1090"/>
      <c r="U8149" s="91"/>
    </row>
    <row r="8150" spans="1:21" s="1162" customFormat="1" ht="24.95" customHeight="1" x14ac:dyDescent="0.15">
      <c r="A8150" s="1154">
        <v>24</v>
      </c>
      <c r="B8150" s="1091"/>
      <c r="C8150" s="1091"/>
      <c r="D8150" s="1091"/>
      <c r="E8150" s="1091"/>
      <c r="F8150" s="1091"/>
      <c r="G8150" s="1091"/>
      <c r="H8150" s="1091"/>
      <c r="I8150" s="1091"/>
      <c r="J8150" s="1091"/>
      <c r="K8150" s="1091"/>
      <c r="L8150" s="1091"/>
      <c r="M8150" s="1091"/>
      <c r="N8150" s="1091"/>
      <c r="O8150" s="1091"/>
      <c r="P8150" s="1091"/>
      <c r="Q8150" s="1091"/>
      <c r="R8150" s="1091"/>
      <c r="S8150" s="1091"/>
      <c r="T8150" s="1090"/>
      <c r="U8150" s="91"/>
    </row>
    <row r="8151" spans="1:21" s="1162" customFormat="1" ht="24.95" customHeight="1" x14ac:dyDescent="0.15">
      <c r="A8151" s="1154">
        <v>25</v>
      </c>
      <c r="B8151" s="1091"/>
      <c r="C8151" s="1091"/>
      <c r="D8151" s="1091"/>
      <c r="E8151" s="1091"/>
      <c r="F8151" s="1091"/>
      <c r="G8151" s="1091"/>
      <c r="H8151" s="1091"/>
      <c r="I8151" s="1091"/>
      <c r="J8151" s="1091"/>
      <c r="K8151" s="1091"/>
      <c r="L8151" s="1091"/>
      <c r="M8151" s="1091"/>
      <c r="N8151" s="1091"/>
      <c r="O8151" s="1091"/>
      <c r="P8151" s="1091"/>
      <c r="Q8151" s="1091"/>
      <c r="R8151" s="1091"/>
      <c r="S8151" s="1091"/>
      <c r="T8151" s="1090"/>
      <c r="U8151" s="91"/>
    </row>
    <row r="8152" spans="1:21" s="1162" customFormat="1" ht="24.95" customHeight="1" x14ac:dyDescent="0.15">
      <c r="A8152" s="1154">
        <v>26</v>
      </c>
      <c r="B8152" s="1091"/>
      <c r="C8152" s="1091"/>
      <c r="D8152" s="1091"/>
      <c r="E8152" s="1091"/>
      <c r="F8152" s="1091"/>
      <c r="G8152" s="1091"/>
      <c r="H8152" s="1091"/>
      <c r="I8152" s="1091"/>
      <c r="J8152" s="1091"/>
      <c r="K8152" s="1091"/>
      <c r="L8152" s="1091"/>
      <c r="M8152" s="1091"/>
      <c r="N8152" s="1091"/>
      <c r="O8152" s="1091"/>
      <c r="P8152" s="1091"/>
      <c r="Q8152" s="1091"/>
      <c r="R8152" s="1091"/>
      <c r="S8152" s="1091"/>
      <c r="T8152" s="1090"/>
      <c r="U8152" s="91"/>
    </row>
    <row r="8153" spans="1:21" s="1162" customFormat="1" ht="24.95" customHeight="1" x14ac:dyDescent="0.15">
      <c r="A8153" s="1154">
        <v>27</v>
      </c>
      <c r="B8153" s="1091"/>
      <c r="C8153" s="1091"/>
      <c r="D8153" s="1091"/>
      <c r="E8153" s="1091"/>
      <c r="F8153" s="1091"/>
      <c r="G8153" s="1091"/>
      <c r="H8153" s="1091"/>
      <c r="I8153" s="1091"/>
      <c r="J8153" s="1091"/>
      <c r="K8153" s="1091"/>
      <c r="L8153" s="1091"/>
      <c r="M8153" s="1091"/>
      <c r="N8153" s="1091"/>
      <c r="O8153" s="1091"/>
      <c r="P8153" s="1091"/>
      <c r="Q8153" s="1091"/>
      <c r="R8153" s="1091"/>
      <c r="S8153" s="1091"/>
      <c r="T8153" s="1090"/>
      <c r="U8153" s="91"/>
    </row>
    <row r="8154" spans="1:21" s="1162" customFormat="1" ht="24.95" customHeight="1" x14ac:dyDescent="0.15">
      <c r="A8154" s="1154">
        <v>28</v>
      </c>
      <c r="B8154" s="1091"/>
      <c r="C8154" s="1091"/>
      <c r="D8154" s="1091"/>
      <c r="E8154" s="1091"/>
      <c r="F8154" s="1091"/>
      <c r="G8154" s="1091"/>
      <c r="H8154" s="1091"/>
      <c r="I8154" s="1091"/>
      <c r="J8154" s="1091"/>
      <c r="K8154" s="1091"/>
      <c r="L8154" s="1091"/>
      <c r="M8154" s="1091"/>
      <c r="N8154" s="1091"/>
      <c r="O8154" s="1091"/>
      <c r="P8154" s="1091"/>
      <c r="Q8154" s="1091"/>
      <c r="R8154" s="1091"/>
      <c r="S8154" s="1091"/>
      <c r="T8154" s="1090"/>
      <c r="U8154" s="91"/>
    </row>
    <row r="8155" spans="1:21" s="1162" customFormat="1" ht="24.95" customHeight="1" x14ac:dyDescent="0.15">
      <c r="A8155" s="1154">
        <v>29</v>
      </c>
      <c r="B8155" s="1091"/>
      <c r="C8155" s="1091"/>
      <c r="D8155" s="1091"/>
      <c r="E8155" s="1091"/>
      <c r="F8155" s="1091"/>
      <c r="G8155" s="1091"/>
      <c r="H8155" s="1091"/>
      <c r="I8155" s="1091"/>
      <c r="J8155" s="1091"/>
      <c r="K8155" s="1091"/>
      <c r="L8155" s="1091"/>
      <c r="M8155" s="1091"/>
      <c r="N8155" s="1091"/>
      <c r="O8155" s="1091"/>
      <c r="P8155" s="1091"/>
      <c r="Q8155" s="1091"/>
      <c r="R8155" s="1091"/>
      <c r="S8155" s="1091"/>
      <c r="T8155" s="1090"/>
      <c r="U8155" s="91"/>
    </row>
    <row r="8156" spans="1:21" s="1162" customFormat="1" ht="24.95" customHeight="1" x14ac:dyDescent="0.15">
      <c r="A8156" s="1154">
        <v>30</v>
      </c>
      <c r="B8156" s="1091"/>
      <c r="C8156" s="1091"/>
      <c r="D8156" s="1091"/>
      <c r="E8156" s="1091"/>
      <c r="F8156" s="1091"/>
      <c r="G8156" s="1091"/>
      <c r="H8156" s="1091"/>
      <c r="I8156" s="1091"/>
      <c r="J8156" s="1091"/>
      <c r="K8156" s="1091"/>
      <c r="L8156" s="1091"/>
      <c r="M8156" s="1091"/>
      <c r="N8156" s="1091"/>
      <c r="O8156" s="1091"/>
      <c r="P8156" s="1091"/>
      <c r="Q8156" s="1091"/>
      <c r="R8156" s="1091"/>
      <c r="S8156" s="1091"/>
      <c r="T8156" s="1090"/>
      <c r="U8156" s="91"/>
    </row>
    <row r="8157" spans="1:21" s="1162" customFormat="1" ht="24.95" customHeight="1" x14ac:dyDescent="0.15">
      <c r="A8157" s="1154">
        <v>31</v>
      </c>
      <c r="B8157" s="1091"/>
      <c r="C8157" s="1091"/>
      <c r="D8157" s="1091"/>
      <c r="E8157" s="1091"/>
      <c r="F8157" s="1091"/>
      <c r="G8157" s="1091"/>
      <c r="H8157" s="1091"/>
      <c r="I8157" s="1091"/>
      <c r="J8157" s="1091"/>
      <c r="K8157" s="1091"/>
      <c r="L8157" s="1091"/>
      <c r="M8157" s="1091"/>
      <c r="N8157" s="1091"/>
      <c r="O8157" s="1091"/>
      <c r="P8157" s="1091"/>
      <c r="Q8157" s="1091"/>
      <c r="R8157" s="1091"/>
      <c r="S8157" s="1091"/>
      <c r="T8157" s="1090"/>
      <c r="U8157" s="91"/>
    </row>
    <row r="8158" spans="1:21" s="1162" customFormat="1" ht="24.95" customHeight="1" x14ac:dyDescent="0.15">
      <c r="A8158" s="1154">
        <v>32</v>
      </c>
      <c r="B8158" s="1091"/>
      <c r="C8158" s="1091"/>
      <c r="D8158" s="1091"/>
      <c r="E8158" s="1091"/>
      <c r="F8158" s="1091"/>
      <c r="G8158" s="1091"/>
      <c r="H8158" s="1091"/>
      <c r="I8158" s="1091"/>
      <c r="J8158" s="1091"/>
      <c r="K8158" s="1091"/>
      <c r="L8158" s="1091"/>
      <c r="M8158" s="1091"/>
      <c r="N8158" s="1091"/>
      <c r="O8158" s="1091"/>
      <c r="P8158" s="1091"/>
      <c r="Q8158" s="1091"/>
      <c r="R8158" s="1091"/>
      <c r="S8158" s="1091"/>
      <c r="T8158" s="1090"/>
      <c r="U8158" s="91"/>
    </row>
    <row r="8159" spans="1:21" s="1162" customFormat="1" ht="24.95" customHeight="1" thickBot="1" x14ac:dyDescent="0.2">
      <c r="A8159" s="178">
        <v>33</v>
      </c>
      <c r="B8159" s="96"/>
      <c r="C8159" s="96"/>
      <c r="D8159" s="96"/>
      <c r="E8159" s="96"/>
      <c r="F8159" s="96"/>
      <c r="G8159" s="96"/>
      <c r="H8159" s="96"/>
      <c r="I8159" s="96"/>
      <c r="J8159" s="96"/>
      <c r="K8159" s="96"/>
      <c r="L8159" s="96"/>
      <c r="M8159" s="96"/>
      <c r="N8159" s="96"/>
      <c r="O8159" s="96"/>
      <c r="P8159" s="96"/>
      <c r="Q8159" s="96"/>
      <c r="R8159" s="96"/>
      <c r="S8159" s="96"/>
      <c r="T8159" s="97"/>
      <c r="U8159" s="98"/>
    </row>
    <row r="8160" spans="1:21" s="1162" customFormat="1" ht="24.95" customHeight="1" thickBot="1" x14ac:dyDescent="0.2">
      <c r="A8160" s="1625" t="s">
        <v>20</v>
      </c>
      <c r="B8160" s="1626"/>
      <c r="C8160" s="1448" t="s">
        <v>2266</v>
      </c>
      <c r="D8160" s="1448"/>
      <c r="E8160" s="1448"/>
      <c r="F8160" s="1449"/>
      <c r="G8160" s="82"/>
      <c r="H8160" s="82"/>
      <c r="I8160" s="82"/>
      <c r="J8160" s="82"/>
      <c r="K8160" s="82"/>
      <c r="L8160" s="82"/>
      <c r="M8160" s="82"/>
      <c r="N8160" s="82"/>
      <c r="O8160" s="82"/>
      <c r="P8160" s="82"/>
      <c r="Q8160" s="82"/>
      <c r="R8160" s="82"/>
      <c r="S8160" s="82"/>
      <c r="T8160" s="99"/>
      <c r="U8160" s="99"/>
    </row>
    <row r="8161" spans="1:26" s="79" customFormat="1" ht="30.75" customHeight="1" thickBot="1" x14ac:dyDescent="0.2">
      <c r="A8161" s="1609" t="s">
        <v>176</v>
      </c>
      <c r="B8161" s="1610"/>
      <c r="C8161" s="1610"/>
      <c r="D8161" s="1610"/>
      <c r="E8161" s="1611"/>
      <c r="F8161" s="79" t="s">
        <v>1767</v>
      </c>
      <c r="H8161" s="1605" t="s">
        <v>177</v>
      </c>
      <c r="I8161" s="1606"/>
      <c r="J8161" s="1606"/>
      <c r="K8161" s="80" t="s">
        <v>170</v>
      </c>
      <c r="L8161" s="1596" t="s">
        <v>178</v>
      </c>
      <c r="M8161" s="1596"/>
      <c r="N8161" s="1597"/>
      <c r="P8161" s="81"/>
      <c r="Q8161" s="81"/>
      <c r="R8161" s="81"/>
      <c r="T8161" s="1615" t="s">
        <v>179</v>
      </c>
      <c r="U8161" s="1616"/>
      <c r="V8161" s="34">
        <f>V8163/(V8168-1)</f>
        <v>7.6884920634920653E-2</v>
      </c>
      <c r="W8161" s="34">
        <f>W8163/(W8168-1)</f>
        <v>7.5520833333333343E-2</v>
      </c>
      <c r="X8161" s="35">
        <f>AVERAGE(V8161,W8161)</f>
        <v>7.6202876984127005E-2</v>
      </c>
      <c r="Y8161" s="380" t="s">
        <v>136</v>
      </c>
      <c r="Z8161" s="381">
        <f>ROUND(X8161*1440,0)/1440</f>
        <v>7.6388888888888895E-2</v>
      </c>
    </row>
    <row r="8162" spans="1:26" s="79" customFormat="1" ht="12.75" thickBot="1" x14ac:dyDescent="0.2">
      <c r="T8162" s="83"/>
      <c r="U8162" s="83"/>
      <c r="V8162" s="34">
        <v>0.3125</v>
      </c>
      <c r="W8162" s="34">
        <v>0.27083333333333331</v>
      </c>
      <c r="Z8162" s="82"/>
    </row>
    <row r="8163" spans="1:26" s="79" customFormat="1" ht="24.95" customHeight="1" thickBot="1" x14ac:dyDescent="0.2">
      <c r="A8163" s="1607" t="s">
        <v>171</v>
      </c>
      <c r="B8163" s="1608"/>
      <c r="C8163" s="1608" t="s">
        <v>180</v>
      </c>
      <c r="D8163" s="1608"/>
      <c r="E8163" s="1612"/>
      <c r="N8163" s="1463" t="s">
        <v>172</v>
      </c>
      <c r="O8163" s="1464"/>
      <c r="P8163" s="1503">
        <f>Z8161</f>
        <v>7.6388888888888895E-2</v>
      </c>
      <c r="Q8163" s="1504"/>
      <c r="S8163" s="84" t="s">
        <v>173</v>
      </c>
      <c r="T8163" s="1594">
        <v>2.4305555555555556E-2</v>
      </c>
      <c r="U8163" s="1595"/>
      <c r="V8163" s="34">
        <f>V8164-V8162</f>
        <v>0.53819444444444453</v>
      </c>
      <c r="W8163" s="34">
        <f>W8164-W8162</f>
        <v>0.60416666666666674</v>
      </c>
      <c r="Z8163" s="82"/>
    </row>
    <row r="8164" spans="1:26" s="79" customFormat="1" ht="12.75" thickBot="1" x14ac:dyDescent="0.2">
      <c r="T8164" s="83"/>
      <c r="U8164" s="83"/>
      <c r="V8164" s="34">
        <v>0.85069444444444453</v>
      </c>
      <c r="W8164" s="34">
        <v>0.875</v>
      </c>
      <c r="Z8164" s="82"/>
    </row>
    <row r="8165" spans="1:26" s="79" customFormat="1" ht="24.95" customHeight="1" x14ac:dyDescent="0.15">
      <c r="A8165" s="1507" t="s">
        <v>174</v>
      </c>
      <c r="B8165" s="1591">
        <v>1</v>
      </c>
      <c r="C8165" s="1591"/>
      <c r="D8165" s="1591">
        <v>2</v>
      </c>
      <c r="E8165" s="1591"/>
      <c r="F8165" s="1591">
        <v>3</v>
      </c>
      <c r="G8165" s="1591"/>
      <c r="H8165" s="1591">
        <v>4</v>
      </c>
      <c r="I8165" s="1591"/>
      <c r="J8165" s="1591">
        <v>5</v>
      </c>
      <c r="K8165" s="1591"/>
      <c r="L8165" s="1591">
        <v>6</v>
      </c>
      <c r="M8165" s="1591"/>
      <c r="N8165" s="1591">
        <v>7</v>
      </c>
      <c r="O8165" s="1591"/>
      <c r="P8165" s="1591">
        <v>8</v>
      </c>
      <c r="Q8165" s="1591"/>
      <c r="R8165" s="1510">
        <v>9</v>
      </c>
      <c r="S8165" s="1591"/>
      <c r="T8165" s="1592">
        <v>10</v>
      </c>
      <c r="U8165" s="1593"/>
      <c r="V8165" s="34"/>
      <c r="W8165" s="34"/>
      <c r="Z8165" s="82"/>
    </row>
    <row r="8166" spans="1:26" s="79" customFormat="1" ht="24.95" customHeight="1" x14ac:dyDescent="0.15">
      <c r="A8166" s="1508"/>
      <c r="B8166" s="606" t="s">
        <v>177</v>
      </c>
      <c r="C8166" s="606" t="s">
        <v>181</v>
      </c>
      <c r="D8166" s="606" t="s">
        <v>177</v>
      </c>
      <c r="E8166" s="606" t="s">
        <v>182</v>
      </c>
      <c r="F8166" s="606" t="s">
        <v>177</v>
      </c>
      <c r="G8166" s="606" t="s">
        <v>181</v>
      </c>
      <c r="H8166" s="606" t="s">
        <v>177</v>
      </c>
      <c r="I8166" s="606" t="s">
        <v>182</v>
      </c>
      <c r="J8166" s="606" t="s">
        <v>177</v>
      </c>
      <c r="K8166" s="606" t="s">
        <v>181</v>
      </c>
      <c r="L8166" s="606" t="s">
        <v>177</v>
      </c>
      <c r="M8166" s="606" t="s">
        <v>182</v>
      </c>
      <c r="N8166" s="606" t="s">
        <v>177</v>
      </c>
      <c r="O8166" s="606" t="s">
        <v>181</v>
      </c>
      <c r="P8166" s="606" t="s">
        <v>177</v>
      </c>
      <c r="Q8166" s="606" t="s">
        <v>182</v>
      </c>
      <c r="R8166" s="606" t="s">
        <v>177</v>
      </c>
      <c r="S8166" s="607" t="s">
        <v>181</v>
      </c>
      <c r="T8166" s="88"/>
      <c r="U8166" s="89"/>
      <c r="Z8166" s="82"/>
    </row>
    <row r="8167" spans="1:26" s="79" customFormat="1" ht="24.95" customHeight="1" x14ac:dyDescent="0.15">
      <c r="A8167" s="85">
        <v>1</v>
      </c>
      <c r="B8167" s="608"/>
      <c r="C8167" s="39">
        <v>0.27083333333333331</v>
      </c>
      <c r="D8167" s="3">
        <v>0.3125</v>
      </c>
      <c r="E8167" s="3">
        <v>0.34027777777777773</v>
      </c>
      <c r="F8167" s="3">
        <v>0.38541666666666669</v>
      </c>
      <c r="G8167" s="3">
        <v>0.40625</v>
      </c>
      <c r="H8167" s="3">
        <v>0.46527777777777773</v>
      </c>
      <c r="I8167" s="3">
        <v>0.49305555555555558</v>
      </c>
      <c r="J8167" s="3">
        <v>0.54166666666666663</v>
      </c>
      <c r="K8167" s="3">
        <v>0.56944444444444442</v>
      </c>
      <c r="L8167" s="3">
        <v>0.625</v>
      </c>
      <c r="M8167" s="3">
        <v>0.65277777777777779</v>
      </c>
      <c r="N8167" s="3">
        <v>0.69444444444444453</v>
      </c>
      <c r="O8167" s="3">
        <v>0.72222222222222221</v>
      </c>
      <c r="P8167" s="3">
        <v>0.77083333333333337</v>
      </c>
      <c r="Q8167" s="3">
        <v>0.79861111111111116</v>
      </c>
      <c r="R8167" s="3">
        <v>0.85069444444444453</v>
      </c>
      <c r="S8167" s="3">
        <v>0.875</v>
      </c>
      <c r="T8167" s="40"/>
      <c r="U8167" s="91"/>
      <c r="V8167" s="21">
        <f>COUNTA(B8167:U8198)</f>
        <v>17</v>
      </c>
      <c r="W8167" s="41">
        <f>V8167/1/2</f>
        <v>8.5</v>
      </c>
      <c r="Z8167" s="2"/>
    </row>
    <row r="8168" spans="1:26" s="79" customFormat="1" ht="24.95" customHeight="1" x14ac:dyDescent="0.15">
      <c r="A8168" s="85">
        <v>2</v>
      </c>
      <c r="B8168" s="608"/>
      <c r="C8168" s="608"/>
      <c r="D8168" s="608"/>
      <c r="E8168" s="608"/>
      <c r="F8168" s="608"/>
      <c r="G8168" s="608"/>
      <c r="H8168" s="608"/>
      <c r="I8168" s="608"/>
      <c r="J8168" s="608"/>
      <c r="K8168" s="608"/>
      <c r="L8168" s="608"/>
      <c r="M8168" s="608"/>
      <c r="N8168" s="608"/>
      <c r="O8168" s="608"/>
      <c r="P8168" s="608"/>
      <c r="Q8168" s="608"/>
      <c r="R8168" s="50"/>
      <c r="S8168" s="3"/>
      <c r="T8168" s="40"/>
      <c r="U8168" s="91"/>
      <c r="V8168" s="23">
        <f>COUNTA(B8167:B8192,D8167:D8192,F8167:F8192,H8167:H8192,J8167:J8192,L8167:L8192,N8167:N8192,P8167:P8192,R8167:R8192,T8167:T8192)</f>
        <v>8</v>
      </c>
      <c r="W8168" s="23">
        <f>COUNTA(C8167:C8192,E8167:E8192,G8167:G8192,I8167:I8192,K8167:K8192,M8167:M8192,O8167:O8192,Q8167:Q8192,S8167:S8192,U8167:U8192)</f>
        <v>9</v>
      </c>
      <c r="Z8168" s="82"/>
    </row>
    <row r="8169" spans="1:26" s="79" customFormat="1" ht="24.95" customHeight="1" x14ac:dyDescent="0.15">
      <c r="A8169" s="85">
        <v>3</v>
      </c>
      <c r="B8169" s="609"/>
      <c r="C8169" s="39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40"/>
      <c r="U8169" s="91"/>
      <c r="Z8169" s="82"/>
    </row>
    <row r="8170" spans="1:26" s="79" customFormat="1" ht="24.95" customHeight="1" x14ac:dyDescent="0.15">
      <c r="A8170" s="85">
        <v>4</v>
      </c>
      <c r="B8170" s="606"/>
      <c r="C8170" s="607"/>
      <c r="D8170" s="606"/>
      <c r="E8170" s="607"/>
      <c r="F8170" s="606"/>
      <c r="G8170" s="607"/>
      <c r="H8170" s="608"/>
      <c r="I8170" s="608"/>
      <c r="J8170" s="608"/>
      <c r="K8170" s="608"/>
      <c r="L8170" s="608"/>
      <c r="M8170" s="608"/>
      <c r="N8170" s="608"/>
      <c r="O8170" s="608"/>
      <c r="P8170" s="608"/>
      <c r="Q8170" s="608"/>
      <c r="R8170" s="50"/>
      <c r="S8170" s="3"/>
      <c r="T8170" s="40"/>
      <c r="U8170" s="91"/>
      <c r="Z8170" s="82"/>
    </row>
    <row r="8171" spans="1:26" s="79" customFormat="1" ht="24.95" customHeight="1" x14ac:dyDescent="0.15">
      <c r="A8171" s="85">
        <v>5</v>
      </c>
      <c r="B8171" s="608"/>
      <c r="C8171" s="608"/>
      <c r="D8171" s="608"/>
      <c r="E8171" s="608"/>
      <c r="F8171" s="608"/>
      <c r="G8171" s="608"/>
      <c r="H8171" s="608"/>
      <c r="I8171" s="608"/>
      <c r="J8171" s="608"/>
      <c r="K8171" s="608"/>
      <c r="L8171" s="608"/>
      <c r="M8171" s="608"/>
      <c r="N8171" s="608"/>
      <c r="O8171" s="608"/>
      <c r="P8171" s="608"/>
      <c r="Q8171" s="608"/>
      <c r="R8171" s="50"/>
      <c r="S8171" s="3"/>
      <c r="T8171" s="40"/>
      <c r="U8171" s="91"/>
      <c r="Z8171" s="82"/>
    </row>
    <row r="8172" spans="1:26" s="79" customFormat="1" ht="24.95" customHeight="1" x14ac:dyDescent="0.15">
      <c r="A8172" s="85">
        <v>6</v>
      </c>
      <c r="B8172" s="608"/>
      <c r="C8172" s="608"/>
      <c r="D8172" s="608"/>
      <c r="E8172" s="608"/>
      <c r="F8172" s="608"/>
      <c r="G8172" s="608"/>
      <c r="H8172" s="608"/>
      <c r="I8172" s="608"/>
      <c r="J8172" s="608"/>
      <c r="K8172" s="608"/>
      <c r="L8172" s="608"/>
      <c r="M8172" s="608"/>
      <c r="N8172" s="608"/>
      <c r="O8172" s="608"/>
      <c r="P8172" s="608"/>
      <c r="Q8172" s="608"/>
      <c r="R8172" s="50"/>
      <c r="S8172" s="3"/>
      <c r="T8172" s="40"/>
      <c r="U8172" s="91"/>
      <c r="Z8172" s="82"/>
    </row>
    <row r="8173" spans="1:26" s="79" customFormat="1" ht="24.95" customHeight="1" x14ac:dyDescent="0.15">
      <c r="A8173" s="85">
        <v>7</v>
      </c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50"/>
      <c r="S8173" s="3"/>
      <c r="T8173" s="40"/>
      <c r="U8173" s="91"/>
      <c r="Z8173" s="82"/>
    </row>
    <row r="8174" spans="1:26" s="79" customFormat="1" ht="24.95" customHeight="1" x14ac:dyDescent="0.15">
      <c r="A8174" s="85">
        <v>8</v>
      </c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40"/>
      <c r="U8174" s="91"/>
      <c r="Z8174" s="82"/>
    </row>
    <row r="8175" spans="1:26" s="79" customFormat="1" ht="24.95" customHeight="1" x14ac:dyDescent="0.15">
      <c r="A8175" s="85">
        <v>9</v>
      </c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40"/>
      <c r="U8175" s="91"/>
      <c r="Z8175" s="82"/>
    </row>
    <row r="8176" spans="1:26" s="79" customFormat="1" ht="24.95" customHeight="1" x14ac:dyDescent="0.15">
      <c r="A8176" s="85">
        <v>10</v>
      </c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40"/>
      <c r="U8176" s="91"/>
      <c r="Z8176" s="82"/>
    </row>
    <row r="8177" spans="1:26" s="79" customFormat="1" ht="24.95" customHeight="1" x14ac:dyDescent="0.15">
      <c r="A8177" s="85">
        <v>11</v>
      </c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40"/>
      <c r="U8177" s="91"/>
      <c r="Z8177" s="82"/>
    </row>
    <row r="8178" spans="1:26" s="79" customFormat="1" ht="24.95" customHeight="1" x14ac:dyDescent="0.15">
      <c r="A8178" s="85">
        <v>12</v>
      </c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40"/>
      <c r="U8178" s="91"/>
      <c r="Z8178" s="82"/>
    </row>
    <row r="8179" spans="1:26" s="79" customFormat="1" ht="24.95" customHeight="1" x14ac:dyDescent="0.15">
      <c r="A8179" s="85">
        <v>13</v>
      </c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40"/>
      <c r="U8179" s="91"/>
      <c r="Z8179" s="82"/>
    </row>
    <row r="8180" spans="1:26" s="79" customFormat="1" ht="24.95" customHeight="1" x14ac:dyDescent="0.15">
      <c r="A8180" s="85">
        <v>14</v>
      </c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40"/>
      <c r="U8180" s="91"/>
      <c r="Z8180" s="82"/>
    </row>
    <row r="8181" spans="1:26" s="79" customFormat="1" ht="24.95" customHeight="1" x14ac:dyDescent="0.15">
      <c r="A8181" s="85">
        <v>15</v>
      </c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40"/>
      <c r="U8181" s="91"/>
      <c r="Z8181" s="82"/>
    </row>
    <row r="8182" spans="1:26" s="79" customFormat="1" ht="24.95" customHeight="1" x14ac:dyDescent="0.15">
      <c r="A8182" s="85">
        <v>16</v>
      </c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40"/>
      <c r="U8182" s="91"/>
      <c r="Z8182" s="82"/>
    </row>
    <row r="8183" spans="1:26" s="79" customFormat="1" ht="24.95" customHeight="1" x14ac:dyDescent="0.15">
      <c r="A8183" s="85">
        <v>17</v>
      </c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40"/>
      <c r="U8183" s="91"/>
      <c r="Z8183" s="82"/>
    </row>
    <row r="8184" spans="1:26" s="79" customFormat="1" ht="24.95" customHeight="1" x14ac:dyDescent="0.15">
      <c r="A8184" s="85">
        <v>18</v>
      </c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40"/>
      <c r="U8184" s="91"/>
      <c r="Z8184" s="82"/>
    </row>
    <row r="8185" spans="1:26" s="79" customFormat="1" ht="24.95" customHeight="1" x14ac:dyDescent="0.15">
      <c r="A8185" s="85">
        <v>19</v>
      </c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40"/>
      <c r="U8185" s="91"/>
      <c r="Z8185" s="82"/>
    </row>
    <row r="8186" spans="1:26" s="79" customFormat="1" ht="24.95" customHeight="1" x14ac:dyDescent="0.15">
      <c r="A8186" s="85">
        <v>20</v>
      </c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40"/>
      <c r="U8186" s="91"/>
      <c r="Z8186" s="82"/>
    </row>
    <row r="8187" spans="1:26" s="79" customFormat="1" ht="24.95" customHeight="1" x14ac:dyDescent="0.15">
      <c r="A8187" s="85">
        <v>21</v>
      </c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40"/>
      <c r="U8187" s="91"/>
      <c r="Z8187" s="82"/>
    </row>
    <row r="8188" spans="1:26" s="79" customFormat="1" ht="24.95" customHeight="1" x14ac:dyDescent="0.15">
      <c r="A8188" s="85">
        <v>22</v>
      </c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40"/>
      <c r="U8188" s="91"/>
      <c r="Z8188" s="82"/>
    </row>
    <row r="8189" spans="1:26" s="79" customFormat="1" ht="24.95" customHeight="1" x14ac:dyDescent="0.15">
      <c r="A8189" s="85">
        <v>23</v>
      </c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40"/>
      <c r="U8189" s="91"/>
      <c r="Z8189" s="82"/>
    </row>
    <row r="8190" spans="1:26" s="79" customFormat="1" ht="24.95" customHeight="1" x14ac:dyDescent="0.15">
      <c r="A8190" s="85">
        <v>24</v>
      </c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40"/>
      <c r="U8190" s="91"/>
      <c r="Z8190" s="82"/>
    </row>
    <row r="8191" spans="1:26" s="79" customFormat="1" ht="24.95" customHeight="1" x14ac:dyDescent="0.15">
      <c r="A8191" s="85">
        <v>25</v>
      </c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40"/>
      <c r="U8191" s="91"/>
      <c r="Z8191" s="82"/>
    </row>
    <row r="8192" spans="1:26" s="79" customFormat="1" ht="24.95" customHeight="1" x14ac:dyDescent="0.15">
      <c r="A8192" s="85">
        <v>26</v>
      </c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40"/>
      <c r="U8192" s="91"/>
      <c r="Z8192" s="82"/>
    </row>
    <row r="8193" spans="1:26" s="79" customFormat="1" ht="24.95" customHeight="1" x14ac:dyDescent="0.15">
      <c r="A8193" s="85">
        <v>27</v>
      </c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40"/>
      <c r="U8193" s="91"/>
      <c r="Z8193" s="82"/>
    </row>
    <row r="8194" spans="1:26" s="79" customFormat="1" ht="24.95" customHeight="1" x14ac:dyDescent="0.15">
      <c r="A8194" s="85">
        <v>28</v>
      </c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40"/>
      <c r="U8194" s="91"/>
      <c r="Z8194" s="82"/>
    </row>
    <row r="8195" spans="1:26" s="79" customFormat="1" ht="24.95" customHeight="1" x14ac:dyDescent="0.15">
      <c r="A8195" s="85">
        <v>29</v>
      </c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40"/>
      <c r="U8195" s="91"/>
      <c r="Z8195" s="82"/>
    </row>
    <row r="8196" spans="1:26" s="79" customFormat="1" ht="24.95" customHeight="1" x14ac:dyDescent="0.15">
      <c r="A8196" s="44">
        <v>30</v>
      </c>
      <c r="B8196" s="93"/>
      <c r="C8196" s="93"/>
      <c r="D8196" s="93"/>
      <c r="E8196" s="93"/>
      <c r="F8196" s="93"/>
      <c r="G8196" s="93"/>
      <c r="H8196" s="93"/>
      <c r="I8196" s="93"/>
      <c r="J8196" s="93"/>
      <c r="K8196" s="93"/>
      <c r="L8196" s="93"/>
      <c r="M8196" s="93"/>
      <c r="N8196" s="93"/>
      <c r="O8196" s="93"/>
      <c r="P8196" s="93"/>
      <c r="Q8196" s="93"/>
      <c r="R8196" s="93"/>
      <c r="S8196" s="93"/>
      <c r="T8196" s="94"/>
      <c r="U8196" s="95"/>
      <c r="Z8196" s="82"/>
    </row>
    <row r="8197" spans="1:26" s="79" customFormat="1" ht="24.95" customHeight="1" x14ac:dyDescent="0.15">
      <c r="A8197" s="44">
        <v>31</v>
      </c>
      <c r="B8197" s="93"/>
      <c r="C8197" s="93"/>
      <c r="D8197" s="93"/>
      <c r="E8197" s="93"/>
      <c r="F8197" s="93"/>
      <c r="G8197" s="93"/>
      <c r="H8197" s="93"/>
      <c r="I8197" s="93"/>
      <c r="J8197" s="93"/>
      <c r="K8197" s="93"/>
      <c r="L8197" s="93"/>
      <c r="M8197" s="93"/>
      <c r="N8197" s="93"/>
      <c r="O8197" s="93"/>
      <c r="P8197" s="93"/>
      <c r="Q8197" s="93"/>
      <c r="R8197" s="93"/>
      <c r="S8197" s="93"/>
      <c r="T8197" s="94"/>
      <c r="U8197" s="95"/>
      <c r="Z8197" s="82"/>
    </row>
    <row r="8198" spans="1:26" s="79" customFormat="1" ht="24.95" customHeight="1" x14ac:dyDescent="0.15">
      <c r="A8198" s="44">
        <v>32</v>
      </c>
      <c r="B8198" s="93"/>
      <c r="C8198" s="93"/>
      <c r="D8198" s="93"/>
      <c r="E8198" s="93"/>
      <c r="F8198" s="93"/>
      <c r="G8198" s="93"/>
      <c r="H8198" s="93"/>
      <c r="I8198" s="93"/>
      <c r="J8198" s="93"/>
      <c r="K8198" s="93"/>
      <c r="L8198" s="93"/>
      <c r="M8198" s="93"/>
      <c r="N8198" s="93"/>
      <c r="O8198" s="93"/>
      <c r="P8198" s="93"/>
      <c r="Q8198" s="93"/>
      <c r="R8198" s="93"/>
      <c r="S8198" s="93"/>
      <c r="T8198" s="94"/>
      <c r="U8198" s="95"/>
      <c r="Z8198" s="82"/>
    </row>
    <row r="8199" spans="1:26" s="79" customFormat="1" ht="24.95" customHeight="1" thickBot="1" x14ac:dyDescent="0.2">
      <c r="A8199" s="462">
        <v>33</v>
      </c>
      <c r="B8199" s="93"/>
      <c r="C8199" s="93"/>
      <c r="D8199" s="93"/>
      <c r="E8199" s="93"/>
      <c r="F8199" s="93"/>
      <c r="G8199" s="93"/>
      <c r="H8199" s="93"/>
      <c r="I8199" s="93"/>
      <c r="J8199" s="93"/>
      <c r="K8199" s="93"/>
      <c r="L8199" s="93"/>
      <c r="M8199" s="93"/>
      <c r="N8199" s="93"/>
      <c r="O8199" s="93"/>
      <c r="P8199" s="93"/>
      <c r="Q8199" s="93"/>
      <c r="R8199" s="93"/>
      <c r="S8199" s="93"/>
      <c r="T8199" s="94"/>
      <c r="U8199" s="94"/>
      <c r="Z8199" s="82"/>
    </row>
    <row r="8200" spans="1:26" s="79" customFormat="1" ht="24.95" customHeight="1" thickBot="1" x14ac:dyDescent="0.2">
      <c r="A8200" s="1810" t="s">
        <v>175</v>
      </c>
      <c r="B8200" s="1811"/>
      <c r="C8200" s="1491" t="s">
        <v>183</v>
      </c>
      <c r="D8200" s="1492"/>
      <c r="E8200" s="1492"/>
      <c r="F8200" s="1493"/>
      <c r="G8200" s="586"/>
      <c r="H8200" s="585"/>
      <c r="I8200" s="585"/>
      <c r="J8200" s="585"/>
      <c r="K8200" s="585"/>
      <c r="L8200" s="585"/>
      <c r="M8200" s="585"/>
      <c r="N8200" s="585"/>
      <c r="O8200" s="585"/>
      <c r="P8200" s="585"/>
      <c r="Q8200" s="585"/>
      <c r="R8200" s="585"/>
      <c r="S8200" s="585"/>
      <c r="T8200" s="726"/>
      <c r="U8200" s="727"/>
      <c r="Z8200" s="82"/>
    </row>
    <row r="8201" spans="1:26" s="2" customFormat="1" ht="31.5" customHeight="1" thickBot="1" x14ac:dyDescent="0.2">
      <c r="A8201" s="1602" t="s">
        <v>291</v>
      </c>
      <c r="B8201" s="1603"/>
      <c r="C8201" s="1603"/>
      <c r="D8201" s="1603"/>
      <c r="E8201" s="1604"/>
      <c r="F8201" s="79" t="s">
        <v>1767</v>
      </c>
      <c r="G8201" s="79"/>
      <c r="H8201" s="1605" t="s">
        <v>292</v>
      </c>
      <c r="I8201" s="1606"/>
      <c r="J8201" s="1606"/>
      <c r="K8201" s="80" t="s">
        <v>293</v>
      </c>
      <c r="L8201" s="1596" t="s">
        <v>294</v>
      </c>
      <c r="M8201" s="1596"/>
      <c r="N8201" s="1597"/>
      <c r="O8201" s="79"/>
      <c r="P8201" s="81"/>
      <c r="Q8201" s="81"/>
      <c r="R8201" s="81"/>
      <c r="S8201" s="79"/>
      <c r="T8201" s="1615" t="s">
        <v>295</v>
      </c>
      <c r="U8201" s="1616"/>
      <c r="V8201" s="34">
        <f>V8203/(V8208-1)</f>
        <v>0.10532407407407408</v>
      </c>
      <c r="W8201" s="34">
        <f>W8203/(W8208-1)</f>
        <v>0.10590277777777778</v>
      </c>
      <c r="X8201" s="35">
        <f>AVERAGE(V8201,W8201)</f>
        <v>0.10561342592592593</v>
      </c>
      <c r="Y8201" s="380" t="s">
        <v>296</v>
      </c>
      <c r="Z8201" s="381">
        <f>ROUND(X8201*1440,0)/1440</f>
        <v>0.10555555555555556</v>
      </c>
    </row>
    <row r="8202" spans="1:26" s="2" customFormat="1" ht="9" customHeight="1" thickBot="1" x14ac:dyDescent="0.2">
      <c r="A8202" s="79"/>
      <c r="B8202" s="79"/>
      <c r="C8202" s="79"/>
      <c r="D8202" s="79"/>
      <c r="E8202" s="79"/>
      <c r="F8202" s="79"/>
      <c r="G8202" s="79"/>
      <c r="H8202" s="79"/>
      <c r="I8202" s="79"/>
      <c r="J8202" s="79"/>
      <c r="K8202" s="79"/>
      <c r="L8202" s="79"/>
      <c r="M8202" s="79"/>
      <c r="N8202" s="79"/>
      <c r="O8202" s="79"/>
      <c r="P8202" s="79"/>
      <c r="Q8202" s="79"/>
      <c r="R8202" s="79"/>
      <c r="S8202" s="79"/>
      <c r="T8202" s="83"/>
      <c r="U8202" s="83"/>
      <c r="V8202" s="34">
        <v>0.25</v>
      </c>
      <c r="W8202" s="34">
        <v>0.28125</v>
      </c>
      <c r="Z8202" s="38"/>
    </row>
    <row r="8203" spans="1:26" s="2" customFormat="1" ht="20.100000000000001" customHeight="1" thickBot="1" x14ac:dyDescent="0.2">
      <c r="A8203" s="1607" t="s">
        <v>297</v>
      </c>
      <c r="B8203" s="1608"/>
      <c r="C8203" s="1483" t="s">
        <v>298</v>
      </c>
      <c r="D8203" s="1483"/>
      <c r="E8203" s="1484"/>
      <c r="F8203" s="79"/>
      <c r="G8203" s="79"/>
      <c r="H8203" s="79"/>
      <c r="I8203" s="79"/>
      <c r="J8203" s="79"/>
      <c r="K8203" s="79"/>
      <c r="L8203" s="79"/>
      <c r="M8203" s="79"/>
      <c r="N8203" s="1463" t="s">
        <v>299</v>
      </c>
      <c r="O8203" s="1464"/>
      <c r="P8203" s="1503">
        <f>Z8201</f>
        <v>0.10555555555555556</v>
      </c>
      <c r="Q8203" s="1504"/>
      <c r="R8203" s="79"/>
      <c r="S8203" s="84" t="s">
        <v>300</v>
      </c>
      <c r="T8203" s="1594">
        <v>3.4722222222222224E-2</v>
      </c>
      <c r="U8203" s="1595"/>
      <c r="V8203" s="34">
        <f>V8204-V8202</f>
        <v>0.63194444444444453</v>
      </c>
      <c r="W8203" s="34">
        <f>W8204-W8202</f>
        <v>0.63541666666666663</v>
      </c>
      <c r="Z8203" s="38"/>
    </row>
    <row r="8204" spans="1:26" s="2" customFormat="1" ht="9" customHeight="1" thickBot="1" x14ac:dyDescent="0.2">
      <c r="A8204" s="79"/>
      <c r="B8204" s="79"/>
      <c r="C8204" s="79"/>
      <c r="D8204" s="79"/>
      <c r="E8204" s="79"/>
      <c r="F8204" s="79"/>
      <c r="G8204" s="79"/>
      <c r="H8204" s="79"/>
      <c r="I8204" s="79"/>
      <c r="J8204" s="79"/>
      <c r="K8204" s="79"/>
      <c r="L8204" s="79"/>
      <c r="M8204" s="79"/>
      <c r="N8204" s="79"/>
      <c r="O8204" s="79"/>
      <c r="P8204" s="79"/>
      <c r="Q8204" s="79"/>
      <c r="R8204" s="79"/>
      <c r="S8204" s="79"/>
      <c r="T8204" s="83"/>
      <c r="U8204" s="83"/>
      <c r="V8204" s="34">
        <v>0.88194444444444453</v>
      </c>
      <c r="W8204" s="34">
        <v>0.91666666666666663</v>
      </c>
      <c r="Z8204" s="38"/>
    </row>
    <row r="8205" spans="1:26" s="2" customFormat="1" ht="20.100000000000001" customHeight="1" x14ac:dyDescent="0.15">
      <c r="A8205" s="1619" t="s">
        <v>301</v>
      </c>
      <c r="B8205" s="1591">
        <v>1</v>
      </c>
      <c r="C8205" s="1591"/>
      <c r="D8205" s="1591">
        <v>2</v>
      </c>
      <c r="E8205" s="1591"/>
      <c r="F8205" s="1591">
        <v>3</v>
      </c>
      <c r="G8205" s="1591"/>
      <c r="H8205" s="1591">
        <v>4</v>
      </c>
      <c r="I8205" s="1591"/>
      <c r="J8205" s="1591">
        <v>5</v>
      </c>
      <c r="K8205" s="1591"/>
      <c r="L8205" s="1591">
        <v>6</v>
      </c>
      <c r="M8205" s="1591"/>
      <c r="N8205" s="1591">
        <v>7</v>
      </c>
      <c r="O8205" s="1591"/>
      <c r="P8205" s="1591">
        <v>8</v>
      </c>
      <c r="Q8205" s="1591"/>
      <c r="R8205" s="1591">
        <v>9</v>
      </c>
      <c r="S8205" s="1591"/>
      <c r="T8205" s="1592">
        <v>10</v>
      </c>
      <c r="U8205" s="1593"/>
      <c r="V8205" s="534"/>
      <c r="W8205" s="534"/>
      <c r="Z8205" s="38"/>
    </row>
    <row r="8206" spans="1:26" s="2" customFormat="1" ht="20.100000000000001" customHeight="1" x14ac:dyDescent="0.15">
      <c r="A8206" s="1620"/>
      <c r="B8206" s="87" t="s">
        <v>292</v>
      </c>
      <c r="C8206" s="87" t="s">
        <v>294</v>
      </c>
      <c r="D8206" s="87" t="s">
        <v>292</v>
      </c>
      <c r="E8206" s="87" t="s">
        <v>294</v>
      </c>
      <c r="F8206" s="87" t="s">
        <v>292</v>
      </c>
      <c r="G8206" s="87" t="s">
        <v>294</v>
      </c>
      <c r="H8206" s="87" t="s">
        <v>292</v>
      </c>
      <c r="I8206" s="87" t="s">
        <v>294</v>
      </c>
      <c r="J8206" s="87" t="s">
        <v>292</v>
      </c>
      <c r="K8206" s="87" t="s">
        <v>294</v>
      </c>
      <c r="L8206" s="87" t="s">
        <v>292</v>
      </c>
      <c r="M8206" s="87" t="s">
        <v>294</v>
      </c>
      <c r="N8206" s="87" t="s">
        <v>292</v>
      </c>
      <c r="O8206" s="87" t="s">
        <v>294</v>
      </c>
      <c r="P8206" s="87"/>
      <c r="Q8206" s="87"/>
      <c r="R8206" s="87"/>
      <c r="S8206" s="87"/>
      <c r="T8206" s="88"/>
      <c r="U8206" s="89"/>
      <c r="V8206" s="534"/>
      <c r="W8206" s="534"/>
      <c r="Z8206" s="38"/>
    </row>
    <row r="8207" spans="1:26" s="2" customFormat="1" ht="24.75" customHeight="1" x14ac:dyDescent="0.15">
      <c r="A8207" s="85">
        <v>1</v>
      </c>
      <c r="B8207" s="39">
        <v>0.25</v>
      </c>
      <c r="C8207" s="3">
        <v>0.28125</v>
      </c>
      <c r="D8207" s="3">
        <v>0.33333333333333331</v>
      </c>
      <c r="E8207" s="39">
        <v>0.37152777777777773</v>
      </c>
      <c r="F8207" s="3">
        <v>0.4548611111111111</v>
      </c>
      <c r="G8207" s="3">
        <v>0.48958333333333331</v>
      </c>
      <c r="H8207" s="3">
        <v>0.5625</v>
      </c>
      <c r="I8207" s="39">
        <v>0.59722222222222221</v>
      </c>
      <c r="J8207" s="3">
        <v>0.67013888888888884</v>
      </c>
      <c r="K8207" s="39">
        <v>0.70833333333333337</v>
      </c>
      <c r="L8207" s="3">
        <v>0.78125</v>
      </c>
      <c r="M8207" s="3">
        <v>0.81597222222222221</v>
      </c>
      <c r="N8207" s="3">
        <v>0.88194444444444453</v>
      </c>
      <c r="O8207" s="28">
        <v>0.91666666666666663</v>
      </c>
      <c r="P8207" s="3"/>
      <c r="Q8207" s="3"/>
      <c r="R8207" s="3"/>
      <c r="S8207" s="3"/>
      <c r="T8207" s="40"/>
      <c r="U8207" s="91"/>
      <c r="V8207" s="633">
        <f>COUNTA(B8207:U8207)</f>
        <v>14</v>
      </c>
      <c r="W8207" s="634">
        <f>V8207/1/2</f>
        <v>7</v>
      </c>
      <c r="Z8207" s="701" t="s">
        <v>302</v>
      </c>
    </row>
    <row r="8208" spans="1:26" s="2" customFormat="1" ht="24.75" customHeight="1" x14ac:dyDescent="0.15">
      <c r="A8208" s="85">
        <v>2</v>
      </c>
      <c r="B8208" s="592"/>
      <c r="C8208" s="593"/>
      <c r="D8208" s="593"/>
      <c r="E8208" s="594" t="s">
        <v>303</v>
      </c>
      <c r="F8208" s="594"/>
      <c r="G8208" s="594"/>
      <c r="H8208" s="594"/>
      <c r="I8208" s="594" t="s">
        <v>303</v>
      </c>
      <c r="J8208" s="594"/>
      <c r="K8208" s="594" t="s">
        <v>303</v>
      </c>
      <c r="L8208" s="279"/>
      <c r="M8208" s="595"/>
      <c r="N8208" s="595"/>
      <c r="O8208" s="596"/>
      <c r="P8208" s="663"/>
      <c r="Q8208" s="3"/>
      <c r="R8208" s="3"/>
      <c r="S8208" s="3"/>
      <c r="T8208" s="40"/>
      <c r="U8208" s="91"/>
      <c r="V8208" s="114">
        <v>7</v>
      </c>
      <c r="W8208" s="114">
        <v>7</v>
      </c>
      <c r="Z8208" s="38"/>
    </row>
    <row r="8209" spans="1:26" s="2" customFormat="1" ht="24.75" customHeight="1" x14ac:dyDescent="0.15">
      <c r="A8209" s="85">
        <v>3</v>
      </c>
      <c r="B8209" s="3"/>
      <c r="C8209" s="664"/>
      <c r="D8209" s="664"/>
      <c r="E8209" s="664"/>
      <c r="F8209" s="664"/>
      <c r="G8209" s="664"/>
      <c r="H8209" s="664"/>
      <c r="I8209" s="664"/>
      <c r="J8209" s="664"/>
      <c r="K8209" s="664"/>
      <c r="L8209" s="664"/>
      <c r="M8209" s="664"/>
      <c r="N8209" s="664"/>
      <c r="O8209" s="664"/>
      <c r="P8209" s="663"/>
      <c r="Q8209" s="3"/>
      <c r="R8209" s="3"/>
      <c r="S8209" s="3"/>
      <c r="T8209" s="40"/>
      <c r="U8209" s="91"/>
      <c r="V8209" s="534"/>
      <c r="W8209" s="534"/>
      <c r="Z8209" s="38"/>
    </row>
    <row r="8210" spans="1:26" s="2" customFormat="1" ht="24.75" customHeight="1" x14ac:dyDescent="0.15">
      <c r="A8210" s="85">
        <v>4</v>
      </c>
      <c r="B8210" s="3"/>
      <c r="C8210" s="3"/>
      <c r="D8210" s="3"/>
      <c r="E8210" s="40"/>
      <c r="F8210" s="40"/>
      <c r="G8210" s="40"/>
      <c r="H8210" s="40"/>
      <c r="I8210" s="40"/>
      <c r="J8210" s="40"/>
      <c r="K8210" s="40"/>
      <c r="L8210" s="40"/>
      <c r="M8210" s="40"/>
      <c r="N8210" s="40"/>
      <c r="O8210" s="40"/>
      <c r="P8210" s="3"/>
      <c r="Q8210" s="3"/>
      <c r="R8210" s="3"/>
      <c r="S8210" s="3"/>
      <c r="T8210" s="40"/>
      <c r="U8210" s="91"/>
      <c r="V8210" s="569"/>
      <c r="W8210" s="569"/>
      <c r="Z8210" s="38"/>
    </row>
    <row r="8211" spans="1:26" s="2" customFormat="1" ht="24.75" customHeight="1" x14ac:dyDescent="0.15">
      <c r="A8211" s="85">
        <v>5</v>
      </c>
      <c r="B8211" s="3"/>
      <c r="C8211" s="1812" t="s">
        <v>366</v>
      </c>
      <c r="D8211" s="1813"/>
      <c r="E8211" s="1813"/>
      <c r="F8211" s="1813"/>
      <c r="G8211" s="1813"/>
      <c r="H8211" s="1814"/>
      <c r="I8211" s="40"/>
      <c r="J8211" s="40"/>
      <c r="K8211" s="40"/>
      <c r="L8211" s="40"/>
      <c r="M8211" s="40"/>
      <c r="N8211" s="40"/>
      <c r="O8211" s="40"/>
      <c r="P8211" s="3"/>
      <c r="Q8211" s="3"/>
      <c r="R8211" s="3"/>
      <c r="S8211" s="3"/>
      <c r="T8211" s="40"/>
      <c r="U8211" s="91"/>
      <c r="V8211" s="569"/>
      <c r="W8211" s="569"/>
    </row>
    <row r="8212" spans="1:26" s="2" customFormat="1" ht="24.75" customHeight="1" x14ac:dyDescent="0.15">
      <c r="A8212" s="85">
        <v>6</v>
      </c>
      <c r="B8212" s="3"/>
      <c r="C8212" s="87"/>
      <c r="D8212" s="87"/>
      <c r="E8212" s="88"/>
      <c r="F8212" s="88"/>
      <c r="G8212" s="88"/>
      <c r="H8212" s="88"/>
      <c r="I8212" s="88"/>
      <c r="J8212" s="88"/>
      <c r="K8212" s="88"/>
      <c r="L8212" s="88"/>
      <c r="M8212" s="88"/>
      <c r="N8212" s="88"/>
      <c r="O8212" s="88"/>
      <c r="P8212" s="87"/>
      <c r="Q8212" s="3"/>
      <c r="R8212" s="3"/>
      <c r="S8212" s="3"/>
      <c r="T8212" s="40"/>
      <c r="U8212" s="91"/>
      <c r="V8212" s="569"/>
      <c r="W8212" s="569"/>
    </row>
    <row r="8213" spans="1:26" s="2" customFormat="1" ht="24.75" customHeight="1" x14ac:dyDescent="0.15">
      <c r="A8213" s="85">
        <v>7</v>
      </c>
      <c r="B8213" s="3"/>
      <c r="C8213" s="40"/>
      <c r="D8213" s="40"/>
      <c r="E8213" s="52"/>
      <c r="F8213" s="40"/>
      <c r="G8213" s="40"/>
      <c r="H8213" s="40"/>
      <c r="I8213" s="39"/>
      <c r="J8213" s="40"/>
      <c r="K8213" s="92"/>
      <c r="L8213" s="40"/>
      <c r="M8213" s="3"/>
      <c r="N8213" s="40"/>
      <c r="O8213" s="3"/>
      <c r="P8213" s="3"/>
      <c r="Q8213" s="3"/>
      <c r="R8213" s="3"/>
      <c r="S8213" s="3"/>
      <c r="T8213" s="40"/>
      <c r="U8213" s="91"/>
      <c r="V8213" s="534"/>
      <c r="W8213" s="569"/>
    </row>
    <row r="8214" spans="1:26" s="2" customFormat="1" ht="24.75" customHeight="1" x14ac:dyDescent="0.15">
      <c r="A8214" s="85">
        <v>8</v>
      </c>
      <c r="B8214" s="3"/>
      <c r="C8214" s="40"/>
      <c r="D8214" s="40"/>
      <c r="E8214" s="40"/>
      <c r="F8214" s="40"/>
      <c r="G8214" s="40"/>
      <c r="H8214" s="40"/>
      <c r="I8214" s="40"/>
      <c r="J8214" s="3"/>
      <c r="K8214" s="40"/>
      <c r="L8214" s="3"/>
      <c r="M8214" s="40"/>
      <c r="N8214" s="3"/>
      <c r="O8214" s="40"/>
      <c r="P8214" s="3"/>
      <c r="Q8214" s="3"/>
      <c r="R8214" s="3"/>
      <c r="S8214" s="3"/>
      <c r="T8214" s="40"/>
      <c r="U8214" s="91"/>
      <c r="V8214" s="534"/>
      <c r="W8214" s="534"/>
    </row>
    <row r="8215" spans="1:26" s="2" customFormat="1" ht="24.75" customHeight="1" x14ac:dyDescent="0.15">
      <c r="A8215" s="728">
        <v>9</v>
      </c>
      <c r="B8215" s="40"/>
      <c r="C8215" s="40"/>
      <c r="D8215" s="40"/>
      <c r="E8215" s="40"/>
      <c r="F8215" s="177"/>
      <c r="G8215" s="40"/>
      <c r="H8215" s="455"/>
      <c r="I8215" s="40"/>
      <c r="J8215" s="40"/>
      <c r="K8215" s="40"/>
      <c r="L8215" s="40"/>
      <c r="M8215" s="40"/>
      <c r="N8215" s="40"/>
      <c r="O8215" s="40"/>
      <c r="P8215" s="40"/>
      <c r="Q8215" s="40"/>
      <c r="R8215" s="68"/>
      <c r="S8215" s="69"/>
      <c r="T8215" s="14"/>
      <c r="U8215" s="20"/>
      <c r="V8215" s="534"/>
      <c r="W8215" s="534"/>
      <c r="Z8215" s="38"/>
    </row>
    <row r="8216" spans="1:26" s="2" customFormat="1" ht="24.75" customHeight="1" x14ac:dyDescent="0.15">
      <c r="A8216" s="728">
        <v>10</v>
      </c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40"/>
      <c r="O8216" s="40"/>
      <c r="P8216" s="40"/>
      <c r="Q8216" s="40"/>
      <c r="R8216" s="68"/>
      <c r="S8216" s="69"/>
      <c r="T8216" s="14"/>
      <c r="U8216" s="20"/>
      <c r="V8216" s="534"/>
      <c r="W8216" s="534"/>
      <c r="Z8216" s="38"/>
    </row>
    <row r="8217" spans="1:26" s="2" customFormat="1" ht="24.75" customHeight="1" x14ac:dyDescent="0.15">
      <c r="A8217" s="728">
        <v>11</v>
      </c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40"/>
      <c r="O8217" s="40"/>
      <c r="P8217" s="40"/>
      <c r="Q8217" s="40"/>
      <c r="R8217" s="68"/>
      <c r="S8217" s="69"/>
      <c r="T8217" s="14"/>
      <c r="U8217" s="20"/>
      <c r="V8217" s="534"/>
      <c r="W8217" s="534"/>
      <c r="Z8217" s="38"/>
    </row>
    <row r="8218" spans="1:26" s="2" customFormat="1" ht="24.75" customHeight="1" x14ac:dyDescent="0.15">
      <c r="A8218" s="728">
        <v>12</v>
      </c>
      <c r="B8218" s="3"/>
      <c r="C8218" s="3"/>
      <c r="D8218" s="3"/>
      <c r="E8218" s="3"/>
      <c r="F8218" s="49"/>
      <c r="G8218" s="3"/>
      <c r="H8218" s="50"/>
      <c r="I8218" s="3"/>
      <c r="J8218" s="3"/>
      <c r="K8218" s="3"/>
      <c r="L8218" s="3"/>
      <c r="M8218" s="3"/>
      <c r="N8218" s="3"/>
      <c r="O8218" s="3"/>
      <c r="P8218" s="3"/>
      <c r="Q8218" s="3"/>
      <c r="R8218" s="68"/>
      <c r="S8218" s="69"/>
      <c r="T8218" s="4"/>
      <c r="U8218" s="118"/>
      <c r="V8218" s="534"/>
      <c r="W8218" s="534"/>
      <c r="Z8218" s="38"/>
    </row>
    <row r="8219" spans="1:26" s="2" customFormat="1" ht="24.75" customHeight="1" x14ac:dyDescent="0.15">
      <c r="A8219" s="728">
        <v>13</v>
      </c>
      <c r="B8219" s="3"/>
      <c r="C8219" s="3"/>
      <c r="D8219" s="3"/>
      <c r="E8219" s="3"/>
      <c r="F8219" s="49"/>
      <c r="G8219" s="3"/>
      <c r="H8219" s="50"/>
      <c r="I8219" s="3"/>
      <c r="J8219" s="3"/>
      <c r="K8219" s="3"/>
      <c r="L8219" s="3"/>
      <c r="M8219" s="3"/>
      <c r="N8219" s="3"/>
      <c r="O8219" s="3"/>
      <c r="P8219" s="3"/>
      <c r="Q8219" s="3"/>
      <c r="R8219" s="68"/>
      <c r="S8219" s="69"/>
      <c r="T8219" s="4"/>
      <c r="U8219" s="118"/>
      <c r="V8219" s="534"/>
      <c r="W8219" s="534"/>
      <c r="Z8219" s="38"/>
    </row>
    <row r="8220" spans="1:26" s="2" customFormat="1" ht="24.75" customHeight="1" x14ac:dyDescent="0.15">
      <c r="A8220" s="728">
        <v>14</v>
      </c>
      <c r="B8220" s="3"/>
      <c r="C8220" s="3"/>
      <c r="D8220" s="3"/>
      <c r="E8220" s="3"/>
      <c r="F8220" s="49"/>
      <c r="G8220" s="3"/>
      <c r="H8220" s="50"/>
      <c r="I8220" s="3"/>
      <c r="J8220" s="3"/>
      <c r="K8220" s="3"/>
      <c r="L8220" s="3"/>
      <c r="M8220" s="3"/>
      <c r="N8220" s="3"/>
      <c r="O8220" s="3"/>
      <c r="P8220" s="3"/>
      <c r="Q8220" s="3"/>
      <c r="R8220" s="68"/>
      <c r="S8220" s="69"/>
      <c r="T8220" s="4"/>
      <c r="U8220" s="118"/>
      <c r="V8220" s="534"/>
      <c r="W8220" s="534"/>
      <c r="Z8220" s="38"/>
    </row>
    <row r="8221" spans="1:26" s="2" customFormat="1" ht="24.75" customHeight="1" x14ac:dyDescent="0.15">
      <c r="A8221" s="728">
        <v>15</v>
      </c>
      <c r="B8221" s="3"/>
      <c r="C8221" s="3"/>
      <c r="D8221" s="40"/>
      <c r="E8221" s="3"/>
      <c r="F8221" s="49"/>
      <c r="G8221" s="3"/>
      <c r="H8221" s="3"/>
      <c r="I8221" s="3"/>
      <c r="J8221" s="3"/>
      <c r="K8221" s="3"/>
      <c r="L8221" s="3"/>
      <c r="M8221" s="3"/>
      <c r="N8221" s="40"/>
      <c r="O8221" s="3"/>
      <c r="P8221" s="3"/>
      <c r="Q8221" s="3"/>
      <c r="R8221" s="68"/>
      <c r="S8221" s="69"/>
      <c r="T8221" s="4"/>
      <c r="U8221" s="118"/>
      <c r="V8221" s="534"/>
      <c r="W8221" s="534"/>
      <c r="Z8221" s="38"/>
    </row>
    <row r="8222" spans="1:26" s="2" customFormat="1" ht="24.75" customHeight="1" x14ac:dyDescent="0.15">
      <c r="A8222" s="728">
        <v>16</v>
      </c>
      <c r="B8222" s="3"/>
      <c r="C8222" s="3"/>
      <c r="D8222" s="3"/>
      <c r="E8222" s="93"/>
      <c r="F8222" s="49"/>
      <c r="G8222" s="3"/>
      <c r="H8222" s="50"/>
      <c r="I8222" s="3"/>
      <c r="J8222" s="3"/>
      <c r="K8222" s="3"/>
      <c r="L8222" s="3"/>
      <c r="M8222" s="3"/>
      <c r="N8222" s="3"/>
      <c r="O8222" s="3"/>
      <c r="P8222" s="3"/>
      <c r="Q8222" s="3"/>
      <c r="R8222" s="68"/>
      <c r="S8222" s="69"/>
      <c r="T8222" s="4"/>
      <c r="U8222" s="118"/>
      <c r="V8222" s="534"/>
      <c r="W8222" s="534"/>
      <c r="Z8222" s="38"/>
    </row>
    <row r="8223" spans="1:26" s="2" customFormat="1" ht="24.75" customHeight="1" x14ac:dyDescent="0.15">
      <c r="A8223" s="728">
        <v>17</v>
      </c>
      <c r="B8223" s="3"/>
      <c r="C8223" s="3"/>
      <c r="D8223" s="49"/>
      <c r="E8223" s="3"/>
      <c r="F8223" s="49"/>
      <c r="G8223" s="3"/>
      <c r="H8223" s="50"/>
      <c r="I8223" s="3"/>
      <c r="J8223" s="3"/>
      <c r="K8223" s="3"/>
      <c r="L8223" s="3"/>
      <c r="M8223" s="3"/>
      <c r="N8223" s="3"/>
      <c r="O8223" s="3"/>
      <c r="P8223" s="3"/>
      <c r="Q8223" s="3"/>
      <c r="R8223" s="68"/>
      <c r="S8223" s="69"/>
      <c r="T8223" s="4"/>
      <c r="U8223" s="118"/>
      <c r="V8223" s="534"/>
      <c r="W8223" s="534"/>
      <c r="Z8223" s="38"/>
    </row>
    <row r="8224" spans="1:26" s="2" customFormat="1" ht="24.75" customHeight="1" x14ac:dyDescent="0.15">
      <c r="A8224" s="728">
        <v>18</v>
      </c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40"/>
      <c r="O8224" s="40"/>
      <c r="P8224" s="40"/>
      <c r="Q8224" s="40"/>
      <c r="R8224" s="68"/>
      <c r="S8224" s="69"/>
      <c r="T8224" s="4"/>
      <c r="U8224" s="118"/>
      <c r="V8224" s="534"/>
      <c r="W8224" s="534"/>
      <c r="Z8224" s="38"/>
    </row>
    <row r="8225" spans="1:26" s="2" customFormat="1" ht="24.75" customHeight="1" x14ac:dyDescent="0.15">
      <c r="A8225" s="8">
        <v>19</v>
      </c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40"/>
      <c r="O8225" s="40"/>
      <c r="P8225" s="40"/>
      <c r="Q8225" s="40"/>
      <c r="R8225" s="10"/>
      <c r="S8225" s="69"/>
      <c r="T8225" s="4"/>
      <c r="U8225" s="118"/>
      <c r="V8225" s="534"/>
      <c r="W8225" s="534"/>
      <c r="Z8225" s="38"/>
    </row>
    <row r="8226" spans="1:26" s="2" customFormat="1" ht="24.75" customHeight="1" x14ac:dyDescent="0.15">
      <c r="A8226" s="8">
        <v>20</v>
      </c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9"/>
      <c r="S8226" s="4"/>
      <c r="T8226" s="4"/>
      <c r="U8226" s="118"/>
      <c r="V8226" s="534"/>
      <c r="W8226" s="534"/>
      <c r="Z8226" s="38"/>
    </row>
    <row r="8227" spans="1:26" s="2" customFormat="1" ht="24.75" customHeight="1" x14ac:dyDescent="0.15">
      <c r="A8227" s="8">
        <v>21</v>
      </c>
      <c r="B8227" s="4"/>
      <c r="C8227" s="4"/>
      <c r="D8227" s="4"/>
      <c r="E8227" s="4"/>
      <c r="F8227" s="4"/>
      <c r="G8227" s="4"/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4"/>
      <c r="U8227" s="118"/>
      <c r="V8227" s="534"/>
      <c r="W8227" s="534"/>
      <c r="Z8227" s="38"/>
    </row>
    <row r="8228" spans="1:26" s="2" customFormat="1" ht="24.75" customHeight="1" x14ac:dyDescent="0.15">
      <c r="A8228" s="8">
        <v>22</v>
      </c>
      <c r="B8228" s="4"/>
      <c r="C8228" s="4"/>
      <c r="D8228" s="4"/>
      <c r="E8228" s="4"/>
      <c r="F8228" s="4"/>
      <c r="G8228" s="4"/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4"/>
      <c r="U8228" s="118"/>
      <c r="V8228" s="534"/>
      <c r="W8228" s="534"/>
      <c r="Z8228" s="38"/>
    </row>
    <row r="8229" spans="1:26" s="2" customFormat="1" ht="24.75" customHeight="1" x14ac:dyDescent="0.15">
      <c r="A8229" s="8">
        <v>23</v>
      </c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118"/>
      <c r="V8229" s="534"/>
      <c r="W8229" s="534"/>
      <c r="Z8229" s="38"/>
    </row>
    <row r="8230" spans="1:26" s="2" customFormat="1" ht="24.75" customHeight="1" x14ac:dyDescent="0.15">
      <c r="A8230" s="8">
        <v>24</v>
      </c>
      <c r="B8230" s="4"/>
      <c r="C8230" s="4"/>
      <c r="D8230" s="4"/>
      <c r="E8230" s="4"/>
      <c r="F8230" s="4"/>
      <c r="G8230" s="4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118"/>
      <c r="V8230" s="534"/>
      <c r="W8230" s="534"/>
      <c r="Z8230" s="38"/>
    </row>
    <row r="8231" spans="1:26" s="2" customFormat="1" ht="24.75" customHeight="1" x14ac:dyDescent="0.15">
      <c r="A8231" s="8">
        <v>25</v>
      </c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118"/>
      <c r="V8231" s="534"/>
      <c r="W8231" s="534"/>
      <c r="Z8231" s="38"/>
    </row>
    <row r="8232" spans="1:26" s="2" customFormat="1" ht="24.75" customHeight="1" x14ac:dyDescent="0.15">
      <c r="A8232" s="8">
        <v>26</v>
      </c>
      <c r="B8232" s="4"/>
      <c r="C8232" s="4"/>
      <c r="D8232" s="4"/>
      <c r="E8232" s="4"/>
      <c r="F8232" s="4"/>
      <c r="G8232" s="4"/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4"/>
      <c r="U8232" s="118"/>
      <c r="V8232" s="534"/>
      <c r="W8232" s="534"/>
      <c r="Z8232" s="38"/>
    </row>
    <row r="8233" spans="1:26" s="2" customFormat="1" ht="24.75" customHeight="1" x14ac:dyDescent="0.15">
      <c r="A8233" s="8">
        <v>27</v>
      </c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118"/>
      <c r="V8233" s="534"/>
      <c r="W8233" s="534"/>
      <c r="Z8233" s="38"/>
    </row>
    <row r="8234" spans="1:26" s="2" customFormat="1" ht="24.75" customHeight="1" x14ac:dyDescent="0.15">
      <c r="A8234" s="8">
        <v>28</v>
      </c>
      <c r="B8234" s="4"/>
      <c r="C8234" s="4"/>
      <c r="D8234" s="4"/>
      <c r="E8234" s="4"/>
      <c r="F8234" s="4"/>
      <c r="G8234" s="4"/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4"/>
      <c r="U8234" s="118"/>
      <c r="V8234" s="534"/>
      <c r="W8234" s="534"/>
      <c r="Z8234" s="38"/>
    </row>
    <row r="8235" spans="1:26" s="2" customFormat="1" ht="24.75" customHeight="1" x14ac:dyDescent="0.15">
      <c r="A8235" s="8">
        <v>29</v>
      </c>
      <c r="B8235" s="4"/>
      <c r="C8235" s="4"/>
      <c r="D8235" s="4"/>
      <c r="E8235" s="4"/>
      <c r="F8235" s="4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118"/>
      <c r="V8235" s="534"/>
      <c r="W8235" s="534"/>
      <c r="Z8235" s="38"/>
    </row>
    <row r="8236" spans="1:26" s="2" customFormat="1" ht="24.75" customHeight="1" x14ac:dyDescent="0.15">
      <c r="A8236" s="44">
        <v>30</v>
      </c>
      <c r="B8236" s="45"/>
      <c r="C8236" s="45"/>
      <c r="D8236" s="45"/>
      <c r="E8236" s="45"/>
      <c r="F8236" s="45"/>
      <c r="G8236" s="45"/>
      <c r="H8236" s="45"/>
      <c r="I8236" s="45"/>
      <c r="J8236" s="45"/>
      <c r="K8236" s="45"/>
      <c r="L8236" s="45"/>
      <c r="M8236" s="45"/>
      <c r="N8236" s="45"/>
      <c r="O8236" s="45"/>
      <c r="P8236" s="45"/>
      <c r="Q8236" s="45"/>
      <c r="R8236" s="45"/>
      <c r="S8236" s="45"/>
      <c r="T8236" s="45"/>
      <c r="U8236" s="119"/>
      <c r="V8236" s="534"/>
      <c r="W8236" s="534"/>
      <c r="Z8236" s="38"/>
    </row>
    <row r="8237" spans="1:26" s="2" customFormat="1" ht="24.75" customHeight="1" x14ac:dyDescent="0.15">
      <c r="A8237" s="44">
        <v>31</v>
      </c>
      <c r="B8237" s="45"/>
      <c r="C8237" s="45"/>
      <c r="D8237" s="45"/>
      <c r="E8237" s="45"/>
      <c r="F8237" s="45"/>
      <c r="G8237" s="45"/>
      <c r="H8237" s="45"/>
      <c r="I8237" s="45"/>
      <c r="J8237" s="45"/>
      <c r="K8237" s="45"/>
      <c r="L8237" s="45"/>
      <c r="M8237" s="45"/>
      <c r="N8237" s="45"/>
      <c r="O8237" s="45"/>
      <c r="P8237" s="45"/>
      <c r="Q8237" s="45"/>
      <c r="R8237" s="45"/>
      <c r="S8237" s="45"/>
      <c r="T8237" s="45"/>
      <c r="U8237" s="119"/>
      <c r="V8237" s="534"/>
      <c r="W8237" s="534"/>
      <c r="Z8237" s="38"/>
    </row>
    <row r="8238" spans="1:26" s="2" customFormat="1" ht="24.75" customHeight="1" x14ac:dyDescent="0.15">
      <c r="A8238" s="44">
        <v>32</v>
      </c>
      <c r="B8238" s="45"/>
      <c r="C8238" s="45"/>
      <c r="D8238" s="45"/>
      <c r="E8238" s="45"/>
      <c r="F8238" s="45"/>
      <c r="G8238" s="45"/>
      <c r="H8238" s="45"/>
      <c r="I8238" s="45"/>
      <c r="J8238" s="45"/>
      <c r="K8238" s="45"/>
      <c r="L8238" s="45"/>
      <c r="M8238" s="45"/>
      <c r="N8238" s="45"/>
      <c r="O8238" s="45"/>
      <c r="P8238" s="45"/>
      <c r="Q8238" s="45"/>
      <c r="R8238" s="45"/>
      <c r="S8238" s="45"/>
      <c r="T8238" s="45"/>
      <c r="U8238" s="119"/>
      <c r="V8238" s="534"/>
      <c r="W8238" s="534"/>
      <c r="Z8238" s="38"/>
    </row>
    <row r="8239" spans="1:26" s="2" customFormat="1" ht="24.75" customHeight="1" thickBot="1" x14ac:dyDescent="0.2">
      <c r="A8239" s="48">
        <v>33</v>
      </c>
      <c r="B8239" s="12"/>
      <c r="C8239" s="12"/>
      <c r="D8239" s="12"/>
      <c r="E8239" s="12"/>
      <c r="F8239" s="12"/>
      <c r="G8239" s="12"/>
      <c r="H8239" s="12"/>
      <c r="I8239" s="12"/>
      <c r="J8239" s="12"/>
      <c r="K8239" s="12"/>
      <c r="L8239" s="12"/>
      <c r="M8239" s="12"/>
      <c r="N8239" s="12"/>
      <c r="O8239" s="12"/>
      <c r="P8239" s="12"/>
      <c r="Q8239" s="12"/>
      <c r="R8239" s="12"/>
      <c r="S8239" s="12"/>
      <c r="T8239" s="12"/>
      <c r="U8239" s="120"/>
      <c r="V8239" s="534"/>
      <c r="W8239" s="534"/>
      <c r="Z8239" s="38"/>
    </row>
    <row r="8240" spans="1:26" s="2" customFormat="1" ht="20.100000000000001" customHeight="1" thickBot="1" x14ac:dyDescent="0.2">
      <c r="A8240" s="1522" t="s">
        <v>304</v>
      </c>
      <c r="B8240" s="1523"/>
      <c r="C8240" s="1448" t="s">
        <v>305</v>
      </c>
      <c r="D8240" s="1448"/>
      <c r="E8240" s="1448"/>
      <c r="F8240" s="1449"/>
      <c r="G8240" s="13"/>
      <c r="H8240" s="13"/>
      <c r="I8240" s="13"/>
      <c r="J8240" s="13"/>
      <c r="K8240" s="13"/>
      <c r="L8240" s="13"/>
      <c r="M8240" s="13"/>
      <c r="N8240" s="13"/>
      <c r="O8240" s="13"/>
      <c r="P8240" s="13"/>
      <c r="Q8240" s="13"/>
      <c r="R8240" s="13"/>
      <c r="S8240" s="13"/>
      <c r="T8240" s="13"/>
      <c r="U8240" s="13"/>
      <c r="V8240" s="534"/>
      <c r="W8240" s="534"/>
      <c r="Z8240" s="38"/>
    </row>
    <row r="8241" spans="1:34" s="79" customFormat="1" ht="33" customHeight="1" thickBot="1" x14ac:dyDescent="0.2">
      <c r="A8241" s="1602" t="s">
        <v>239</v>
      </c>
      <c r="B8241" s="1603"/>
      <c r="C8241" s="1603"/>
      <c r="D8241" s="1603"/>
      <c r="E8241" s="1604"/>
      <c r="F8241" s="79" t="s">
        <v>1767</v>
      </c>
      <c r="H8241" s="1605" t="s">
        <v>240</v>
      </c>
      <c r="I8241" s="1606"/>
      <c r="J8241" s="1606"/>
      <c r="K8241" s="80" t="s">
        <v>241</v>
      </c>
      <c r="L8241" s="1596" t="s">
        <v>242</v>
      </c>
      <c r="M8241" s="1596"/>
      <c r="N8241" s="1597"/>
      <c r="P8241" s="81"/>
      <c r="Q8241" s="81"/>
      <c r="R8241" s="81"/>
      <c r="T8241" s="1615" t="s">
        <v>243</v>
      </c>
      <c r="U8241" s="1616"/>
      <c r="V8241" s="379">
        <f>V8243/(V8248-1)</f>
        <v>4.6626984126984135E-2</v>
      </c>
      <c r="W8241" s="379">
        <f>W8243/(W8248-1)</f>
        <v>4.7123015873015872E-2</v>
      </c>
      <c r="X8241" s="379">
        <f>AVERAGE(V8241,W8241)</f>
        <v>4.6875E-2</v>
      </c>
      <c r="Y8241" s="380" t="s">
        <v>244</v>
      </c>
      <c r="Z8241" s="381">
        <f>ROUND(X8241*1440,0)/1440</f>
        <v>4.7222222222222221E-2</v>
      </c>
    </row>
    <row r="8242" spans="1:34" s="79" customFormat="1" ht="9" customHeight="1" thickBot="1" x14ac:dyDescent="0.2">
      <c r="T8242" s="83"/>
      <c r="U8242" s="83"/>
      <c r="V8242" s="379">
        <f>B8249</f>
        <v>0.27083333333333331</v>
      </c>
      <c r="W8242" s="379">
        <f>C8247</f>
        <v>0.25</v>
      </c>
      <c r="X8242" s="1"/>
      <c r="Y8242" s="1"/>
      <c r="Z8242" s="13"/>
    </row>
    <row r="8243" spans="1:34" s="125" customFormat="1" ht="24.95" customHeight="1" thickBot="1" x14ac:dyDescent="0.2">
      <c r="A8243" s="1607" t="s">
        <v>245</v>
      </c>
      <c r="B8243" s="1608"/>
      <c r="C8243" s="1608" t="s">
        <v>72</v>
      </c>
      <c r="D8243" s="1608"/>
      <c r="E8243" s="1612"/>
      <c r="F8243" s="79"/>
      <c r="G8243" s="79"/>
      <c r="H8243" s="79"/>
      <c r="I8243" s="79"/>
      <c r="J8243" s="79"/>
      <c r="K8243" s="79"/>
      <c r="L8243" s="79"/>
      <c r="M8243" s="79"/>
      <c r="N8243" s="1463" t="s">
        <v>246</v>
      </c>
      <c r="O8243" s="1464"/>
      <c r="P8243" s="1503">
        <f>Z8241</f>
        <v>4.7222222222222221E-2</v>
      </c>
      <c r="Q8243" s="1504"/>
      <c r="R8243" s="79"/>
      <c r="S8243" s="84" t="s">
        <v>247</v>
      </c>
      <c r="T8243" s="1594">
        <v>6.25E-2</v>
      </c>
      <c r="U8243" s="1595"/>
      <c r="V8243" s="379">
        <f>V8244-V8242</f>
        <v>0.6527777777777779</v>
      </c>
      <c r="W8243" s="379">
        <f>W8244-W8242</f>
        <v>0.65972222222222221</v>
      </c>
      <c r="X8243" s="1"/>
      <c r="Y8243" s="1"/>
      <c r="Z8243" s="13"/>
    </row>
    <row r="8244" spans="1:34" s="125" customFormat="1" ht="9" customHeight="1" thickBot="1" x14ac:dyDescent="0.2">
      <c r="A8244" s="79"/>
      <c r="B8244" s="79"/>
      <c r="C8244" s="79"/>
      <c r="D8244" s="79"/>
      <c r="E8244" s="79"/>
      <c r="F8244" s="79"/>
      <c r="G8244" s="79"/>
      <c r="H8244" s="79"/>
      <c r="I8244" s="79"/>
      <c r="J8244" s="79"/>
      <c r="K8244" s="79"/>
      <c r="L8244" s="79"/>
      <c r="M8244" s="79"/>
      <c r="N8244" s="79"/>
      <c r="O8244" s="79"/>
      <c r="P8244" s="79"/>
      <c r="Q8244" s="79"/>
      <c r="R8244" s="79"/>
      <c r="S8244" s="79"/>
      <c r="T8244" s="83"/>
      <c r="U8244" s="83"/>
      <c r="V8244" s="379">
        <f>L8248</f>
        <v>0.92361111111111116</v>
      </c>
      <c r="W8244" s="379">
        <f>K8249</f>
        <v>0.90972222222222221</v>
      </c>
      <c r="X8244" s="1"/>
      <c r="Y8244" s="1"/>
      <c r="Z8244" s="13"/>
    </row>
    <row r="8245" spans="1:34" s="125" customFormat="1" ht="24.95" customHeight="1" x14ac:dyDescent="0.15">
      <c r="A8245" s="1619" t="s">
        <v>248</v>
      </c>
      <c r="B8245" s="1591">
        <v>1</v>
      </c>
      <c r="C8245" s="1591"/>
      <c r="D8245" s="1591">
        <v>2</v>
      </c>
      <c r="E8245" s="1591"/>
      <c r="F8245" s="1591">
        <v>3</v>
      </c>
      <c r="G8245" s="1591"/>
      <c r="H8245" s="1591">
        <v>4</v>
      </c>
      <c r="I8245" s="1591"/>
      <c r="J8245" s="1591">
        <v>5</v>
      </c>
      <c r="K8245" s="1591"/>
      <c r="L8245" s="1591">
        <v>6</v>
      </c>
      <c r="M8245" s="1591"/>
      <c r="N8245" s="1591">
        <v>7</v>
      </c>
      <c r="O8245" s="1591"/>
      <c r="P8245" s="1591">
        <v>8</v>
      </c>
      <c r="Q8245" s="1591"/>
      <c r="R8245" s="1591">
        <v>9</v>
      </c>
      <c r="S8245" s="1591"/>
      <c r="T8245" s="1592">
        <v>10</v>
      </c>
      <c r="U8245" s="1593"/>
      <c r="V8245" s="1"/>
      <c r="W8245" s="1"/>
      <c r="X8245" s="1"/>
      <c r="Y8245" s="1"/>
      <c r="Z8245" s="13"/>
    </row>
    <row r="8246" spans="1:34" s="125" customFormat="1" ht="24.95" customHeight="1" x14ac:dyDescent="0.15">
      <c r="A8246" s="1620"/>
      <c r="B8246" s="87" t="s">
        <v>249</v>
      </c>
      <c r="C8246" s="87" t="s">
        <v>250</v>
      </c>
      <c r="D8246" s="87" t="s">
        <v>251</v>
      </c>
      <c r="E8246" s="87" t="s">
        <v>252</v>
      </c>
      <c r="F8246" s="87" t="s">
        <v>240</v>
      </c>
      <c r="G8246" s="87" t="s">
        <v>252</v>
      </c>
      <c r="H8246" s="87" t="s">
        <v>251</v>
      </c>
      <c r="I8246" s="87" t="s">
        <v>250</v>
      </c>
      <c r="J8246" s="87" t="s">
        <v>251</v>
      </c>
      <c r="K8246" s="87" t="s">
        <v>252</v>
      </c>
      <c r="L8246" s="87" t="s">
        <v>249</v>
      </c>
      <c r="M8246" s="87"/>
      <c r="N8246" s="87"/>
      <c r="O8246" s="87"/>
      <c r="P8246" s="87"/>
      <c r="Q8246" s="87"/>
      <c r="R8246" s="87"/>
      <c r="S8246" s="87"/>
      <c r="T8246" s="88"/>
      <c r="U8246" s="89"/>
      <c r="V8246" s="1" t="s">
        <v>253</v>
      </c>
      <c r="W8246" s="382" t="s">
        <v>254</v>
      </c>
      <c r="X8246" s="1"/>
      <c r="Y8246" s="1"/>
      <c r="Z8246" s="13"/>
    </row>
    <row r="8247" spans="1:34" s="125" customFormat="1" ht="24.95" customHeight="1" x14ac:dyDescent="0.15">
      <c r="A8247" s="85">
        <v>1</v>
      </c>
      <c r="B8247" s="92"/>
      <c r="C8247" s="92">
        <v>0.25</v>
      </c>
      <c r="D8247" s="92">
        <v>0.3263888888888889</v>
      </c>
      <c r="E8247" s="92">
        <v>0.38194444444444442</v>
      </c>
      <c r="F8247" s="92">
        <v>0.46527777777777773</v>
      </c>
      <c r="G8247" s="92">
        <v>0.52777777777777779</v>
      </c>
      <c r="H8247" s="92">
        <v>0.61111111111111105</v>
      </c>
      <c r="I8247" s="92">
        <v>0.67361111111111116</v>
      </c>
      <c r="J8247" s="92">
        <v>0.75694444444444453</v>
      </c>
      <c r="K8247" s="92">
        <v>0.81944444444444453</v>
      </c>
      <c r="L8247" s="92">
        <v>0.88888888888888884</v>
      </c>
      <c r="M8247" s="90"/>
      <c r="N8247" s="3"/>
      <c r="O8247" s="3"/>
      <c r="P8247" s="3"/>
      <c r="Q8247" s="3"/>
      <c r="R8247" s="3"/>
      <c r="S8247" s="3"/>
      <c r="T8247" s="40"/>
      <c r="U8247" s="91"/>
      <c r="V8247" s="383">
        <f>COUNTA(B8247:L8279)</f>
        <v>30</v>
      </c>
      <c r="W8247" s="389">
        <f>V8247/3/2</f>
        <v>5</v>
      </c>
      <c r="X8247" s="1"/>
      <c r="Y8247" s="1"/>
      <c r="AA8247" s="674" t="s">
        <v>255</v>
      </c>
      <c r="AB8247" s="674"/>
      <c r="AC8247" s="674"/>
      <c r="AD8247" s="674"/>
      <c r="AE8247" s="674"/>
      <c r="AF8247" s="674"/>
      <c r="AG8247" s="674"/>
      <c r="AH8247" s="674"/>
    </row>
    <row r="8248" spans="1:34" s="125" customFormat="1" ht="24.95" customHeight="1" x14ac:dyDescent="0.15">
      <c r="A8248" s="85">
        <v>2</v>
      </c>
      <c r="B8248" s="92"/>
      <c r="C8248" s="92">
        <v>0.28819444444444448</v>
      </c>
      <c r="D8248" s="92">
        <v>0.37152777777777773</v>
      </c>
      <c r="E8248" s="92">
        <v>0.43055555555555558</v>
      </c>
      <c r="F8248" s="92">
        <v>0.51388888888888895</v>
      </c>
      <c r="G8248" s="92">
        <v>0.57638888888888895</v>
      </c>
      <c r="H8248" s="92">
        <v>0.65972222222222221</v>
      </c>
      <c r="I8248" s="92">
        <v>0.72222222222222221</v>
      </c>
      <c r="J8248" s="92">
        <v>0.80555555555555547</v>
      </c>
      <c r="K8248" s="92">
        <v>0.86805555555555547</v>
      </c>
      <c r="L8248" s="92">
        <v>0.92361111111111116</v>
      </c>
      <c r="M8248" s="90"/>
      <c r="N8248" s="3"/>
      <c r="O8248" s="3"/>
      <c r="P8248" s="3"/>
      <c r="Q8248" s="3"/>
      <c r="R8248" s="3"/>
      <c r="S8248" s="3"/>
      <c r="T8248" s="40"/>
      <c r="U8248" s="91"/>
      <c r="V8248" s="386">
        <f>COUNTA(B8247:B8279,D8247:D8279,F8247:F8279,H8247:H8279,J8247:J8279,L8247:L8279)</f>
        <v>15</v>
      </c>
      <c r="W8248" s="386">
        <f>COUNTA(C8247:C8279,E8247:E8279,G8247:G8279,I8247:I8279,K8247:K8279)</f>
        <v>15</v>
      </c>
      <c r="X8248" s="1"/>
      <c r="Y8248" s="1">
        <f>(V8248+W8248)/2</f>
        <v>15</v>
      </c>
      <c r="AA8248" s="674" t="s">
        <v>255</v>
      </c>
      <c r="AB8248" s="674"/>
      <c r="AC8248" s="674"/>
      <c r="AD8248" s="674"/>
      <c r="AE8248" s="674"/>
      <c r="AF8248" s="674"/>
      <c r="AG8248" s="674"/>
      <c r="AH8248" s="674"/>
    </row>
    <row r="8249" spans="1:34" s="125" customFormat="1" ht="24.95" customHeight="1" x14ac:dyDescent="0.15">
      <c r="A8249" s="85">
        <v>3</v>
      </c>
      <c r="B8249" s="92">
        <v>0.27083333333333331</v>
      </c>
      <c r="C8249" s="92">
        <v>0.33333333333333331</v>
      </c>
      <c r="D8249" s="92">
        <v>0.41666666666666669</v>
      </c>
      <c r="E8249" s="92">
        <v>0.47916666666666669</v>
      </c>
      <c r="F8249" s="92">
        <v>0.5625</v>
      </c>
      <c r="G8249" s="92">
        <v>0.625</v>
      </c>
      <c r="H8249" s="92">
        <v>0.70833333333333337</v>
      </c>
      <c r="I8249" s="92">
        <v>0.77083333333333337</v>
      </c>
      <c r="J8249" s="92">
        <v>0.84722222222222221</v>
      </c>
      <c r="K8249" s="92">
        <v>0.90972222222222221</v>
      </c>
      <c r="L8249" s="92"/>
      <c r="M8249" s="90"/>
      <c r="N8249" s="3"/>
      <c r="O8249" s="3"/>
      <c r="P8249" s="3"/>
      <c r="Q8249" s="3"/>
      <c r="R8249" s="3"/>
      <c r="S8249" s="3"/>
      <c r="T8249" s="40"/>
      <c r="U8249" s="91"/>
      <c r="V8249" s="1" t="s">
        <v>256</v>
      </c>
      <c r="W8249" s="1" t="s">
        <v>257</v>
      </c>
      <c r="X8249" s="1"/>
      <c r="Y8249" s="1" t="s">
        <v>258</v>
      </c>
      <c r="Z8249" s="385"/>
      <c r="AA8249" s="675" t="s">
        <v>259</v>
      </c>
    </row>
    <row r="8250" spans="1:34" s="125" customFormat="1" ht="24.95" customHeight="1" x14ac:dyDescent="0.15">
      <c r="A8250" s="85">
        <v>4</v>
      </c>
      <c r="B8250" s="87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90"/>
      <c r="N8250" s="3"/>
      <c r="O8250" s="3"/>
      <c r="P8250" s="3"/>
      <c r="Q8250" s="3"/>
      <c r="R8250" s="3"/>
      <c r="S8250" s="3"/>
      <c r="T8250" s="40"/>
      <c r="U8250" s="91"/>
      <c r="V8250" s="387"/>
      <c r="W8250" s="387"/>
      <c r="X8250" s="1"/>
      <c r="Y8250" s="1"/>
      <c r="Z8250" s="385"/>
    </row>
    <row r="8251" spans="1:34" s="125" customFormat="1" ht="24.95" customHeight="1" x14ac:dyDescent="0.15">
      <c r="A8251" s="85">
        <v>5</v>
      </c>
      <c r="B8251" s="326"/>
      <c r="C8251" s="327"/>
      <c r="D8251" s="326"/>
      <c r="E8251" s="326"/>
      <c r="F8251" s="326"/>
      <c r="G8251" s="326"/>
      <c r="H8251" s="326"/>
      <c r="I8251" s="326"/>
      <c r="J8251" s="326"/>
      <c r="K8251" s="326"/>
      <c r="L8251" s="326"/>
      <c r="M8251" s="328"/>
      <c r="N8251" s="3"/>
      <c r="O8251" s="3"/>
      <c r="P8251" s="3"/>
      <c r="Q8251" s="3"/>
      <c r="R8251" s="3"/>
      <c r="S8251" s="3"/>
      <c r="T8251" s="40"/>
      <c r="U8251" s="91"/>
      <c r="V8251" s="387"/>
      <c r="W8251" s="387"/>
      <c r="X8251" s="1"/>
      <c r="Y8251" s="1"/>
      <c r="Z8251" s="385"/>
    </row>
    <row r="8252" spans="1:34" s="125" customFormat="1" ht="24.95" customHeight="1" x14ac:dyDescent="0.15">
      <c r="A8252" s="85">
        <v>6</v>
      </c>
      <c r="B8252" s="236"/>
      <c r="C8252" s="327"/>
      <c r="D8252" s="326"/>
      <c r="E8252" s="326"/>
      <c r="F8252" s="326"/>
      <c r="G8252" s="326"/>
      <c r="H8252" s="326"/>
      <c r="I8252" s="326"/>
      <c r="J8252" s="326"/>
      <c r="K8252" s="326"/>
      <c r="L8252" s="326"/>
      <c r="M8252" s="326"/>
      <c r="N8252" s="3"/>
      <c r="O8252" s="3"/>
      <c r="P8252" s="3"/>
      <c r="Q8252" s="3"/>
      <c r="R8252" s="3"/>
      <c r="S8252" s="3"/>
      <c r="T8252" s="40"/>
      <c r="U8252" s="91"/>
      <c r="V8252" s="388"/>
      <c r="W8252" s="388"/>
      <c r="X8252" s="1"/>
      <c r="Y8252" s="1"/>
      <c r="Z8252" s="385"/>
    </row>
    <row r="8253" spans="1:34" s="125" customFormat="1" ht="24.95" customHeight="1" x14ac:dyDescent="0.15">
      <c r="A8253" s="85">
        <v>7</v>
      </c>
      <c r="B8253" s="326"/>
      <c r="C8253" s="327"/>
      <c r="D8253" s="326"/>
      <c r="E8253" s="326"/>
      <c r="F8253" s="326"/>
      <c r="G8253" s="326"/>
      <c r="H8253" s="326"/>
      <c r="I8253" s="326"/>
      <c r="J8253" s="326"/>
      <c r="K8253" s="326"/>
      <c r="L8253" s="329"/>
      <c r="M8253" s="326"/>
      <c r="N8253" s="3"/>
      <c r="O8253" s="3"/>
      <c r="P8253" s="3"/>
      <c r="Q8253" s="3"/>
      <c r="R8253" s="3"/>
      <c r="S8253" s="3"/>
      <c r="T8253" s="40"/>
      <c r="U8253" s="91"/>
      <c r="V8253" s="388"/>
      <c r="W8253" s="388"/>
      <c r="X8253" s="1"/>
      <c r="Y8253" s="1"/>
      <c r="Z8253" s="385"/>
    </row>
    <row r="8254" spans="1:34" s="125" customFormat="1" ht="24.95" customHeight="1" x14ac:dyDescent="0.15">
      <c r="A8254" s="85">
        <v>8</v>
      </c>
      <c r="B8254" s="244"/>
      <c r="C8254" s="326"/>
      <c r="D8254" s="326"/>
      <c r="E8254" s="326"/>
      <c r="F8254" s="326"/>
      <c r="G8254" s="326"/>
      <c r="H8254" s="326"/>
      <c r="I8254" s="326"/>
      <c r="J8254" s="326"/>
      <c r="K8254" s="326"/>
      <c r="L8254" s="326"/>
      <c r="M8254" s="329"/>
      <c r="N8254" s="3"/>
      <c r="O8254" s="3"/>
      <c r="P8254" s="3"/>
      <c r="Q8254" s="3"/>
      <c r="R8254" s="3"/>
      <c r="S8254" s="3"/>
      <c r="T8254" s="40"/>
      <c r="U8254" s="91"/>
      <c r="V8254" s="388"/>
      <c r="W8254" s="388"/>
      <c r="X8254" s="1"/>
      <c r="Y8254" s="1"/>
      <c r="Z8254" s="385"/>
    </row>
    <row r="8255" spans="1:34" s="125" customFormat="1" ht="24.95" customHeight="1" x14ac:dyDescent="0.15">
      <c r="A8255" s="85">
        <v>9</v>
      </c>
      <c r="B8255" s="244"/>
      <c r="C8255" s="326"/>
      <c r="D8255" s="326"/>
      <c r="E8255" s="326"/>
      <c r="F8255" s="326"/>
      <c r="G8255" s="326"/>
      <c r="H8255" s="326"/>
      <c r="I8255" s="326"/>
      <c r="J8255" s="326"/>
      <c r="K8255" s="326"/>
      <c r="L8255" s="326"/>
      <c r="M8255" s="326"/>
      <c r="N8255" s="3"/>
      <c r="O8255" s="3"/>
      <c r="P8255" s="3"/>
      <c r="Q8255" s="3"/>
      <c r="R8255" s="3"/>
      <c r="S8255" s="3"/>
      <c r="T8255" s="40"/>
      <c r="U8255" s="91"/>
      <c r="V8255" s="388"/>
      <c r="W8255" s="388"/>
      <c r="X8255" s="1"/>
      <c r="Y8255" s="1"/>
      <c r="Z8255" s="385"/>
    </row>
    <row r="8256" spans="1:34" s="125" customFormat="1" ht="24.95" customHeight="1" x14ac:dyDescent="0.15">
      <c r="A8256" s="85">
        <v>10</v>
      </c>
      <c r="B8256" s="244"/>
      <c r="C8256" s="326"/>
      <c r="D8256" s="326"/>
      <c r="E8256" s="326"/>
      <c r="F8256" s="326"/>
      <c r="G8256" s="326"/>
      <c r="H8256" s="326"/>
      <c r="I8256" s="326"/>
      <c r="J8256" s="326"/>
      <c r="K8256" s="326"/>
      <c r="L8256" s="326"/>
      <c r="M8256" s="326"/>
      <c r="N8256" s="3"/>
      <c r="O8256" s="3"/>
      <c r="P8256" s="3"/>
      <c r="Q8256" s="3"/>
      <c r="R8256" s="3"/>
      <c r="S8256" s="3"/>
      <c r="T8256" s="40"/>
      <c r="U8256" s="91"/>
      <c r="V8256" s="388"/>
      <c r="W8256" s="388"/>
      <c r="X8256" s="1"/>
      <c r="Y8256" s="1"/>
      <c r="Z8256" s="385"/>
    </row>
    <row r="8257" spans="1:26" s="125" customFormat="1" ht="24.95" customHeight="1" x14ac:dyDescent="0.15">
      <c r="A8257" s="85">
        <v>11</v>
      </c>
      <c r="B8257" s="244"/>
      <c r="C8257" s="326"/>
      <c r="D8257" s="326"/>
      <c r="E8257" s="326"/>
      <c r="F8257" s="326"/>
      <c r="G8257" s="326"/>
      <c r="H8257" s="326"/>
      <c r="I8257" s="326"/>
      <c r="J8257" s="326"/>
      <c r="K8257" s="326"/>
      <c r="L8257" s="326"/>
      <c r="M8257" s="326"/>
      <c r="N8257" s="3"/>
      <c r="O8257" s="3"/>
      <c r="P8257" s="3"/>
      <c r="Q8257" s="3"/>
      <c r="R8257" s="3"/>
      <c r="S8257" s="3"/>
      <c r="T8257" s="40"/>
      <c r="U8257" s="91"/>
      <c r="V8257" s="79"/>
      <c r="W8257" s="79"/>
      <c r="X8257" s="79"/>
      <c r="Y8257" s="79"/>
      <c r="Z8257" s="82"/>
    </row>
    <row r="8258" spans="1:26" s="125" customFormat="1" ht="24.95" customHeight="1" x14ac:dyDescent="0.15">
      <c r="A8258" s="85">
        <v>12</v>
      </c>
      <c r="B8258" s="244"/>
      <c r="C8258" s="326"/>
      <c r="D8258" s="326"/>
      <c r="E8258" s="326"/>
      <c r="F8258" s="326"/>
      <c r="G8258" s="326"/>
      <c r="H8258" s="326"/>
      <c r="I8258" s="326"/>
      <c r="J8258" s="326"/>
      <c r="K8258" s="326"/>
      <c r="L8258" s="326"/>
      <c r="M8258" s="326"/>
      <c r="N8258" s="3"/>
      <c r="O8258" s="3"/>
      <c r="P8258" s="3"/>
      <c r="Q8258" s="3"/>
      <c r="R8258" s="3"/>
      <c r="S8258" s="3"/>
      <c r="T8258" s="40"/>
      <c r="U8258" s="91"/>
      <c r="V8258" s="79"/>
      <c r="W8258" s="79"/>
      <c r="X8258" s="79"/>
      <c r="Y8258" s="79"/>
      <c r="Z8258" s="82"/>
    </row>
    <row r="8259" spans="1:26" s="125" customFormat="1" ht="24.95" customHeight="1" x14ac:dyDescent="0.15">
      <c r="A8259" s="85">
        <v>13</v>
      </c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40"/>
      <c r="U8259" s="91"/>
      <c r="V8259" s="79"/>
      <c r="W8259" s="79"/>
      <c r="X8259" s="79"/>
      <c r="Y8259" s="79"/>
      <c r="Z8259" s="82"/>
    </row>
    <row r="8260" spans="1:26" s="125" customFormat="1" ht="24.95" customHeight="1" x14ac:dyDescent="0.15">
      <c r="A8260" s="85">
        <v>14</v>
      </c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40"/>
      <c r="U8260" s="91"/>
      <c r="V8260" s="79"/>
      <c r="W8260" s="79"/>
      <c r="X8260" s="79"/>
      <c r="Y8260" s="79"/>
      <c r="Z8260" s="82"/>
    </row>
    <row r="8261" spans="1:26" s="125" customFormat="1" ht="24.95" customHeight="1" x14ac:dyDescent="0.15">
      <c r="A8261" s="85">
        <v>15</v>
      </c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40"/>
      <c r="U8261" s="91"/>
      <c r="V8261" s="79"/>
      <c r="W8261" s="79"/>
      <c r="X8261" s="79"/>
      <c r="Y8261" s="79"/>
      <c r="Z8261" s="82"/>
    </row>
    <row r="8262" spans="1:26" s="125" customFormat="1" ht="24.95" customHeight="1" x14ac:dyDescent="0.15">
      <c r="A8262" s="85">
        <v>16</v>
      </c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40"/>
      <c r="U8262" s="91"/>
      <c r="V8262" s="79"/>
      <c r="W8262" s="79"/>
      <c r="X8262" s="79"/>
      <c r="Y8262" s="79"/>
      <c r="Z8262" s="82"/>
    </row>
    <row r="8263" spans="1:26" s="125" customFormat="1" ht="24.95" customHeight="1" x14ac:dyDescent="0.15">
      <c r="A8263" s="85">
        <v>17</v>
      </c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40"/>
      <c r="U8263" s="91"/>
      <c r="V8263" s="79"/>
      <c r="W8263" s="79"/>
      <c r="X8263" s="79"/>
      <c r="Y8263" s="79"/>
      <c r="Z8263" s="82"/>
    </row>
    <row r="8264" spans="1:26" s="125" customFormat="1" ht="24.95" customHeight="1" x14ac:dyDescent="0.15">
      <c r="A8264" s="85">
        <v>18</v>
      </c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40"/>
      <c r="U8264" s="91"/>
      <c r="V8264" s="79"/>
      <c r="W8264" s="79"/>
      <c r="X8264" s="79"/>
      <c r="Y8264" s="79"/>
      <c r="Z8264" s="82"/>
    </row>
    <row r="8265" spans="1:26" s="125" customFormat="1" ht="24.95" customHeight="1" x14ac:dyDescent="0.15">
      <c r="A8265" s="85">
        <v>19</v>
      </c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40"/>
      <c r="U8265" s="91"/>
      <c r="V8265" s="79"/>
      <c r="W8265" s="79"/>
      <c r="X8265" s="79"/>
      <c r="Y8265" s="79"/>
      <c r="Z8265" s="82"/>
    </row>
    <row r="8266" spans="1:26" s="125" customFormat="1" ht="24.95" customHeight="1" x14ac:dyDescent="0.15">
      <c r="A8266" s="85">
        <v>20</v>
      </c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40"/>
      <c r="U8266" s="91"/>
      <c r="V8266" s="79"/>
      <c r="W8266" s="79"/>
      <c r="X8266" s="79"/>
      <c r="Y8266" s="79"/>
      <c r="Z8266" s="82"/>
    </row>
    <row r="8267" spans="1:26" s="125" customFormat="1" ht="24.95" customHeight="1" x14ac:dyDescent="0.15">
      <c r="A8267" s="85">
        <v>21</v>
      </c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40"/>
      <c r="U8267" s="91"/>
      <c r="V8267" s="79"/>
      <c r="W8267" s="79"/>
      <c r="X8267" s="79"/>
      <c r="Y8267" s="79"/>
      <c r="Z8267" s="82"/>
    </row>
    <row r="8268" spans="1:26" s="125" customFormat="1" ht="24.95" customHeight="1" x14ac:dyDescent="0.15">
      <c r="A8268" s="85">
        <v>22</v>
      </c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40"/>
      <c r="U8268" s="91"/>
      <c r="V8268" s="79"/>
      <c r="W8268" s="79"/>
      <c r="X8268" s="79"/>
      <c r="Y8268" s="79"/>
      <c r="Z8268" s="82"/>
    </row>
    <row r="8269" spans="1:26" s="125" customFormat="1" ht="21" customHeight="1" x14ac:dyDescent="0.15">
      <c r="A8269" s="85">
        <v>23</v>
      </c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40"/>
      <c r="U8269" s="91"/>
      <c r="V8269" s="79"/>
      <c r="W8269" s="79"/>
      <c r="X8269" s="79"/>
      <c r="Y8269" s="79"/>
      <c r="Z8269" s="82"/>
    </row>
    <row r="8270" spans="1:26" s="125" customFormat="1" ht="21" customHeight="1" x14ac:dyDescent="0.15">
      <c r="A8270" s="85">
        <v>24</v>
      </c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40"/>
      <c r="U8270" s="91"/>
      <c r="V8270" s="79"/>
      <c r="W8270" s="79"/>
      <c r="X8270" s="79"/>
      <c r="Y8270" s="79"/>
      <c r="Z8270" s="82"/>
    </row>
    <row r="8271" spans="1:26" s="125" customFormat="1" ht="24.95" customHeight="1" x14ac:dyDescent="0.15">
      <c r="A8271" s="85">
        <v>25</v>
      </c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40"/>
      <c r="U8271" s="91"/>
      <c r="V8271" s="79"/>
      <c r="W8271" s="79"/>
      <c r="X8271" s="79"/>
      <c r="Y8271" s="79"/>
      <c r="Z8271" s="82"/>
    </row>
    <row r="8272" spans="1:26" s="125" customFormat="1" ht="24.95" customHeight="1" x14ac:dyDescent="0.15">
      <c r="A8272" s="85">
        <v>26</v>
      </c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40"/>
      <c r="U8272" s="91"/>
      <c r="V8272" s="79"/>
      <c r="W8272" s="79"/>
      <c r="X8272" s="79"/>
      <c r="Y8272" s="79"/>
      <c r="Z8272" s="82"/>
    </row>
    <row r="8273" spans="1:27" s="125" customFormat="1" ht="24.75" customHeight="1" x14ac:dyDescent="0.15">
      <c r="A8273" s="85">
        <v>27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40"/>
      <c r="U8273" s="91"/>
      <c r="V8273" s="79"/>
      <c r="W8273" s="79"/>
      <c r="X8273" s="79"/>
      <c r="Y8273" s="79"/>
      <c r="Z8273" s="82"/>
    </row>
    <row r="8274" spans="1:27" s="125" customFormat="1" ht="24.75" customHeight="1" x14ac:dyDescent="0.15">
      <c r="A8274" s="85">
        <v>28</v>
      </c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40"/>
      <c r="U8274" s="91"/>
      <c r="V8274" s="79"/>
      <c r="W8274" s="79"/>
      <c r="X8274" s="79"/>
      <c r="Y8274" s="79"/>
      <c r="Z8274" s="82"/>
    </row>
    <row r="8275" spans="1:27" s="125" customFormat="1" ht="24.75" customHeight="1" x14ac:dyDescent="0.15">
      <c r="A8275" s="85">
        <v>29</v>
      </c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40"/>
      <c r="U8275" s="91"/>
      <c r="V8275" s="79"/>
      <c r="W8275" s="79"/>
      <c r="X8275" s="79"/>
      <c r="Y8275" s="79"/>
      <c r="Z8275" s="82"/>
    </row>
    <row r="8276" spans="1:27" s="125" customFormat="1" ht="24.75" customHeight="1" x14ac:dyDescent="0.15">
      <c r="A8276" s="85">
        <v>30</v>
      </c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40"/>
      <c r="U8276" s="91"/>
      <c r="V8276" s="79"/>
      <c r="W8276" s="79"/>
      <c r="X8276" s="79"/>
      <c r="Y8276" s="79"/>
      <c r="Z8276" s="82"/>
    </row>
    <row r="8277" spans="1:27" s="125" customFormat="1" ht="24.95" customHeight="1" x14ac:dyDescent="0.15">
      <c r="A8277" s="85">
        <v>31</v>
      </c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40"/>
      <c r="U8277" s="91"/>
      <c r="V8277" s="79"/>
      <c r="W8277" s="79"/>
      <c r="X8277" s="79"/>
      <c r="Y8277" s="79"/>
      <c r="Z8277" s="82"/>
    </row>
    <row r="8278" spans="1:27" s="125" customFormat="1" ht="24.95" customHeight="1" x14ac:dyDescent="0.15">
      <c r="A8278" s="85">
        <v>32</v>
      </c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40"/>
      <c r="U8278" s="91"/>
      <c r="V8278" s="79"/>
      <c r="W8278" s="79"/>
      <c r="X8278" s="79"/>
      <c r="Y8278" s="79"/>
      <c r="Z8278" s="82"/>
    </row>
    <row r="8279" spans="1:27" s="125" customFormat="1" ht="24.95" customHeight="1" thickBot="1" x14ac:dyDescent="0.2">
      <c r="A8279" s="178">
        <v>33</v>
      </c>
      <c r="B8279" s="96"/>
      <c r="C8279" s="96"/>
      <c r="D8279" s="96"/>
      <c r="E8279" s="96"/>
      <c r="F8279" s="96"/>
      <c r="G8279" s="96"/>
      <c r="H8279" s="96"/>
      <c r="I8279" s="96"/>
      <c r="J8279" s="96"/>
      <c r="K8279" s="96"/>
      <c r="L8279" s="96"/>
      <c r="M8279" s="96"/>
      <c r="N8279" s="96"/>
      <c r="O8279" s="96"/>
      <c r="P8279" s="96"/>
      <c r="Q8279" s="96"/>
      <c r="R8279" s="96"/>
      <c r="S8279" s="96"/>
      <c r="T8279" s="97"/>
      <c r="U8279" s="98"/>
      <c r="V8279" s="79"/>
      <c r="W8279" s="79"/>
      <c r="X8279" s="79"/>
      <c r="Y8279" s="79"/>
      <c r="Z8279" s="82"/>
    </row>
    <row r="8280" spans="1:27" s="125" customFormat="1" ht="24.95" customHeight="1" thickBot="1" x14ac:dyDescent="0.2">
      <c r="A8280" s="1625" t="s">
        <v>260</v>
      </c>
      <c r="B8280" s="1626"/>
      <c r="C8280" s="1448" t="s">
        <v>261</v>
      </c>
      <c r="D8280" s="1448"/>
      <c r="E8280" s="1448"/>
      <c r="F8280" s="1449"/>
      <c r="G8280" s="82"/>
      <c r="H8280" s="82"/>
      <c r="I8280" s="82"/>
      <c r="J8280" s="82"/>
      <c r="K8280" s="82"/>
      <c r="L8280" s="82"/>
      <c r="M8280" s="82"/>
      <c r="N8280" s="82"/>
      <c r="O8280" s="82"/>
      <c r="P8280" s="82"/>
      <c r="Q8280" s="82"/>
      <c r="R8280" s="82"/>
      <c r="S8280" s="82"/>
      <c r="T8280" s="99"/>
      <c r="U8280" s="99"/>
      <c r="V8280" s="79"/>
      <c r="W8280" s="79"/>
      <c r="X8280" s="79"/>
      <c r="Y8280" s="79"/>
      <c r="Z8280" s="82"/>
    </row>
    <row r="8281" spans="1:27" ht="33.75" customHeight="1" thickBot="1" x14ac:dyDescent="0.2">
      <c r="A8281" s="1602" t="s">
        <v>1518</v>
      </c>
      <c r="B8281" s="1603"/>
      <c r="C8281" s="1603"/>
      <c r="D8281" s="1603"/>
      <c r="E8281" s="1604"/>
      <c r="F8281" s="79" t="s">
        <v>1767</v>
      </c>
      <c r="H8281" s="1479" t="s">
        <v>150</v>
      </c>
      <c r="I8281" s="1480"/>
      <c r="J8281" s="1480"/>
      <c r="K8281" s="5" t="s">
        <v>1519</v>
      </c>
      <c r="L8281" s="1457" t="s">
        <v>1520</v>
      </c>
      <c r="M8281" s="1457"/>
      <c r="N8281" s="1458"/>
      <c r="P8281" s="6"/>
      <c r="Q8281" s="6"/>
      <c r="R8281" s="6"/>
      <c r="T8281" s="1648" t="s">
        <v>1521</v>
      </c>
      <c r="U8281" s="1649"/>
      <c r="V8281" s="379">
        <f>V8283/V8288</f>
        <v>2.3946360153256806E-2</v>
      </c>
      <c r="W8281" s="379">
        <f>W8283/W8288</f>
        <v>2.3946360153256737E-2</v>
      </c>
      <c r="X8281" s="379">
        <f>AVERAGE(V8281,W8281)</f>
        <v>2.3946360153256772E-2</v>
      </c>
      <c r="Y8281" s="637" t="s">
        <v>136</v>
      </c>
      <c r="Z8281" s="679">
        <f>ROUND(X8281*1440,0)/1440</f>
        <v>2.361111111111111E-2</v>
      </c>
      <c r="AA8281" s="751"/>
    </row>
    <row r="8282" spans="1:27" ht="12.75" thickBot="1" x14ac:dyDescent="0.2">
      <c r="V8282" s="379">
        <f>B8289</f>
        <v>0.24305555555555555</v>
      </c>
      <c r="W8282" s="379">
        <f>C8287</f>
        <v>0.24305555555555555</v>
      </c>
      <c r="Z8282" s="13"/>
      <c r="AA8282" s="751"/>
    </row>
    <row r="8283" spans="1:27" ht="23.45" customHeight="1" thickBot="1" x14ac:dyDescent="0.2">
      <c r="A8283" s="1495" t="s">
        <v>1423</v>
      </c>
      <c r="B8283" s="1450"/>
      <c r="C8283" s="1481" t="s">
        <v>1522</v>
      </c>
      <c r="D8283" s="1451"/>
      <c r="E8283" s="1452"/>
      <c r="F8283" s="190"/>
      <c r="G8283" s="190"/>
      <c r="H8283" s="190"/>
      <c r="I8283" s="190"/>
      <c r="J8283" s="66"/>
      <c r="N8283" s="1463" t="s">
        <v>3</v>
      </c>
      <c r="O8283" s="1464"/>
      <c r="P8283" s="1536">
        <f>MINUTE(Z8281)</f>
        <v>34</v>
      </c>
      <c r="Q8283" s="1537"/>
      <c r="S8283" s="7" t="s">
        <v>139</v>
      </c>
      <c r="T8283" s="1690">
        <v>3.6111111111111115E-2</v>
      </c>
      <c r="U8283" s="1466"/>
      <c r="V8283" s="379">
        <f>V8284-V8282</f>
        <v>0.69444444444444742</v>
      </c>
      <c r="W8283" s="379">
        <f>W8284-W8282</f>
        <v>0.69444444444444542</v>
      </c>
      <c r="Z8283" s="13"/>
      <c r="AA8283" s="751"/>
    </row>
    <row r="8284" spans="1:27" ht="12.75" thickBot="1" x14ac:dyDescent="0.2">
      <c r="V8284" s="379">
        <f>P8289</f>
        <v>0.937500000000003</v>
      </c>
      <c r="W8284" s="379">
        <f>Q8287</f>
        <v>0.937500000000001</v>
      </c>
      <c r="Z8284" s="13"/>
      <c r="AA8284" s="751"/>
    </row>
    <row r="8285" spans="1:27" ht="23.45" customHeight="1" x14ac:dyDescent="0.15">
      <c r="A8285" s="1499" t="s">
        <v>15</v>
      </c>
      <c r="B8285" s="1494">
        <v>1</v>
      </c>
      <c r="C8285" s="1494"/>
      <c r="D8285" s="1494">
        <v>2</v>
      </c>
      <c r="E8285" s="1494"/>
      <c r="F8285" s="1494">
        <v>3</v>
      </c>
      <c r="G8285" s="1494"/>
      <c r="H8285" s="1494">
        <v>4</v>
      </c>
      <c r="I8285" s="1494"/>
      <c r="J8285" s="1494">
        <v>5</v>
      </c>
      <c r="K8285" s="1494"/>
      <c r="L8285" s="1494">
        <v>6</v>
      </c>
      <c r="M8285" s="1494"/>
      <c r="N8285" s="1494">
        <v>7</v>
      </c>
      <c r="O8285" s="1494"/>
      <c r="P8285" s="1494">
        <v>8</v>
      </c>
      <c r="Q8285" s="1494"/>
      <c r="R8285" s="1494">
        <v>9</v>
      </c>
      <c r="S8285" s="1494"/>
      <c r="T8285" s="1494">
        <v>10</v>
      </c>
      <c r="U8285" s="1514"/>
      <c r="V8285" s="379"/>
      <c r="W8285" s="379"/>
      <c r="Z8285" s="13"/>
      <c r="AA8285" s="751"/>
    </row>
    <row r="8286" spans="1:27" ht="23.45" customHeight="1" x14ac:dyDescent="0.15">
      <c r="A8286" s="1500"/>
      <c r="B8286" s="9" t="s">
        <v>150</v>
      </c>
      <c r="C8286" s="9" t="s">
        <v>621</v>
      </c>
      <c r="D8286" s="9" t="s">
        <v>150</v>
      </c>
      <c r="E8286" s="9" t="s">
        <v>621</v>
      </c>
      <c r="F8286" s="9" t="s">
        <v>150</v>
      </c>
      <c r="G8286" s="9" t="s">
        <v>621</v>
      </c>
      <c r="H8286" s="9" t="s">
        <v>150</v>
      </c>
      <c r="I8286" s="9" t="s">
        <v>621</v>
      </c>
      <c r="J8286" s="9" t="s">
        <v>150</v>
      </c>
      <c r="K8286" s="9" t="s">
        <v>621</v>
      </c>
      <c r="L8286" s="9" t="s">
        <v>150</v>
      </c>
      <c r="M8286" s="9" t="s">
        <v>621</v>
      </c>
      <c r="N8286" s="9" t="s">
        <v>150</v>
      </c>
      <c r="O8286" s="9" t="s">
        <v>621</v>
      </c>
      <c r="P8286" s="9" t="s">
        <v>150</v>
      </c>
      <c r="Q8286" s="9" t="s">
        <v>621</v>
      </c>
      <c r="R8286" s="9"/>
      <c r="S8286" s="9"/>
      <c r="T8286" s="9"/>
      <c r="U8286" s="116"/>
      <c r="Z8286" s="13"/>
      <c r="AA8286" s="751"/>
    </row>
    <row r="8287" spans="1:27" ht="23.45" customHeight="1" x14ac:dyDescent="0.15">
      <c r="A8287" s="728">
        <v>1</v>
      </c>
      <c r="B8287" s="1033"/>
      <c r="C8287" s="1029">
        <v>0.24305555555555555</v>
      </c>
      <c r="D8287" s="1034">
        <v>0.28819444444444448</v>
      </c>
      <c r="E8287" s="1035">
        <v>0.33124999999999999</v>
      </c>
      <c r="F8287" s="1028">
        <v>0.38541666666666702</v>
      </c>
      <c r="G8287" s="1029">
        <v>0.42916666666666697</v>
      </c>
      <c r="H8287" s="1028">
        <v>0.48819444444444299</v>
      </c>
      <c r="I8287" s="1029">
        <v>0.531944444444443</v>
      </c>
      <c r="J8287" s="1028">
        <v>0.59027777777777779</v>
      </c>
      <c r="K8287" s="1029">
        <v>0.63472222222221897</v>
      </c>
      <c r="L8287" s="1028">
        <v>0.69166666666666599</v>
      </c>
      <c r="M8287" s="1029">
        <v>0.73749999999999505</v>
      </c>
      <c r="N8287" s="1028">
        <v>0.79166666666666596</v>
      </c>
      <c r="O8287" s="1029">
        <v>0.83819444444445601</v>
      </c>
      <c r="P8287" s="1028">
        <v>0.88888888888889095</v>
      </c>
      <c r="Q8287" s="1028">
        <v>0.937500000000001</v>
      </c>
      <c r="R8287" s="275"/>
      <c r="S8287" s="195"/>
      <c r="T8287" s="4"/>
      <c r="U8287" s="118"/>
      <c r="V8287" s="383">
        <f>COUNTA(B8287:U8319)</f>
        <v>58</v>
      </c>
      <c r="W8287" s="384">
        <f>V8287/4/2</f>
        <v>7.25</v>
      </c>
      <c r="Z8287" s="13"/>
      <c r="AA8287" s="751"/>
    </row>
    <row r="8288" spans="1:27" ht="23.45" customHeight="1" x14ac:dyDescent="0.15">
      <c r="A8288" s="728">
        <v>2</v>
      </c>
      <c r="B8288" s="1033"/>
      <c r="C8288" s="1028">
        <v>0.2638888888888889</v>
      </c>
      <c r="D8288" s="1034">
        <v>0.30902777777777779</v>
      </c>
      <c r="E8288" s="1034">
        <v>0.35277777777777802</v>
      </c>
      <c r="F8288" s="1028">
        <v>0.41111111111111098</v>
      </c>
      <c r="G8288" s="1028">
        <v>0.45486111111111099</v>
      </c>
      <c r="H8288" s="1028">
        <v>0.51388888888888695</v>
      </c>
      <c r="I8288" s="1028">
        <v>0.55763888888888702</v>
      </c>
      <c r="J8288" s="1028">
        <v>0.61597222222222225</v>
      </c>
      <c r="K8288" s="1028">
        <v>0.66041666666666299</v>
      </c>
      <c r="L8288" s="1028">
        <v>0.71666666666666601</v>
      </c>
      <c r="M8288" s="1028">
        <v>0.76319444444443896</v>
      </c>
      <c r="N8288" s="1028">
        <v>0.81597222222222221</v>
      </c>
      <c r="O8288" s="1028">
        <v>0.86319444444446103</v>
      </c>
      <c r="P8288" s="1028">
        <v>0.91319444444444697</v>
      </c>
      <c r="Q8288" s="1028"/>
      <c r="R8288" s="275"/>
      <c r="S8288" s="195"/>
      <c r="T8288" s="4"/>
      <c r="U8288" s="118"/>
      <c r="V8288" s="386">
        <f>COUNTA(B8287:B8319,D8287:D8319,F8287:F8319,H8287:H8319,J8287:J8319,L8287:L8319,N8287:N8319,P8287:P8319,R8287:R8319,T8287:T8319)</f>
        <v>29</v>
      </c>
      <c r="W8288" s="386">
        <f>COUNTA(C8287:C8319,E8287:E8319,G8287:G8319,I8287:I8319,K8287:K8319,M8287:M8319,O8287:O8319,Q8287:Q8319,S8287:S8319,U8287:U8319)</f>
        <v>29</v>
      </c>
      <c r="Y8288" s="751">
        <f>(V8288+W8288)/2</f>
        <v>29</v>
      </c>
      <c r="Z8288" s="13"/>
      <c r="AA8288" s="751"/>
    </row>
    <row r="8289" spans="1:27" ht="23.45" customHeight="1" x14ac:dyDescent="0.15">
      <c r="A8289" s="728">
        <v>3</v>
      </c>
      <c r="B8289" s="1028">
        <v>0.24305555555555555</v>
      </c>
      <c r="C8289" s="1029">
        <v>0.28541666666666665</v>
      </c>
      <c r="D8289" s="1028">
        <v>0.33402777777777781</v>
      </c>
      <c r="E8289" s="1029">
        <v>0.37777777777777777</v>
      </c>
      <c r="F8289" s="1028">
        <v>0.436805555555555</v>
      </c>
      <c r="G8289" s="1029">
        <v>0.48055555555555501</v>
      </c>
      <c r="H8289" s="1028">
        <v>0.53958333333333097</v>
      </c>
      <c r="I8289" s="1029">
        <v>0.58333333333333104</v>
      </c>
      <c r="J8289" s="1028">
        <v>0.64166666666666705</v>
      </c>
      <c r="K8289" s="1029">
        <v>0.68611111111110701</v>
      </c>
      <c r="L8289" s="1028">
        <v>0.74166666666666603</v>
      </c>
      <c r="M8289" s="1029">
        <v>0.78819444444444453</v>
      </c>
      <c r="N8289" s="1028">
        <v>0.84027777777777801</v>
      </c>
      <c r="O8289" s="1029">
        <v>0.88819444444446605</v>
      </c>
      <c r="P8289" s="1028">
        <v>0.937500000000003</v>
      </c>
      <c r="Q8289" s="1029"/>
      <c r="R8289" s="275"/>
      <c r="S8289" s="195"/>
      <c r="T8289" s="4"/>
      <c r="U8289" s="118"/>
      <c r="Y8289" s="751" t="s">
        <v>1523</v>
      </c>
      <c r="Z8289" s="13"/>
      <c r="AA8289" s="751"/>
    </row>
    <row r="8290" spans="1:27" ht="23.45" customHeight="1" x14ac:dyDescent="0.15">
      <c r="A8290" s="728">
        <v>4</v>
      </c>
      <c r="B8290" s="1034">
        <v>0.2673611111111111</v>
      </c>
      <c r="C8290" s="1034">
        <v>0.30972222222222223</v>
      </c>
      <c r="D8290" s="1028">
        <v>0.35972222222222222</v>
      </c>
      <c r="E8290" s="1028">
        <v>0.40347222222222223</v>
      </c>
      <c r="F8290" s="1028">
        <v>0.46249999999999902</v>
      </c>
      <c r="G8290" s="1028">
        <v>0.50624999999999898</v>
      </c>
      <c r="H8290" s="1028">
        <v>0.56527777777777499</v>
      </c>
      <c r="I8290" s="1028">
        <v>0.60902777777777495</v>
      </c>
      <c r="J8290" s="1028">
        <v>0.66666666666666663</v>
      </c>
      <c r="K8290" s="1028">
        <v>0.71180555555555103</v>
      </c>
      <c r="L8290" s="1028">
        <v>0.76666666666666605</v>
      </c>
      <c r="M8290" s="1028">
        <v>0.81319444444444999</v>
      </c>
      <c r="N8290" s="1028">
        <v>0.86458333333333504</v>
      </c>
      <c r="O8290" s="1028">
        <v>0.91319444444447095</v>
      </c>
      <c r="P8290" s="1028"/>
      <c r="Q8290" s="1028"/>
      <c r="R8290" s="275"/>
      <c r="S8290" s="195"/>
      <c r="T8290" s="4"/>
      <c r="U8290" s="118"/>
      <c r="V8290" s="391"/>
      <c r="W8290" s="391"/>
      <c r="Z8290" s="13"/>
      <c r="AA8290" s="751"/>
    </row>
    <row r="8291" spans="1:27" ht="23.45" customHeight="1" x14ac:dyDescent="0.15">
      <c r="A8291" s="728">
        <v>5</v>
      </c>
      <c r="B8291" s="3"/>
      <c r="C8291" s="3"/>
      <c r="D8291" s="3"/>
      <c r="E8291" s="3"/>
      <c r="F8291" s="3"/>
      <c r="G8291" s="3"/>
      <c r="H8291" s="747"/>
      <c r="I8291" s="40"/>
      <c r="J8291" s="3"/>
      <c r="K8291" s="40"/>
      <c r="L8291" s="1030"/>
      <c r="M8291" s="748"/>
      <c r="N8291" s="1030"/>
      <c r="O8291" s="213"/>
      <c r="P8291" s="3"/>
      <c r="Q8291" s="3"/>
      <c r="R8291" s="275"/>
      <c r="S8291" s="195"/>
      <c r="T8291" s="4"/>
      <c r="U8291" s="118"/>
      <c r="V8291" s="391"/>
      <c r="W8291" s="391"/>
      <c r="Z8291" s="13"/>
      <c r="AA8291" s="751"/>
    </row>
    <row r="8292" spans="1:27" ht="23.45" customHeight="1" x14ac:dyDescent="0.15">
      <c r="A8292" s="728">
        <v>6</v>
      </c>
      <c r="B8292" s="3"/>
      <c r="C8292" s="3"/>
      <c r="D8292" s="3"/>
      <c r="E8292" s="3"/>
      <c r="F8292" s="3"/>
      <c r="G8292" s="3"/>
      <c r="H8292" s="747"/>
      <c r="I8292" s="40"/>
      <c r="J8292" s="3"/>
      <c r="K8292" s="40"/>
      <c r="L8292" s="1030"/>
      <c r="M8292" s="748"/>
      <c r="N8292" s="1030"/>
      <c r="O8292" s="213"/>
      <c r="P8292" s="3"/>
      <c r="Q8292" s="3"/>
      <c r="R8292" s="275"/>
      <c r="S8292" s="195"/>
      <c r="T8292" s="4"/>
      <c r="U8292" s="118"/>
      <c r="V8292" s="391"/>
      <c r="W8292" s="391"/>
      <c r="Z8292" s="13"/>
      <c r="AA8292" s="414"/>
    </row>
    <row r="8293" spans="1:27" ht="23.45" customHeight="1" x14ac:dyDescent="0.15">
      <c r="A8293" s="728">
        <v>7</v>
      </c>
      <c r="B8293" s="3"/>
      <c r="C8293" s="3"/>
      <c r="D8293" s="3"/>
      <c r="E8293" s="3"/>
      <c r="F8293" s="3"/>
      <c r="G8293" s="3"/>
      <c r="H8293" s="747"/>
      <c r="I8293" s="40"/>
      <c r="J8293" s="3"/>
      <c r="K8293" s="40"/>
      <c r="L8293" s="1030"/>
      <c r="M8293" s="1030"/>
      <c r="N8293" s="458"/>
      <c r="O8293" s="213"/>
      <c r="P8293" s="3"/>
      <c r="Q8293" s="3"/>
      <c r="R8293" s="275"/>
      <c r="S8293" s="195"/>
      <c r="T8293" s="4"/>
      <c r="U8293" s="118"/>
      <c r="V8293" s="391"/>
      <c r="W8293" s="391"/>
      <c r="Z8293" s="13"/>
      <c r="AA8293" s="751"/>
    </row>
    <row r="8294" spans="1:27" ht="23.45" customHeight="1" x14ac:dyDescent="0.15">
      <c r="A8294" s="728">
        <v>8</v>
      </c>
      <c r="B8294" s="39"/>
      <c r="C8294" s="3"/>
      <c r="D8294" s="3"/>
      <c r="E8294" s="3"/>
      <c r="F8294" s="3"/>
      <c r="G8294" s="3"/>
      <c r="H8294" s="747"/>
      <c r="I8294" s="40"/>
      <c r="J8294" s="3"/>
      <c r="K8294" s="40"/>
      <c r="L8294" s="1030"/>
      <c r="M8294" s="748"/>
      <c r="N8294" s="458"/>
      <c r="O8294" s="213"/>
      <c r="P8294" s="3"/>
      <c r="Q8294" s="3"/>
      <c r="R8294" s="275"/>
      <c r="S8294" s="195"/>
      <c r="T8294" s="4"/>
      <c r="U8294" s="118"/>
      <c r="V8294" s="391"/>
      <c r="W8294" s="391"/>
      <c r="Z8294" s="13"/>
      <c r="AA8294" s="751"/>
    </row>
    <row r="8295" spans="1:27" ht="23.45" customHeight="1" x14ac:dyDescent="0.15">
      <c r="A8295" s="728">
        <v>9</v>
      </c>
      <c r="B8295" s="812"/>
      <c r="C8295" s="747"/>
      <c r="D8295" s="3"/>
      <c r="E8295" s="3"/>
      <c r="F8295" s="3"/>
      <c r="G8295" s="3"/>
      <c r="H8295" s="747"/>
      <c r="I8295" s="40"/>
      <c r="J8295" s="3"/>
      <c r="K8295" s="40"/>
      <c r="L8295" s="1030"/>
      <c r="M8295" s="1030"/>
      <c r="N8295" s="3"/>
      <c r="O8295" s="213"/>
      <c r="P8295" s="3"/>
      <c r="Q8295" s="3"/>
      <c r="R8295" s="275"/>
      <c r="S8295" s="195"/>
      <c r="T8295" s="4"/>
      <c r="U8295" s="118"/>
      <c r="V8295" s="391"/>
      <c r="W8295" s="391"/>
      <c r="Z8295" s="13"/>
      <c r="AA8295" s="751"/>
    </row>
    <row r="8296" spans="1:27" ht="23.45" customHeight="1" x14ac:dyDescent="0.15">
      <c r="A8296" s="728">
        <v>10</v>
      </c>
      <c r="B8296" s="39"/>
      <c r="C8296" s="747"/>
      <c r="D8296" s="3"/>
      <c r="E8296" s="3"/>
      <c r="F8296" s="3"/>
      <c r="G8296" s="3"/>
      <c r="H8296" s="747"/>
      <c r="I8296" s="40"/>
      <c r="J8296" s="3"/>
      <c r="K8296" s="40"/>
      <c r="L8296" s="460"/>
      <c r="M8296" s="460"/>
      <c r="N8296" s="326"/>
      <c r="O8296" s="1031"/>
      <c r="P8296" s="3"/>
      <c r="Q8296" s="3"/>
      <c r="R8296" s="275"/>
      <c r="S8296" s="195"/>
      <c r="T8296" s="4"/>
      <c r="U8296" s="118"/>
      <c r="W8296" s="391"/>
      <c r="AA8296" s="751"/>
    </row>
    <row r="8297" spans="1:27" ht="23.45" customHeight="1" x14ac:dyDescent="0.15">
      <c r="A8297" s="728">
        <v>11</v>
      </c>
      <c r="B8297" s="39"/>
      <c r="C8297" s="747"/>
      <c r="D8297" s="3"/>
      <c r="E8297" s="3"/>
      <c r="F8297" s="3"/>
      <c r="G8297" s="3"/>
      <c r="H8297" s="747"/>
      <c r="I8297" s="40"/>
      <c r="J8297" s="40"/>
      <c r="K8297" s="40"/>
      <c r="L8297" s="460"/>
      <c r="M8297" s="460"/>
      <c r="N8297" s="244"/>
      <c r="O8297" s="1031"/>
      <c r="P8297" s="3"/>
      <c r="Q8297" s="3"/>
      <c r="R8297" s="275"/>
      <c r="S8297" s="195"/>
      <c r="T8297" s="4"/>
      <c r="U8297" s="118"/>
      <c r="W8297" s="391"/>
      <c r="AA8297" s="751"/>
    </row>
    <row r="8298" spans="1:27" ht="23.45" customHeight="1" x14ac:dyDescent="0.15">
      <c r="A8298" s="728">
        <v>12</v>
      </c>
      <c r="B8298" s="3"/>
      <c r="C8298" s="747"/>
      <c r="D8298" s="3"/>
      <c r="E8298" s="3"/>
      <c r="F8298" s="3"/>
      <c r="G8298" s="3"/>
      <c r="H8298" s="747"/>
      <c r="I8298" s="40"/>
      <c r="J8298" s="40"/>
      <c r="K8298" s="40"/>
      <c r="L8298" s="460"/>
      <c r="M8298" s="460"/>
      <c r="N8298" s="244"/>
      <c r="O8298" s="1031"/>
      <c r="P8298" s="3"/>
      <c r="Q8298" s="3"/>
      <c r="R8298" s="275"/>
      <c r="S8298" s="195"/>
      <c r="T8298" s="4"/>
      <c r="U8298" s="118"/>
      <c r="Z8298" s="13"/>
      <c r="AA8298" s="751"/>
    </row>
    <row r="8299" spans="1:27" ht="23.45" customHeight="1" x14ac:dyDescent="0.15">
      <c r="A8299" s="728">
        <v>13</v>
      </c>
      <c r="B8299" s="3"/>
      <c r="C8299" s="747"/>
      <c r="D8299" s="3"/>
      <c r="E8299" s="3"/>
      <c r="F8299" s="3"/>
      <c r="G8299" s="3"/>
      <c r="H8299" s="3"/>
      <c r="I8299" s="40"/>
      <c r="J8299" s="40"/>
      <c r="K8299" s="40"/>
      <c r="L8299" s="460"/>
      <c r="M8299" s="326"/>
      <c r="N8299" s="244"/>
      <c r="O8299" s="1031"/>
      <c r="P8299" s="3"/>
      <c r="Q8299" s="3"/>
      <c r="R8299" s="275"/>
      <c r="S8299" s="195"/>
      <c r="T8299" s="4"/>
      <c r="U8299" s="118"/>
      <c r="Z8299" s="13"/>
      <c r="AA8299" s="751"/>
    </row>
    <row r="8300" spans="1:27" ht="23.45" customHeight="1" x14ac:dyDescent="0.15">
      <c r="A8300" s="728">
        <v>14</v>
      </c>
      <c r="B8300" s="3"/>
      <c r="C8300" s="747"/>
      <c r="D8300" s="3"/>
      <c r="E8300" s="3"/>
      <c r="F8300" s="3"/>
      <c r="G8300" s="3"/>
      <c r="H8300" s="3"/>
      <c r="I8300" s="40"/>
      <c r="J8300" s="40"/>
      <c r="K8300" s="40"/>
      <c r="L8300" s="460"/>
      <c r="M8300" s="326"/>
      <c r="N8300" s="244"/>
      <c r="O8300" s="1031"/>
      <c r="P8300" s="3"/>
      <c r="Q8300" s="3"/>
      <c r="R8300" s="275"/>
      <c r="S8300" s="195"/>
      <c r="T8300" s="4"/>
      <c r="U8300" s="118"/>
      <c r="Z8300" s="13"/>
      <c r="AA8300" s="751"/>
    </row>
    <row r="8301" spans="1:27" ht="23.45" customHeight="1" x14ac:dyDescent="0.15">
      <c r="A8301" s="728">
        <v>15</v>
      </c>
      <c r="B8301" s="3"/>
      <c r="C8301" s="747"/>
      <c r="D8301" s="3"/>
      <c r="E8301" s="3"/>
      <c r="F8301" s="3"/>
      <c r="G8301" s="3"/>
      <c r="H8301" s="3"/>
      <c r="I8301" s="40"/>
      <c r="J8301" s="40"/>
      <c r="K8301" s="40"/>
      <c r="L8301" s="3"/>
      <c r="M8301" s="3"/>
      <c r="N8301" s="3"/>
      <c r="O8301" s="3"/>
      <c r="P8301" s="3"/>
      <c r="Q8301" s="3"/>
      <c r="R8301" s="275"/>
      <c r="S8301" s="195"/>
      <c r="T8301" s="4"/>
      <c r="U8301" s="118"/>
      <c r="Z8301" s="13"/>
      <c r="AA8301" s="751"/>
    </row>
    <row r="8302" spans="1:27" ht="23.45" customHeight="1" x14ac:dyDescent="0.15">
      <c r="A8302" s="728">
        <v>16</v>
      </c>
      <c r="B8302" s="3"/>
      <c r="C8302" s="747"/>
      <c r="D8302" s="3"/>
      <c r="E8302" s="3"/>
      <c r="F8302" s="3"/>
      <c r="G8302" s="3"/>
      <c r="H8302" s="3"/>
      <c r="I8302" s="40"/>
      <c r="J8302" s="40"/>
      <c r="K8302" s="40"/>
      <c r="L8302" s="3"/>
      <c r="M8302" s="3"/>
      <c r="N8302" s="3"/>
      <c r="O8302" s="3"/>
      <c r="P8302" s="3"/>
      <c r="Q8302" s="3"/>
      <c r="R8302" s="275"/>
      <c r="S8302" s="195"/>
      <c r="T8302" s="4"/>
      <c r="U8302" s="118"/>
      <c r="Z8302" s="13"/>
      <c r="AA8302" s="751"/>
    </row>
    <row r="8303" spans="1:27" ht="23.45" customHeight="1" x14ac:dyDescent="0.15">
      <c r="A8303" s="728">
        <v>17</v>
      </c>
      <c r="B8303" s="40"/>
      <c r="C8303" s="40"/>
      <c r="D8303" s="40"/>
      <c r="E8303" s="40"/>
      <c r="F8303" s="40"/>
      <c r="G8303" s="40"/>
      <c r="H8303" s="3"/>
      <c r="I8303" s="40"/>
      <c r="J8303" s="3"/>
      <c r="K8303" s="3"/>
      <c r="L8303" s="3"/>
      <c r="M8303" s="3"/>
      <c r="N8303" s="3"/>
      <c r="O8303" s="3"/>
      <c r="P8303" s="3"/>
      <c r="Q8303" s="3"/>
      <c r="R8303" s="275"/>
      <c r="S8303" s="195"/>
      <c r="T8303" s="4"/>
      <c r="U8303" s="118"/>
      <c r="Z8303" s="13"/>
      <c r="AA8303" s="751"/>
    </row>
    <row r="8304" spans="1:27" ht="28.5" customHeight="1" x14ac:dyDescent="0.15">
      <c r="A8304" s="728">
        <v>18</v>
      </c>
      <c r="B8304" s="40"/>
      <c r="C8304" s="40"/>
      <c r="D8304" s="40"/>
      <c r="E8304" s="40"/>
      <c r="F8304" s="40"/>
      <c r="G8304" s="40"/>
      <c r="H8304" s="3"/>
      <c r="I8304" s="40"/>
      <c r="J8304" s="3"/>
      <c r="K8304" s="3"/>
      <c r="L8304" s="3"/>
      <c r="M8304" s="3"/>
      <c r="N8304" s="3"/>
      <c r="O8304" s="3"/>
      <c r="P8304" s="3"/>
      <c r="Q8304" s="3"/>
      <c r="R8304" s="275"/>
      <c r="S8304" s="195"/>
      <c r="T8304" s="4"/>
      <c r="U8304" s="118"/>
      <c r="Z8304" s="13"/>
      <c r="AA8304" s="751"/>
    </row>
    <row r="8305" spans="1:27" ht="23.45" customHeight="1" x14ac:dyDescent="0.15">
      <c r="A8305" s="728">
        <v>19</v>
      </c>
      <c r="B8305" s="40"/>
      <c r="C8305" s="40"/>
      <c r="D8305" s="40"/>
      <c r="E8305" s="40"/>
      <c r="F8305" s="40"/>
      <c r="G8305" s="40"/>
      <c r="H8305" s="3"/>
      <c r="I8305" s="40"/>
      <c r="J8305" s="3"/>
      <c r="K8305" s="3"/>
      <c r="L8305" s="3"/>
      <c r="M8305" s="3"/>
      <c r="N8305" s="3"/>
      <c r="O8305" s="3"/>
      <c r="P8305" s="3"/>
      <c r="Q8305" s="3"/>
      <c r="R8305" s="9"/>
      <c r="S8305" s="195"/>
      <c r="T8305" s="4"/>
      <c r="U8305" s="118"/>
      <c r="Z8305" s="13"/>
      <c r="AA8305" s="751"/>
    </row>
    <row r="8306" spans="1:27" ht="23.45" customHeight="1" x14ac:dyDescent="0.15">
      <c r="A8306" s="728">
        <v>20</v>
      </c>
      <c r="B8306" s="40"/>
      <c r="C8306" s="40"/>
      <c r="D8306" s="40"/>
      <c r="E8306" s="40"/>
      <c r="F8306" s="40"/>
      <c r="G8306" s="40"/>
      <c r="H8306" s="3"/>
      <c r="I8306" s="40"/>
      <c r="J8306" s="3"/>
      <c r="K8306" s="3"/>
      <c r="L8306" s="3"/>
      <c r="M8306" s="3"/>
      <c r="N8306" s="3"/>
      <c r="O8306" s="3"/>
      <c r="P8306" s="3"/>
      <c r="Q8306" s="3"/>
      <c r="R8306" s="9"/>
      <c r="S8306" s="4"/>
      <c r="T8306" s="4"/>
      <c r="U8306" s="118"/>
      <c r="Z8306" s="13"/>
      <c r="AA8306" s="751"/>
    </row>
    <row r="8307" spans="1:27" ht="23.45" customHeight="1" x14ac:dyDescent="0.15">
      <c r="A8307" s="728">
        <v>21</v>
      </c>
      <c r="B8307" s="40"/>
      <c r="C8307" s="40"/>
      <c r="D8307" s="40"/>
      <c r="E8307" s="40"/>
      <c r="F8307" s="40"/>
      <c r="G8307" s="40"/>
      <c r="H8307" s="3"/>
      <c r="I8307" s="40"/>
      <c r="J8307" s="3"/>
      <c r="K8307" s="3"/>
      <c r="L8307" s="3"/>
      <c r="M8307" s="3"/>
      <c r="N8307" s="3"/>
      <c r="O8307" s="3"/>
      <c r="P8307" s="3"/>
      <c r="Q8307" s="3"/>
      <c r="R8307" s="9"/>
      <c r="S8307" s="4"/>
      <c r="T8307" s="4"/>
      <c r="U8307" s="118"/>
      <c r="Z8307" s="13"/>
      <c r="AA8307" s="751"/>
    </row>
    <row r="8308" spans="1:27" ht="23.45" customHeight="1" x14ac:dyDescent="0.15">
      <c r="A8308" s="728">
        <v>22</v>
      </c>
      <c r="B8308" s="4"/>
      <c r="C8308" s="4"/>
      <c r="D8308" s="4"/>
      <c r="E8308" s="4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118"/>
      <c r="Z8308" s="13"/>
      <c r="AA8308" s="751"/>
    </row>
    <row r="8309" spans="1:27" ht="23.45" customHeight="1" x14ac:dyDescent="0.15">
      <c r="A8309" s="728">
        <v>23</v>
      </c>
      <c r="B8309" s="4"/>
      <c r="C8309" s="4"/>
      <c r="D8309" s="4"/>
      <c r="E8309" s="4"/>
      <c r="F8309" s="4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118"/>
      <c r="Z8309" s="13"/>
      <c r="AA8309" s="751"/>
    </row>
    <row r="8310" spans="1:27" ht="23.45" customHeight="1" x14ac:dyDescent="0.15">
      <c r="A8310" s="728">
        <v>24</v>
      </c>
      <c r="B8310" s="4"/>
      <c r="C8310" s="4"/>
      <c r="D8310" s="4"/>
      <c r="E8310" s="4"/>
      <c r="F8310" s="4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118"/>
      <c r="Z8310" s="13"/>
      <c r="AA8310" s="751"/>
    </row>
    <row r="8311" spans="1:27" ht="23.45" customHeight="1" x14ac:dyDescent="0.15">
      <c r="A8311" s="728">
        <v>25</v>
      </c>
      <c r="B8311" s="4"/>
      <c r="C8311" s="4"/>
      <c r="D8311" s="4"/>
      <c r="E8311" s="4"/>
      <c r="F8311" s="4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118"/>
      <c r="Z8311" s="13"/>
      <c r="AA8311" s="751"/>
    </row>
    <row r="8312" spans="1:27" ht="23.45" customHeight="1" x14ac:dyDescent="0.15">
      <c r="A8312" s="728">
        <v>26</v>
      </c>
      <c r="B8312" s="4"/>
      <c r="C8312" s="4"/>
      <c r="D8312" s="4"/>
      <c r="E8312" s="4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118"/>
      <c r="Z8312" s="13"/>
      <c r="AA8312" s="751"/>
    </row>
    <row r="8313" spans="1:27" ht="23.45" customHeight="1" x14ac:dyDescent="0.15">
      <c r="A8313" s="728">
        <v>27</v>
      </c>
      <c r="B8313" s="4"/>
      <c r="C8313" s="4"/>
      <c r="D8313" s="4"/>
      <c r="E8313" s="4"/>
      <c r="F8313" s="4"/>
      <c r="G8313" s="4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118"/>
      <c r="Z8313" s="13"/>
      <c r="AA8313" s="751"/>
    </row>
    <row r="8314" spans="1:27" ht="23.45" customHeight="1" x14ac:dyDescent="0.15">
      <c r="A8314" s="728">
        <v>28</v>
      </c>
      <c r="B8314" s="4"/>
      <c r="C8314" s="4"/>
      <c r="D8314" s="4"/>
      <c r="E8314" s="4"/>
      <c r="F8314" s="4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4"/>
      <c r="U8314" s="118"/>
      <c r="Z8314" s="13"/>
      <c r="AA8314" s="751"/>
    </row>
    <row r="8315" spans="1:27" ht="23.45" customHeight="1" x14ac:dyDescent="0.15">
      <c r="A8315" s="728">
        <v>29</v>
      </c>
      <c r="B8315" s="4"/>
      <c r="C8315" s="4"/>
      <c r="D8315" s="4"/>
      <c r="E8315" s="4"/>
      <c r="F8315" s="4"/>
      <c r="G8315" s="4"/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4"/>
      <c r="U8315" s="118"/>
      <c r="Z8315" s="13"/>
      <c r="AA8315" s="751"/>
    </row>
    <row r="8316" spans="1:27" ht="23.45" customHeight="1" x14ac:dyDescent="0.15">
      <c r="A8316" s="728">
        <v>30</v>
      </c>
      <c r="B8316" s="4"/>
      <c r="C8316" s="4"/>
      <c r="D8316" s="4"/>
      <c r="E8316" s="4"/>
      <c r="F8316" s="4"/>
      <c r="G8316" s="4"/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4"/>
      <c r="U8316" s="118"/>
      <c r="Z8316" s="13"/>
      <c r="AA8316" s="751"/>
    </row>
    <row r="8317" spans="1:27" ht="23.45" customHeight="1" x14ac:dyDescent="0.15">
      <c r="A8317" s="728">
        <v>31</v>
      </c>
      <c r="B8317" s="45"/>
      <c r="C8317" s="45"/>
      <c r="D8317" s="45"/>
      <c r="E8317" s="45"/>
      <c r="F8317" s="45"/>
      <c r="G8317" s="45"/>
      <c r="H8317" s="45"/>
      <c r="I8317" s="45"/>
      <c r="J8317" s="45"/>
      <c r="K8317" s="45"/>
      <c r="L8317" s="45"/>
      <c r="M8317" s="45"/>
      <c r="N8317" s="45"/>
      <c r="O8317" s="45"/>
      <c r="P8317" s="45"/>
      <c r="Q8317" s="45"/>
      <c r="R8317" s="45"/>
      <c r="S8317" s="45"/>
      <c r="T8317" s="45"/>
      <c r="U8317" s="119"/>
      <c r="Z8317" s="13"/>
      <c r="AA8317" s="751"/>
    </row>
    <row r="8318" spans="1:27" ht="23.45" customHeight="1" x14ac:dyDescent="0.15">
      <c r="A8318" s="728">
        <v>32</v>
      </c>
      <c r="B8318" s="45"/>
      <c r="C8318" s="45"/>
      <c r="D8318" s="45"/>
      <c r="E8318" s="45"/>
      <c r="F8318" s="45"/>
      <c r="G8318" s="45"/>
      <c r="H8318" s="45"/>
      <c r="I8318" s="45"/>
      <c r="J8318" s="45"/>
      <c r="K8318" s="45"/>
      <c r="L8318" s="45"/>
      <c r="M8318" s="45"/>
      <c r="N8318" s="45"/>
      <c r="O8318" s="45"/>
      <c r="P8318" s="45"/>
      <c r="Q8318" s="45"/>
      <c r="R8318" s="45"/>
      <c r="S8318" s="45"/>
      <c r="T8318" s="45"/>
      <c r="U8318" s="119"/>
      <c r="Z8318" s="13"/>
      <c r="AA8318" s="751"/>
    </row>
    <row r="8319" spans="1:27" ht="23.45" customHeight="1" thickBot="1" x14ac:dyDescent="0.2">
      <c r="A8319" s="521">
        <v>33</v>
      </c>
      <c r="B8319" s="12"/>
      <c r="C8319" s="12"/>
      <c r="D8319" s="12"/>
      <c r="E8319" s="12"/>
      <c r="F8319" s="12"/>
      <c r="G8319" s="12"/>
      <c r="H8319" s="12"/>
      <c r="I8319" s="12"/>
      <c r="J8319" s="12"/>
      <c r="K8319" s="12"/>
      <c r="L8319" s="12"/>
      <c r="M8319" s="12"/>
      <c r="N8319" s="12"/>
      <c r="O8319" s="12"/>
      <c r="P8319" s="12"/>
      <c r="Q8319" s="12"/>
      <c r="R8319" s="12"/>
      <c r="S8319" s="12"/>
      <c r="T8319" s="12"/>
      <c r="U8319" s="120"/>
      <c r="Z8319" s="13"/>
      <c r="AA8319" s="751"/>
    </row>
    <row r="8320" spans="1:27" ht="23.45" customHeight="1" thickBot="1" x14ac:dyDescent="0.2">
      <c r="A8320" s="1522" t="s">
        <v>1417</v>
      </c>
      <c r="B8320" s="1523"/>
      <c r="C8320" s="1491" t="s">
        <v>1524</v>
      </c>
      <c r="D8320" s="1492"/>
      <c r="E8320" s="1492"/>
      <c r="F8320" s="1493"/>
      <c r="G8320" s="13"/>
      <c r="H8320" s="13"/>
      <c r="I8320" s="13"/>
      <c r="J8320" s="13"/>
      <c r="K8320" s="13"/>
      <c r="L8320" s="13"/>
      <c r="M8320" s="13"/>
      <c r="N8320" s="13"/>
      <c r="O8320" s="13"/>
      <c r="P8320" s="13"/>
      <c r="Q8320" s="13"/>
      <c r="R8320" s="13"/>
      <c r="S8320" s="13"/>
      <c r="T8320" s="13"/>
      <c r="U8320" s="13"/>
      <c r="Z8320" s="13"/>
      <c r="AA8320" s="751"/>
    </row>
    <row r="8321" spans="1:27" s="125" customFormat="1" ht="33.75" customHeight="1" thickBot="1" x14ac:dyDescent="0.2">
      <c r="A8321" s="1643" t="s">
        <v>212</v>
      </c>
      <c r="B8321" s="1644"/>
      <c r="C8321" s="1644"/>
      <c r="D8321" s="1644"/>
      <c r="E8321" s="1645"/>
      <c r="F8321" s="79" t="s">
        <v>1767</v>
      </c>
      <c r="G8321" s="79"/>
      <c r="H8321" s="1605" t="s">
        <v>196</v>
      </c>
      <c r="I8321" s="1606"/>
      <c r="J8321" s="1606"/>
      <c r="K8321" s="80" t="s">
        <v>185</v>
      </c>
      <c r="L8321" s="1596" t="s">
        <v>213</v>
      </c>
      <c r="M8321" s="1596"/>
      <c r="N8321" s="1597"/>
      <c r="O8321" s="79"/>
      <c r="P8321" s="81"/>
      <c r="Q8321" s="81"/>
      <c r="R8321" s="81"/>
      <c r="S8321" s="79"/>
      <c r="T8321" s="1621" t="s">
        <v>193</v>
      </c>
      <c r="U8321" s="1627"/>
      <c r="V8321" s="34">
        <f>V8323/(V8328-1)</f>
        <v>0.1014957264957265</v>
      </c>
      <c r="W8321" s="34">
        <f>W8323/(W8328-1)</f>
        <v>0.10732323232323232</v>
      </c>
      <c r="X8321" s="35">
        <f>AVERAGE(V8321,W8321)</f>
        <v>0.10440947940947941</v>
      </c>
      <c r="Y8321" s="380" t="s">
        <v>186</v>
      </c>
      <c r="Z8321" s="381">
        <f>ROUND(X8321*1440,0)/1440</f>
        <v>0.10416666666666667</v>
      </c>
    </row>
    <row r="8322" spans="1:27" s="125" customFormat="1" ht="9" customHeight="1" thickBot="1" x14ac:dyDescent="0.2">
      <c r="A8322" s="79"/>
      <c r="B8322" s="79"/>
      <c r="C8322" s="79"/>
      <c r="D8322" s="79"/>
      <c r="E8322" s="79"/>
      <c r="F8322" s="79"/>
      <c r="G8322" s="79"/>
      <c r="H8322" s="79"/>
      <c r="I8322" s="79"/>
      <c r="J8322" s="79"/>
      <c r="K8322" s="79"/>
      <c r="L8322" s="79"/>
      <c r="M8322" s="79"/>
      <c r="N8322" s="79"/>
      <c r="O8322" s="79"/>
      <c r="P8322" s="79"/>
      <c r="Q8322" s="79"/>
      <c r="R8322" s="79"/>
      <c r="S8322" s="79"/>
      <c r="T8322" s="79"/>
      <c r="U8322" s="79"/>
      <c r="V8322" s="34">
        <v>0.24305555555555555</v>
      </c>
      <c r="W8322" s="34">
        <v>0.28125</v>
      </c>
      <c r="Y8322" s="1"/>
      <c r="Z8322" s="13"/>
    </row>
    <row r="8323" spans="1:27" s="125" customFormat="1" ht="24.95" customHeight="1" thickBot="1" x14ac:dyDescent="0.2">
      <c r="A8323" s="1607" t="s">
        <v>187</v>
      </c>
      <c r="B8323" s="1608"/>
      <c r="C8323" s="1722" t="s">
        <v>441</v>
      </c>
      <c r="D8323" s="1723"/>
      <c r="E8323" s="1724"/>
      <c r="F8323" s="79"/>
      <c r="G8323" s="79"/>
      <c r="H8323" s="79"/>
      <c r="I8323" s="79"/>
      <c r="J8323" s="79"/>
      <c r="K8323" s="79"/>
      <c r="L8323" s="79"/>
      <c r="M8323" s="79"/>
      <c r="N8323" s="1463" t="s">
        <v>188</v>
      </c>
      <c r="O8323" s="1464"/>
      <c r="P8323" s="1503">
        <f>Z8321</f>
        <v>0.10416666666666667</v>
      </c>
      <c r="Q8323" s="1504"/>
      <c r="R8323" s="79"/>
      <c r="S8323" s="84" t="s">
        <v>189</v>
      </c>
      <c r="T8323" s="1727">
        <v>4.5138888888888888E-2</v>
      </c>
      <c r="U8323" s="1519"/>
      <c r="V8323" s="34">
        <f>V8324-V8322</f>
        <v>0.65972222222222221</v>
      </c>
      <c r="W8323" s="34">
        <f>W8324-W8322</f>
        <v>0.59027777777777779</v>
      </c>
      <c r="Y8323" s="1"/>
      <c r="Z8323" s="13"/>
    </row>
    <row r="8324" spans="1:27" s="125" customFormat="1" ht="9" customHeight="1" thickBot="1" x14ac:dyDescent="0.2">
      <c r="A8324" s="79"/>
      <c r="B8324" s="79"/>
      <c r="C8324" s="79"/>
      <c r="D8324" s="79"/>
      <c r="E8324" s="79"/>
      <c r="F8324" s="79"/>
      <c r="G8324" s="79"/>
      <c r="H8324" s="79"/>
      <c r="I8324" s="79"/>
      <c r="J8324" s="79"/>
      <c r="K8324" s="79"/>
      <c r="L8324" s="79"/>
      <c r="M8324" s="79"/>
      <c r="N8324" s="79"/>
      <c r="O8324" s="79"/>
      <c r="P8324" s="79"/>
      <c r="Q8324" s="79"/>
      <c r="R8324" s="79"/>
      <c r="S8324" s="79"/>
      <c r="T8324" s="79"/>
      <c r="U8324" s="79"/>
      <c r="V8324" s="34">
        <v>0.90277777777777779</v>
      </c>
      <c r="W8324" s="34">
        <v>0.87152777777777779</v>
      </c>
      <c r="Y8324" s="1"/>
      <c r="Z8324" s="13"/>
    </row>
    <row r="8325" spans="1:27" s="125" customFormat="1" ht="24.95" customHeight="1" x14ac:dyDescent="0.15">
      <c r="A8325" s="1507" t="s">
        <v>190</v>
      </c>
      <c r="B8325" s="1715" t="s">
        <v>102</v>
      </c>
      <c r="C8325" s="1715"/>
      <c r="D8325" s="1717">
        <v>2</v>
      </c>
      <c r="E8325" s="1717"/>
      <c r="F8325" s="1715" t="s">
        <v>103</v>
      </c>
      <c r="G8325" s="1715"/>
      <c r="H8325" s="1717">
        <v>4</v>
      </c>
      <c r="I8325" s="1717"/>
      <c r="J8325" s="1715" t="s">
        <v>214</v>
      </c>
      <c r="K8325" s="1715"/>
      <c r="L8325" s="1715" t="s">
        <v>104</v>
      </c>
      <c r="M8325" s="1715"/>
      <c r="N8325" s="1591">
        <v>7</v>
      </c>
      <c r="O8325" s="1591"/>
      <c r="P8325" s="1716">
        <v>8</v>
      </c>
      <c r="Q8325" s="1716"/>
      <c r="R8325" s="1591">
        <v>9</v>
      </c>
      <c r="S8325" s="1591"/>
      <c r="T8325" s="1591">
        <v>10</v>
      </c>
      <c r="U8325" s="1721"/>
      <c r="V8325" s="34"/>
      <c r="W8325" s="34"/>
      <c r="Y8325" s="1"/>
      <c r="Z8325" s="13"/>
    </row>
    <row r="8326" spans="1:27" s="125" customFormat="1" ht="24.95" customHeight="1" x14ac:dyDescent="0.15">
      <c r="A8326" s="1639"/>
      <c r="B8326" s="1711" t="s">
        <v>105</v>
      </c>
      <c r="C8326" s="1711" t="s">
        <v>106</v>
      </c>
      <c r="D8326" s="1712" t="s">
        <v>105</v>
      </c>
      <c r="E8326" s="1712" t="s">
        <v>106</v>
      </c>
      <c r="F8326" s="1711" t="s">
        <v>105</v>
      </c>
      <c r="G8326" s="1711" t="s">
        <v>106</v>
      </c>
      <c r="H8326" s="1712" t="s">
        <v>105</v>
      </c>
      <c r="I8326" s="1713" t="s">
        <v>106</v>
      </c>
      <c r="J8326" s="1714" t="s">
        <v>215</v>
      </c>
      <c r="K8326" s="1714"/>
      <c r="L8326" s="1711" t="s">
        <v>105</v>
      </c>
      <c r="M8326" s="1711" t="s">
        <v>106</v>
      </c>
      <c r="N8326" s="1713" t="s">
        <v>105</v>
      </c>
      <c r="O8326" s="1725" t="s">
        <v>106</v>
      </c>
      <c r="P8326" s="1726" t="s">
        <v>216</v>
      </c>
      <c r="Q8326" s="1713"/>
      <c r="R8326" s="87"/>
      <c r="S8326" s="87"/>
      <c r="T8326" s="87"/>
      <c r="U8326" s="242"/>
      <c r="V8326" s="79"/>
      <c r="W8326" s="79"/>
      <c r="Y8326" s="1"/>
      <c r="Z8326" s="13"/>
    </row>
    <row r="8327" spans="1:27" s="125" customFormat="1" ht="24.95" customHeight="1" x14ac:dyDescent="0.15">
      <c r="A8327" s="1508"/>
      <c r="B8327" s="1711"/>
      <c r="C8327" s="1711"/>
      <c r="D8327" s="1712"/>
      <c r="E8327" s="1712"/>
      <c r="F8327" s="1711"/>
      <c r="G8327" s="1711"/>
      <c r="H8327" s="1712"/>
      <c r="I8327" s="1713"/>
      <c r="J8327" s="730" t="s">
        <v>217</v>
      </c>
      <c r="K8327" s="729" t="s">
        <v>218</v>
      </c>
      <c r="L8327" s="1711"/>
      <c r="M8327" s="1711"/>
      <c r="N8327" s="1713"/>
      <c r="O8327" s="1725"/>
      <c r="P8327" s="1726"/>
      <c r="Q8327" s="1713"/>
      <c r="R8327" s="3"/>
      <c r="S8327" s="3"/>
      <c r="T8327" s="3"/>
      <c r="U8327" s="243"/>
      <c r="V8327" s="21">
        <f>COUNTA(B8328:U8328)</f>
        <v>15</v>
      </c>
      <c r="W8327" s="41">
        <f>V8327/1/2</f>
        <v>7.5</v>
      </c>
      <c r="Y8327" s="1"/>
      <c r="Z8327" s="385"/>
    </row>
    <row r="8328" spans="1:27" s="125" customFormat="1" ht="24.95" customHeight="1" x14ac:dyDescent="0.15">
      <c r="A8328" s="85">
        <v>1</v>
      </c>
      <c r="B8328" s="490">
        <v>0.24305555555555555</v>
      </c>
      <c r="C8328" s="491">
        <v>0.28125</v>
      </c>
      <c r="D8328" s="492">
        <v>0.3298611111111111</v>
      </c>
      <c r="E8328" s="492">
        <v>0.375</v>
      </c>
      <c r="F8328" s="490">
        <v>0.4375</v>
      </c>
      <c r="G8328" s="490">
        <v>0.4826388888888889</v>
      </c>
      <c r="H8328" s="492">
        <v>0.54861111111111105</v>
      </c>
      <c r="I8328" s="493">
        <v>0.59722222222222221</v>
      </c>
      <c r="J8328" s="494">
        <v>0.625</v>
      </c>
      <c r="K8328" s="493">
        <v>0.65277777777777779</v>
      </c>
      <c r="L8328" s="495">
        <v>0.73611111111111116</v>
      </c>
      <c r="M8328" s="495">
        <v>0.77777777777777779</v>
      </c>
      <c r="N8328" s="496">
        <v>0.83333333333333337</v>
      </c>
      <c r="O8328" s="497">
        <v>0.87152777777777779</v>
      </c>
      <c r="P8328" s="743">
        <v>0.90277777777777779</v>
      </c>
      <c r="Q8328" s="245"/>
      <c r="R8328" s="3"/>
      <c r="S8328" s="3"/>
      <c r="T8328" s="3"/>
      <c r="U8328" s="243"/>
      <c r="V8328" s="23">
        <f>COUNTA(B8328:Q8328)/2</f>
        <v>7.5</v>
      </c>
      <c r="W8328" s="23">
        <f>COUNTA(B8328:U8328)/2-1</f>
        <v>6.5</v>
      </c>
      <c r="Y8328" s="1">
        <f>(V8328+W8328)/2</f>
        <v>7</v>
      </c>
      <c r="Z8328" s="385"/>
      <c r="AA8328" s="498"/>
    </row>
    <row r="8329" spans="1:27" s="125" customFormat="1" ht="24.95" customHeight="1" x14ac:dyDescent="0.15">
      <c r="A8329" s="85"/>
      <c r="B8329" s="90"/>
      <c r="C8329" s="90"/>
      <c r="D8329" s="90"/>
      <c r="E8329" s="90"/>
      <c r="F8329" s="90"/>
      <c r="G8329" s="90"/>
      <c r="H8329" s="90"/>
      <c r="I8329" s="90"/>
      <c r="J8329" s="90"/>
      <c r="K8329" s="90"/>
      <c r="L8329" s="90"/>
      <c r="M8329" s="90"/>
      <c r="N8329" s="90"/>
      <c r="O8329" s="1718" t="s">
        <v>219</v>
      </c>
      <c r="P8329" s="1719"/>
      <c r="Q8329" s="1719"/>
      <c r="R8329" s="1719"/>
      <c r="S8329" s="1719"/>
      <c r="T8329" s="1720"/>
      <c r="U8329" s="243"/>
      <c r="Y8329" s="1" t="s">
        <v>191</v>
      </c>
      <c r="Z8329" s="385"/>
      <c r="AA8329" s="498"/>
    </row>
    <row r="8330" spans="1:27" s="125" customFormat="1" ht="24.95" customHeight="1" x14ac:dyDescent="0.15">
      <c r="A8330" s="85"/>
      <c r="B8330" s="499"/>
      <c r="C8330" s="499"/>
      <c r="D8330" s="499"/>
      <c r="E8330" s="499"/>
      <c r="F8330" s="499"/>
      <c r="G8330" s="499"/>
      <c r="H8330" s="499"/>
      <c r="I8330" s="499"/>
      <c r="J8330" s="499"/>
      <c r="K8330" s="499"/>
      <c r="L8330" s="499"/>
      <c r="M8330" s="499"/>
      <c r="N8330" s="499"/>
      <c r="O8330" s="499"/>
      <c r="P8330" s="500" t="s">
        <v>220</v>
      </c>
      <c r="Q8330" s="501"/>
      <c r="R8330" s="502"/>
      <c r="S8330" s="503"/>
      <c r="T8330" s="503"/>
      <c r="U8330" s="91"/>
      <c r="Z8330" s="126"/>
    </row>
    <row r="8331" spans="1:27" s="125" customFormat="1" ht="24.95" customHeight="1" x14ac:dyDescent="0.15">
      <c r="A8331" s="85"/>
      <c r="B8331" s="504"/>
      <c r="C8331" s="504"/>
      <c r="D8331" s="504"/>
      <c r="E8331" s="504"/>
      <c r="F8331" s="504"/>
      <c r="G8331" s="504"/>
      <c r="H8331" s="504"/>
      <c r="I8331" s="504"/>
      <c r="J8331" s="504"/>
      <c r="K8331" s="504"/>
      <c r="L8331" s="504"/>
      <c r="M8331" s="504"/>
      <c r="N8331" s="505"/>
      <c r="O8331" s="505"/>
      <c r="P8331" s="504"/>
      <c r="Q8331" s="504"/>
      <c r="R8331" s="50"/>
      <c r="S8331" s="3"/>
      <c r="T8331" s="3"/>
      <c r="U8331" s="243"/>
      <c r="Z8331" s="126"/>
    </row>
    <row r="8332" spans="1:27" s="125" customFormat="1" ht="24.95" customHeight="1" x14ac:dyDescent="0.15">
      <c r="A8332" s="85"/>
      <c r="B8332" s="504"/>
      <c r="C8332" s="504"/>
      <c r="D8332" s="504"/>
      <c r="E8332" s="504"/>
      <c r="F8332" s="504"/>
      <c r="G8332" s="504"/>
      <c r="H8332" s="504"/>
      <c r="I8332" s="504"/>
      <c r="J8332" s="506"/>
      <c r="K8332" s="506"/>
      <c r="L8332" s="504"/>
      <c r="M8332" s="504"/>
      <c r="N8332" s="504"/>
      <c r="O8332" s="504"/>
      <c r="P8332" s="504"/>
      <c r="Q8332" s="504"/>
      <c r="R8332" s="3"/>
      <c r="S8332" s="3"/>
      <c r="T8332" s="3"/>
      <c r="U8332" s="243"/>
      <c r="Z8332" s="126"/>
    </row>
    <row r="8333" spans="1:27" s="125" customFormat="1" ht="24.95" customHeight="1" x14ac:dyDescent="0.15">
      <c r="A8333" s="85"/>
      <c r="B8333" s="504"/>
      <c r="C8333" s="504"/>
      <c r="D8333" s="504"/>
      <c r="E8333" s="504"/>
      <c r="F8333" s="504"/>
      <c r="G8333" s="504"/>
      <c r="H8333" s="504"/>
      <c r="I8333" s="504"/>
      <c r="J8333" s="507"/>
      <c r="K8333" s="729"/>
      <c r="L8333" s="504"/>
      <c r="M8333" s="504"/>
      <c r="N8333" s="504"/>
      <c r="O8333" s="504"/>
      <c r="P8333" s="504"/>
      <c r="Q8333" s="504"/>
      <c r="R8333" s="3"/>
      <c r="S8333" s="3"/>
      <c r="T8333" s="3"/>
      <c r="U8333" s="243"/>
      <c r="Z8333" s="126"/>
    </row>
    <row r="8334" spans="1:27" s="125" customFormat="1" ht="24.95" customHeight="1" x14ac:dyDescent="0.15">
      <c r="A8334" s="85"/>
      <c r="B8334" s="508"/>
      <c r="C8334" s="509"/>
      <c r="D8334" s="510"/>
      <c r="E8334" s="510"/>
      <c r="F8334" s="510"/>
      <c r="G8334" s="510"/>
      <c r="H8334" s="510"/>
      <c r="I8334" s="510"/>
      <c r="J8334" s="493"/>
      <c r="K8334" s="493"/>
      <c r="L8334" s="511"/>
      <c r="M8334" s="511"/>
      <c r="N8334" s="511"/>
      <c r="O8334" s="511"/>
      <c r="P8334" s="511"/>
      <c r="Q8334" s="505"/>
      <c r="R8334" s="3"/>
      <c r="S8334" s="3"/>
      <c r="T8334" s="3"/>
      <c r="U8334" s="243"/>
      <c r="Z8334" s="126"/>
    </row>
    <row r="8335" spans="1:27" s="125" customFormat="1" ht="24.95" customHeight="1" x14ac:dyDescent="0.15">
      <c r="A8335" s="85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243"/>
      <c r="Z8335" s="126"/>
    </row>
    <row r="8336" spans="1:27" s="125" customFormat="1" ht="24.95" customHeight="1" x14ac:dyDescent="0.15">
      <c r="A8336" s="85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243"/>
      <c r="Z8336" s="126"/>
    </row>
    <row r="8337" spans="1:26" s="125" customFormat="1" ht="24.95" customHeight="1" x14ac:dyDescent="0.15">
      <c r="A8337" s="85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243"/>
      <c r="Z8337" s="126"/>
    </row>
    <row r="8338" spans="1:26" s="125" customFormat="1" ht="24.95" customHeight="1" x14ac:dyDescent="0.15">
      <c r="A8338" s="85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243"/>
      <c r="Z8338" s="126"/>
    </row>
    <row r="8339" spans="1:26" s="125" customFormat="1" ht="24.95" customHeight="1" x14ac:dyDescent="0.15">
      <c r="A8339" s="85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243"/>
      <c r="Z8339" s="126"/>
    </row>
    <row r="8340" spans="1:26" s="125" customFormat="1" ht="24.95" customHeight="1" x14ac:dyDescent="0.15">
      <c r="A8340" s="85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243"/>
      <c r="Z8340" s="126"/>
    </row>
    <row r="8341" spans="1:26" s="125" customFormat="1" ht="24.95" customHeight="1" x14ac:dyDescent="0.15">
      <c r="A8341" s="85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243"/>
      <c r="Z8341" s="126"/>
    </row>
    <row r="8342" spans="1:26" s="125" customFormat="1" ht="24.95" customHeight="1" x14ac:dyDescent="0.15">
      <c r="A8342" s="85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243"/>
      <c r="Z8342" s="126"/>
    </row>
    <row r="8343" spans="1:26" s="125" customFormat="1" ht="24.95" customHeight="1" x14ac:dyDescent="0.15">
      <c r="A8343" s="85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243"/>
      <c r="Z8343" s="126"/>
    </row>
    <row r="8344" spans="1:26" s="125" customFormat="1" ht="24.95" customHeight="1" x14ac:dyDescent="0.15">
      <c r="A8344" s="85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243"/>
      <c r="Z8344" s="126"/>
    </row>
    <row r="8345" spans="1:26" s="125" customFormat="1" ht="24.95" customHeight="1" x14ac:dyDescent="0.15">
      <c r="A8345" s="85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243"/>
      <c r="Z8345" s="126"/>
    </row>
    <row r="8346" spans="1:26" s="125" customFormat="1" ht="24.95" customHeight="1" x14ac:dyDescent="0.15">
      <c r="A8346" s="85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243"/>
      <c r="Z8346" s="126"/>
    </row>
    <row r="8347" spans="1:26" s="125" customFormat="1" ht="24.95" customHeight="1" x14ac:dyDescent="0.15">
      <c r="A8347" s="85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243"/>
      <c r="Z8347" s="126"/>
    </row>
    <row r="8348" spans="1:26" s="125" customFormat="1" ht="24.95" customHeight="1" x14ac:dyDescent="0.15">
      <c r="A8348" s="85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243"/>
      <c r="Z8348" s="126"/>
    </row>
    <row r="8349" spans="1:26" s="125" customFormat="1" ht="24.95" customHeight="1" x14ac:dyDescent="0.15">
      <c r="A8349" s="85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243"/>
      <c r="Z8349" s="126"/>
    </row>
    <row r="8350" spans="1:26" s="125" customFormat="1" ht="24.95" customHeight="1" x14ac:dyDescent="0.15">
      <c r="A8350" s="85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243"/>
      <c r="Z8350" s="126"/>
    </row>
    <row r="8351" spans="1:26" s="125" customFormat="1" ht="24.95" customHeight="1" x14ac:dyDescent="0.15">
      <c r="A8351" s="85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243"/>
      <c r="Z8351" s="126"/>
    </row>
    <row r="8352" spans="1:26" s="125" customFormat="1" ht="24.95" customHeight="1" x14ac:dyDescent="0.15">
      <c r="A8352" s="85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243"/>
      <c r="Z8352" s="126"/>
    </row>
    <row r="8353" spans="1:26" s="125" customFormat="1" ht="24.95" customHeight="1" x14ac:dyDescent="0.15">
      <c r="A8353" s="85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243"/>
      <c r="Z8353" s="126"/>
    </row>
    <row r="8354" spans="1:26" s="125" customFormat="1" ht="24.95" customHeight="1" x14ac:dyDescent="0.15">
      <c r="A8354" s="85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243"/>
      <c r="Z8354" s="126"/>
    </row>
    <row r="8355" spans="1:26" s="125" customFormat="1" ht="24.95" customHeight="1" x14ac:dyDescent="0.15">
      <c r="A8355" s="85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243"/>
      <c r="Z8355" s="126"/>
    </row>
    <row r="8356" spans="1:26" s="125" customFormat="1" ht="24.95" customHeight="1" x14ac:dyDescent="0.15">
      <c r="A8356" s="85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243"/>
      <c r="Z8356" s="126"/>
    </row>
    <row r="8357" spans="1:26" s="125" customFormat="1" ht="24.95" customHeight="1" x14ac:dyDescent="0.15">
      <c r="A8357" s="85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243"/>
      <c r="Z8357" s="126"/>
    </row>
    <row r="8358" spans="1:26" s="125" customFormat="1" ht="24.95" customHeight="1" x14ac:dyDescent="0.15">
      <c r="A8358" s="452"/>
      <c r="B8358" s="93"/>
      <c r="C8358" s="93"/>
      <c r="D8358" s="93"/>
      <c r="E8358" s="93"/>
      <c r="F8358" s="93"/>
      <c r="G8358" s="93"/>
      <c r="H8358" s="93"/>
      <c r="I8358" s="93"/>
      <c r="J8358" s="93"/>
      <c r="K8358" s="93"/>
      <c r="L8358" s="93"/>
      <c r="M8358" s="93"/>
      <c r="N8358" s="93"/>
      <c r="O8358" s="93"/>
      <c r="P8358" s="93"/>
      <c r="Q8358" s="93"/>
      <c r="R8358" s="93"/>
      <c r="S8358" s="93"/>
      <c r="T8358" s="93"/>
      <c r="U8358" s="512"/>
      <c r="Z8358" s="126"/>
    </row>
    <row r="8359" spans="1:26" s="125" customFormat="1" ht="24.95" customHeight="1" thickBot="1" x14ac:dyDescent="0.2">
      <c r="A8359" s="178"/>
      <c r="B8359" s="96"/>
      <c r="C8359" s="96"/>
      <c r="D8359" s="96"/>
      <c r="E8359" s="96"/>
      <c r="F8359" s="96"/>
      <c r="G8359" s="96"/>
      <c r="H8359" s="96"/>
      <c r="I8359" s="96"/>
      <c r="J8359" s="96"/>
      <c r="K8359" s="96"/>
      <c r="L8359" s="96"/>
      <c r="M8359" s="96"/>
      <c r="N8359" s="96"/>
      <c r="O8359" s="96"/>
      <c r="P8359" s="96"/>
      <c r="Q8359" s="96"/>
      <c r="R8359" s="96"/>
      <c r="S8359" s="96"/>
      <c r="T8359" s="96"/>
      <c r="U8359" s="247"/>
      <c r="Z8359" s="126"/>
    </row>
    <row r="8360" spans="1:26" s="125" customFormat="1" ht="24.95" customHeight="1" thickBot="1" x14ac:dyDescent="0.2">
      <c r="A8360" s="1625" t="s">
        <v>192</v>
      </c>
      <c r="B8360" s="1626"/>
      <c r="C8360" s="1623" t="s">
        <v>221</v>
      </c>
      <c r="D8360" s="1623"/>
      <c r="E8360" s="1623"/>
      <c r="F8360" s="1624"/>
      <c r="G8360" s="82"/>
      <c r="H8360" s="82"/>
      <c r="I8360" s="82"/>
      <c r="J8360" s="82"/>
      <c r="K8360" s="82"/>
      <c r="L8360" s="82"/>
      <c r="M8360" s="82"/>
      <c r="N8360" s="82"/>
      <c r="O8360" s="82"/>
      <c r="P8360" s="82"/>
      <c r="Q8360" s="82"/>
      <c r="R8360" s="82"/>
      <c r="S8360" s="82"/>
      <c r="T8360" s="82"/>
      <c r="U8360" s="82"/>
      <c r="Z8360" s="126"/>
    </row>
    <row r="8361" spans="1:26" s="694" customFormat="1" ht="33.75" customHeight="1" thickBot="1" x14ac:dyDescent="0.2">
      <c r="A8361" s="1602" t="s">
        <v>392</v>
      </c>
      <c r="B8361" s="1603"/>
      <c r="C8361" s="1603"/>
      <c r="D8361" s="1603"/>
      <c r="E8361" s="1604"/>
      <c r="F8361" s="79" t="s">
        <v>1767</v>
      </c>
      <c r="G8361" s="79"/>
      <c r="H8361" s="1605" t="s">
        <v>312</v>
      </c>
      <c r="I8361" s="1606"/>
      <c r="J8361" s="1606"/>
      <c r="K8361" s="80" t="s">
        <v>293</v>
      </c>
      <c r="L8361" s="1596" t="s">
        <v>313</v>
      </c>
      <c r="M8361" s="1596"/>
      <c r="N8361" s="1597"/>
      <c r="O8361" s="79"/>
      <c r="P8361" s="81"/>
      <c r="Q8361" s="81"/>
      <c r="R8361" s="81"/>
      <c r="S8361" s="79"/>
      <c r="T8361" s="1648" t="s">
        <v>295</v>
      </c>
      <c r="U8361" s="1649"/>
      <c r="V8361" s="34">
        <f>V8363/(V8368-1)</f>
        <v>0.10202991452991451</v>
      </c>
      <c r="W8361" s="34">
        <f>W8363/(W8368-1)</f>
        <v>9.780092592592593E-2</v>
      </c>
      <c r="X8361" s="35">
        <f>AVERAGE(V8361,W8361)</f>
        <v>9.9915420227920215E-2</v>
      </c>
      <c r="Y8361" s="380" t="s">
        <v>296</v>
      </c>
      <c r="Z8361" s="381">
        <f>ROUND(X8361*1440,0)/1440</f>
        <v>0.1</v>
      </c>
    </row>
    <row r="8362" spans="1:26" s="694" customFormat="1" ht="9" customHeight="1" thickBot="1" x14ac:dyDescent="0.2">
      <c r="A8362" s="79"/>
      <c r="B8362" s="79"/>
      <c r="C8362" s="79"/>
      <c r="D8362" s="79"/>
      <c r="E8362" s="79"/>
      <c r="F8362" s="79"/>
      <c r="G8362" s="79"/>
      <c r="H8362" s="79"/>
      <c r="I8362" s="79"/>
      <c r="J8362" s="79"/>
      <c r="K8362" s="79"/>
      <c r="L8362" s="79"/>
      <c r="M8362" s="79"/>
      <c r="N8362" s="79"/>
      <c r="O8362" s="79"/>
      <c r="P8362" s="79"/>
      <c r="Q8362" s="79"/>
      <c r="R8362" s="79"/>
      <c r="S8362" s="79"/>
      <c r="T8362" s="83"/>
      <c r="U8362" s="83"/>
      <c r="V8362" s="34">
        <v>0.23611111111111113</v>
      </c>
      <c r="W8362" s="34">
        <v>0.27083333333333331</v>
      </c>
      <c r="Z8362" s="126"/>
    </row>
    <row r="8363" spans="1:26" s="694" customFormat="1" ht="24.95" customHeight="1" thickBot="1" x14ac:dyDescent="0.2">
      <c r="A8363" s="1600" t="s">
        <v>297</v>
      </c>
      <c r="B8363" s="1650"/>
      <c r="C8363" s="1651" t="s">
        <v>443</v>
      </c>
      <c r="D8363" s="1652"/>
      <c r="E8363" s="1601"/>
      <c r="F8363" s="79"/>
      <c r="G8363" s="79"/>
      <c r="H8363" s="79"/>
      <c r="I8363" s="79"/>
      <c r="J8363" s="79"/>
      <c r="K8363" s="79"/>
      <c r="L8363" s="79"/>
      <c r="M8363" s="79"/>
      <c r="N8363" s="1463" t="s">
        <v>299</v>
      </c>
      <c r="O8363" s="1464"/>
      <c r="P8363" s="1536">
        <v>144</v>
      </c>
      <c r="Q8363" s="1537"/>
      <c r="R8363" s="79"/>
      <c r="S8363" s="84" t="s">
        <v>300</v>
      </c>
      <c r="T8363" s="1520">
        <v>3.8194444444444441E-2</v>
      </c>
      <c r="U8363" s="1521"/>
      <c r="V8363" s="34">
        <f>V8364-V8362</f>
        <v>0.66319444444444431</v>
      </c>
      <c r="W8363" s="34">
        <f>W8364-W8362</f>
        <v>0.58680555555555558</v>
      </c>
      <c r="Z8363" s="126"/>
    </row>
    <row r="8364" spans="1:26" s="694" customFormat="1" ht="9" customHeight="1" thickBot="1" x14ac:dyDescent="0.2">
      <c r="A8364" s="79"/>
      <c r="B8364" s="79"/>
      <c r="C8364" s="79"/>
      <c r="D8364" s="79"/>
      <c r="E8364" s="79"/>
      <c r="F8364" s="79"/>
      <c r="G8364" s="79"/>
      <c r="H8364" s="79"/>
      <c r="I8364" s="79"/>
      <c r="J8364" s="79"/>
      <c r="K8364" s="79"/>
      <c r="L8364" s="79"/>
      <c r="M8364" s="79"/>
      <c r="N8364" s="79"/>
      <c r="O8364" s="79"/>
      <c r="P8364" s="79"/>
      <c r="Q8364" s="79"/>
      <c r="R8364" s="79"/>
      <c r="S8364" s="79"/>
      <c r="T8364" s="83"/>
      <c r="U8364" s="83"/>
      <c r="V8364" s="34">
        <v>0.89930555555555547</v>
      </c>
      <c r="W8364" s="34">
        <v>0.85763888888888884</v>
      </c>
      <c r="Z8364" s="126"/>
    </row>
    <row r="8365" spans="1:26" s="694" customFormat="1" ht="24.95" customHeight="1" x14ac:dyDescent="0.15">
      <c r="A8365" s="1507" t="s">
        <v>301</v>
      </c>
      <c r="B8365" s="1509">
        <v>1</v>
      </c>
      <c r="C8365" s="1510"/>
      <c r="D8365" s="1509">
        <v>2</v>
      </c>
      <c r="E8365" s="1510"/>
      <c r="F8365" s="1509">
        <v>3</v>
      </c>
      <c r="G8365" s="1510"/>
      <c r="H8365" s="1509">
        <v>4</v>
      </c>
      <c r="I8365" s="1510"/>
      <c r="J8365" s="1509">
        <v>5</v>
      </c>
      <c r="K8365" s="1510"/>
      <c r="L8365" s="1509">
        <v>6</v>
      </c>
      <c r="M8365" s="1510"/>
      <c r="N8365" s="1509">
        <v>7</v>
      </c>
      <c r="O8365" s="1510"/>
      <c r="P8365" s="1509">
        <v>8</v>
      </c>
      <c r="Q8365" s="1510"/>
      <c r="R8365" s="1509">
        <v>9</v>
      </c>
      <c r="S8365" s="1510"/>
      <c r="T8365" s="1613">
        <v>10</v>
      </c>
      <c r="U8365" s="1614"/>
      <c r="V8365" s="34"/>
      <c r="W8365" s="34"/>
      <c r="Z8365" s="126"/>
    </row>
    <row r="8366" spans="1:26" s="694" customFormat="1" ht="24.95" customHeight="1" x14ac:dyDescent="0.15">
      <c r="A8366" s="1508"/>
      <c r="B8366" s="87" t="s">
        <v>314</v>
      </c>
      <c r="C8366" s="87" t="s">
        <v>315</v>
      </c>
      <c r="D8366" s="87" t="s">
        <v>314</v>
      </c>
      <c r="E8366" s="87" t="s">
        <v>315</v>
      </c>
      <c r="F8366" s="87" t="s">
        <v>314</v>
      </c>
      <c r="G8366" s="87" t="s">
        <v>315</v>
      </c>
      <c r="H8366" s="87" t="s">
        <v>314</v>
      </c>
      <c r="I8366" s="87" t="s">
        <v>315</v>
      </c>
      <c r="J8366" s="87" t="s">
        <v>314</v>
      </c>
      <c r="K8366" s="87" t="s">
        <v>315</v>
      </c>
      <c r="L8366" s="87" t="s">
        <v>314</v>
      </c>
      <c r="M8366" s="87" t="s">
        <v>315</v>
      </c>
      <c r="N8366" s="87" t="s">
        <v>314</v>
      </c>
      <c r="O8366" s="87" t="s">
        <v>315</v>
      </c>
      <c r="P8366" s="87" t="s">
        <v>314</v>
      </c>
      <c r="Q8366" s="87" t="s">
        <v>315</v>
      </c>
      <c r="R8366" s="325"/>
      <c r="S8366" s="87"/>
      <c r="T8366" s="88"/>
      <c r="U8366" s="89"/>
      <c r="V8366" s="79"/>
      <c r="W8366" s="79"/>
      <c r="Z8366" s="126"/>
    </row>
    <row r="8367" spans="1:26" s="694" customFormat="1" ht="24.95" customHeight="1" x14ac:dyDescent="0.15">
      <c r="A8367" s="85">
        <v>1</v>
      </c>
      <c r="B8367" s="92">
        <v>0.23611111111111113</v>
      </c>
      <c r="C8367" s="182">
        <v>0.27083333333333331</v>
      </c>
      <c r="D8367" s="92">
        <v>0.30555555555555552</v>
      </c>
      <c r="E8367" s="92">
        <v>0.35416666666666669</v>
      </c>
      <c r="F8367" s="92">
        <v>0.39930555555555558</v>
      </c>
      <c r="G8367" s="92">
        <v>0.4375</v>
      </c>
      <c r="H8367" s="92">
        <v>0.51388888888888895</v>
      </c>
      <c r="I8367" s="92">
        <v>0.55208333333333337</v>
      </c>
      <c r="J8367" s="92">
        <v>0.60069444444444442</v>
      </c>
      <c r="K8367" s="92">
        <v>0.63888888888888895</v>
      </c>
      <c r="L8367" s="202">
        <v>0.71527777777777779</v>
      </c>
      <c r="M8367" s="202">
        <v>0.76388888888888884</v>
      </c>
      <c r="N8367" s="92">
        <v>0.8125</v>
      </c>
      <c r="O8367" s="92">
        <v>0.85763888888888884</v>
      </c>
      <c r="P8367" s="92">
        <v>0.89930555555555547</v>
      </c>
      <c r="Q8367" s="92"/>
      <c r="R8367" s="50"/>
      <c r="S8367" s="3"/>
      <c r="T8367" s="40"/>
      <c r="U8367" s="91"/>
      <c r="V8367" s="682">
        <f>COUNTA(B8367:U8368)</f>
        <v>15</v>
      </c>
      <c r="W8367" s="702">
        <f>V8367/1/2</f>
        <v>7.5</v>
      </c>
      <c r="Z8367" s="2"/>
    </row>
    <row r="8368" spans="1:26" s="694" customFormat="1" ht="23.25" customHeight="1" x14ac:dyDescent="0.15">
      <c r="A8368" s="85">
        <v>2</v>
      </c>
      <c r="B8368" s="90"/>
      <c r="C8368" s="90"/>
      <c r="D8368" s="90"/>
      <c r="E8368" s="90"/>
      <c r="F8368" s="90"/>
      <c r="G8368" s="90"/>
      <c r="H8368" s="90"/>
      <c r="I8368" s="90"/>
      <c r="J8368" s="90"/>
      <c r="K8368" s="90"/>
      <c r="L8368" s="90"/>
      <c r="M8368" s="90"/>
      <c r="N8368" s="90"/>
      <c r="O8368" s="90"/>
      <c r="P8368" s="90"/>
      <c r="Q8368" s="90"/>
      <c r="R8368" s="50"/>
      <c r="S8368" s="3"/>
      <c r="T8368" s="40"/>
      <c r="U8368" s="91"/>
      <c r="V8368" s="23">
        <f>COUNTA(B8367:Q8367)/2</f>
        <v>7.5</v>
      </c>
      <c r="W8368" s="23">
        <f>COUNTA(C8367:U8367)/2</f>
        <v>7</v>
      </c>
      <c r="Y8368" s="1">
        <f>(V8368+W8368)/2</f>
        <v>7.25</v>
      </c>
      <c r="Z8368" s="126"/>
    </row>
    <row r="8369" spans="1:26" s="694" customFormat="1" ht="23.25" customHeight="1" x14ac:dyDescent="0.15">
      <c r="A8369" s="85">
        <v>3</v>
      </c>
      <c r="B8369" s="90"/>
      <c r="C8369" s="90"/>
      <c r="D8369" s="90"/>
      <c r="E8369" s="90"/>
      <c r="F8369" s="1702" t="s">
        <v>316</v>
      </c>
      <c r="G8369" s="1703"/>
      <c r="H8369" s="1703"/>
      <c r="I8369" s="1703"/>
      <c r="J8369" s="1703"/>
      <c r="K8369" s="1703"/>
      <c r="L8369" s="1703"/>
      <c r="M8369" s="1703"/>
      <c r="N8369" s="1703"/>
      <c r="O8369" s="1704"/>
      <c r="P8369" s="90"/>
      <c r="Q8369" s="90"/>
      <c r="R8369" s="50"/>
      <c r="S8369" s="3"/>
      <c r="T8369" s="40"/>
      <c r="U8369" s="91"/>
      <c r="Y8369" s="1" t="s">
        <v>310</v>
      </c>
      <c r="Z8369" s="126"/>
    </row>
    <row r="8370" spans="1:26" s="694" customFormat="1" ht="23.25" customHeight="1" x14ac:dyDescent="0.15">
      <c r="A8370" s="85">
        <v>4</v>
      </c>
      <c r="B8370" s="90"/>
      <c r="C8370" s="90"/>
      <c r="D8370" s="90"/>
      <c r="E8370" s="90"/>
      <c r="F8370" s="1705"/>
      <c r="G8370" s="1706"/>
      <c r="H8370" s="1706"/>
      <c r="I8370" s="1706"/>
      <c r="J8370" s="1706"/>
      <c r="K8370" s="1706"/>
      <c r="L8370" s="1706"/>
      <c r="M8370" s="1706"/>
      <c r="N8370" s="1706"/>
      <c r="O8370" s="1707"/>
      <c r="P8370" s="90"/>
      <c r="Q8370" s="90"/>
      <c r="R8370" s="50"/>
      <c r="S8370" s="3"/>
      <c r="T8370" s="40"/>
      <c r="U8370" s="91"/>
      <c r="Z8370" s="126"/>
    </row>
    <row r="8371" spans="1:26" s="694" customFormat="1" ht="23.25" customHeight="1" x14ac:dyDescent="0.15">
      <c r="A8371" s="85">
        <v>5</v>
      </c>
      <c r="B8371" s="90"/>
      <c r="C8371" s="90"/>
      <c r="D8371" s="90"/>
      <c r="E8371" s="90"/>
      <c r="F8371" s="1705"/>
      <c r="G8371" s="1706"/>
      <c r="H8371" s="1706"/>
      <c r="I8371" s="1706"/>
      <c r="J8371" s="1706"/>
      <c r="K8371" s="1706"/>
      <c r="L8371" s="1706"/>
      <c r="M8371" s="1706"/>
      <c r="N8371" s="1706"/>
      <c r="O8371" s="1707"/>
      <c r="P8371" s="90"/>
      <c r="Q8371" s="90"/>
      <c r="R8371" s="50"/>
      <c r="S8371" s="3"/>
      <c r="T8371" s="40"/>
      <c r="U8371" s="91"/>
      <c r="Z8371" s="126"/>
    </row>
    <row r="8372" spans="1:26" s="694" customFormat="1" ht="23.25" customHeight="1" x14ac:dyDescent="0.15">
      <c r="A8372" s="85">
        <v>6</v>
      </c>
      <c r="B8372" s="90"/>
      <c r="C8372" s="90"/>
      <c r="D8372" s="90"/>
      <c r="E8372" s="90"/>
      <c r="F8372" s="1708"/>
      <c r="G8372" s="1709"/>
      <c r="H8372" s="1709"/>
      <c r="I8372" s="1709"/>
      <c r="J8372" s="1709"/>
      <c r="K8372" s="1709"/>
      <c r="L8372" s="1709"/>
      <c r="M8372" s="1709"/>
      <c r="N8372" s="1709"/>
      <c r="O8372" s="1710"/>
      <c r="P8372" s="90"/>
      <c r="Q8372" s="90"/>
      <c r="R8372" s="50"/>
      <c r="S8372" s="3"/>
      <c r="T8372" s="40"/>
      <c r="U8372" s="91"/>
      <c r="Z8372" s="126"/>
    </row>
    <row r="8373" spans="1:26" s="694" customFormat="1" ht="23.25" customHeight="1" x14ac:dyDescent="0.15">
      <c r="A8373" s="85">
        <v>7</v>
      </c>
      <c r="B8373" s="92"/>
      <c r="C8373" s="182"/>
      <c r="D8373" s="92"/>
      <c r="E8373" s="92"/>
      <c r="F8373" s="92"/>
      <c r="G8373" s="92"/>
      <c r="H8373" s="92"/>
      <c r="I8373" s="92"/>
      <c r="J8373" s="92"/>
      <c r="K8373" s="92"/>
      <c r="L8373" s="92"/>
      <c r="M8373" s="92"/>
      <c r="N8373" s="92"/>
      <c r="O8373" s="92"/>
      <c r="P8373" s="92"/>
      <c r="Q8373" s="92"/>
      <c r="R8373" s="50"/>
      <c r="S8373" s="3"/>
      <c r="T8373" s="40"/>
      <c r="U8373" s="91"/>
      <c r="Z8373" s="126"/>
    </row>
    <row r="8374" spans="1:26" s="694" customFormat="1" ht="23.25" customHeight="1" x14ac:dyDescent="0.15">
      <c r="A8374" s="85">
        <v>8</v>
      </c>
      <c r="B8374" s="90"/>
      <c r="C8374" s="90"/>
      <c r="D8374" s="90"/>
      <c r="E8374" s="90"/>
      <c r="F8374" s="90"/>
      <c r="G8374" s="90"/>
      <c r="H8374" s="90"/>
      <c r="I8374" s="90"/>
      <c r="J8374" s="90"/>
      <c r="K8374" s="90"/>
      <c r="L8374" s="90"/>
      <c r="M8374" s="90"/>
      <c r="N8374" s="90"/>
      <c r="O8374" s="90"/>
      <c r="P8374" s="90"/>
      <c r="Q8374" s="90"/>
      <c r="R8374" s="50"/>
      <c r="S8374" s="3"/>
      <c r="T8374" s="40"/>
      <c r="U8374" s="91"/>
      <c r="Z8374" s="126"/>
    </row>
    <row r="8375" spans="1:26" s="694" customFormat="1" ht="23.25" customHeight="1" x14ac:dyDescent="0.15">
      <c r="A8375" s="85">
        <v>9</v>
      </c>
      <c r="B8375" s="90"/>
      <c r="C8375" s="90"/>
      <c r="D8375" s="90"/>
      <c r="E8375" s="90"/>
      <c r="F8375" s="513"/>
      <c r="G8375" s="513"/>
      <c r="H8375" s="513"/>
      <c r="I8375" s="513"/>
      <c r="J8375" s="513"/>
      <c r="K8375" s="513"/>
      <c r="L8375" s="513"/>
      <c r="M8375" s="513"/>
      <c r="N8375" s="90"/>
      <c r="O8375" s="90"/>
      <c r="P8375" s="90"/>
      <c r="Q8375" s="90"/>
      <c r="R8375" s="50"/>
      <c r="S8375" s="3"/>
      <c r="T8375" s="40"/>
      <c r="U8375" s="91"/>
      <c r="Z8375" s="126"/>
    </row>
    <row r="8376" spans="1:26" s="694" customFormat="1" ht="23.25" customHeight="1" x14ac:dyDescent="0.15">
      <c r="A8376" s="85">
        <v>10</v>
      </c>
      <c r="B8376" s="90"/>
      <c r="C8376" s="90"/>
      <c r="D8376" s="90"/>
      <c r="E8376" s="90"/>
      <c r="F8376" s="513"/>
      <c r="G8376" s="513"/>
      <c r="H8376" s="513"/>
      <c r="I8376" s="513"/>
      <c r="J8376" s="513"/>
      <c r="K8376" s="513"/>
      <c r="L8376" s="513"/>
      <c r="M8376" s="513"/>
      <c r="N8376" s="90"/>
      <c r="O8376" s="90"/>
      <c r="P8376" s="90"/>
      <c r="Q8376" s="90"/>
      <c r="R8376" s="50"/>
      <c r="S8376" s="3"/>
      <c r="T8376" s="40"/>
      <c r="U8376" s="91"/>
      <c r="Z8376" s="126"/>
    </row>
    <row r="8377" spans="1:26" s="694" customFormat="1" ht="23.25" customHeight="1" x14ac:dyDescent="0.15">
      <c r="A8377" s="85">
        <v>11</v>
      </c>
      <c r="B8377" s="90"/>
      <c r="C8377" s="90"/>
      <c r="D8377" s="90"/>
      <c r="E8377" s="90"/>
      <c r="F8377" s="90"/>
      <c r="G8377" s="90"/>
      <c r="H8377" s="90"/>
      <c r="I8377" s="90"/>
      <c r="J8377" s="90"/>
      <c r="K8377" s="90"/>
      <c r="L8377" s="90"/>
      <c r="M8377" s="90"/>
      <c r="N8377" s="90"/>
      <c r="O8377" s="90"/>
      <c r="P8377" s="90"/>
      <c r="Q8377" s="90"/>
      <c r="R8377" s="50"/>
      <c r="S8377" s="3"/>
      <c r="T8377" s="40"/>
      <c r="U8377" s="91"/>
      <c r="Z8377" s="126"/>
    </row>
    <row r="8378" spans="1:26" s="694" customFormat="1" ht="23.25" customHeight="1" x14ac:dyDescent="0.15">
      <c r="A8378" s="85">
        <v>12</v>
      </c>
      <c r="B8378" s="90"/>
      <c r="C8378" s="90"/>
      <c r="D8378" s="90"/>
      <c r="E8378" s="90"/>
      <c r="F8378" s="90"/>
      <c r="G8378" s="90"/>
      <c r="H8378" s="90"/>
      <c r="I8378" s="90"/>
      <c r="J8378" s="90"/>
      <c r="K8378" s="90"/>
      <c r="L8378" s="90"/>
      <c r="M8378" s="90"/>
      <c r="N8378" s="90"/>
      <c r="O8378" s="90"/>
      <c r="P8378" s="90"/>
      <c r="Q8378" s="90"/>
      <c r="R8378" s="50"/>
      <c r="S8378" s="3"/>
      <c r="T8378" s="40"/>
      <c r="U8378" s="91"/>
      <c r="Z8378" s="126"/>
    </row>
    <row r="8379" spans="1:26" s="694" customFormat="1" ht="23.25" customHeight="1" x14ac:dyDescent="0.15">
      <c r="A8379" s="85">
        <v>13</v>
      </c>
      <c r="B8379" s="90"/>
      <c r="C8379" s="90"/>
      <c r="D8379" s="90"/>
      <c r="E8379" s="90"/>
      <c r="F8379" s="90"/>
      <c r="G8379" s="90"/>
      <c r="H8379" s="90"/>
      <c r="I8379" s="90"/>
      <c r="J8379" s="90"/>
      <c r="K8379" s="90"/>
      <c r="L8379" s="90"/>
      <c r="M8379" s="90"/>
      <c r="N8379" s="90"/>
      <c r="O8379" s="90"/>
      <c r="P8379" s="90"/>
      <c r="Q8379" s="90"/>
      <c r="R8379" s="50"/>
      <c r="S8379" s="3"/>
      <c r="T8379" s="40"/>
      <c r="U8379" s="91"/>
      <c r="Z8379" s="126"/>
    </row>
    <row r="8380" spans="1:26" s="694" customFormat="1" ht="23.25" customHeight="1" x14ac:dyDescent="0.15">
      <c r="A8380" s="85">
        <v>14</v>
      </c>
      <c r="B8380" s="90"/>
      <c r="C8380" s="90"/>
      <c r="D8380" s="90"/>
      <c r="E8380" s="90"/>
      <c r="F8380" s="90"/>
      <c r="G8380" s="90"/>
      <c r="H8380" s="90"/>
      <c r="I8380" s="90"/>
      <c r="J8380" s="90"/>
      <c r="K8380" s="90"/>
      <c r="L8380" s="90"/>
      <c r="M8380" s="90"/>
      <c r="N8380" s="90"/>
      <c r="O8380" s="90"/>
      <c r="P8380" s="90"/>
      <c r="Q8380" s="90"/>
      <c r="R8380" s="50"/>
      <c r="S8380" s="3"/>
      <c r="T8380" s="40"/>
      <c r="U8380" s="91"/>
      <c r="Z8380" s="126"/>
    </row>
    <row r="8381" spans="1:26" s="694" customFormat="1" ht="23.25" customHeight="1" x14ac:dyDescent="0.15">
      <c r="A8381" s="85">
        <v>15</v>
      </c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40"/>
      <c r="U8381" s="91"/>
      <c r="Z8381" s="126"/>
    </row>
    <row r="8382" spans="1:26" s="694" customFormat="1" ht="23.25" customHeight="1" x14ac:dyDescent="0.15">
      <c r="A8382" s="85">
        <v>16</v>
      </c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40"/>
      <c r="U8382" s="91"/>
      <c r="Z8382" s="126"/>
    </row>
    <row r="8383" spans="1:26" s="694" customFormat="1" ht="23.25" customHeight="1" x14ac:dyDescent="0.15">
      <c r="A8383" s="85">
        <v>17</v>
      </c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40"/>
      <c r="U8383" s="91"/>
      <c r="Z8383" s="126"/>
    </row>
    <row r="8384" spans="1:26" s="694" customFormat="1" ht="23.25" customHeight="1" x14ac:dyDescent="0.15">
      <c r="A8384" s="85">
        <v>18</v>
      </c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40"/>
      <c r="U8384" s="91"/>
      <c r="Z8384" s="126"/>
    </row>
    <row r="8385" spans="1:26" s="694" customFormat="1" ht="23.25" customHeight="1" x14ac:dyDescent="0.15">
      <c r="A8385" s="85">
        <v>19</v>
      </c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40"/>
      <c r="U8385" s="91"/>
      <c r="Z8385" s="126"/>
    </row>
    <row r="8386" spans="1:26" s="694" customFormat="1" ht="23.25" customHeight="1" x14ac:dyDescent="0.15">
      <c r="A8386" s="85">
        <v>20</v>
      </c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40"/>
      <c r="U8386" s="91"/>
      <c r="Z8386" s="126"/>
    </row>
    <row r="8387" spans="1:26" s="694" customFormat="1" ht="23.25" customHeight="1" x14ac:dyDescent="0.15">
      <c r="A8387" s="85">
        <v>21</v>
      </c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40"/>
      <c r="U8387" s="91"/>
      <c r="Z8387" s="126"/>
    </row>
    <row r="8388" spans="1:26" s="694" customFormat="1" ht="23.25" customHeight="1" x14ac:dyDescent="0.15">
      <c r="A8388" s="85">
        <v>22</v>
      </c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40"/>
      <c r="U8388" s="91"/>
      <c r="Z8388" s="126"/>
    </row>
    <row r="8389" spans="1:26" s="694" customFormat="1" ht="23.25" customHeight="1" x14ac:dyDescent="0.15">
      <c r="A8389" s="85">
        <v>23</v>
      </c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40"/>
      <c r="U8389" s="91"/>
      <c r="Z8389" s="126"/>
    </row>
    <row r="8390" spans="1:26" s="694" customFormat="1" ht="23.25" customHeight="1" x14ac:dyDescent="0.15">
      <c r="A8390" s="85">
        <v>24</v>
      </c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40"/>
      <c r="U8390" s="91"/>
      <c r="Z8390" s="126"/>
    </row>
    <row r="8391" spans="1:26" s="694" customFormat="1" ht="23.25" customHeight="1" x14ac:dyDescent="0.15">
      <c r="A8391" s="85">
        <v>25</v>
      </c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40"/>
      <c r="U8391" s="91"/>
      <c r="Z8391" s="126"/>
    </row>
    <row r="8392" spans="1:26" s="694" customFormat="1" ht="23.25" customHeight="1" x14ac:dyDescent="0.15">
      <c r="A8392" s="85">
        <v>26</v>
      </c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40"/>
      <c r="U8392" s="91"/>
      <c r="Z8392" s="126"/>
    </row>
    <row r="8393" spans="1:26" s="694" customFormat="1" ht="23.25" customHeight="1" x14ac:dyDescent="0.15">
      <c r="A8393" s="85">
        <v>27</v>
      </c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40"/>
      <c r="U8393" s="91"/>
      <c r="Z8393" s="126"/>
    </row>
    <row r="8394" spans="1:26" s="694" customFormat="1" ht="23.25" customHeight="1" x14ac:dyDescent="0.15">
      <c r="A8394" s="85">
        <v>28</v>
      </c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40"/>
      <c r="U8394" s="91"/>
      <c r="Z8394" s="126"/>
    </row>
    <row r="8395" spans="1:26" s="694" customFormat="1" ht="23.25" customHeight="1" x14ac:dyDescent="0.15">
      <c r="A8395" s="85">
        <v>29</v>
      </c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40"/>
      <c r="U8395" s="91"/>
      <c r="Z8395" s="126"/>
    </row>
    <row r="8396" spans="1:26" s="79" customFormat="1" ht="23.25" customHeight="1" x14ac:dyDescent="0.15">
      <c r="A8396" s="85">
        <v>30</v>
      </c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40"/>
      <c r="U8396" s="91"/>
      <c r="Z8396" s="82"/>
    </row>
    <row r="8397" spans="1:26" s="2" customFormat="1" ht="23.25" customHeight="1" x14ac:dyDescent="0.15">
      <c r="A8397" s="699">
        <v>31</v>
      </c>
      <c r="B8397" s="478"/>
      <c r="C8397" s="478"/>
      <c r="D8397" s="478"/>
      <c r="E8397" s="478"/>
      <c r="F8397" s="478"/>
      <c r="G8397" s="478"/>
      <c r="H8397" s="478"/>
      <c r="I8397" s="478"/>
      <c r="J8397" s="478"/>
      <c r="K8397" s="478"/>
      <c r="L8397" s="478"/>
      <c r="M8397" s="478"/>
      <c r="N8397" s="478"/>
      <c r="O8397" s="478"/>
      <c r="P8397" s="478"/>
      <c r="Q8397" s="478"/>
      <c r="R8397" s="478"/>
      <c r="S8397" s="478"/>
      <c r="T8397" s="478"/>
      <c r="U8397" s="479"/>
      <c r="V8397" s="472"/>
      <c r="W8397" s="472"/>
      <c r="Y8397" s="471"/>
    </row>
    <row r="8398" spans="1:26" s="2" customFormat="1" ht="23.25" customHeight="1" x14ac:dyDescent="0.15">
      <c r="A8398" s="699">
        <v>32</v>
      </c>
      <c r="B8398" s="478"/>
      <c r="C8398" s="478"/>
      <c r="D8398" s="478"/>
      <c r="E8398" s="478"/>
      <c r="F8398" s="478"/>
      <c r="G8398" s="478"/>
      <c r="H8398" s="478"/>
      <c r="I8398" s="478"/>
      <c r="J8398" s="478"/>
      <c r="K8398" s="478"/>
      <c r="L8398" s="478"/>
      <c r="M8398" s="478"/>
      <c r="N8398" s="478"/>
      <c r="O8398" s="478"/>
      <c r="P8398" s="478"/>
      <c r="Q8398" s="478"/>
      <c r="R8398" s="478"/>
      <c r="S8398" s="478"/>
      <c r="T8398" s="478"/>
      <c r="U8398" s="479"/>
      <c r="V8398" s="472"/>
      <c r="W8398" s="472"/>
      <c r="Y8398" s="471"/>
    </row>
    <row r="8399" spans="1:26" s="2" customFormat="1" ht="23.25" customHeight="1" thickBot="1" x14ac:dyDescent="0.2">
      <c r="A8399" s="321">
        <v>33</v>
      </c>
      <c r="B8399" s="322"/>
      <c r="C8399" s="322"/>
      <c r="D8399" s="322"/>
      <c r="E8399" s="322"/>
      <c r="F8399" s="322"/>
      <c r="G8399" s="322"/>
      <c r="H8399" s="322"/>
      <c r="I8399" s="322"/>
      <c r="J8399" s="322"/>
      <c r="K8399" s="322"/>
      <c r="L8399" s="322"/>
      <c r="M8399" s="322"/>
      <c r="N8399" s="322"/>
      <c r="O8399" s="322"/>
      <c r="P8399" s="322"/>
      <c r="Q8399" s="322"/>
      <c r="R8399" s="322"/>
      <c r="S8399" s="322"/>
      <c r="T8399" s="322"/>
      <c r="U8399" s="323"/>
      <c r="V8399" s="472"/>
      <c r="W8399" s="472"/>
      <c r="Y8399" s="471"/>
    </row>
    <row r="8400" spans="1:26" s="2" customFormat="1" ht="19.5" customHeight="1" thickBot="1" x14ac:dyDescent="0.2">
      <c r="A8400" s="1653" t="s">
        <v>20</v>
      </c>
      <c r="B8400" s="1654"/>
      <c r="C8400" s="1448" t="s">
        <v>311</v>
      </c>
      <c r="D8400" s="1448"/>
      <c r="E8400" s="1448"/>
      <c r="F8400" s="1449"/>
      <c r="G8400" s="324"/>
      <c r="H8400" s="324"/>
      <c r="I8400" s="324"/>
      <c r="J8400" s="324"/>
      <c r="K8400" s="324"/>
      <c r="L8400" s="324"/>
      <c r="M8400" s="324"/>
      <c r="N8400" s="324"/>
      <c r="O8400" s="324"/>
      <c r="P8400" s="324"/>
      <c r="Q8400" s="324"/>
      <c r="R8400" s="324"/>
      <c r="S8400" s="324"/>
      <c r="T8400" s="324"/>
      <c r="U8400" s="324"/>
      <c r="V8400" s="472"/>
      <c r="W8400" s="472"/>
      <c r="Y8400" s="471"/>
    </row>
    <row r="8401" spans="1:27" s="2" customFormat="1" ht="31.5" customHeight="1" thickBot="1" x14ac:dyDescent="0.2">
      <c r="A8401" s="1609" t="s">
        <v>417</v>
      </c>
      <c r="B8401" s="1610"/>
      <c r="C8401" s="1610"/>
      <c r="D8401" s="1610"/>
      <c r="E8401" s="1611"/>
      <c r="F8401" s="79" t="s">
        <v>1767</v>
      </c>
      <c r="G8401" s="79"/>
      <c r="H8401" s="1605" t="s">
        <v>418</v>
      </c>
      <c r="I8401" s="1606"/>
      <c r="J8401" s="1606"/>
      <c r="K8401" s="80" t="s">
        <v>399</v>
      </c>
      <c r="L8401" s="1596" t="s">
        <v>419</v>
      </c>
      <c r="M8401" s="1596"/>
      <c r="N8401" s="1597"/>
      <c r="O8401" s="79"/>
      <c r="P8401" s="81"/>
      <c r="Q8401" s="81"/>
      <c r="R8401" s="81"/>
      <c r="S8401" s="79"/>
      <c r="T8401" s="1615" t="s">
        <v>406</v>
      </c>
      <c r="U8401" s="1616"/>
      <c r="V8401" s="610">
        <f>V8403/(V8408-1)</f>
        <v>0.10042735042735042</v>
      </c>
      <c r="W8401" s="610">
        <f>W8403/(W8408-1)</f>
        <v>0.10479797979797983</v>
      </c>
      <c r="X8401" s="610">
        <f>AVERAGE(V8401,W8401)</f>
        <v>0.10261266511266512</v>
      </c>
      <c r="Y8401" s="637" t="s">
        <v>395</v>
      </c>
      <c r="Z8401" s="679">
        <f>ROUND(X8401*1440,0)/1440</f>
        <v>0.10277777777777777</v>
      </c>
    </row>
    <row r="8402" spans="1:27" s="2" customFormat="1" ht="9" customHeight="1" thickBot="1" x14ac:dyDescent="0.2">
      <c r="A8402" s="79"/>
      <c r="B8402" s="79"/>
      <c r="C8402" s="79"/>
      <c r="D8402" s="79"/>
      <c r="E8402" s="79"/>
      <c r="F8402" s="79"/>
      <c r="G8402" s="79"/>
      <c r="H8402" s="79"/>
      <c r="I8402" s="79"/>
      <c r="J8402" s="79"/>
      <c r="K8402" s="79"/>
      <c r="L8402" s="79"/>
      <c r="M8402" s="79"/>
      <c r="N8402" s="79"/>
      <c r="O8402" s="79"/>
      <c r="P8402" s="79"/>
      <c r="Q8402" s="79"/>
      <c r="R8402" s="79"/>
      <c r="S8402" s="79"/>
      <c r="T8402" s="83"/>
      <c r="U8402" s="83"/>
      <c r="V8402" s="610">
        <v>0.2638888888888889</v>
      </c>
      <c r="W8402" s="610">
        <v>0.30555555555555552</v>
      </c>
      <c r="X8402" s="83"/>
      <c r="Y8402" s="83"/>
      <c r="Z8402" s="99"/>
    </row>
    <row r="8403" spans="1:27" s="2" customFormat="1" ht="20.100000000000001" customHeight="1" thickBot="1" x14ac:dyDescent="0.2">
      <c r="A8403" s="1607" t="s">
        <v>400</v>
      </c>
      <c r="B8403" s="1608"/>
      <c r="C8403" s="1483" t="s">
        <v>52</v>
      </c>
      <c r="D8403" s="1483"/>
      <c r="E8403" s="1484"/>
      <c r="F8403" s="79"/>
      <c r="G8403" s="79"/>
      <c r="H8403" s="79"/>
      <c r="I8403" s="79"/>
      <c r="J8403" s="79"/>
      <c r="K8403" s="79"/>
      <c r="L8403" s="79"/>
      <c r="M8403" s="79"/>
      <c r="N8403" s="1463" t="s">
        <v>396</v>
      </c>
      <c r="O8403" s="1464"/>
      <c r="P8403" s="1503">
        <f>Z8401</f>
        <v>0.10277777777777777</v>
      </c>
      <c r="Q8403" s="1504"/>
      <c r="R8403" s="79"/>
      <c r="S8403" s="84" t="s">
        <v>401</v>
      </c>
      <c r="T8403" s="1594">
        <v>3.4722222222222224E-2</v>
      </c>
      <c r="U8403" s="1595"/>
      <c r="V8403" s="610">
        <f>V8404-V8402</f>
        <v>0.65277777777777768</v>
      </c>
      <c r="W8403" s="610">
        <f>W8404-W8402</f>
        <v>0.57638888888888906</v>
      </c>
      <c r="X8403" s="83"/>
      <c r="Y8403" s="83"/>
      <c r="Z8403" s="99"/>
    </row>
    <row r="8404" spans="1:27" s="2" customFormat="1" ht="9" customHeight="1" thickBot="1" x14ac:dyDescent="0.2">
      <c r="A8404" s="534"/>
      <c r="B8404" s="534"/>
      <c r="C8404" s="534"/>
      <c r="D8404" s="534"/>
      <c r="E8404" s="534"/>
      <c r="F8404" s="534"/>
      <c r="G8404" s="534"/>
      <c r="H8404" s="534"/>
      <c r="I8404" s="534"/>
      <c r="J8404" s="534"/>
      <c r="K8404" s="534"/>
      <c r="L8404" s="534"/>
      <c r="M8404" s="534"/>
      <c r="N8404" s="534"/>
      <c r="O8404" s="534"/>
      <c r="P8404" s="534"/>
      <c r="Q8404" s="534"/>
      <c r="R8404" s="534"/>
      <c r="S8404" s="534"/>
      <c r="T8404" s="534"/>
      <c r="U8404" s="534"/>
      <c r="V8404" s="610">
        <v>0.91666666666666663</v>
      </c>
      <c r="W8404" s="610">
        <v>0.88194444444444453</v>
      </c>
      <c r="X8404" s="83"/>
      <c r="Y8404" s="83"/>
      <c r="Z8404" s="99"/>
    </row>
    <row r="8405" spans="1:27" s="2" customFormat="1" ht="20.100000000000001" customHeight="1" x14ac:dyDescent="0.15">
      <c r="A8405" s="1672" t="s">
        <v>402</v>
      </c>
      <c r="B8405" s="1591">
        <v>1</v>
      </c>
      <c r="C8405" s="1591"/>
      <c r="D8405" s="1591">
        <v>2</v>
      </c>
      <c r="E8405" s="1591"/>
      <c r="F8405" s="1591">
        <v>3</v>
      </c>
      <c r="G8405" s="1591"/>
      <c r="H8405" s="1591">
        <v>4</v>
      </c>
      <c r="I8405" s="1591"/>
      <c r="J8405" s="1591">
        <v>5</v>
      </c>
      <c r="K8405" s="1591"/>
      <c r="L8405" s="1591">
        <v>6</v>
      </c>
      <c r="M8405" s="1591"/>
      <c r="N8405" s="1591">
        <v>7</v>
      </c>
      <c r="O8405" s="1591"/>
      <c r="P8405" s="1591">
        <v>8</v>
      </c>
      <c r="Q8405" s="1591"/>
      <c r="R8405" s="1501">
        <v>9</v>
      </c>
      <c r="S8405" s="1501"/>
      <c r="T8405" s="1501">
        <v>10</v>
      </c>
      <c r="U8405" s="1502"/>
      <c r="V8405" s="610"/>
      <c r="W8405" s="610"/>
      <c r="X8405" s="83"/>
      <c r="Y8405" s="83"/>
      <c r="Z8405" s="99"/>
    </row>
    <row r="8406" spans="1:27" s="2" customFormat="1" ht="20.100000000000001" customHeight="1" x14ac:dyDescent="0.15">
      <c r="A8406" s="1673"/>
      <c r="B8406" s="87" t="s">
        <v>420</v>
      </c>
      <c r="C8406" s="87" t="s">
        <v>421</v>
      </c>
      <c r="D8406" s="87" t="s">
        <v>420</v>
      </c>
      <c r="E8406" s="87" t="s">
        <v>421</v>
      </c>
      <c r="F8406" s="87" t="s">
        <v>420</v>
      </c>
      <c r="G8406" s="87" t="s">
        <v>421</v>
      </c>
      <c r="H8406" s="87" t="s">
        <v>420</v>
      </c>
      <c r="I8406" s="87" t="s">
        <v>421</v>
      </c>
      <c r="J8406" s="87" t="s">
        <v>420</v>
      </c>
      <c r="K8406" s="87" t="s">
        <v>421</v>
      </c>
      <c r="L8406" s="87" t="s">
        <v>420</v>
      </c>
      <c r="M8406" s="87" t="s">
        <v>421</v>
      </c>
      <c r="N8406" s="87" t="s">
        <v>420</v>
      </c>
      <c r="O8406" s="87" t="s">
        <v>421</v>
      </c>
      <c r="P8406" s="87" t="s">
        <v>420</v>
      </c>
      <c r="Q8406" s="87"/>
      <c r="R8406" s="10"/>
      <c r="S8406" s="10"/>
      <c r="T8406" s="10"/>
      <c r="U8406" s="16"/>
      <c r="V8406" s="751" t="s">
        <v>408</v>
      </c>
      <c r="W8406" s="681" t="s">
        <v>407</v>
      </c>
      <c r="X8406" s="751"/>
      <c r="Y8406" s="104"/>
      <c r="Z8406" s="104"/>
    </row>
    <row r="8407" spans="1:27" s="2" customFormat="1" ht="24.75" customHeight="1" x14ac:dyDescent="0.15">
      <c r="A8407" s="728">
        <v>1</v>
      </c>
      <c r="B8407" s="182">
        <v>0.2638888888888889</v>
      </c>
      <c r="C8407" s="182">
        <v>0.30555555555555552</v>
      </c>
      <c r="D8407" s="92">
        <v>0.35416666666666669</v>
      </c>
      <c r="E8407" s="182">
        <v>0.39583333333333331</v>
      </c>
      <c r="F8407" s="757">
        <v>0.4375</v>
      </c>
      <c r="G8407" s="757">
        <v>0.47916666666666669</v>
      </c>
      <c r="H8407" s="757">
        <v>0.54861111111111105</v>
      </c>
      <c r="I8407" s="757">
        <v>0.59027777777777779</v>
      </c>
      <c r="J8407" s="92">
        <v>0.64583333333333337</v>
      </c>
      <c r="K8407" s="92">
        <v>0.6875</v>
      </c>
      <c r="L8407" s="92">
        <v>0.76388888888888884</v>
      </c>
      <c r="M8407" s="92">
        <v>0.80555555555555547</v>
      </c>
      <c r="N8407" s="92">
        <v>0.84722222222222221</v>
      </c>
      <c r="O8407" s="92">
        <v>0.88194444444444453</v>
      </c>
      <c r="P8407" s="92">
        <v>0.91666666666666663</v>
      </c>
      <c r="Q8407" s="92"/>
      <c r="R8407" s="68"/>
      <c r="S8407" s="69"/>
      <c r="T8407" s="14"/>
      <c r="U8407" s="20"/>
      <c r="V8407" s="111">
        <f>COUNTA(B8407:U8407)</f>
        <v>15</v>
      </c>
      <c r="W8407" s="112">
        <f>V8407/1/2</f>
        <v>7.5</v>
      </c>
      <c r="X8407" s="751"/>
      <c r="Y8407" s="104"/>
      <c r="Z8407" s="684"/>
      <c r="AA8407" s="38"/>
    </row>
    <row r="8408" spans="1:27" s="2" customFormat="1" ht="24.75" customHeight="1" x14ac:dyDescent="0.15">
      <c r="A8408" s="728">
        <v>2</v>
      </c>
      <c r="B8408" s="90"/>
      <c r="C8408" s="90"/>
      <c r="D8408" s="90"/>
      <c r="E8408" s="90"/>
      <c r="F8408" s="90"/>
      <c r="G8408" s="90"/>
      <c r="H8408" s="90"/>
      <c r="I8408" s="90"/>
      <c r="J8408" s="90"/>
      <c r="K8408" s="90"/>
      <c r="L8408" s="90"/>
      <c r="M8408" s="90"/>
      <c r="N8408" s="90"/>
      <c r="O8408" s="90"/>
      <c r="P8408" s="90"/>
      <c r="Q8408" s="3"/>
      <c r="R8408" s="68"/>
      <c r="S8408" s="69"/>
      <c r="T8408" s="14"/>
      <c r="U8408" s="20"/>
      <c r="V8408" s="114">
        <f>COUNTA(B8407:U8407)/2</f>
        <v>7.5</v>
      </c>
      <c r="W8408" s="114">
        <f>COUNTA(C8407:V8407)/2-1</f>
        <v>6.5</v>
      </c>
      <c r="X8408" s="751"/>
      <c r="Y8408" s="751"/>
      <c r="Z8408" s="686"/>
      <c r="AA8408" s="38"/>
    </row>
    <row r="8409" spans="1:27" s="2" customFormat="1" ht="24.75" customHeight="1" x14ac:dyDescent="0.15">
      <c r="A8409" s="728">
        <v>3</v>
      </c>
      <c r="B8409" s="182"/>
      <c r="C8409" s="182"/>
      <c r="D8409" s="1628" t="s">
        <v>422</v>
      </c>
      <c r="E8409" s="1629"/>
      <c r="F8409" s="1629"/>
      <c r="G8409" s="1629"/>
      <c r="H8409" s="1629"/>
      <c r="I8409" s="1629"/>
      <c r="J8409" s="1629"/>
      <c r="K8409" s="1629"/>
      <c r="L8409" s="1629"/>
      <c r="M8409" s="1629"/>
      <c r="N8409" s="1629"/>
      <c r="O8409" s="1629"/>
      <c r="P8409" s="1629"/>
      <c r="Q8409" s="1630"/>
      <c r="R8409" s="68"/>
      <c r="S8409" s="69"/>
      <c r="T8409" s="14"/>
      <c r="U8409" s="20"/>
      <c r="V8409" s="751"/>
      <c r="W8409" s="751"/>
      <c r="X8409" s="751"/>
      <c r="Y8409" s="751"/>
      <c r="Z8409" s="684"/>
      <c r="AA8409" s="38"/>
    </row>
    <row r="8410" spans="1:27" s="2" customFormat="1" ht="24.75" customHeight="1" x14ac:dyDescent="0.15">
      <c r="A8410" s="728">
        <v>4</v>
      </c>
      <c r="B8410" s="182"/>
      <c r="C8410" s="182"/>
      <c r="D8410" s="1631"/>
      <c r="E8410" s="1632"/>
      <c r="F8410" s="1632"/>
      <c r="G8410" s="1632"/>
      <c r="H8410" s="1632"/>
      <c r="I8410" s="1632"/>
      <c r="J8410" s="1632"/>
      <c r="K8410" s="1632"/>
      <c r="L8410" s="1632"/>
      <c r="M8410" s="1632"/>
      <c r="N8410" s="1632"/>
      <c r="O8410" s="1632"/>
      <c r="P8410" s="1632"/>
      <c r="Q8410" s="1633"/>
      <c r="R8410" s="68"/>
      <c r="S8410" s="69"/>
      <c r="T8410" s="14"/>
      <c r="U8410" s="20"/>
      <c r="V8410" s="687"/>
      <c r="W8410" s="687"/>
      <c r="X8410" s="751"/>
      <c r="Y8410" s="104"/>
      <c r="Z8410" s="684"/>
      <c r="AA8410" s="38"/>
    </row>
    <row r="8411" spans="1:27" s="2" customFormat="1" ht="24.75" customHeight="1" x14ac:dyDescent="0.15">
      <c r="A8411" s="728">
        <v>5</v>
      </c>
      <c r="B8411" s="87"/>
      <c r="C8411" s="87"/>
      <c r="D8411" s="1631"/>
      <c r="E8411" s="1632"/>
      <c r="F8411" s="1632"/>
      <c r="G8411" s="1632"/>
      <c r="H8411" s="1632"/>
      <c r="I8411" s="1632"/>
      <c r="J8411" s="1632"/>
      <c r="K8411" s="1632"/>
      <c r="L8411" s="1632"/>
      <c r="M8411" s="1632"/>
      <c r="N8411" s="1632"/>
      <c r="O8411" s="1632"/>
      <c r="P8411" s="1632"/>
      <c r="Q8411" s="1633"/>
      <c r="R8411" s="68"/>
      <c r="S8411" s="69"/>
      <c r="T8411" s="14"/>
      <c r="U8411" s="20"/>
      <c r="V8411" s="687"/>
      <c r="W8411" s="687"/>
      <c r="X8411" s="751"/>
      <c r="Y8411" s="104"/>
      <c r="Z8411" s="684"/>
      <c r="AA8411" s="38"/>
    </row>
    <row r="8412" spans="1:27" s="2" customFormat="1" ht="24.75" customHeight="1" x14ac:dyDescent="0.15">
      <c r="A8412" s="728">
        <v>6</v>
      </c>
      <c r="B8412" s="182"/>
      <c r="C8412" s="559"/>
      <c r="D8412" s="1634"/>
      <c r="E8412" s="1635"/>
      <c r="F8412" s="1635"/>
      <c r="G8412" s="1635"/>
      <c r="H8412" s="1635"/>
      <c r="I8412" s="1635"/>
      <c r="J8412" s="1635"/>
      <c r="K8412" s="1635"/>
      <c r="L8412" s="1635"/>
      <c r="M8412" s="1635"/>
      <c r="N8412" s="1635"/>
      <c r="O8412" s="1635"/>
      <c r="P8412" s="1635"/>
      <c r="Q8412" s="1636"/>
      <c r="R8412" s="68"/>
      <c r="S8412" s="69"/>
      <c r="T8412" s="14"/>
      <c r="U8412" s="20"/>
      <c r="V8412" s="688"/>
      <c r="W8412" s="688"/>
      <c r="X8412" s="751"/>
      <c r="Y8412" s="104"/>
      <c r="Z8412" s="684"/>
      <c r="AA8412" s="38"/>
    </row>
    <row r="8413" spans="1:27" s="2" customFormat="1" ht="24.75" customHeight="1" x14ac:dyDescent="0.15">
      <c r="A8413" s="728">
        <v>7</v>
      </c>
      <c r="B8413" s="52"/>
      <c r="C8413" s="411"/>
      <c r="D8413" s="411"/>
      <c r="E8413" s="411"/>
      <c r="F8413" s="411"/>
      <c r="G8413" s="411"/>
      <c r="H8413" s="411"/>
      <c r="I8413" s="752"/>
      <c r="J8413" s="411"/>
      <c r="K8413" s="411"/>
      <c r="L8413" s="411"/>
      <c r="M8413" s="411"/>
      <c r="N8413" s="411"/>
      <c r="O8413" s="70"/>
      <c r="P8413" s="40"/>
      <c r="Q8413" s="418"/>
      <c r="R8413" s="68"/>
      <c r="S8413" s="69"/>
      <c r="T8413" s="14"/>
      <c r="U8413" s="20"/>
      <c r="V8413" s="688"/>
      <c r="W8413" s="688"/>
      <c r="X8413" s="751"/>
      <c r="Y8413" s="684"/>
      <c r="Z8413" s="684"/>
    </row>
    <row r="8414" spans="1:27" s="2" customFormat="1" ht="24.75" customHeight="1" x14ac:dyDescent="0.15">
      <c r="A8414" s="728">
        <v>8</v>
      </c>
      <c r="B8414" s="411"/>
      <c r="C8414" s="411"/>
      <c r="D8414" s="411"/>
      <c r="E8414" s="411"/>
      <c r="F8414" s="411"/>
      <c r="G8414" s="411"/>
      <c r="H8414" s="411"/>
      <c r="I8414" s="411"/>
      <c r="J8414" s="411"/>
      <c r="K8414" s="411"/>
      <c r="L8414" s="411"/>
      <c r="M8414" s="411"/>
      <c r="N8414" s="411"/>
      <c r="O8414" s="420"/>
      <c r="P8414" s="40"/>
      <c r="Q8414" s="418"/>
      <c r="R8414" s="68"/>
      <c r="S8414" s="69"/>
      <c r="T8414" s="14"/>
      <c r="U8414" s="20"/>
      <c r="V8414" s="688"/>
      <c r="W8414" s="688"/>
      <c r="X8414" s="751"/>
      <c r="Y8414" s="684"/>
      <c r="Z8414" s="684"/>
    </row>
    <row r="8415" spans="1:27" s="2" customFormat="1" ht="24.75" customHeight="1" x14ac:dyDescent="0.15">
      <c r="A8415" s="728">
        <v>9</v>
      </c>
      <c r="B8415" s="410"/>
      <c r="C8415" s="410"/>
      <c r="D8415" s="410"/>
      <c r="E8415" s="410"/>
      <c r="F8415" s="410"/>
      <c r="G8415" s="410"/>
      <c r="H8415" s="410"/>
      <c r="I8415" s="410"/>
      <c r="J8415" s="410"/>
      <c r="K8415" s="410"/>
      <c r="L8415" s="410"/>
      <c r="M8415" s="410"/>
      <c r="N8415" s="410"/>
      <c r="O8415" s="410"/>
      <c r="P8415" s="40"/>
      <c r="Q8415" s="418"/>
      <c r="R8415" s="68"/>
      <c r="S8415" s="69"/>
      <c r="T8415" s="14"/>
      <c r="U8415" s="20"/>
      <c r="V8415" s="688"/>
      <c r="W8415" s="688"/>
      <c r="X8415" s="751"/>
      <c r="Y8415" s="684"/>
      <c r="Z8415" s="684"/>
    </row>
    <row r="8416" spans="1:27" s="2" customFormat="1" ht="24.75" customHeight="1" x14ac:dyDescent="0.15">
      <c r="A8416" s="728">
        <v>10</v>
      </c>
      <c r="B8416" s="14"/>
      <c r="C8416" s="418"/>
      <c r="D8416" s="552"/>
      <c r="E8416" s="552"/>
      <c r="F8416" s="552"/>
      <c r="G8416" s="418"/>
      <c r="H8416" s="552"/>
      <c r="I8416" s="552"/>
      <c r="J8416" s="418"/>
      <c r="K8416" s="418"/>
      <c r="L8416" s="553"/>
      <c r="M8416" s="422"/>
      <c r="N8416" s="40"/>
      <c r="O8416" s="40"/>
      <c r="P8416" s="40"/>
      <c r="Q8416" s="40"/>
      <c r="R8416" s="68"/>
      <c r="S8416" s="69"/>
      <c r="T8416" s="14"/>
      <c r="U8416" s="20"/>
      <c r="V8416" s="688"/>
      <c r="W8416" s="688"/>
      <c r="X8416" s="751"/>
      <c r="Y8416" s="684"/>
      <c r="Z8416" s="684"/>
    </row>
    <row r="8417" spans="1:26" s="2" customFormat="1" ht="24.75" customHeight="1" x14ac:dyDescent="0.15">
      <c r="A8417" s="728">
        <v>11</v>
      </c>
      <c r="B8417" s="40"/>
      <c r="C8417" s="40"/>
      <c r="D8417" s="40"/>
      <c r="E8417" s="40"/>
      <c r="F8417" s="40"/>
      <c r="G8417" s="40"/>
      <c r="H8417" s="410"/>
      <c r="I8417" s="410"/>
      <c r="J8417" s="40"/>
      <c r="K8417" s="40"/>
      <c r="L8417" s="40"/>
      <c r="M8417" s="40"/>
      <c r="N8417" s="40"/>
      <c r="O8417" s="40"/>
      <c r="P8417" s="40"/>
      <c r="Q8417" s="40"/>
      <c r="R8417" s="68"/>
      <c r="S8417" s="69"/>
      <c r="T8417" s="14"/>
      <c r="U8417" s="20"/>
      <c r="V8417" s="688"/>
      <c r="W8417" s="688"/>
      <c r="X8417" s="751"/>
      <c r="Y8417" s="684"/>
      <c r="Z8417" s="684"/>
    </row>
    <row r="8418" spans="1:26" s="2" customFormat="1" ht="24.75" customHeight="1" x14ac:dyDescent="0.15">
      <c r="A8418" s="728">
        <v>12</v>
      </c>
      <c r="B8418" s="418"/>
      <c r="C8418" s="418"/>
      <c r="D8418" s="418"/>
      <c r="E8418" s="418"/>
      <c r="F8418" s="418"/>
      <c r="G8418" s="418"/>
      <c r="H8418" s="552"/>
      <c r="I8418" s="552"/>
      <c r="J8418" s="418"/>
      <c r="K8418" s="418"/>
      <c r="L8418" s="418"/>
      <c r="M8418" s="418"/>
      <c r="N8418" s="40"/>
      <c r="O8418" s="40"/>
      <c r="P8418" s="40"/>
      <c r="Q8418" s="40"/>
      <c r="R8418" s="68"/>
      <c r="S8418" s="69"/>
      <c r="T8418" s="14"/>
      <c r="U8418" s="20"/>
      <c r="V8418" s="688"/>
      <c r="W8418" s="688"/>
      <c r="X8418" s="751"/>
      <c r="Y8418" s="684"/>
      <c r="Z8418" s="684"/>
    </row>
    <row r="8419" spans="1:26" s="2" customFormat="1" ht="24.75" customHeight="1" x14ac:dyDescent="0.15">
      <c r="A8419" s="728">
        <v>13</v>
      </c>
      <c r="B8419" s="753"/>
      <c r="C8419" s="418"/>
      <c r="D8419" s="14"/>
      <c r="E8419" s="418"/>
      <c r="F8419" s="14"/>
      <c r="G8419" s="418"/>
      <c r="H8419" s="554"/>
      <c r="I8419" s="552"/>
      <c r="J8419" s="14"/>
      <c r="K8419" s="418"/>
      <c r="L8419" s="14"/>
      <c r="M8419" s="418"/>
      <c r="N8419" s="40"/>
      <c r="O8419" s="40"/>
      <c r="P8419" s="40"/>
      <c r="Q8419" s="40"/>
      <c r="R8419" s="68"/>
      <c r="S8419" s="69"/>
      <c r="T8419" s="14"/>
      <c r="U8419" s="20"/>
      <c r="V8419" s="688"/>
      <c r="W8419" s="688"/>
      <c r="X8419" s="751"/>
      <c r="Y8419" s="684"/>
      <c r="Z8419" s="684"/>
    </row>
    <row r="8420" spans="1:26" s="2" customFormat="1" ht="24.75" customHeight="1" x14ac:dyDescent="0.15">
      <c r="A8420" s="728">
        <v>14</v>
      </c>
      <c r="B8420" s="753"/>
      <c r="C8420" s="418"/>
      <c r="D8420" s="418"/>
      <c r="E8420" s="418"/>
      <c r="F8420" s="418"/>
      <c r="G8420" s="418"/>
      <c r="H8420" s="552"/>
      <c r="I8420" s="552"/>
      <c r="J8420" s="418"/>
      <c r="K8420" s="418"/>
      <c r="L8420" s="418"/>
      <c r="M8420" s="418"/>
      <c r="N8420" s="40"/>
      <c r="O8420" s="40"/>
      <c r="P8420" s="40"/>
      <c r="Q8420" s="40"/>
      <c r="R8420" s="68"/>
      <c r="S8420" s="69"/>
      <c r="T8420" s="14"/>
      <c r="U8420" s="20"/>
      <c r="V8420" s="684"/>
      <c r="W8420" s="684"/>
      <c r="X8420" s="751"/>
      <c r="Y8420" s="684"/>
      <c r="Z8420" s="684"/>
    </row>
    <row r="8421" spans="1:26" s="2" customFormat="1" ht="24.75" customHeight="1" x14ac:dyDescent="0.15">
      <c r="A8421" s="728">
        <v>15</v>
      </c>
      <c r="B8421" s="14"/>
      <c r="C8421" s="418"/>
      <c r="D8421" s="14"/>
      <c r="E8421" s="418"/>
      <c r="F8421" s="14"/>
      <c r="G8421" s="418"/>
      <c r="H8421" s="14"/>
      <c r="I8421" s="418"/>
      <c r="J8421" s="14"/>
      <c r="K8421" s="418"/>
      <c r="L8421" s="14"/>
      <c r="M8421" s="418"/>
      <c r="N8421" s="40"/>
      <c r="O8421" s="40"/>
      <c r="P8421" s="40"/>
      <c r="Q8421" s="40"/>
      <c r="R8421" s="68"/>
      <c r="S8421" s="69"/>
      <c r="T8421" s="14"/>
      <c r="U8421" s="20"/>
      <c r="V8421" s="684"/>
      <c r="W8421" s="684"/>
      <c r="X8421" s="751"/>
      <c r="Y8421" s="684"/>
      <c r="Z8421" s="684"/>
    </row>
    <row r="8422" spans="1:26" s="2" customFormat="1" ht="24.75" customHeight="1" x14ac:dyDescent="0.15">
      <c r="A8422" s="728">
        <v>16</v>
      </c>
      <c r="B8422" s="14"/>
      <c r="C8422" s="418"/>
      <c r="D8422" s="14"/>
      <c r="E8422" s="418"/>
      <c r="F8422" s="14"/>
      <c r="G8422" s="418"/>
      <c r="H8422" s="14"/>
      <c r="I8422" s="418"/>
      <c r="J8422" s="14"/>
      <c r="K8422" s="418"/>
      <c r="L8422" s="14"/>
      <c r="M8422" s="418"/>
      <c r="N8422" s="40"/>
      <c r="O8422" s="40"/>
      <c r="P8422" s="40"/>
      <c r="Q8422" s="40"/>
      <c r="R8422" s="68"/>
      <c r="S8422" s="69"/>
      <c r="T8422" s="14"/>
      <c r="U8422" s="20"/>
      <c r="V8422" s="684"/>
      <c r="W8422" s="684"/>
      <c r="X8422" s="751"/>
      <c r="Y8422" s="684"/>
      <c r="Z8422" s="640"/>
    </row>
    <row r="8423" spans="1:26" s="2" customFormat="1" ht="24.75" customHeight="1" x14ac:dyDescent="0.15">
      <c r="A8423" s="728">
        <v>17</v>
      </c>
      <c r="B8423" s="14"/>
      <c r="C8423" s="418"/>
      <c r="D8423" s="14"/>
      <c r="E8423" s="418"/>
      <c r="F8423" s="14"/>
      <c r="G8423" s="418"/>
      <c r="H8423" s="14"/>
      <c r="I8423" s="418"/>
      <c r="J8423" s="14"/>
      <c r="K8423" s="418"/>
      <c r="L8423" s="14"/>
      <c r="M8423" s="418"/>
      <c r="N8423" s="40"/>
      <c r="O8423" s="40"/>
      <c r="P8423" s="40"/>
      <c r="Q8423" s="40"/>
      <c r="R8423" s="68"/>
      <c r="S8423" s="69"/>
      <c r="T8423" s="14"/>
      <c r="U8423" s="20"/>
      <c r="V8423" s="684"/>
      <c r="W8423" s="684"/>
      <c r="X8423" s="751"/>
      <c r="Y8423" s="684"/>
      <c r="Z8423" s="684"/>
    </row>
    <row r="8424" spans="1:26" s="2" customFormat="1" ht="24.75" customHeight="1" x14ac:dyDescent="0.15">
      <c r="A8424" s="728">
        <v>18</v>
      </c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40"/>
      <c r="O8424" s="40"/>
      <c r="P8424" s="40"/>
      <c r="Q8424" s="40"/>
      <c r="R8424" s="18"/>
      <c r="S8424" s="19"/>
      <c r="T8424" s="14"/>
      <c r="U8424" s="20"/>
      <c r="V8424" s="534"/>
      <c r="W8424" s="534"/>
      <c r="X8424" s="534"/>
      <c r="Y8424" s="534"/>
      <c r="Z8424" s="467"/>
    </row>
    <row r="8425" spans="1:26" s="2" customFormat="1" ht="24.75" customHeight="1" x14ac:dyDescent="0.15">
      <c r="A8425" s="8">
        <v>19</v>
      </c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40"/>
      <c r="O8425" s="40"/>
      <c r="P8425" s="40"/>
      <c r="Q8425" s="40"/>
      <c r="R8425" s="10"/>
      <c r="S8425" s="19"/>
      <c r="T8425" s="14"/>
      <c r="U8425" s="20"/>
      <c r="V8425" s="534"/>
      <c r="W8425" s="534"/>
      <c r="X8425" s="534"/>
      <c r="Y8425" s="534"/>
      <c r="Z8425" s="467"/>
    </row>
    <row r="8426" spans="1:26" s="2" customFormat="1" ht="24.75" customHeight="1" x14ac:dyDescent="0.15">
      <c r="A8426" s="8">
        <v>20</v>
      </c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9"/>
      <c r="S8426" s="4"/>
      <c r="T8426" s="14"/>
      <c r="U8426" s="20"/>
      <c r="V8426" s="534"/>
      <c r="W8426" s="534"/>
      <c r="X8426" s="534"/>
      <c r="Y8426" s="534"/>
      <c r="Z8426" s="467"/>
    </row>
    <row r="8427" spans="1:26" s="2" customFormat="1" ht="24.75" customHeight="1" x14ac:dyDescent="0.15">
      <c r="A8427" s="8">
        <v>21</v>
      </c>
      <c r="B8427" s="4"/>
      <c r="C8427" s="4"/>
      <c r="D8427" s="4"/>
      <c r="E8427" s="4"/>
      <c r="F8427" s="4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14"/>
      <c r="U8427" s="20"/>
      <c r="V8427" s="534"/>
      <c r="W8427" s="534"/>
      <c r="X8427" s="534"/>
      <c r="Y8427" s="534"/>
      <c r="Z8427" s="467"/>
    </row>
    <row r="8428" spans="1:26" s="2" customFormat="1" ht="24.75" customHeight="1" x14ac:dyDescent="0.15">
      <c r="A8428" s="8">
        <v>22</v>
      </c>
      <c r="B8428" s="4"/>
      <c r="C8428" s="4"/>
      <c r="D8428" s="4"/>
      <c r="E8428" s="4"/>
      <c r="F8428" s="4"/>
      <c r="G8428" s="4"/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14"/>
      <c r="U8428" s="20"/>
      <c r="V8428" s="534"/>
      <c r="W8428" s="534"/>
      <c r="X8428" s="534"/>
      <c r="Y8428" s="534"/>
      <c r="Z8428" s="467"/>
    </row>
    <row r="8429" spans="1:26" s="2" customFormat="1" ht="24.75" customHeight="1" x14ac:dyDescent="0.15">
      <c r="A8429" s="8">
        <v>23</v>
      </c>
      <c r="B8429" s="4"/>
      <c r="C8429" s="4"/>
      <c r="D8429" s="4"/>
      <c r="E8429" s="4"/>
      <c r="F8429" s="4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14"/>
      <c r="U8429" s="20"/>
      <c r="V8429" s="534"/>
      <c r="W8429" s="534"/>
      <c r="X8429" s="534"/>
      <c r="Y8429" s="534"/>
      <c r="Z8429" s="467"/>
    </row>
    <row r="8430" spans="1:26" s="2" customFormat="1" ht="24.75" customHeight="1" x14ac:dyDescent="0.15">
      <c r="A8430" s="8">
        <v>24</v>
      </c>
      <c r="B8430" s="4"/>
      <c r="C8430" s="4"/>
      <c r="D8430" s="4"/>
      <c r="E8430" s="4"/>
      <c r="F8430" s="4"/>
      <c r="G8430" s="4"/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14"/>
      <c r="U8430" s="20"/>
      <c r="V8430" s="534"/>
      <c r="W8430" s="534"/>
      <c r="X8430" s="534"/>
      <c r="Y8430" s="534"/>
      <c r="Z8430" s="467"/>
    </row>
    <row r="8431" spans="1:26" s="2" customFormat="1" ht="24.75" customHeight="1" x14ac:dyDescent="0.15">
      <c r="A8431" s="8">
        <v>25</v>
      </c>
      <c r="B8431" s="4"/>
      <c r="C8431" s="4"/>
      <c r="D8431" s="4"/>
      <c r="E8431" s="4"/>
      <c r="F8431" s="4"/>
      <c r="G8431" s="4"/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14"/>
      <c r="U8431" s="20"/>
      <c r="V8431" s="534"/>
      <c r="W8431" s="534"/>
      <c r="X8431" s="534"/>
      <c r="Y8431" s="534"/>
      <c r="Z8431" s="467"/>
    </row>
    <row r="8432" spans="1:26" s="2" customFormat="1" ht="24.75" customHeight="1" x14ac:dyDescent="0.15">
      <c r="A8432" s="8">
        <v>26</v>
      </c>
      <c r="B8432" s="4"/>
      <c r="C8432" s="4"/>
      <c r="D8432" s="4"/>
      <c r="E8432" s="4"/>
      <c r="F8432" s="4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14"/>
      <c r="U8432" s="20"/>
      <c r="V8432" s="534"/>
      <c r="W8432" s="534"/>
      <c r="X8432" s="534"/>
      <c r="Y8432" s="534"/>
      <c r="Z8432" s="467"/>
    </row>
    <row r="8433" spans="1:27" s="2" customFormat="1" ht="24.75" customHeight="1" x14ac:dyDescent="0.15">
      <c r="A8433" s="8">
        <v>27</v>
      </c>
      <c r="B8433" s="4"/>
      <c r="C8433" s="4"/>
      <c r="D8433" s="4"/>
      <c r="E8433" s="4"/>
      <c r="F8433" s="4"/>
      <c r="G8433" s="4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14"/>
      <c r="U8433" s="20"/>
      <c r="V8433" s="534"/>
      <c r="W8433" s="534"/>
      <c r="X8433" s="534"/>
      <c r="Y8433" s="534"/>
      <c r="Z8433" s="467"/>
    </row>
    <row r="8434" spans="1:27" s="2" customFormat="1" ht="24.75" customHeight="1" x14ac:dyDescent="0.15">
      <c r="A8434" s="8">
        <v>28</v>
      </c>
      <c r="B8434" s="4"/>
      <c r="C8434" s="4"/>
      <c r="D8434" s="4"/>
      <c r="E8434" s="4"/>
      <c r="F8434" s="4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14"/>
      <c r="U8434" s="20"/>
      <c r="V8434" s="534"/>
      <c r="W8434" s="534"/>
      <c r="X8434" s="534"/>
      <c r="Y8434" s="534"/>
      <c r="Z8434" s="467"/>
    </row>
    <row r="8435" spans="1:27" s="2" customFormat="1" ht="24.75" customHeight="1" x14ac:dyDescent="0.15">
      <c r="A8435" s="8">
        <v>29</v>
      </c>
      <c r="B8435" s="4"/>
      <c r="C8435" s="4"/>
      <c r="D8435" s="4"/>
      <c r="E8435" s="4"/>
      <c r="F8435" s="4"/>
      <c r="G8435" s="4"/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14"/>
      <c r="U8435" s="20"/>
      <c r="V8435" s="534"/>
      <c r="W8435" s="534"/>
      <c r="X8435" s="534"/>
      <c r="Y8435" s="534"/>
      <c r="Z8435" s="467"/>
    </row>
    <row r="8436" spans="1:27" s="2" customFormat="1" ht="24.75" customHeight="1" x14ac:dyDescent="0.15">
      <c r="A8436" s="44">
        <v>30</v>
      </c>
      <c r="B8436" s="45"/>
      <c r="C8436" s="45"/>
      <c r="D8436" s="45"/>
      <c r="E8436" s="45"/>
      <c r="F8436" s="45"/>
      <c r="G8436" s="45"/>
      <c r="H8436" s="45"/>
      <c r="I8436" s="45"/>
      <c r="J8436" s="45"/>
      <c r="K8436" s="45"/>
      <c r="L8436" s="45"/>
      <c r="M8436" s="45"/>
      <c r="N8436" s="45"/>
      <c r="O8436" s="45"/>
      <c r="P8436" s="45"/>
      <c r="Q8436" s="45"/>
      <c r="R8436" s="45"/>
      <c r="S8436" s="45"/>
      <c r="T8436" s="46"/>
      <c r="U8436" s="47"/>
      <c r="V8436" s="534"/>
      <c r="W8436" s="534"/>
      <c r="X8436" s="534"/>
      <c r="Y8436" s="534"/>
      <c r="Z8436" s="467"/>
    </row>
    <row r="8437" spans="1:27" s="2" customFormat="1" ht="24.75" customHeight="1" x14ac:dyDescent="0.15">
      <c r="A8437" s="44">
        <v>31</v>
      </c>
      <c r="B8437" s="45"/>
      <c r="C8437" s="45"/>
      <c r="D8437" s="45"/>
      <c r="E8437" s="45"/>
      <c r="F8437" s="45"/>
      <c r="G8437" s="45"/>
      <c r="H8437" s="45"/>
      <c r="I8437" s="45"/>
      <c r="J8437" s="45"/>
      <c r="K8437" s="45"/>
      <c r="L8437" s="45"/>
      <c r="M8437" s="45"/>
      <c r="N8437" s="45"/>
      <c r="O8437" s="45"/>
      <c r="P8437" s="45"/>
      <c r="Q8437" s="45"/>
      <c r="R8437" s="45"/>
      <c r="S8437" s="45"/>
      <c r="T8437" s="46"/>
      <c r="U8437" s="47"/>
      <c r="V8437" s="534"/>
      <c r="W8437" s="534"/>
      <c r="X8437" s="534"/>
      <c r="Y8437" s="534"/>
      <c r="Z8437" s="467"/>
    </row>
    <row r="8438" spans="1:27" s="2" customFormat="1" ht="24.75" customHeight="1" x14ac:dyDescent="0.15">
      <c r="A8438" s="44">
        <v>32</v>
      </c>
      <c r="B8438" s="45"/>
      <c r="C8438" s="45"/>
      <c r="D8438" s="45"/>
      <c r="E8438" s="45"/>
      <c r="F8438" s="45"/>
      <c r="G8438" s="45"/>
      <c r="H8438" s="45"/>
      <c r="I8438" s="45"/>
      <c r="J8438" s="45"/>
      <c r="K8438" s="45"/>
      <c r="L8438" s="45"/>
      <c r="M8438" s="45"/>
      <c r="N8438" s="45"/>
      <c r="O8438" s="45"/>
      <c r="P8438" s="45"/>
      <c r="Q8438" s="45"/>
      <c r="R8438" s="45"/>
      <c r="S8438" s="45"/>
      <c r="T8438" s="46"/>
      <c r="U8438" s="47"/>
      <c r="V8438" s="534"/>
      <c r="W8438" s="534"/>
      <c r="X8438" s="534"/>
      <c r="Y8438" s="534"/>
      <c r="Z8438" s="467"/>
    </row>
    <row r="8439" spans="1:27" s="2" customFormat="1" ht="24.75" customHeight="1" thickBot="1" x14ac:dyDescent="0.2">
      <c r="A8439" s="48">
        <v>33</v>
      </c>
      <c r="B8439" s="12"/>
      <c r="C8439" s="12"/>
      <c r="D8439" s="12"/>
      <c r="E8439" s="12"/>
      <c r="F8439" s="12"/>
      <c r="G8439" s="12"/>
      <c r="H8439" s="12"/>
      <c r="I8439" s="12"/>
      <c r="J8439" s="12"/>
      <c r="K8439" s="12"/>
      <c r="L8439" s="12"/>
      <c r="M8439" s="12"/>
      <c r="N8439" s="12"/>
      <c r="O8439" s="12"/>
      <c r="P8439" s="12"/>
      <c r="Q8439" s="12"/>
      <c r="R8439" s="12"/>
      <c r="S8439" s="12"/>
      <c r="T8439" s="31"/>
      <c r="U8439" s="32"/>
      <c r="V8439" s="534"/>
      <c r="W8439" s="534"/>
      <c r="X8439" s="534"/>
      <c r="Y8439" s="534"/>
      <c r="Z8439" s="467"/>
    </row>
    <row r="8440" spans="1:27" s="2" customFormat="1" ht="20.100000000000001" customHeight="1" thickBot="1" x14ac:dyDescent="0.2">
      <c r="A8440" s="1522" t="s">
        <v>409</v>
      </c>
      <c r="B8440" s="1523"/>
      <c r="C8440" s="1448" t="s">
        <v>444</v>
      </c>
      <c r="D8440" s="1448"/>
      <c r="E8440" s="1448"/>
      <c r="F8440" s="1449"/>
      <c r="G8440" s="13"/>
      <c r="H8440" s="13"/>
      <c r="I8440" s="13"/>
      <c r="J8440" s="13"/>
      <c r="K8440" s="13"/>
      <c r="L8440" s="13"/>
      <c r="M8440" s="13"/>
      <c r="N8440" s="13"/>
      <c r="O8440" s="13"/>
      <c r="P8440" s="13"/>
      <c r="Q8440" s="13"/>
      <c r="R8440" s="13"/>
      <c r="S8440" s="13"/>
      <c r="T8440" s="467"/>
      <c r="U8440" s="467"/>
      <c r="V8440" s="534"/>
      <c r="W8440" s="534"/>
      <c r="X8440" s="534"/>
      <c r="Y8440" s="534"/>
      <c r="Z8440" s="467"/>
    </row>
    <row r="8441" spans="1:27" s="125" customFormat="1" ht="30.75" customHeight="1" thickBot="1" x14ac:dyDescent="0.2">
      <c r="A8441" s="1609" t="s">
        <v>262</v>
      </c>
      <c r="B8441" s="1610"/>
      <c r="C8441" s="1610"/>
      <c r="D8441" s="1610"/>
      <c r="E8441" s="1611"/>
      <c r="F8441" s="79" t="s">
        <v>1767</v>
      </c>
      <c r="G8441" s="79"/>
      <c r="H8441" s="1605" t="s">
        <v>989</v>
      </c>
      <c r="I8441" s="1606"/>
      <c r="J8441" s="1606"/>
      <c r="K8441" s="80" t="s">
        <v>967</v>
      </c>
      <c r="L8441" s="1596" t="s">
        <v>990</v>
      </c>
      <c r="M8441" s="1596"/>
      <c r="N8441" s="1597"/>
      <c r="O8441" s="79"/>
      <c r="P8441" s="81"/>
      <c r="Q8441" s="81"/>
      <c r="R8441" s="81"/>
      <c r="S8441" s="79"/>
      <c r="T8441" s="1615" t="s">
        <v>991</v>
      </c>
      <c r="U8441" s="1616"/>
      <c r="V8441" s="610">
        <f>V8443/(V8448-1)</f>
        <v>2.75E-2</v>
      </c>
      <c r="W8441" s="610">
        <f>W8443/(W8448-1)</f>
        <v>2.75E-2</v>
      </c>
      <c r="X8441" s="610">
        <f>AVERAGE(V8441,W8441)</f>
        <v>2.75E-2</v>
      </c>
      <c r="Y8441" s="637" t="s">
        <v>970</v>
      </c>
      <c r="Z8441" s="679">
        <f>ROUND(X8441*1440,0)/1440</f>
        <v>2.7777777777777776E-2</v>
      </c>
      <c r="AA8441" s="942"/>
    </row>
    <row r="8442" spans="1:27" s="125" customFormat="1" ht="12.75" thickBot="1" x14ac:dyDescent="0.2">
      <c r="A8442" s="79"/>
      <c r="B8442" s="79"/>
      <c r="C8442" s="79"/>
      <c r="D8442" s="79"/>
      <c r="E8442" s="79"/>
      <c r="F8442" s="79"/>
      <c r="G8442" s="79"/>
      <c r="H8442" s="79"/>
      <c r="I8442" s="79"/>
      <c r="J8442" s="79"/>
      <c r="K8442" s="79"/>
      <c r="L8442" s="79"/>
      <c r="M8442" s="79"/>
      <c r="N8442" s="79"/>
      <c r="O8442" s="79"/>
      <c r="P8442" s="79"/>
      <c r="Q8442" s="79"/>
      <c r="R8442" s="79"/>
      <c r="S8442" s="79"/>
      <c r="T8442" s="83"/>
      <c r="U8442" s="83"/>
      <c r="V8442" s="34">
        <v>0.25</v>
      </c>
      <c r="W8442" s="34">
        <v>0.25</v>
      </c>
      <c r="X8442" s="83"/>
      <c r="Y8442" s="83"/>
      <c r="Z8442" s="99"/>
      <c r="AA8442" s="942"/>
    </row>
    <row r="8443" spans="1:27" s="125" customFormat="1" ht="24.95" customHeight="1" thickBot="1" x14ac:dyDescent="0.2">
      <c r="A8443" s="943" t="s">
        <v>12</v>
      </c>
      <c r="B8443" s="944"/>
      <c r="C8443" s="944" t="s">
        <v>107</v>
      </c>
      <c r="D8443" s="944"/>
      <c r="E8443" s="945"/>
      <c r="F8443" s="79"/>
      <c r="G8443" s="79"/>
      <c r="H8443" s="79"/>
      <c r="I8443" s="79"/>
      <c r="J8443" s="79"/>
      <c r="K8443" s="79"/>
      <c r="L8443" s="79"/>
      <c r="M8443" s="79"/>
      <c r="N8443" s="946" t="s">
        <v>13</v>
      </c>
      <c r="O8443" s="947"/>
      <c r="P8443" s="948">
        <f>Z8441</f>
        <v>2.7777777777777776E-2</v>
      </c>
      <c r="Q8443" s="949"/>
      <c r="R8443" s="79"/>
      <c r="S8443" s="950" t="s">
        <v>14</v>
      </c>
      <c r="T8443" s="951">
        <v>2.0833333333333332E-2</v>
      </c>
      <c r="U8443" s="952"/>
      <c r="V8443" s="34">
        <f>V8444-V8442</f>
        <v>0.6875</v>
      </c>
      <c r="W8443" s="34">
        <f>W8444-W8442</f>
        <v>0.6875</v>
      </c>
      <c r="X8443" s="83"/>
      <c r="Y8443" s="83"/>
      <c r="Z8443" s="99"/>
      <c r="AA8443" s="942"/>
    </row>
    <row r="8444" spans="1:27" s="125" customFormat="1" ht="12.75" thickBot="1" x14ac:dyDescent="0.2">
      <c r="A8444" s="79"/>
      <c r="B8444" s="79"/>
      <c r="C8444" s="79"/>
      <c r="D8444" s="79"/>
      <c r="E8444" s="79"/>
      <c r="F8444" s="79"/>
      <c r="G8444" s="79"/>
      <c r="H8444" s="79"/>
      <c r="I8444" s="79"/>
      <c r="J8444" s="79"/>
      <c r="K8444" s="79"/>
      <c r="L8444" s="79"/>
      <c r="M8444" s="79"/>
      <c r="N8444" s="79"/>
      <c r="O8444" s="79"/>
      <c r="P8444" s="79"/>
      <c r="Q8444" s="79"/>
      <c r="R8444" s="79"/>
      <c r="S8444" s="79"/>
      <c r="T8444" s="83"/>
      <c r="U8444" s="83"/>
      <c r="V8444" s="34">
        <v>0.9375</v>
      </c>
      <c r="W8444" s="34">
        <v>0.9375</v>
      </c>
      <c r="X8444" s="83"/>
      <c r="Y8444" s="83"/>
      <c r="Z8444" s="99"/>
      <c r="AA8444" s="942"/>
    </row>
    <row r="8445" spans="1:27" s="125" customFormat="1" ht="24.95" customHeight="1" x14ac:dyDescent="0.15">
      <c r="A8445" s="953" t="s">
        <v>15</v>
      </c>
      <c r="B8445" s="954">
        <v>1</v>
      </c>
      <c r="C8445" s="954"/>
      <c r="D8445" s="954">
        <v>2</v>
      </c>
      <c r="E8445" s="954"/>
      <c r="F8445" s="954">
        <v>3</v>
      </c>
      <c r="G8445" s="954"/>
      <c r="H8445" s="954">
        <v>4</v>
      </c>
      <c r="I8445" s="954"/>
      <c r="J8445" s="954">
        <v>5</v>
      </c>
      <c r="K8445" s="954"/>
      <c r="L8445" s="954">
        <v>6</v>
      </c>
      <c r="M8445" s="954"/>
      <c r="N8445" s="954">
        <v>7</v>
      </c>
      <c r="O8445" s="954"/>
      <c r="P8445" s="954">
        <v>8</v>
      </c>
      <c r="Q8445" s="954"/>
      <c r="R8445" s="954">
        <v>9</v>
      </c>
      <c r="S8445" s="954"/>
      <c r="T8445" s="955">
        <v>10</v>
      </c>
      <c r="U8445" s="956"/>
      <c r="V8445" s="34"/>
      <c r="W8445" s="34"/>
      <c r="X8445" s="83"/>
      <c r="Y8445" s="83"/>
      <c r="Z8445" s="99"/>
      <c r="AA8445" s="942"/>
    </row>
    <row r="8446" spans="1:27" s="125" customFormat="1" ht="24.95" customHeight="1" x14ac:dyDescent="0.15">
      <c r="A8446" s="957"/>
      <c r="B8446" s="87" t="s">
        <v>90</v>
      </c>
      <c r="C8446" s="87" t="s">
        <v>992</v>
      </c>
      <c r="D8446" s="87" t="s">
        <v>90</v>
      </c>
      <c r="E8446" s="87" t="s">
        <v>992</v>
      </c>
      <c r="F8446" s="87" t="s">
        <v>90</v>
      </c>
      <c r="G8446" s="87" t="s">
        <v>992</v>
      </c>
      <c r="H8446" s="87" t="s">
        <v>90</v>
      </c>
      <c r="I8446" s="87" t="s">
        <v>992</v>
      </c>
      <c r="J8446" s="87" t="s">
        <v>90</v>
      </c>
      <c r="K8446" s="87" t="s">
        <v>992</v>
      </c>
      <c r="L8446" s="87" t="s">
        <v>90</v>
      </c>
      <c r="M8446" s="87" t="s">
        <v>992</v>
      </c>
      <c r="N8446" s="87" t="s">
        <v>90</v>
      </c>
      <c r="O8446" s="87" t="s">
        <v>992</v>
      </c>
      <c r="P8446" s="87" t="s">
        <v>90</v>
      </c>
      <c r="Q8446" s="87" t="s">
        <v>992</v>
      </c>
      <c r="R8446" s="87" t="s">
        <v>90</v>
      </c>
      <c r="S8446" s="87" t="s">
        <v>992</v>
      </c>
      <c r="T8446" s="88" t="s">
        <v>90</v>
      </c>
      <c r="U8446" s="89" t="s">
        <v>992</v>
      </c>
      <c r="V8446" s="2" t="s">
        <v>993</v>
      </c>
      <c r="W8446" s="681" t="s">
        <v>994</v>
      </c>
      <c r="X8446" s="2"/>
      <c r="Y8446" s="104"/>
      <c r="Z8446" s="104"/>
      <c r="AA8446" s="942"/>
    </row>
    <row r="8447" spans="1:27" s="125" customFormat="1" ht="24.95" customHeight="1" x14ac:dyDescent="0.15">
      <c r="A8447" s="85">
        <v>1</v>
      </c>
      <c r="B8447" s="92"/>
      <c r="C8447" s="182">
        <v>0.25</v>
      </c>
      <c r="D8447" s="92">
        <v>0.27777777777777779</v>
      </c>
      <c r="E8447" s="92">
        <v>0.2986111111111111</v>
      </c>
      <c r="F8447" s="92">
        <v>0.33333333333333331</v>
      </c>
      <c r="G8447" s="92">
        <v>0.35416666666666669</v>
      </c>
      <c r="H8447" s="92">
        <v>0.3888888888888889</v>
      </c>
      <c r="I8447" s="92">
        <v>0.40972222222222227</v>
      </c>
      <c r="J8447" s="92">
        <v>0.44444444444444442</v>
      </c>
      <c r="K8447" s="92">
        <v>0.46527777777777773</v>
      </c>
      <c r="L8447" s="92">
        <v>0.5</v>
      </c>
      <c r="M8447" s="92">
        <v>0.52083333333333337</v>
      </c>
      <c r="N8447" s="92">
        <v>0.55555555555555558</v>
      </c>
      <c r="O8447" s="92">
        <v>0.57638888888888895</v>
      </c>
      <c r="P8447" s="92">
        <v>0.61111111111111105</v>
      </c>
      <c r="Q8447" s="92">
        <v>0.63194444444444442</v>
      </c>
      <c r="R8447" s="92">
        <v>0.66666666666666663</v>
      </c>
      <c r="S8447" s="92">
        <v>0.6875</v>
      </c>
      <c r="T8447" s="201">
        <v>0.72222222222222221</v>
      </c>
      <c r="U8447" s="958">
        <v>0.74305555555555547</v>
      </c>
      <c r="V8447" s="111">
        <f>COUNTA(B8447:U8449,B8457:U8459)</f>
        <v>52</v>
      </c>
      <c r="W8447" s="41">
        <f>V8447/2/2</f>
        <v>13</v>
      </c>
      <c r="X8447" s="2"/>
      <c r="Y8447" s="104"/>
      <c r="Z8447" s="684"/>
      <c r="AA8447" s="2"/>
    </row>
    <row r="8448" spans="1:27" s="125" customFormat="1" ht="24.95" customHeight="1" x14ac:dyDescent="0.15">
      <c r="A8448" s="85">
        <v>2</v>
      </c>
      <c r="B8448" s="92">
        <v>0.25</v>
      </c>
      <c r="C8448" s="92">
        <v>0.27777777777777779</v>
      </c>
      <c r="D8448" s="92">
        <v>0.30555555555555552</v>
      </c>
      <c r="E8448" s="92">
        <v>0.3263888888888889</v>
      </c>
      <c r="F8448" s="92">
        <v>0.3611111111111111</v>
      </c>
      <c r="G8448" s="92">
        <v>0.38194444444444442</v>
      </c>
      <c r="H8448" s="92">
        <v>0.41666666666666669</v>
      </c>
      <c r="I8448" s="92">
        <v>0.4375</v>
      </c>
      <c r="J8448" s="92">
        <v>0.47222222222222227</v>
      </c>
      <c r="K8448" s="92">
        <v>0.49305555555555558</v>
      </c>
      <c r="L8448" s="92">
        <v>0.52777777777777779</v>
      </c>
      <c r="M8448" s="92">
        <v>0.54861111111111105</v>
      </c>
      <c r="N8448" s="92">
        <v>0.58333333333333337</v>
      </c>
      <c r="O8448" s="92">
        <v>0.60416666666666663</v>
      </c>
      <c r="P8448" s="92">
        <v>0.63888888888888895</v>
      </c>
      <c r="Q8448" s="92">
        <v>0.65972222222222221</v>
      </c>
      <c r="R8448" s="92">
        <v>0.69444444444444453</v>
      </c>
      <c r="S8448" s="92">
        <v>0.71527777777777779</v>
      </c>
      <c r="T8448" s="201">
        <v>0.75</v>
      </c>
      <c r="U8448" s="958">
        <v>0.77083333333333337</v>
      </c>
      <c r="V8448" s="23">
        <f>V8447/2</f>
        <v>26</v>
      </c>
      <c r="W8448" s="23">
        <f>V8447/2</f>
        <v>26</v>
      </c>
      <c r="X8448" s="2"/>
      <c r="Y8448" s="2"/>
      <c r="Z8448" s="686"/>
      <c r="AA8448" s="942"/>
    </row>
    <row r="8449" spans="1:27" s="125" customFormat="1" ht="24.95" customHeight="1" x14ac:dyDescent="0.15">
      <c r="A8449" s="85"/>
      <c r="B8449" s="90"/>
      <c r="C8449" s="90"/>
      <c r="D8449" s="90"/>
      <c r="E8449" s="90"/>
      <c r="F8449" s="90"/>
      <c r="G8449" s="90"/>
      <c r="H8449" s="90"/>
      <c r="I8449" s="90"/>
      <c r="J8449" s="90"/>
      <c r="K8449" s="90"/>
      <c r="L8449" s="90"/>
      <c r="M8449" s="90"/>
      <c r="N8449" s="90"/>
      <c r="O8449" s="90"/>
      <c r="P8449" s="90"/>
      <c r="Q8449" s="90"/>
      <c r="R8449" s="3"/>
      <c r="S8449" s="3"/>
      <c r="T8449" s="40"/>
      <c r="U8449" s="91"/>
      <c r="V8449" s="2"/>
      <c r="W8449" s="2"/>
      <c r="X8449" s="2"/>
      <c r="Y8449" s="2"/>
      <c r="Z8449" s="684"/>
      <c r="AA8449" s="942"/>
    </row>
    <row r="8450" spans="1:27" s="125" customFormat="1" ht="24.95" customHeight="1" x14ac:dyDescent="0.15">
      <c r="A8450" s="85"/>
      <c r="B8450" s="90"/>
      <c r="C8450" s="90"/>
      <c r="D8450" s="90"/>
      <c r="E8450" s="90"/>
      <c r="F8450" s="90"/>
      <c r="G8450" s="90"/>
      <c r="H8450" s="90"/>
      <c r="I8450" s="90"/>
      <c r="J8450" s="90"/>
      <c r="K8450" s="90"/>
      <c r="L8450" s="90"/>
      <c r="M8450" s="90"/>
      <c r="N8450" s="90"/>
      <c r="O8450" s="90"/>
      <c r="P8450" s="90"/>
      <c r="Q8450" s="90"/>
      <c r="R8450" s="3"/>
      <c r="S8450" s="3"/>
      <c r="T8450" s="40"/>
      <c r="U8450" s="91"/>
      <c r="Z8450" s="942"/>
      <c r="AA8450" s="942"/>
    </row>
    <row r="8451" spans="1:27" s="125" customFormat="1" ht="24.95" customHeight="1" x14ac:dyDescent="0.15">
      <c r="A8451" s="85"/>
      <c r="B8451" s="90"/>
      <c r="C8451" s="90"/>
      <c r="D8451" s="90"/>
      <c r="E8451" s="90"/>
      <c r="F8451" s="90"/>
      <c r="G8451" s="90"/>
      <c r="H8451" s="90"/>
      <c r="I8451" s="90"/>
      <c r="J8451" s="90"/>
      <c r="K8451" s="90"/>
      <c r="L8451" s="90"/>
      <c r="M8451" s="90"/>
      <c r="N8451" s="90"/>
      <c r="O8451" s="90"/>
      <c r="P8451" s="90"/>
      <c r="Q8451" s="90"/>
      <c r="R8451" s="3"/>
      <c r="S8451" s="3"/>
      <c r="T8451" s="40"/>
      <c r="U8451" s="91"/>
      <c r="Z8451" s="942"/>
      <c r="AA8451" s="942"/>
    </row>
    <row r="8452" spans="1:27" s="125" customFormat="1" ht="24.95" customHeight="1" x14ac:dyDescent="0.15">
      <c r="A8452" s="85"/>
      <c r="B8452" s="90"/>
      <c r="C8452" s="90"/>
      <c r="D8452" s="90"/>
      <c r="E8452" s="90"/>
      <c r="F8452" s="90"/>
      <c r="G8452" s="90"/>
      <c r="H8452" s="90"/>
      <c r="I8452" s="90"/>
      <c r="J8452" s="90"/>
      <c r="K8452" s="90"/>
      <c r="L8452" s="90"/>
      <c r="M8452" s="90"/>
      <c r="N8452" s="90"/>
      <c r="O8452" s="90"/>
      <c r="P8452" s="90"/>
      <c r="Q8452" s="90"/>
      <c r="R8452" s="3"/>
      <c r="S8452" s="3"/>
      <c r="T8452" s="40"/>
      <c r="U8452" s="91"/>
      <c r="Z8452" s="942"/>
      <c r="AA8452" s="942"/>
    </row>
    <row r="8453" spans="1:27" s="125" customFormat="1" ht="24.95" customHeight="1" x14ac:dyDescent="0.15">
      <c r="A8453" s="85"/>
      <c r="B8453" s="90"/>
      <c r="C8453" s="90"/>
      <c r="D8453" s="90"/>
      <c r="E8453" s="90"/>
      <c r="F8453" s="90"/>
      <c r="G8453" s="90"/>
      <c r="H8453" s="90"/>
      <c r="I8453" s="90"/>
      <c r="J8453" s="90"/>
      <c r="K8453" s="90"/>
      <c r="L8453" s="90"/>
      <c r="M8453" s="90"/>
      <c r="N8453" s="90"/>
      <c r="O8453" s="90"/>
      <c r="P8453" s="90"/>
      <c r="Q8453" s="90"/>
      <c r="R8453" s="3"/>
      <c r="S8453" s="3"/>
      <c r="T8453" s="40"/>
      <c r="U8453" s="91"/>
      <c r="Z8453" s="942"/>
      <c r="AA8453" s="942"/>
    </row>
    <row r="8454" spans="1:27" s="125" customFormat="1" ht="24.95" customHeight="1" thickBot="1" x14ac:dyDescent="0.2">
      <c r="A8454" s="178"/>
      <c r="B8454" s="533"/>
      <c r="C8454" s="533"/>
      <c r="D8454" s="533"/>
      <c r="E8454" s="533"/>
      <c r="F8454" s="533"/>
      <c r="G8454" s="533"/>
      <c r="H8454" s="533"/>
      <c r="I8454" s="533"/>
      <c r="J8454" s="533"/>
      <c r="K8454" s="533"/>
      <c r="L8454" s="533"/>
      <c r="M8454" s="533"/>
      <c r="N8454" s="533"/>
      <c r="O8454" s="533"/>
      <c r="P8454" s="533"/>
      <c r="Q8454" s="533"/>
      <c r="R8454" s="96"/>
      <c r="S8454" s="96"/>
      <c r="T8454" s="97"/>
      <c r="U8454" s="98"/>
      <c r="Z8454" s="942"/>
      <c r="AA8454" s="942"/>
    </row>
    <row r="8455" spans="1:27" s="125" customFormat="1" ht="24.95" customHeight="1" x14ac:dyDescent="0.15">
      <c r="A8455" s="959" t="s">
        <v>15</v>
      </c>
      <c r="B8455" s="960">
        <v>11</v>
      </c>
      <c r="C8455" s="960"/>
      <c r="D8455" s="960">
        <v>12</v>
      </c>
      <c r="E8455" s="960"/>
      <c r="F8455" s="960">
        <v>13</v>
      </c>
      <c r="G8455" s="960"/>
      <c r="H8455" s="960">
        <v>14</v>
      </c>
      <c r="I8455" s="960"/>
      <c r="J8455" s="960"/>
      <c r="K8455" s="960"/>
      <c r="L8455" s="960"/>
      <c r="M8455" s="960"/>
      <c r="N8455" s="960"/>
      <c r="O8455" s="960"/>
      <c r="P8455" s="960"/>
      <c r="Q8455" s="960"/>
      <c r="R8455" s="106"/>
      <c r="S8455" s="106"/>
      <c r="T8455" s="191"/>
      <c r="U8455" s="961"/>
      <c r="Z8455" s="942"/>
      <c r="AA8455" s="942"/>
    </row>
    <row r="8456" spans="1:27" s="125" customFormat="1" ht="24.95" customHeight="1" x14ac:dyDescent="0.15">
      <c r="A8456" s="957"/>
      <c r="B8456" s="87" t="s">
        <v>90</v>
      </c>
      <c r="C8456" s="87" t="s">
        <v>992</v>
      </c>
      <c r="D8456" s="87" t="s">
        <v>90</v>
      </c>
      <c r="E8456" s="87" t="s">
        <v>992</v>
      </c>
      <c r="F8456" s="87" t="s">
        <v>90</v>
      </c>
      <c r="G8456" s="87" t="s">
        <v>992</v>
      </c>
      <c r="H8456" s="87" t="s">
        <v>90</v>
      </c>
      <c r="I8456" s="87"/>
      <c r="J8456" s="87"/>
      <c r="K8456" s="87"/>
      <c r="L8456" s="87"/>
      <c r="M8456" s="87"/>
      <c r="N8456" s="87"/>
      <c r="O8456" s="87"/>
      <c r="P8456" s="87"/>
      <c r="Q8456" s="87"/>
      <c r="R8456" s="3"/>
      <c r="S8456" s="3"/>
      <c r="T8456" s="40"/>
      <c r="U8456" s="91"/>
      <c r="Z8456" s="942"/>
      <c r="AA8456" s="942"/>
    </row>
    <row r="8457" spans="1:27" s="125" customFormat="1" ht="24.95" customHeight="1" x14ac:dyDescent="0.15">
      <c r="A8457" s="85">
        <v>1</v>
      </c>
      <c r="B8457" s="92">
        <v>0.77777777777777779</v>
      </c>
      <c r="C8457" s="92">
        <v>0.79861111111111116</v>
      </c>
      <c r="D8457" s="92">
        <v>0.83333333333333337</v>
      </c>
      <c r="E8457" s="92">
        <v>0.85416666666666663</v>
      </c>
      <c r="F8457" s="92">
        <v>0.88888888888888884</v>
      </c>
      <c r="G8457" s="92">
        <v>0.90972222222222221</v>
      </c>
      <c r="H8457" s="92">
        <v>0.9375</v>
      </c>
      <c r="I8457" s="90"/>
      <c r="J8457" s="3"/>
      <c r="K8457" s="3"/>
      <c r="L8457" s="3"/>
      <c r="M8457" s="90"/>
      <c r="N8457" s="90"/>
      <c r="O8457" s="90"/>
      <c r="P8457" s="90"/>
      <c r="Q8457" s="90"/>
      <c r="R8457" s="3"/>
      <c r="S8457" s="3"/>
      <c r="T8457" s="40"/>
      <c r="U8457" s="91"/>
      <c r="Z8457" s="942"/>
      <c r="AA8457" s="942" t="s">
        <v>995</v>
      </c>
    </row>
    <row r="8458" spans="1:27" s="125" customFormat="1" ht="24.95" customHeight="1" x14ac:dyDescent="0.15">
      <c r="A8458" s="85">
        <v>2</v>
      </c>
      <c r="B8458" s="92">
        <v>0.80555555555555547</v>
      </c>
      <c r="C8458" s="92">
        <v>0.82638888888888884</v>
      </c>
      <c r="D8458" s="92">
        <v>0.86111111111111116</v>
      </c>
      <c r="E8458" s="92">
        <v>0.88194444444444453</v>
      </c>
      <c r="F8458" s="92">
        <v>0.91666666666666663</v>
      </c>
      <c r="G8458" s="92">
        <v>0.9375</v>
      </c>
      <c r="H8458" s="92"/>
      <c r="I8458" s="90"/>
      <c r="J8458" s="3"/>
      <c r="K8458" s="3"/>
      <c r="L8458" s="90"/>
      <c r="M8458" s="90"/>
      <c r="N8458" s="90"/>
      <c r="O8458" s="90"/>
      <c r="P8458" s="90"/>
      <c r="Q8458" s="90"/>
      <c r="R8458" s="3"/>
      <c r="S8458" s="3"/>
      <c r="T8458" s="40"/>
      <c r="U8458" s="91"/>
      <c r="Z8458" s="942"/>
      <c r="AA8458" s="125" t="s">
        <v>996</v>
      </c>
    </row>
    <row r="8459" spans="1:27" s="125" customFormat="1" ht="24.95" customHeight="1" x14ac:dyDescent="0.15">
      <c r="A8459" s="457"/>
      <c r="B8459" s="531"/>
      <c r="C8459" s="531"/>
      <c r="D8459" s="531"/>
      <c r="E8459" s="67"/>
      <c r="F8459" s="531"/>
      <c r="G8459" s="67"/>
      <c r="H8459" s="531"/>
      <c r="I8459" s="67"/>
      <c r="J8459" s="531"/>
      <c r="K8459" s="67"/>
      <c r="L8459" s="531"/>
      <c r="M8459" s="67"/>
      <c r="N8459" s="40"/>
      <c r="O8459" s="40"/>
      <c r="P8459" s="40"/>
      <c r="Q8459" s="40"/>
      <c r="R8459" s="18"/>
      <c r="S8459" s="19"/>
      <c r="T8459" s="14"/>
      <c r="U8459" s="20"/>
      <c r="Z8459" s="942"/>
      <c r="AA8459" s="942"/>
    </row>
    <row r="8460" spans="1:27" s="125" customFormat="1" ht="24.95" customHeight="1" x14ac:dyDescent="0.15">
      <c r="A8460" s="532"/>
      <c r="B8460" s="102"/>
      <c r="C8460" s="102"/>
      <c r="D8460" s="102"/>
      <c r="E8460" s="102"/>
      <c r="F8460" s="102"/>
      <c r="G8460" s="102"/>
      <c r="H8460" s="102"/>
      <c r="I8460" s="102"/>
      <c r="J8460" s="102"/>
      <c r="K8460" s="102"/>
      <c r="L8460" s="102"/>
      <c r="M8460" s="102"/>
      <c r="N8460" s="3"/>
      <c r="O8460" s="3"/>
      <c r="P8460" s="40"/>
      <c r="Q8460" s="40"/>
      <c r="R8460" s="18"/>
      <c r="S8460" s="19"/>
      <c r="T8460" s="14"/>
      <c r="U8460" s="20"/>
      <c r="Z8460" s="942"/>
      <c r="AA8460" s="942"/>
    </row>
    <row r="8461" spans="1:27" s="125" customFormat="1" ht="24.95" customHeight="1" x14ac:dyDescent="0.15">
      <c r="A8461" s="527"/>
      <c r="B8461" s="632"/>
      <c r="C8461" s="632"/>
      <c r="D8461" s="632"/>
      <c r="E8461" s="632"/>
      <c r="F8461" s="632"/>
      <c r="G8461" s="632"/>
      <c r="H8461" s="632"/>
      <c r="I8461" s="632"/>
      <c r="J8461" s="632"/>
      <c r="K8461" s="632"/>
      <c r="L8461" s="632"/>
      <c r="M8461" s="632"/>
      <c r="N8461" s="40"/>
      <c r="O8461" s="3"/>
      <c r="P8461" s="3"/>
      <c r="Q8461" s="3"/>
      <c r="R8461" s="18"/>
      <c r="S8461" s="19"/>
      <c r="T8461" s="14"/>
      <c r="U8461" s="20"/>
      <c r="Z8461" s="942"/>
      <c r="AA8461" s="942"/>
    </row>
    <row r="8462" spans="1:27" s="125" customFormat="1" ht="24.95" customHeight="1" x14ac:dyDescent="0.15">
      <c r="A8462" s="527"/>
      <c r="B8462" s="632"/>
      <c r="C8462" s="632"/>
      <c r="D8462" s="632"/>
      <c r="E8462" s="632"/>
      <c r="F8462" s="632"/>
      <c r="G8462" s="632"/>
      <c r="H8462" s="632"/>
      <c r="I8462" s="632"/>
      <c r="J8462" s="632"/>
      <c r="K8462" s="632"/>
      <c r="L8462" s="632"/>
      <c r="M8462" s="632"/>
      <c r="N8462" s="40"/>
      <c r="O8462" s="40"/>
      <c r="P8462" s="40"/>
      <c r="Q8462" s="40"/>
      <c r="R8462" s="18"/>
      <c r="S8462" s="19"/>
      <c r="T8462" s="14"/>
      <c r="U8462" s="20"/>
      <c r="Z8462" s="942"/>
      <c r="AA8462" s="942"/>
    </row>
    <row r="8463" spans="1:27" s="125" customFormat="1" ht="24.95" customHeight="1" x14ac:dyDescent="0.15">
      <c r="A8463" s="527"/>
      <c r="B8463" s="632"/>
      <c r="C8463" s="632"/>
      <c r="D8463" s="632"/>
      <c r="E8463" s="632"/>
      <c r="F8463" s="632"/>
      <c r="G8463" s="632"/>
      <c r="H8463" s="632"/>
      <c r="I8463" s="632"/>
      <c r="J8463" s="632"/>
      <c r="K8463" s="632"/>
      <c r="L8463" s="632"/>
      <c r="M8463" s="632"/>
      <c r="N8463" s="40"/>
      <c r="O8463" s="40"/>
      <c r="P8463" s="40"/>
      <c r="Q8463" s="40"/>
      <c r="R8463" s="18"/>
      <c r="S8463" s="19"/>
      <c r="T8463" s="14"/>
      <c r="U8463" s="20"/>
      <c r="Z8463" s="942"/>
      <c r="AA8463" s="942"/>
    </row>
    <row r="8464" spans="1:27" s="125" customFormat="1" ht="24.95" customHeight="1" x14ac:dyDescent="0.15">
      <c r="A8464" s="527"/>
      <c r="B8464" s="632"/>
      <c r="C8464" s="632"/>
      <c r="D8464" s="632"/>
      <c r="E8464" s="632"/>
      <c r="F8464" s="632"/>
      <c r="G8464" s="632"/>
      <c r="H8464" s="632"/>
      <c r="I8464" s="632"/>
      <c r="J8464" s="632"/>
      <c r="K8464" s="632"/>
      <c r="L8464" s="632"/>
      <c r="M8464" s="632"/>
      <c r="N8464" s="40"/>
      <c r="O8464" s="40"/>
      <c r="P8464" s="40"/>
      <c r="Q8464" s="40"/>
      <c r="R8464" s="18"/>
      <c r="S8464" s="19"/>
      <c r="T8464" s="14"/>
      <c r="U8464" s="20"/>
      <c r="Z8464" s="942"/>
      <c r="AA8464" s="942"/>
    </row>
    <row r="8465" spans="1:27" s="125" customFormat="1" ht="24.95" customHeight="1" x14ac:dyDescent="0.15">
      <c r="A8465" s="527"/>
      <c r="B8465" s="632"/>
      <c r="C8465" s="632"/>
      <c r="D8465" s="632"/>
      <c r="E8465" s="632"/>
      <c r="F8465" s="632"/>
      <c r="G8465" s="632"/>
      <c r="H8465" s="632"/>
      <c r="I8465" s="632"/>
      <c r="J8465" s="632"/>
      <c r="K8465" s="632"/>
      <c r="L8465" s="632"/>
      <c r="M8465" s="632"/>
      <c r="N8465" s="40"/>
      <c r="O8465" s="40"/>
      <c r="P8465" s="40"/>
      <c r="Q8465" s="40"/>
      <c r="R8465" s="10"/>
      <c r="S8465" s="19"/>
      <c r="T8465" s="14"/>
      <c r="U8465" s="20"/>
      <c r="Z8465" s="942"/>
      <c r="AA8465" s="942"/>
    </row>
    <row r="8466" spans="1:27" s="125" customFormat="1" ht="24.95" customHeight="1" x14ac:dyDescent="0.15">
      <c r="A8466" s="527"/>
      <c r="B8466" s="632"/>
      <c r="C8466" s="632"/>
      <c r="D8466" s="632"/>
      <c r="E8466" s="632"/>
      <c r="F8466" s="632"/>
      <c r="G8466" s="632"/>
      <c r="H8466" s="632"/>
      <c r="I8466" s="632"/>
      <c r="J8466" s="632"/>
      <c r="K8466" s="632"/>
      <c r="L8466" s="632"/>
      <c r="M8466" s="632"/>
      <c r="N8466" s="3"/>
      <c r="O8466" s="3"/>
      <c r="P8466" s="3"/>
      <c r="Q8466" s="3"/>
      <c r="R8466" s="9"/>
      <c r="S8466" s="4"/>
      <c r="T8466" s="14"/>
      <c r="U8466" s="20"/>
      <c r="Z8466" s="942"/>
      <c r="AA8466" s="942"/>
    </row>
    <row r="8467" spans="1:27" s="125" customFormat="1" ht="24.95" customHeight="1" x14ac:dyDescent="0.15">
      <c r="A8467" s="527"/>
      <c r="B8467" s="632"/>
      <c r="C8467" s="632"/>
      <c r="D8467" s="632"/>
      <c r="E8467" s="632"/>
      <c r="F8467" s="632"/>
      <c r="G8467" s="632"/>
      <c r="H8467" s="632"/>
      <c r="I8467" s="632"/>
      <c r="J8467" s="632"/>
      <c r="K8467" s="632"/>
      <c r="L8467" s="632"/>
      <c r="M8467" s="632"/>
      <c r="N8467" s="4"/>
      <c r="O8467" s="4"/>
      <c r="P8467" s="4"/>
      <c r="Q8467" s="4"/>
      <c r="R8467" s="4"/>
      <c r="S8467" s="4"/>
      <c r="T8467" s="14"/>
      <c r="U8467" s="20"/>
      <c r="Y8467" s="79"/>
      <c r="Z8467" s="82"/>
      <c r="AA8467" s="82"/>
    </row>
    <row r="8468" spans="1:27" s="125" customFormat="1" ht="24.95" customHeight="1" x14ac:dyDescent="0.15">
      <c r="A8468" s="527"/>
      <c r="B8468" s="632"/>
      <c r="C8468" s="632"/>
      <c r="D8468" s="632"/>
      <c r="E8468" s="632"/>
      <c r="F8468" s="632"/>
      <c r="G8468" s="632"/>
      <c r="H8468" s="632"/>
      <c r="I8468" s="632"/>
      <c r="J8468" s="632"/>
      <c r="K8468" s="632"/>
      <c r="L8468" s="632"/>
      <c r="M8468" s="632"/>
      <c r="N8468" s="4"/>
      <c r="O8468" s="4"/>
      <c r="P8468" s="4"/>
      <c r="Q8468" s="4"/>
      <c r="R8468" s="4"/>
      <c r="S8468" s="4"/>
      <c r="T8468" s="14"/>
      <c r="U8468" s="20"/>
      <c r="Y8468" s="79"/>
      <c r="Z8468" s="82"/>
      <c r="AA8468" s="82"/>
    </row>
    <row r="8469" spans="1:27" s="125" customFormat="1" ht="24.95" customHeight="1" x14ac:dyDescent="0.15">
      <c r="A8469" s="527"/>
      <c r="B8469" s="632"/>
      <c r="C8469" s="632"/>
      <c r="D8469" s="632"/>
      <c r="E8469" s="632"/>
      <c r="F8469" s="632"/>
      <c r="G8469" s="632"/>
      <c r="H8469" s="632"/>
      <c r="I8469" s="632"/>
      <c r="J8469" s="632"/>
      <c r="K8469" s="632"/>
      <c r="L8469" s="632"/>
      <c r="M8469" s="632"/>
      <c r="N8469" s="4"/>
      <c r="O8469" s="4"/>
      <c r="P8469" s="4"/>
      <c r="Q8469" s="4"/>
      <c r="R8469" s="4"/>
      <c r="S8469" s="4"/>
      <c r="T8469" s="14"/>
      <c r="U8469" s="20"/>
      <c r="Y8469" s="79"/>
      <c r="Z8469" s="82"/>
      <c r="AA8469" s="82"/>
    </row>
    <row r="8470" spans="1:27" s="125" customFormat="1" ht="18" customHeight="1" x14ac:dyDescent="0.15">
      <c r="A8470" s="527"/>
      <c r="B8470" s="632"/>
      <c r="C8470" s="632"/>
      <c r="D8470" s="632"/>
      <c r="E8470" s="632"/>
      <c r="F8470" s="632"/>
      <c r="G8470" s="632"/>
      <c r="H8470" s="632"/>
      <c r="I8470" s="632"/>
      <c r="J8470" s="632"/>
      <c r="K8470" s="632"/>
      <c r="L8470" s="632"/>
      <c r="M8470" s="632"/>
      <c r="N8470" s="4"/>
      <c r="O8470" s="4"/>
      <c r="P8470" s="4"/>
      <c r="Q8470" s="4"/>
      <c r="R8470" s="4"/>
      <c r="S8470" s="4"/>
      <c r="T8470" s="14"/>
      <c r="U8470" s="20"/>
      <c r="Y8470" s="79"/>
      <c r="Z8470" s="82"/>
      <c r="AA8470" s="82"/>
    </row>
    <row r="8471" spans="1:27" s="125" customFormat="1" ht="24.95" customHeight="1" x14ac:dyDescent="0.15">
      <c r="A8471" s="527"/>
      <c r="B8471" s="632"/>
      <c r="C8471" s="632"/>
      <c r="D8471" s="632"/>
      <c r="E8471" s="632"/>
      <c r="F8471" s="632"/>
      <c r="G8471" s="632"/>
      <c r="H8471" s="632"/>
      <c r="I8471" s="632"/>
      <c r="J8471" s="632"/>
      <c r="K8471" s="632"/>
      <c r="L8471" s="632"/>
      <c r="M8471" s="632"/>
      <c r="N8471" s="4"/>
      <c r="O8471" s="4"/>
      <c r="P8471" s="4"/>
      <c r="Q8471" s="4"/>
      <c r="R8471" s="4"/>
      <c r="S8471" s="4"/>
      <c r="T8471" s="14"/>
      <c r="U8471" s="20"/>
      <c r="Y8471" s="79"/>
      <c r="Z8471" s="82"/>
      <c r="AA8471" s="82"/>
    </row>
    <row r="8472" spans="1:27" s="125" customFormat="1" ht="24.95" customHeight="1" x14ac:dyDescent="0.15">
      <c r="A8472" s="527"/>
      <c r="B8472" s="632"/>
      <c r="C8472" s="632"/>
      <c r="D8472" s="632"/>
      <c r="E8472" s="632"/>
      <c r="F8472" s="632"/>
      <c r="G8472" s="632"/>
      <c r="H8472" s="632"/>
      <c r="I8472" s="632"/>
      <c r="J8472" s="632"/>
      <c r="K8472" s="632"/>
      <c r="L8472" s="632"/>
      <c r="M8472" s="632"/>
      <c r="N8472" s="4"/>
      <c r="O8472" s="4"/>
      <c r="P8472" s="4"/>
      <c r="Q8472" s="4"/>
      <c r="R8472" s="4"/>
      <c r="S8472" s="4"/>
      <c r="T8472" s="14"/>
      <c r="U8472" s="20"/>
      <c r="Y8472" s="79"/>
      <c r="Z8472" s="82"/>
      <c r="AA8472" s="82"/>
    </row>
    <row r="8473" spans="1:27" s="125" customFormat="1" ht="24.95" customHeight="1" x14ac:dyDescent="0.15">
      <c r="A8473" s="527"/>
      <c r="B8473" s="632"/>
      <c r="C8473" s="29"/>
      <c r="D8473" s="29"/>
      <c r="E8473" s="29"/>
      <c r="F8473" s="29"/>
      <c r="G8473" s="29"/>
      <c r="H8473" s="29"/>
      <c r="I8473" s="29"/>
      <c r="J8473" s="29"/>
      <c r="K8473" s="29"/>
      <c r="L8473" s="29"/>
      <c r="M8473" s="29"/>
      <c r="N8473" s="4"/>
      <c r="O8473" s="4"/>
      <c r="P8473" s="4"/>
      <c r="Q8473" s="4"/>
      <c r="R8473" s="4"/>
      <c r="S8473" s="4"/>
      <c r="T8473" s="14"/>
      <c r="U8473" s="20"/>
      <c r="Y8473" s="79"/>
      <c r="Z8473" s="82"/>
      <c r="AA8473" s="82"/>
    </row>
    <row r="8474" spans="1:27" s="125" customFormat="1" ht="24.95" customHeight="1" x14ac:dyDescent="0.15">
      <c r="A8474" s="527"/>
      <c r="B8474" s="632"/>
      <c r="C8474" s="29"/>
      <c r="D8474" s="29"/>
      <c r="E8474" s="29"/>
      <c r="F8474" s="29"/>
      <c r="G8474" s="29"/>
      <c r="H8474" s="29"/>
      <c r="I8474" s="29"/>
      <c r="J8474" s="29"/>
      <c r="K8474" s="29"/>
      <c r="L8474" s="29"/>
      <c r="M8474" s="29"/>
      <c r="N8474" s="4"/>
      <c r="O8474" s="4"/>
      <c r="P8474" s="4"/>
      <c r="Q8474" s="4"/>
      <c r="R8474" s="4"/>
      <c r="S8474" s="4"/>
      <c r="T8474" s="14"/>
      <c r="U8474" s="20"/>
      <c r="Y8474" s="79"/>
      <c r="Z8474" s="82"/>
      <c r="AA8474" s="82"/>
    </row>
    <row r="8475" spans="1:27" s="125" customFormat="1" ht="24.95" customHeight="1" x14ac:dyDescent="0.15">
      <c r="A8475" s="527"/>
      <c r="B8475" s="632"/>
      <c r="C8475" s="4"/>
      <c r="D8475" s="4"/>
      <c r="E8475" s="4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14"/>
      <c r="U8475" s="20"/>
      <c r="Y8475" s="79"/>
      <c r="Z8475" s="82"/>
      <c r="AA8475" s="82"/>
    </row>
    <row r="8476" spans="1:27" s="125" customFormat="1" ht="24.95" customHeight="1" x14ac:dyDescent="0.15">
      <c r="A8476" s="527"/>
      <c r="B8476" s="45"/>
      <c r="C8476" s="45"/>
      <c r="D8476" s="45"/>
      <c r="E8476" s="45"/>
      <c r="F8476" s="29"/>
      <c r="G8476" s="45"/>
      <c r="H8476" s="45"/>
      <c r="I8476" s="45"/>
      <c r="J8476" s="45"/>
      <c r="K8476" s="45"/>
      <c r="L8476" s="45"/>
      <c r="M8476" s="45"/>
      <c r="N8476" s="45"/>
      <c r="O8476" s="45"/>
      <c r="P8476" s="45"/>
      <c r="Q8476" s="45"/>
      <c r="R8476" s="45"/>
      <c r="S8476" s="45"/>
      <c r="T8476" s="46"/>
      <c r="U8476" s="47"/>
      <c r="Y8476" s="79"/>
      <c r="Z8476" s="82"/>
      <c r="AA8476" s="82"/>
    </row>
    <row r="8477" spans="1:27" s="125" customFormat="1" ht="24.95" customHeight="1" x14ac:dyDescent="0.15">
      <c r="A8477" s="527"/>
      <c r="B8477" s="45"/>
      <c r="C8477" s="45"/>
      <c r="D8477" s="45"/>
      <c r="E8477" s="45"/>
      <c r="F8477" s="45"/>
      <c r="G8477" s="45"/>
      <c r="H8477" s="45"/>
      <c r="I8477" s="45"/>
      <c r="J8477" s="45"/>
      <c r="K8477" s="45"/>
      <c r="L8477" s="45"/>
      <c r="M8477" s="45"/>
      <c r="N8477" s="45"/>
      <c r="O8477" s="45"/>
      <c r="P8477" s="45"/>
      <c r="Q8477" s="45"/>
      <c r="R8477" s="45"/>
      <c r="S8477" s="45"/>
      <c r="T8477" s="46"/>
      <c r="U8477" s="47"/>
      <c r="Y8477" s="79"/>
      <c r="Z8477" s="82"/>
      <c r="AA8477" s="82"/>
    </row>
    <row r="8478" spans="1:27" s="125" customFormat="1" ht="24.95" customHeight="1" x14ac:dyDescent="0.15">
      <c r="A8478" s="527"/>
      <c r="B8478" s="45"/>
      <c r="C8478" s="45"/>
      <c r="D8478" s="45"/>
      <c r="E8478" s="45"/>
      <c r="F8478" s="45"/>
      <c r="G8478" s="45"/>
      <c r="H8478" s="45"/>
      <c r="I8478" s="45"/>
      <c r="J8478" s="45"/>
      <c r="K8478" s="45"/>
      <c r="L8478" s="45"/>
      <c r="M8478" s="45"/>
      <c r="N8478" s="45"/>
      <c r="O8478" s="45"/>
      <c r="P8478" s="45"/>
      <c r="Q8478" s="45"/>
      <c r="R8478" s="45"/>
      <c r="S8478" s="45"/>
      <c r="T8478" s="46"/>
      <c r="U8478" s="47"/>
      <c r="Y8478" s="79"/>
      <c r="Z8478" s="82"/>
      <c r="AA8478" s="82"/>
    </row>
    <row r="8479" spans="1:27" s="125" customFormat="1" ht="24.95" customHeight="1" thickBot="1" x14ac:dyDescent="0.2">
      <c r="A8479" s="456">
        <v>33</v>
      </c>
      <c r="B8479" s="12"/>
      <c r="C8479" s="12"/>
      <c r="D8479" s="12"/>
      <c r="E8479" s="12"/>
      <c r="F8479" s="12"/>
      <c r="G8479" s="12"/>
      <c r="H8479" s="12"/>
      <c r="I8479" s="12"/>
      <c r="J8479" s="12"/>
      <c r="K8479" s="12"/>
      <c r="L8479" s="12"/>
      <c r="M8479" s="12"/>
      <c r="N8479" s="12"/>
      <c r="O8479" s="12"/>
      <c r="P8479" s="12"/>
      <c r="Q8479" s="12"/>
      <c r="R8479" s="12"/>
      <c r="S8479" s="12"/>
      <c r="T8479" s="31"/>
      <c r="U8479" s="32"/>
      <c r="Y8479" s="79"/>
      <c r="Z8479" s="82"/>
      <c r="AA8479" s="82"/>
    </row>
    <row r="8480" spans="1:27" s="125" customFormat="1" ht="24.95" customHeight="1" thickBot="1" x14ac:dyDescent="0.2">
      <c r="A8480" s="1625" t="s">
        <v>988</v>
      </c>
      <c r="B8480" s="1626"/>
      <c r="C8480" s="1448" t="s">
        <v>976</v>
      </c>
      <c r="D8480" s="1448"/>
      <c r="E8480" s="1448"/>
      <c r="F8480" s="1449"/>
      <c r="G8480" s="13"/>
      <c r="H8480" s="13"/>
      <c r="I8480" s="13"/>
      <c r="J8480" s="13"/>
      <c r="K8480" s="13"/>
      <c r="L8480" s="13"/>
      <c r="M8480" s="13"/>
      <c r="N8480" s="13"/>
      <c r="O8480" s="13"/>
      <c r="P8480" s="13"/>
      <c r="Q8480" s="13"/>
      <c r="R8480" s="13"/>
      <c r="S8480" s="13"/>
      <c r="T8480" s="467"/>
      <c r="U8480" s="467"/>
      <c r="Y8480" s="514"/>
      <c r="Z8480" s="515"/>
      <c r="AA8480" s="515"/>
    </row>
    <row r="8481" spans="1:38" s="79" customFormat="1" ht="32.25" customHeight="1" thickBot="1" x14ac:dyDescent="0.2">
      <c r="A8481" s="1609" t="s">
        <v>432</v>
      </c>
      <c r="B8481" s="1610"/>
      <c r="C8481" s="1610"/>
      <c r="D8481" s="1610"/>
      <c r="E8481" s="1611"/>
      <c r="F8481" s="79" t="s">
        <v>1767</v>
      </c>
      <c r="H8481" s="1621" t="s">
        <v>433</v>
      </c>
      <c r="I8481" s="1622"/>
      <c r="J8481" s="1622"/>
      <c r="K8481" s="80" t="s">
        <v>423</v>
      </c>
      <c r="L8481" s="1596" t="s">
        <v>434</v>
      </c>
      <c r="M8481" s="1596"/>
      <c r="N8481" s="1597"/>
      <c r="P8481" s="81"/>
      <c r="Q8481" s="81"/>
      <c r="R8481" s="81"/>
      <c r="T8481" s="1615" t="s">
        <v>425</v>
      </c>
      <c r="U8481" s="1616"/>
      <c r="V8481" s="610">
        <f>V8483/(V8488-1)</f>
        <v>0.10300925925925926</v>
      </c>
      <c r="W8481" s="610">
        <f>W8483/(W8488-1)</f>
        <v>0.10532407407407408</v>
      </c>
      <c r="X8481" s="610">
        <f>AVERAGE(V8481,W8481)</f>
        <v>0.10416666666666667</v>
      </c>
      <c r="Y8481" s="637" t="s">
        <v>435</v>
      </c>
      <c r="Z8481" s="679">
        <f>ROUND(X8481*1440,0)/1440</f>
        <v>0.10416666666666667</v>
      </c>
    </row>
    <row r="8482" spans="1:38" s="79" customFormat="1" ht="10.5" customHeight="1" thickBot="1" x14ac:dyDescent="0.2">
      <c r="T8482" s="83"/>
      <c r="U8482" s="83"/>
      <c r="V8482" s="610">
        <v>0.30555555555555552</v>
      </c>
      <c r="W8482" s="610">
        <v>0.25</v>
      </c>
      <c r="X8482" s="83"/>
      <c r="Y8482" s="83"/>
      <c r="Z8482" s="99"/>
    </row>
    <row r="8483" spans="1:38" s="79" customFormat="1" ht="20.25" customHeight="1" thickBot="1" x14ac:dyDescent="0.2">
      <c r="A8483" s="1607" t="s">
        <v>426</v>
      </c>
      <c r="B8483" s="1608"/>
      <c r="C8483" s="1483" t="s">
        <v>52</v>
      </c>
      <c r="D8483" s="1483"/>
      <c r="E8483" s="1484"/>
      <c r="N8483" s="1463" t="s">
        <v>428</v>
      </c>
      <c r="O8483" s="1464"/>
      <c r="P8483" s="1617">
        <v>150</v>
      </c>
      <c r="Q8483" s="1618"/>
      <c r="S8483" s="84" t="s">
        <v>429</v>
      </c>
      <c r="T8483" s="1594">
        <v>4.1666666666666664E-2</v>
      </c>
      <c r="U8483" s="1595"/>
      <c r="V8483" s="610">
        <f>V8484-V8482</f>
        <v>0.61805555555555558</v>
      </c>
      <c r="W8483" s="610">
        <f>W8484-W8482</f>
        <v>0.63194444444444453</v>
      </c>
      <c r="X8483" s="83"/>
      <c r="Y8483" s="83"/>
      <c r="Z8483" s="99"/>
    </row>
    <row r="8484" spans="1:38" s="79" customFormat="1" ht="8.25" customHeight="1" thickBot="1" x14ac:dyDescent="0.2">
      <c r="T8484" s="83"/>
      <c r="U8484" s="83"/>
      <c r="V8484" s="610">
        <v>0.92361111111111116</v>
      </c>
      <c r="W8484" s="610">
        <v>0.88194444444444453</v>
      </c>
      <c r="X8484" s="83"/>
      <c r="Y8484" s="83"/>
      <c r="Z8484" s="99"/>
    </row>
    <row r="8485" spans="1:38" s="79" customFormat="1" ht="24.95" customHeight="1" x14ac:dyDescent="0.15">
      <c r="A8485" s="1619" t="s">
        <v>430</v>
      </c>
      <c r="B8485" s="1591">
        <v>1</v>
      </c>
      <c r="C8485" s="1591"/>
      <c r="D8485" s="1591">
        <v>2</v>
      </c>
      <c r="E8485" s="1591"/>
      <c r="F8485" s="1591">
        <v>3</v>
      </c>
      <c r="G8485" s="1591"/>
      <c r="H8485" s="1591">
        <v>4</v>
      </c>
      <c r="I8485" s="1591"/>
      <c r="J8485" s="1591">
        <v>5</v>
      </c>
      <c r="K8485" s="1591"/>
      <c r="L8485" s="1591">
        <v>6</v>
      </c>
      <c r="M8485" s="1591"/>
      <c r="N8485" s="1591">
        <v>7</v>
      </c>
      <c r="O8485" s="1591"/>
      <c r="P8485" s="1591">
        <v>8</v>
      </c>
      <c r="Q8485" s="1591"/>
      <c r="R8485" s="1591">
        <v>9</v>
      </c>
      <c r="S8485" s="1591"/>
      <c r="T8485" s="1592">
        <v>10</v>
      </c>
      <c r="U8485" s="1593"/>
      <c r="V8485" s="610"/>
      <c r="W8485" s="610"/>
      <c r="X8485" s="83"/>
      <c r="Y8485" s="83"/>
      <c r="Z8485" s="99"/>
    </row>
    <row r="8486" spans="1:38" s="79" customFormat="1" ht="24.95" customHeight="1" x14ac:dyDescent="0.15">
      <c r="A8486" s="1620"/>
      <c r="B8486" s="695" t="s">
        <v>436</v>
      </c>
      <c r="C8486" s="86" t="s">
        <v>437</v>
      </c>
      <c r="D8486" s="695" t="s">
        <v>436</v>
      </c>
      <c r="E8486" s="86" t="s">
        <v>437</v>
      </c>
      <c r="F8486" s="695" t="s">
        <v>436</v>
      </c>
      <c r="G8486" s="86" t="s">
        <v>437</v>
      </c>
      <c r="H8486" s="695" t="s">
        <v>436</v>
      </c>
      <c r="I8486" s="86" t="s">
        <v>437</v>
      </c>
      <c r="J8486" s="695" t="s">
        <v>436</v>
      </c>
      <c r="K8486" s="86" t="s">
        <v>437</v>
      </c>
      <c r="L8486" s="695" t="s">
        <v>436</v>
      </c>
      <c r="M8486" s="86" t="s">
        <v>437</v>
      </c>
      <c r="N8486" s="695" t="s">
        <v>436</v>
      </c>
      <c r="O8486" s="86" t="s">
        <v>437</v>
      </c>
      <c r="P8486" s="695" t="s">
        <v>436</v>
      </c>
      <c r="Q8486" s="86" t="s">
        <v>438</v>
      </c>
      <c r="R8486" s="87"/>
      <c r="S8486" s="87"/>
      <c r="T8486" s="88"/>
      <c r="U8486" s="89"/>
      <c r="V8486" s="83"/>
      <c r="W8486" s="83"/>
      <c r="X8486" s="83"/>
      <c r="Y8486" s="83"/>
      <c r="Z8486" s="99"/>
    </row>
    <row r="8487" spans="1:38" s="79" customFormat="1" ht="24.95" customHeight="1" x14ac:dyDescent="0.15">
      <c r="A8487" s="85">
        <v>1</v>
      </c>
      <c r="B8487" s="560"/>
      <c r="C8487" s="560">
        <v>0.25</v>
      </c>
      <c r="D8487" s="773">
        <v>0.30555555555555552</v>
      </c>
      <c r="E8487" s="560">
        <v>0.35416666666666669</v>
      </c>
      <c r="F8487" s="560">
        <v>0.41666666666666669</v>
      </c>
      <c r="G8487" s="560">
        <v>0.45833333333333331</v>
      </c>
      <c r="H8487" s="560">
        <v>0.52777777777777779</v>
      </c>
      <c r="I8487" s="560">
        <v>0.56944444444444442</v>
      </c>
      <c r="J8487" s="560">
        <v>0.63194444444444442</v>
      </c>
      <c r="K8487" s="560">
        <v>0.67361111111111116</v>
      </c>
      <c r="L8487" s="560">
        <v>0.73611111111111116</v>
      </c>
      <c r="M8487" s="560">
        <v>0.77777777777777779</v>
      </c>
      <c r="N8487" s="560">
        <v>0.84027777777777779</v>
      </c>
      <c r="O8487" s="560">
        <v>0.88194444444444453</v>
      </c>
      <c r="P8487" s="561">
        <v>0.92361111111111116</v>
      </c>
      <c r="Q8487" s="3"/>
      <c r="R8487" s="3"/>
      <c r="S8487" s="3"/>
      <c r="T8487" s="40"/>
      <c r="U8487" s="91"/>
      <c r="V8487" s="111">
        <f>COUNTA(B8487:U8490,B8493:U8501)</f>
        <v>14</v>
      </c>
      <c r="W8487" s="112">
        <f>V8487/1/2</f>
        <v>7</v>
      </c>
      <c r="X8487" s="83"/>
      <c r="Y8487" s="83"/>
      <c r="Z8487" s="83" t="s">
        <v>439</v>
      </c>
    </row>
    <row r="8488" spans="1:38" s="79" customFormat="1" ht="24.95" customHeight="1" x14ac:dyDescent="0.15">
      <c r="A8488" s="85">
        <v>2</v>
      </c>
      <c r="B8488" s="90"/>
      <c r="C8488" s="90"/>
      <c r="D8488" s="90"/>
      <c r="E8488" s="90"/>
      <c r="F8488" s="90"/>
      <c r="G8488" s="90"/>
      <c r="H8488" s="90"/>
      <c r="I8488" s="90"/>
      <c r="J8488" s="90"/>
      <c r="K8488" s="90"/>
      <c r="L8488" s="90"/>
      <c r="M8488" s="90"/>
      <c r="N8488" s="90"/>
      <c r="O8488" s="90"/>
      <c r="P8488" s="3"/>
      <c r="Q8488" s="3"/>
      <c r="R8488" s="3"/>
      <c r="S8488" s="3"/>
      <c r="T8488" s="40"/>
      <c r="U8488" s="91"/>
      <c r="V8488" s="114">
        <f>COUNTA(B8487:U8487)/2</f>
        <v>7</v>
      </c>
      <c r="W8488" s="114">
        <f>COUNTA(B8487:U8487)/2</f>
        <v>7</v>
      </c>
      <c r="X8488" s="83"/>
      <c r="Y8488" s="83"/>
      <c r="Z8488" s="99"/>
    </row>
    <row r="8489" spans="1:38" s="79" customFormat="1" ht="24.95" customHeight="1" x14ac:dyDescent="0.15">
      <c r="A8489" s="85">
        <v>3</v>
      </c>
      <c r="B8489" s="562"/>
      <c r="C8489" s="563"/>
      <c r="D8489" s="562"/>
      <c r="E8489" s="562"/>
      <c r="F8489" s="562"/>
      <c r="G8489" s="562"/>
      <c r="H8489" s="562"/>
      <c r="I8489" s="562"/>
      <c r="J8489" s="562"/>
      <c r="K8489" s="562"/>
      <c r="L8489" s="562"/>
      <c r="M8489" s="562"/>
      <c r="N8489" s="562"/>
      <c r="O8489" s="564"/>
      <c r="P8489" s="3"/>
      <c r="Q8489" s="3"/>
      <c r="R8489" s="3"/>
      <c r="S8489" s="3"/>
      <c r="T8489" s="40"/>
      <c r="U8489" s="91"/>
      <c r="V8489" s="83"/>
      <c r="W8489" s="83"/>
      <c r="X8489" s="83"/>
      <c r="Y8489" s="83"/>
      <c r="Z8489" s="610">
        <f>E8487-C8487</f>
        <v>0.10416666666666669</v>
      </c>
      <c r="AA8489" s="610">
        <f>F8487-D8487</f>
        <v>0.11111111111111116</v>
      </c>
      <c r="AB8489" s="610">
        <f t="shared" ref="AB8489:AI8489" si="79">G8487-E8487</f>
        <v>0.10416666666666663</v>
      </c>
      <c r="AC8489" s="610">
        <f t="shared" si="79"/>
        <v>0.1111111111111111</v>
      </c>
      <c r="AD8489" s="610">
        <f t="shared" si="79"/>
        <v>0.1111111111111111</v>
      </c>
      <c r="AE8489" s="610">
        <f t="shared" si="79"/>
        <v>0.10416666666666663</v>
      </c>
      <c r="AF8489" s="610">
        <f t="shared" si="79"/>
        <v>0.10416666666666674</v>
      </c>
      <c r="AG8489" s="610">
        <f t="shared" si="79"/>
        <v>0.10416666666666674</v>
      </c>
      <c r="AH8489" s="610">
        <f t="shared" si="79"/>
        <v>0.10416666666666663</v>
      </c>
      <c r="AI8489" s="610">
        <f t="shared" si="79"/>
        <v>0.10416666666666663</v>
      </c>
      <c r="AJ8489" s="610">
        <f>O8487-M8487</f>
        <v>0.10416666666666674</v>
      </c>
      <c r="AK8489" s="610">
        <f>P8487-N8487</f>
        <v>8.333333333333337E-2</v>
      </c>
      <c r="AL8489" s="610"/>
    </row>
    <row r="8490" spans="1:38" s="79" customFormat="1" ht="24.95" customHeight="1" x14ac:dyDescent="0.15">
      <c r="A8490" s="85">
        <v>4</v>
      </c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40"/>
      <c r="U8490" s="91"/>
      <c r="V8490" s="83"/>
      <c r="W8490" s="83"/>
      <c r="X8490" s="83"/>
      <c r="Y8490" s="83"/>
      <c r="Z8490" s="99"/>
      <c r="AA8490" s="610"/>
      <c r="AB8490" s="610"/>
      <c r="AC8490" s="610"/>
      <c r="AD8490" s="610"/>
      <c r="AE8490" s="610"/>
      <c r="AF8490" s="610"/>
      <c r="AG8490" s="610"/>
      <c r="AH8490" s="610"/>
      <c r="AI8490" s="610"/>
    </row>
    <row r="8491" spans="1:38" s="79" customFormat="1" ht="24.95" customHeight="1" x14ac:dyDescent="0.15">
      <c r="A8491" s="85">
        <v>5</v>
      </c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40"/>
      <c r="U8491" s="91"/>
      <c r="V8491" s="83"/>
      <c r="W8491" s="83"/>
      <c r="X8491" s="83"/>
      <c r="Y8491" s="83"/>
      <c r="Z8491" s="99"/>
      <c r="AA8491" s="610"/>
      <c r="AB8491" s="610"/>
      <c r="AC8491" s="610"/>
      <c r="AD8491" s="610"/>
      <c r="AE8491" s="610"/>
      <c r="AF8491" s="610"/>
      <c r="AG8491" s="610"/>
      <c r="AH8491" s="610"/>
      <c r="AI8491" s="610"/>
    </row>
    <row r="8492" spans="1:38" s="79" customFormat="1" ht="24.95" customHeight="1" x14ac:dyDescent="0.15">
      <c r="A8492" s="85">
        <v>6</v>
      </c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40"/>
      <c r="U8492" s="91"/>
      <c r="V8492" s="83"/>
      <c r="W8492" s="83"/>
      <c r="X8492" s="83"/>
      <c r="Y8492" s="83"/>
      <c r="Z8492" s="99"/>
      <c r="AA8492" s="610"/>
      <c r="AB8492" s="610"/>
      <c r="AC8492" s="610"/>
      <c r="AD8492" s="610"/>
      <c r="AE8492" s="610"/>
      <c r="AF8492" s="610"/>
      <c r="AG8492" s="610"/>
      <c r="AH8492" s="610"/>
      <c r="AI8492" s="610"/>
    </row>
    <row r="8493" spans="1:38" s="79" customFormat="1" ht="24.95" customHeight="1" x14ac:dyDescent="0.15">
      <c r="A8493" s="85">
        <v>7</v>
      </c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40"/>
      <c r="U8493" s="91"/>
      <c r="V8493" s="83"/>
      <c r="W8493" s="83"/>
      <c r="X8493" s="83"/>
      <c r="Y8493" s="83"/>
      <c r="Z8493" s="99"/>
      <c r="AA8493" s="610"/>
      <c r="AB8493" s="610"/>
      <c r="AC8493" s="610"/>
      <c r="AD8493" s="610"/>
      <c r="AE8493" s="610"/>
      <c r="AF8493" s="610"/>
      <c r="AG8493" s="610"/>
      <c r="AH8493" s="610"/>
      <c r="AI8493" s="610"/>
    </row>
    <row r="8494" spans="1:38" s="79" customFormat="1" ht="24.95" customHeight="1" x14ac:dyDescent="0.15">
      <c r="A8494" s="85">
        <v>8</v>
      </c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40"/>
      <c r="U8494" s="91"/>
      <c r="V8494" s="83"/>
      <c r="W8494" s="83"/>
      <c r="X8494" s="83"/>
      <c r="Y8494" s="83"/>
      <c r="Z8494" s="99"/>
      <c r="AA8494" s="610"/>
      <c r="AB8494" s="610"/>
      <c r="AC8494" s="610"/>
      <c r="AD8494" s="610"/>
      <c r="AE8494" s="610"/>
      <c r="AF8494" s="610"/>
      <c r="AG8494" s="610"/>
      <c r="AH8494" s="610"/>
      <c r="AI8494" s="610"/>
    </row>
    <row r="8495" spans="1:38" s="79" customFormat="1" ht="24.95" customHeight="1" x14ac:dyDescent="0.15">
      <c r="A8495" s="85">
        <v>9</v>
      </c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40"/>
      <c r="U8495" s="91"/>
      <c r="V8495" s="83"/>
      <c r="W8495" s="83"/>
      <c r="X8495" s="83"/>
      <c r="Y8495" s="83"/>
      <c r="Z8495" s="99"/>
    </row>
    <row r="8496" spans="1:38" s="79" customFormat="1" ht="24.95" customHeight="1" x14ac:dyDescent="0.15">
      <c r="A8496" s="85">
        <v>10</v>
      </c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40"/>
      <c r="U8496" s="91"/>
      <c r="V8496" s="83"/>
      <c r="W8496" s="83"/>
      <c r="X8496" s="83"/>
      <c r="Y8496" s="83"/>
      <c r="Z8496" s="99"/>
    </row>
    <row r="8497" spans="1:26" s="79" customFormat="1" ht="24.95" customHeight="1" x14ac:dyDescent="0.15">
      <c r="A8497" s="85">
        <v>11</v>
      </c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40"/>
      <c r="U8497" s="91"/>
      <c r="V8497" s="83"/>
      <c r="W8497" s="83"/>
      <c r="X8497" s="83"/>
      <c r="Y8497" s="83"/>
      <c r="Z8497" s="99"/>
    </row>
    <row r="8498" spans="1:26" s="79" customFormat="1" ht="24.95" customHeight="1" x14ac:dyDescent="0.15">
      <c r="A8498" s="85">
        <v>12</v>
      </c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40"/>
      <c r="U8498" s="91"/>
      <c r="V8498" s="83"/>
      <c r="W8498" s="83"/>
      <c r="X8498" s="83"/>
      <c r="Y8498" s="83"/>
      <c r="Z8498" s="99"/>
    </row>
    <row r="8499" spans="1:26" s="79" customFormat="1" ht="24.95" customHeight="1" x14ac:dyDescent="0.15">
      <c r="A8499" s="85">
        <v>13</v>
      </c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40"/>
      <c r="U8499" s="91"/>
      <c r="V8499" s="83"/>
      <c r="W8499" s="83"/>
      <c r="X8499" s="83"/>
      <c r="Y8499" s="83"/>
      <c r="Z8499" s="99"/>
    </row>
    <row r="8500" spans="1:26" s="79" customFormat="1" ht="24.95" customHeight="1" x14ac:dyDescent="0.15">
      <c r="A8500" s="85">
        <v>14</v>
      </c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40"/>
      <c r="U8500" s="91"/>
      <c r="V8500" s="83"/>
      <c r="W8500" s="83"/>
      <c r="X8500" s="83"/>
      <c r="Y8500" s="83"/>
      <c r="Z8500" s="99"/>
    </row>
    <row r="8501" spans="1:26" s="79" customFormat="1" ht="24.95" customHeight="1" x14ac:dyDescent="0.15">
      <c r="A8501" s="85">
        <v>15</v>
      </c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40"/>
      <c r="U8501" s="91"/>
      <c r="V8501" s="83"/>
      <c r="W8501" s="83"/>
      <c r="X8501" s="83"/>
      <c r="Y8501" s="83"/>
      <c r="Z8501" s="99"/>
    </row>
    <row r="8502" spans="1:26" s="79" customFormat="1" ht="24.95" customHeight="1" x14ac:dyDescent="0.15">
      <c r="A8502" s="85">
        <v>16</v>
      </c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40"/>
      <c r="U8502" s="91"/>
      <c r="V8502" s="83"/>
      <c r="W8502" s="83"/>
      <c r="X8502" s="83"/>
      <c r="Y8502" s="83"/>
      <c r="Z8502" s="99"/>
    </row>
    <row r="8503" spans="1:26" s="79" customFormat="1" ht="24.95" customHeight="1" x14ac:dyDescent="0.15">
      <c r="A8503" s="85">
        <v>17</v>
      </c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40"/>
      <c r="U8503" s="91"/>
      <c r="V8503" s="83"/>
      <c r="W8503" s="83"/>
      <c r="X8503" s="83"/>
      <c r="Y8503" s="83"/>
      <c r="Z8503" s="99"/>
    </row>
    <row r="8504" spans="1:26" s="79" customFormat="1" ht="24.95" customHeight="1" x14ac:dyDescent="0.15">
      <c r="A8504" s="85">
        <v>18</v>
      </c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40"/>
      <c r="U8504" s="91"/>
      <c r="V8504" s="83"/>
      <c r="W8504" s="83"/>
      <c r="X8504" s="83"/>
      <c r="Y8504" s="83"/>
      <c r="Z8504" s="99"/>
    </row>
    <row r="8505" spans="1:26" s="79" customFormat="1" ht="24.95" customHeight="1" x14ac:dyDescent="0.15">
      <c r="A8505" s="85">
        <v>19</v>
      </c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40"/>
      <c r="U8505" s="91"/>
      <c r="V8505" s="83"/>
      <c r="W8505" s="83"/>
      <c r="X8505" s="83"/>
      <c r="Y8505" s="83"/>
      <c r="Z8505" s="99"/>
    </row>
    <row r="8506" spans="1:26" s="79" customFormat="1" ht="24.95" customHeight="1" x14ac:dyDescent="0.15">
      <c r="A8506" s="85">
        <v>20</v>
      </c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40"/>
      <c r="U8506" s="91"/>
      <c r="V8506" s="83"/>
      <c r="W8506" s="83"/>
      <c r="X8506" s="83"/>
      <c r="Y8506" s="83"/>
      <c r="Z8506" s="99"/>
    </row>
    <row r="8507" spans="1:26" s="79" customFormat="1" ht="24.95" customHeight="1" x14ac:dyDescent="0.15">
      <c r="A8507" s="85">
        <v>21</v>
      </c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40"/>
      <c r="U8507" s="91"/>
      <c r="V8507" s="83"/>
      <c r="W8507" s="83"/>
      <c r="X8507" s="83"/>
      <c r="Y8507" s="83"/>
      <c r="Z8507" s="99"/>
    </row>
    <row r="8508" spans="1:26" s="79" customFormat="1" ht="24.95" customHeight="1" x14ac:dyDescent="0.15">
      <c r="A8508" s="85">
        <v>22</v>
      </c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40"/>
      <c r="U8508" s="91"/>
      <c r="V8508" s="83"/>
      <c r="W8508" s="83"/>
      <c r="X8508" s="83"/>
      <c r="Y8508" s="83"/>
      <c r="Z8508" s="99"/>
    </row>
    <row r="8509" spans="1:26" s="79" customFormat="1" ht="24.95" customHeight="1" x14ac:dyDescent="0.15">
      <c r="A8509" s="85">
        <v>23</v>
      </c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40"/>
      <c r="U8509" s="91"/>
      <c r="V8509" s="83"/>
      <c r="W8509" s="83"/>
      <c r="X8509" s="83"/>
      <c r="Y8509" s="621"/>
      <c r="Z8509" s="621"/>
    </row>
    <row r="8510" spans="1:26" s="79" customFormat="1" ht="24.95" customHeight="1" x14ac:dyDescent="0.15">
      <c r="A8510" s="85">
        <v>24</v>
      </c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40"/>
      <c r="U8510" s="91"/>
      <c r="V8510" s="83"/>
      <c r="W8510" s="83"/>
      <c r="X8510" s="83"/>
      <c r="Y8510" s="621"/>
      <c r="Z8510" s="621"/>
    </row>
    <row r="8511" spans="1:26" s="79" customFormat="1" ht="24.95" customHeight="1" x14ac:dyDescent="0.15">
      <c r="A8511" s="85">
        <v>25</v>
      </c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40"/>
      <c r="U8511" s="91"/>
      <c r="V8511" s="83"/>
      <c r="W8511" s="83"/>
      <c r="X8511" s="83"/>
      <c r="Y8511" s="621"/>
      <c r="Z8511" s="621"/>
    </row>
    <row r="8512" spans="1:26" s="79" customFormat="1" ht="24.95" customHeight="1" x14ac:dyDescent="0.15">
      <c r="A8512" s="85">
        <v>26</v>
      </c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40"/>
      <c r="U8512" s="91"/>
      <c r="V8512" s="83"/>
      <c r="W8512" s="83"/>
      <c r="X8512" s="83"/>
      <c r="Y8512" s="621"/>
      <c r="Z8512" s="621"/>
    </row>
    <row r="8513" spans="1:27" s="79" customFormat="1" ht="24.95" customHeight="1" x14ac:dyDescent="0.15">
      <c r="A8513" s="85">
        <v>27</v>
      </c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40"/>
      <c r="U8513" s="91"/>
      <c r="V8513" s="83"/>
      <c r="W8513" s="83"/>
      <c r="X8513" s="83"/>
      <c r="Y8513" s="621"/>
      <c r="Z8513" s="621"/>
    </row>
    <row r="8514" spans="1:27" s="79" customFormat="1" ht="24.95" customHeight="1" x14ac:dyDescent="0.15">
      <c r="A8514" s="85">
        <v>28</v>
      </c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40"/>
      <c r="U8514" s="91"/>
      <c r="V8514" s="83"/>
      <c r="W8514" s="83"/>
      <c r="X8514" s="83"/>
      <c r="Y8514" s="621"/>
      <c r="Z8514" s="621"/>
    </row>
    <row r="8515" spans="1:27" s="79" customFormat="1" ht="21" customHeight="1" x14ac:dyDescent="0.15">
      <c r="A8515" s="85">
        <v>29</v>
      </c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40"/>
      <c r="U8515" s="91"/>
      <c r="V8515" s="83"/>
      <c r="W8515" s="83"/>
      <c r="X8515" s="83"/>
      <c r="Y8515" s="621"/>
      <c r="Z8515" s="621"/>
    </row>
    <row r="8516" spans="1:27" s="79" customFormat="1" ht="21" customHeight="1" x14ac:dyDescent="0.15">
      <c r="A8516" s="44">
        <v>30</v>
      </c>
      <c r="B8516" s="93"/>
      <c r="C8516" s="93"/>
      <c r="D8516" s="93"/>
      <c r="E8516" s="93"/>
      <c r="F8516" s="93"/>
      <c r="G8516" s="93"/>
      <c r="H8516" s="93"/>
      <c r="I8516" s="93"/>
      <c r="J8516" s="93"/>
      <c r="K8516" s="93"/>
      <c r="L8516" s="93"/>
      <c r="M8516" s="93"/>
      <c r="N8516" s="93"/>
      <c r="O8516" s="93"/>
      <c r="P8516" s="93"/>
      <c r="Q8516" s="93"/>
      <c r="R8516" s="93"/>
      <c r="S8516" s="93"/>
      <c r="T8516" s="94"/>
      <c r="U8516" s="95"/>
      <c r="V8516" s="83"/>
      <c r="W8516" s="83"/>
      <c r="X8516" s="83"/>
      <c r="Y8516" s="621"/>
      <c r="Z8516" s="621"/>
    </row>
    <row r="8517" spans="1:27" s="79" customFormat="1" ht="21" customHeight="1" x14ac:dyDescent="0.15">
      <c r="A8517" s="44">
        <v>31</v>
      </c>
      <c r="B8517" s="93"/>
      <c r="C8517" s="93"/>
      <c r="D8517" s="93"/>
      <c r="E8517" s="93"/>
      <c r="F8517" s="93"/>
      <c r="G8517" s="93"/>
      <c r="H8517" s="93"/>
      <c r="I8517" s="93"/>
      <c r="J8517" s="93"/>
      <c r="K8517" s="93"/>
      <c r="L8517" s="93"/>
      <c r="M8517" s="93"/>
      <c r="N8517" s="93"/>
      <c r="O8517" s="93"/>
      <c r="P8517" s="93"/>
      <c r="Q8517" s="93"/>
      <c r="R8517" s="93"/>
      <c r="S8517" s="93"/>
      <c r="T8517" s="94"/>
      <c r="U8517" s="95"/>
      <c r="V8517" s="83"/>
      <c r="W8517" s="83"/>
      <c r="X8517" s="83"/>
      <c r="Y8517" s="621"/>
      <c r="Z8517" s="621"/>
    </row>
    <row r="8518" spans="1:27" s="79" customFormat="1" ht="21" customHeight="1" x14ac:dyDescent="0.15">
      <c r="A8518" s="44">
        <v>32</v>
      </c>
      <c r="B8518" s="93"/>
      <c r="C8518" s="93"/>
      <c r="D8518" s="93"/>
      <c r="E8518" s="93"/>
      <c r="F8518" s="93"/>
      <c r="G8518" s="93"/>
      <c r="H8518" s="93"/>
      <c r="I8518" s="93"/>
      <c r="J8518" s="93"/>
      <c r="K8518" s="93"/>
      <c r="L8518" s="93"/>
      <c r="M8518" s="93"/>
      <c r="N8518" s="93"/>
      <c r="O8518" s="93"/>
      <c r="P8518" s="93"/>
      <c r="Q8518" s="93"/>
      <c r="R8518" s="93"/>
      <c r="S8518" s="93"/>
      <c r="T8518" s="94"/>
      <c r="U8518" s="95"/>
      <c r="V8518" s="83"/>
      <c r="W8518" s="83"/>
      <c r="X8518" s="83"/>
      <c r="Y8518" s="621"/>
      <c r="Z8518" s="621"/>
    </row>
    <row r="8519" spans="1:27" s="79" customFormat="1" ht="21" customHeight="1" thickBot="1" x14ac:dyDescent="0.2">
      <c r="A8519" s="48">
        <v>33</v>
      </c>
      <c r="B8519" s="96"/>
      <c r="C8519" s="96"/>
      <c r="D8519" s="96"/>
      <c r="E8519" s="96"/>
      <c r="F8519" s="96"/>
      <c r="G8519" s="96"/>
      <c r="H8519" s="96"/>
      <c r="I8519" s="96"/>
      <c r="J8519" s="96"/>
      <c r="K8519" s="96"/>
      <c r="L8519" s="96"/>
      <c r="M8519" s="96"/>
      <c r="N8519" s="96"/>
      <c r="O8519" s="96"/>
      <c r="P8519" s="96"/>
      <c r="Q8519" s="96"/>
      <c r="R8519" s="96"/>
      <c r="S8519" s="96"/>
      <c r="T8519" s="97"/>
      <c r="U8519" s="98"/>
      <c r="V8519" s="83"/>
      <c r="W8519" s="83"/>
      <c r="X8519" s="83"/>
      <c r="Y8519" s="621"/>
      <c r="Z8519" s="621"/>
    </row>
    <row r="8520" spans="1:27" s="79" customFormat="1" ht="24.95" customHeight="1" thickBot="1" x14ac:dyDescent="0.2">
      <c r="A8520" s="1625" t="s">
        <v>431</v>
      </c>
      <c r="B8520" s="1626"/>
      <c r="C8520" s="1491" t="s">
        <v>445</v>
      </c>
      <c r="D8520" s="1492"/>
      <c r="E8520" s="1492"/>
      <c r="F8520" s="1493"/>
      <c r="G8520" s="82"/>
      <c r="H8520" s="82"/>
      <c r="I8520" s="82"/>
      <c r="J8520" s="82"/>
      <c r="K8520" s="82"/>
      <c r="L8520" s="82"/>
      <c r="M8520" s="82"/>
      <c r="N8520" s="82"/>
      <c r="O8520" s="82"/>
      <c r="P8520" s="82"/>
      <c r="Q8520" s="82"/>
      <c r="R8520" s="82"/>
      <c r="S8520" s="82"/>
      <c r="T8520" s="99"/>
      <c r="U8520" s="99"/>
      <c r="V8520" s="83"/>
      <c r="W8520" s="83"/>
      <c r="X8520" s="83"/>
      <c r="Y8520" s="621"/>
      <c r="Z8520" s="621"/>
    </row>
    <row r="8521" spans="1:27" s="1086" customFormat="1" ht="31.5" customHeight="1" thickBot="1" x14ac:dyDescent="0.2">
      <c r="A8521" s="1576" t="s">
        <v>1782</v>
      </c>
      <c r="B8521" s="1577"/>
      <c r="C8521" s="1577"/>
      <c r="D8521" s="1577"/>
      <c r="E8521" s="1578"/>
      <c r="F8521" s="1126"/>
      <c r="G8521" s="1126"/>
      <c r="H8521" s="1544" t="s">
        <v>87</v>
      </c>
      <c r="I8521" s="1545"/>
      <c r="J8521" s="1545"/>
      <c r="K8521" s="1127" t="s">
        <v>9</v>
      </c>
      <c r="L8521" s="1655" t="s">
        <v>1783</v>
      </c>
      <c r="M8521" s="1655"/>
      <c r="N8521" s="1656"/>
      <c r="O8521" s="1126"/>
      <c r="P8521" s="1128"/>
      <c r="Q8521" s="1128"/>
      <c r="R8521" s="1128"/>
      <c r="S8521" s="1126"/>
      <c r="T8521" s="1532" t="s">
        <v>11</v>
      </c>
      <c r="U8521" s="1533"/>
      <c r="V8521" s="1114">
        <v>5.2203065134099448E-3</v>
      </c>
      <c r="W8521" s="1114">
        <v>5.1963601532566874E-3</v>
      </c>
      <c r="X8521" s="1114">
        <v>5.2083333333333166E-3</v>
      </c>
      <c r="Y8521" s="1115" t="s">
        <v>184</v>
      </c>
      <c r="Z8521" s="1116">
        <v>4.8611111111111112E-3</v>
      </c>
      <c r="AA8521" s="1088"/>
    </row>
    <row r="8522" spans="1:27" s="1086" customFormat="1" ht="9" customHeight="1" thickBot="1" x14ac:dyDescent="0.2">
      <c r="A8522" s="1126"/>
      <c r="B8522" s="1126"/>
      <c r="C8522" s="1126"/>
      <c r="D8522" s="1126"/>
      <c r="E8522" s="1126"/>
      <c r="F8522" s="1126"/>
      <c r="G8522" s="1126"/>
      <c r="H8522" s="1126"/>
      <c r="I8522" s="1126"/>
      <c r="J8522" s="1126"/>
      <c r="K8522" s="1126"/>
      <c r="L8522" s="1126"/>
      <c r="M8522" s="1126"/>
      <c r="N8522" s="1126"/>
      <c r="O8522" s="1126"/>
      <c r="P8522" s="1126"/>
      <c r="Q8522" s="1126"/>
      <c r="R8522" s="1126"/>
      <c r="S8522" s="1126"/>
      <c r="T8522" s="1095"/>
      <c r="U8522" s="1095"/>
      <c r="V8522" s="1114">
        <v>0.22916666666666666</v>
      </c>
      <c r="W8522" s="1114">
        <v>0.23611111111111113</v>
      </c>
      <c r="X8522" s="1111"/>
      <c r="Y8522" s="1111"/>
      <c r="Z8522" s="1113"/>
      <c r="AA8522" s="1088"/>
    </row>
    <row r="8523" spans="1:27" s="1086" customFormat="1" ht="20.100000000000001" customHeight="1" thickBot="1" x14ac:dyDescent="0.2">
      <c r="A8523" s="1681" t="s">
        <v>12</v>
      </c>
      <c r="B8523" s="1682"/>
      <c r="C8523" s="1748" t="s">
        <v>1784</v>
      </c>
      <c r="D8523" s="1737"/>
      <c r="E8523" s="1737"/>
      <c r="F8523" s="1738"/>
      <c r="G8523" s="1129"/>
      <c r="H8523" s="1129"/>
      <c r="I8523" s="1129"/>
      <c r="J8523" s="1129"/>
      <c r="K8523" s="1111"/>
      <c r="L8523" s="1111"/>
      <c r="M8523" s="1126"/>
      <c r="N8523" s="1463" t="s">
        <v>13</v>
      </c>
      <c r="O8523" s="1464"/>
      <c r="P8523" s="1879">
        <v>4.8611111111111112E-3</v>
      </c>
      <c r="Q8523" s="1537"/>
      <c r="R8523" s="1126"/>
      <c r="S8523" s="1130" t="s">
        <v>14</v>
      </c>
      <c r="T8523" s="1528">
        <v>4.9999999999999996E-2</v>
      </c>
      <c r="U8523" s="1529"/>
      <c r="V8523" s="1114">
        <v>0.75694444444444198</v>
      </c>
      <c r="W8523" s="1114">
        <v>0.75347222222221966</v>
      </c>
      <c r="X8523" s="1111"/>
      <c r="Y8523" s="1111"/>
      <c r="Z8523" s="1113"/>
      <c r="AA8523" s="1088"/>
    </row>
    <row r="8524" spans="1:27" s="1086" customFormat="1" ht="9" customHeight="1" thickBot="1" x14ac:dyDescent="0.2">
      <c r="A8524" s="1126"/>
      <c r="B8524" s="1126"/>
      <c r="C8524" s="1126"/>
      <c r="D8524" s="1126"/>
      <c r="E8524" s="1126"/>
      <c r="F8524" s="1126"/>
      <c r="G8524" s="1126"/>
      <c r="H8524" s="1126"/>
      <c r="I8524" s="1126"/>
      <c r="J8524" s="1126"/>
      <c r="K8524" s="1126"/>
      <c r="L8524" s="1126"/>
      <c r="M8524" s="1126"/>
      <c r="N8524" s="1126"/>
      <c r="O8524" s="1126"/>
      <c r="P8524" s="1126"/>
      <c r="Q8524" s="1126"/>
      <c r="R8524" s="1126"/>
      <c r="S8524" s="1126"/>
      <c r="T8524" s="1095"/>
      <c r="U8524" s="1095"/>
      <c r="V8524" s="1114">
        <v>0.98611111111110861</v>
      </c>
      <c r="W8524" s="1114">
        <v>0.98958333333333082</v>
      </c>
      <c r="X8524" s="1111"/>
      <c r="Y8524" s="1111"/>
      <c r="Z8524" s="1113"/>
      <c r="AA8524" s="1088"/>
    </row>
    <row r="8525" spans="1:27" s="1086" customFormat="1" ht="20.100000000000001" customHeight="1" x14ac:dyDescent="0.15">
      <c r="A8525" s="1530" t="s">
        <v>15</v>
      </c>
      <c r="B8525" s="1515">
        <v>1</v>
      </c>
      <c r="C8525" s="1515"/>
      <c r="D8525" s="1515">
        <v>2</v>
      </c>
      <c r="E8525" s="1515"/>
      <c r="F8525" s="1515">
        <v>3</v>
      </c>
      <c r="G8525" s="1515"/>
      <c r="H8525" s="1515">
        <v>4</v>
      </c>
      <c r="I8525" s="1515"/>
      <c r="J8525" s="1515">
        <v>5</v>
      </c>
      <c r="K8525" s="1515"/>
      <c r="L8525" s="1515">
        <v>6</v>
      </c>
      <c r="M8525" s="1515"/>
      <c r="N8525" s="1515">
        <v>7</v>
      </c>
      <c r="O8525" s="1515"/>
      <c r="P8525" s="1515">
        <v>8</v>
      </c>
      <c r="Q8525" s="1515"/>
      <c r="R8525" s="1515">
        <v>9</v>
      </c>
      <c r="S8525" s="1515"/>
      <c r="T8525" s="1516">
        <v>10</v>
      </c>
      <c r="U8525" s="1517"/>
      <c r="V8525" s="1114"/>
      <c r="W8525" s="1114"/>
      <c r="X8525" s="1111"/>
      <c r="Y8525" s="1111"/>
      <c r="Z8525" s="1113"/>
      <c r="AA8525" s="1088"/>
    </row>
    <row r="8526" spans="1:27" s="1086" customFormat="1" ht="20.100000000000001" customHeight="1" x14ac:dyDescent="0.15">
      <c r="A8526" s="1531"/>
      <c r="B8526" s="1112" t="s">
        <v>87</v>
      </c>
      <c r="C8526" s="1112" t="s">
        <v>1783</v>
      </c>
      <c r="D8526" s="1112" t="s">
        <v>87</v>
      </c>
      <c r="E8526" s="1112" t="s">
        <v>1783</v>
      </c>
      <c r="F8526" s="1112" t="s">
        <v>87</v>
      </c>
      <c r="G8526" s="1112" t="s">
        <v>1783</v>
      </c>
      <c r="H8526" s="1112" t="s">
        <v>87</v>
      </c>
      <c r="I8526" s="1112" t="s">
        <v>1783</v>
      </c>
      <c r="J8526" s="1112" t="s">
        <v>87</v>
      </c>
      <c r="K8526" s="1112" t="s">
        <v>1783</v>
      </c>
      <c r="L8526" s="1112" t="s">
        <v>87</v>
      </c>
      <c r="M8526" s="1112" t="s">
        <v>1783</v>
      </c>
      <c r="N8526" s="1112" t="s">
        <v>87</v>
      </c>
      <c r="O8526" s="1112" t="s">
        <v>1783</v>
      </c>
      <c r="P8526" s="1112"/>
      <c r="Q8526" s="1112"/>
      <c r="R8526" s="1104"/>
      <c r="S8526" s="1104"/>
      <c r="T8526" s="1096"/>
      <c r="U8526" s="1097"/>
      <c r="V8526" s="1111"/>
      <c r="W8526" s="1111"/>
      <c r="X8526" s="1111"/>
      <c r="Y8526" s="1111"/>
      <c r="Z8526" s="1113"/>
      <c r="AA8526" s="1088"/>
    </row>
    <row r="8527" spans="1:27" s="1086" customFormat="1" ht="24.75" customHeight="1" x14ac:dyDescent="0.15">
      <c r="A8527" s="1098">
        <v>1</v>
      </c>
      <c r="B8527" s="1094"/>
      <c r="C8527" s="1142">
        <v>0.22569444444444445</v>
      </c>
      <c r="D8527" s="1094">
        <v>0.30486111111111097</v>
      </c>
      <c r="E8527" s="1094">
        <v>0.36180555555555516</v>
      </c>
      <c r="F8527" s="1094">
        <v>0.46527777777777707</v>
      </c>
      <c r="G8527" s="1094">
        <v>0.53611111111111009</v>
      </c>
      <c r="H8527" s="1094">
        <v>0.63749999999999873</v>
      </c>
      <c r="I8527" s="1094">
        <v>0.69444444444444287</v>
      </c>
      <c r="J8527" s="1094">
        <v>0.76666666666666494</v>
      </c>
      <c r="K8527" s="1094">
        <v>0.83124999999999793</v>
      </c>
      <c r="L8527" s="1110">
        <v>0.91736111111110885</v>
      </c>
      <c r="M8527" s="1090"/>
      <c r="N8527" s="1091"/>
      <c r="O8527" s="1091"/>
      <c r="P8527" s="1091"/>
      <c r="Q8527" s="1091"/>
      <c r="R8527" s="1101"/>
      <c r="S8527" s="1101"/>
      <c r="T8527" s="1101"/>
      <c r="U8527" s="1102"/>
      <c r="V8527" s="1117">
        <v>290</v>
      </c>
      <c r="W8527" s="1118">
        <v>8.0555555555555554</v>
      </c>
      <c r="X8527" s="1111"/>
      <c r="Y8527" s="1111"/>
      <c r="Z8527" s="1120"/>
      <c r="AA8527" s="1088" t="s">
        <v>1785</v>
      </c>
    </row>
    <row r="8528" spans="1:27" s="1086" customFormat="1" ht="24.75" customHeight="1" x14ac:dyDescent="0.15">
      <c r="A8528" s="1103">
        <v>2</v>
      </c>
      <c r="B8528" s="1143"/>
      <c r="C8528" s="1144">
        <v>0.23958333333333334</v>
      </c>
      <c r="D8528" s="1094">
        <v>0.30902777777777762</v>
      </c>
      <c r="E8528" s="1094">
        <v>0.36666666666666625</v>
      </c>
      <c r="F8528" s="1094">
        <v>0.47152777777777705</v>
      </c>
      <c r="G8528" s="1094">
        <v>0.54236111111111007</v>
      </c>
      <c r="H8528" s="1094">
        <v>0.64236111111110983</v>
      </c>
      <c r="I8528" s="1094">
        <v>0.69930555555555396</v>
      </c>
      <c r="J8528" s="1094">
        <v>0.77083333333333159</v>
      </c>
      <c r="K8528" s="1094">
        <v>0.83749999999999791</v>
      </c>
      <c r="L8528" s="1110">
        <v>0.92291666666666439</v>
      </c>
      <c r="M8528" s="1090"/>
      <c r="N8528" s="1091"/>
      <c r="O8528" s="1091"/>
      <c r="P8528" s="1091"/>
      <c r="Q8528" s="1091"/>
      <c r="R8528" s="1101"/>
      <c r="S8528" s="1101"/>
      <c r="T8528" s="1101"/>
      <c r="U8528" s="1102"/>
      <c r="V8528" s="1119">
        <v>145</v>
      </c>
      <c r="W8528" s="1119">
        <v>145</v>
      </c>
      <c r="X8528" s="1111"/>
      <c r="Y8528" s="1111">
        <v>145</v>
      </c>
      <c r="Z8528" s="1113"/>
      <c r="AA8528" s="1088" t="s">
        <v>1785</v>
      </c>
    </row>
    <row r="8529" spans="1:27" s="1086" customFormat="1" ht="24.75" customHeight="1" x14ac:dyDescent="0.15">
      <c r="A8529" s="1098">
        <v>3</v>
      </c>
      <c r="B8529" s="1143"/>
      <c r="C8529" s="1094">
        <v>0.24930555555555556</v>
      </c>
      <c r="D8529" s="1094">
        <v>0.31319444444444428</v>
      </c>
      <c r="E8529" s="1094">
        <v>0.37152777777777735</v>
      </c>
      <c r="F8529" s="1094">
        <v>0.47777777777777702</v>
      </c>
      <c r="G8529" s="1094">
        <v>0.54791666666666561</v>
      </c>
      <c r="H8529" s="1094">
        <v>0.64722222222222092</v>
      </c>
      <c r="I8529" s="1094">
        <v>0.7048611111111095</v>
      </c>
      <c r="J8529" s="1094">
        <v>0.77499999999999825</v>
      </c>
      <c r="K8529" s="1094">
        <v>0.84374999999999789</v>
      </c>
      <c r="L8529" s="1110">
        <v>0.92847222222221992</v>
      </c>
      <c r="M8529" s="1090"/>
      <c r="N8529" s="1091"/>
      <c r="O8529" s="1091"/>
      <c r="P8529" s="1091"/>
      <c r="Q8529" s="1091"/>
      <c r="R8529" s="1101"/>
      <c r="S8529" s="1101"/>
      <c r="T8529" s="1101"/>
      <c r="U8529" s="1102"/>
      <c r="V8529" s="1111"/>
      <c r="W8529" s="1111"/>
      <c r="X8529" s="1111"/>
      <c r="Y8529" s="1111" t="s">
        <v>394</v>
      </c>
      <c r="Z8529" s="1113"/>
      <c r="AA8529" s="1088" t="s">
        <v>1785</v>
      </c>
    </row>
    <row r="8530" spans="1:27" s="1086" customFormat="1" ht="24.75" customHeight="1" x14ac:dyDescent="0.15">
      <c r="A8530" s="1103">
        <v>4</v>
      </c>
      <c r="B8530" s="1143"/>
      <c r="C8530" s="1094">
        <v>0.25694444444444442</v>
      </c>
      <c r="D8530" s="1094">
        <v>0.31666666666666649</v>
      </c>
      <c r="E8530" s="1094">
        <v>0.37708333333333288</v>
      </c>
      <c r="F8530" s="1094">
        <v>0.484027777777777</v>
      </c>
      <c r="G8530" s="1094">
        <v>0.55416666666666559</v>
      </c>
      <c r="H8530" s="1094">
        <v>0.65138888888888757</v>
      </c>
      <c r="I8530" s="1094">
        <v>0.70972222222222059</v>
      </c>
      <c r="J8530" s="1094">
        <v>0.7791666666666649</v>
      </c>
      <c r="K8530" s="1094">
        <v>0.84930555555555343</v>
      </c>
      <c r="L8530" s="1110">
        <v>0.93402777777777546</v>
      </c>
      <c r="M8530" s="1090"/>
      <c r="N8530" s="1091"/>
      <c r="O8530" s="1091"/>
      <c r="P8530" s="1091"/>
      <c r="Q8530" s="1091"/>
      <c r="R8530" s="1101"/>
      <c r="S8530" s="1101"/>
      <c r="T8530" s="1101"/>
      <c r="U8530" s="1102"/>
      <c r="V8530" s="1125">
        <v>0</v>
      </c>
      <c r="W8530" s="1125">
        <v>0</v>
      </c>
      <c r="X8530" s="1111"/>
      <c r="Y8530" s="1111"/>
      <c r="Z8530" s="1113"/>
      <c r="AA8530" s="1088" t="s">
        <v>1785</v>
      </c>
    </row>
    <row r="8531" spans="1:27" s="1086" customFormat="1" ht="24.75" customHeight="1" x14ac:dyDescent="0.15">
      <c r="A8531" s="1098">
        <v>5</v>
      </c>
      <c r="B8531" s="1143"/>
      <c r="C8531" s="1094">
        <v>0.2631944444444444</v>
      </c>
      <c r="D8531" s="1094">
        <v>0.32083333333333314</v>
      </c>
      <c r="E8531" s="1094">
        <v>0.38194444444444398</v>
      </c>
      <c r="F8531" s="1094">
        <v>0.49027777777777698</v>
      </c>
      <c r="G8531" s="1094">
        <v>0.55972222222222112</v>
      </c>
      <c r="H8531" s="1094">
        <v>0.65624999999999867</v>
      </c>
      <c r="I8531" s="1094">
        <v>0.71458333333333168</v>
      </c>
      <c r="J8531" s="1094">
        <v>0.78333333333333155</v>
      </c>
      <c r="K8531" s="1094">
        <v>0.8555555555555534</v>
      </c>
      <c r="L8531" s="1110">
        <v>0.93958333333333099</v>
      </c>
      <c r="M8531" s="1090"/>
      <c r="N8531" s="1091"/>
      <c r="O8531" s="1091"/>
      <c r="P8531" s="1091"/>
      <c r="Q8531" s="1091"/>
      <c r="R8531" s="1101"/>
      <c r="S8531" s="1101"/>
      <c r="T8531" s="1101"/>
      <c r="U8531" s="1102"/>
      <c r="V8531" s="1125">
        <v>0</v>
      </c>
      <c r="W8531" s="1125">
        <v>0</v>
      </c>
      <c r="X8531" s="1111"/>
      <c r="Y8531" s="1111"/>
      <c r="Z8531" s="1113"/>
      <c r="AA8531" s="1088" t="s">
        <v>1785</v>
      </c>
    </row>
    <row r="8532" spans="1:27" s="1086" customFormat="1" ht="24.75" customHeight="1" x14ac:dyDescent="0.15">
      <c r="A8532" s="1103">
        <v>6</v>
      </c>
      <c r="B8532" s="1143"/>
      <c r="C8532" s="1094">
        <v>0.26805555555555549</v>
      </c>
      <c r="D8532" s="1094">
        <v>0.32499999999999979</v>
      </c>
      <c r="E8532" s="1094">
        <v>0.38749999999999951</v>
      </c>
      <c r="F8532" s="1094">
        <v>0.49652777777777696</v>
      </c>
      <c r="G8532" s="1094">
        <v>0.5659722222222211</v>
      </c>
      <c r="H8532" s="1094">
        <v>0.66041666666666532</v>
      </c>
      <c r="I8532" s="1094">
        <v>0.71944444444444278</v>
      </c>
      <c r="J8532" s="1094">
        <v>0.7874999999999982</v>
      </c>
      <c r="K8532" s="1094">
        <v>0.86180555555555338</v>
      </c>
      <c r="L8532" s="1110">
        <v>0.94513888888888653</v>
      </c>
      <c r="M8532" s="1090"/>
      <c r="N8532" s="1091"/>
      <c r="O8532" s="1091"/>
      <c r="P8532" s="1091"/>
      <c r="Q8532" s="1091"/>
      <c r="R8532" s="1101"/>
      <c r="S8532" s="1101"/>
      <c r="T8532" s="1101"/>
      <c r="U8532" s="1102"/>
      <c r="V8532" s="1125">
        <v>0</v>
      </c>
      <c r="W8532" s="1125">
        <v>0</v>
      </c>
      <c r="X8532" s="1111"/>
      <c r="Y8532" s="1111"/>
      <c r="Z8532" s="1113"/>
      <c r="AA8532" s="1088" t="s">
        <v>1785</v>
      </c>
    </row>
    <row r="8533" spans="1:27" s="1086" customFormat="1" ht="24.75" customHeight="1" x14ac:dyDescent="0.15">
      <c r="A8533" s="1098">
        <v>7</v>
      </c>
      <c r="B8533" s="1143"/>
      <c r="C8533" s="1094">
        <v>0.27222222222222214</v>
      </c>
      <c r="D8533" s="1094">
        <v>0.32916666666666644</v>
      </c>
      <c r="E8533" s="1094">
        <v>0.39236111111111061</v>
      </c>
      <c r="F8533" s="1094">
        <v>0.50277777777777699</v>
      </c>
      <c r="G8533" s="1094">
        <v>0.57152777777777664</v>
      </c>
      <c r="H8533" s="1094">
        <v>0.66458333333333197</v>
      </c>
      <c r="I8533" s="1094">
        <v>0.72430555555555387</v>
      </c>
      <c r="J8533" s="1094">
        <v>0.7923611111111093</v>
      </c>
      <c r="K8533" s="1094">
        <v>0.86736111111110892</v>
      </c>
      <c r="L8533" s="1110">
        <v>0.95069444444444207</v>
      </c>
      <c r="M8533" s="1090"/>
      <c r="N8533" s="1091"/>
      <c r="O8533" s="1091"/>
      <c r="P8533" s="1091"/>
      <c r="Q8533" s="1091"/>
      <c r="R8533" s="1101"/>
      <c r="S8533" s="1101"/>
      <c r="T8533" s="1101"/>
      <c r="U8533" s="1102"/>
      <c r="V8533" s="1125">
        <v>0</v>
      </c>
      <c r="W8533" s="1125">
        <v>0</v>
      </c>
      <c r="X8533" s="1111"/>
      <c r="Y8533" s="1111"/>
      <c r="Z8533" s="1113"/>
      <c r="AA8533" s="1088" t="s">
        <v>1785</v>
      </c>
    </row>
    <row r="8534" spans="1:27" s="1086" customFormat="1" ht="24.75" customHeight="1" x14ac:dyDescent="0.15">
      <c r="A8534" s="1103">
        <v>8</v>
      </c>
      <c r="B8534" s="1143"/>
      <c r="C8534" s="1094">
        <v>0.27569444444444435</v>
      </c>
      <c r="D8534" s="1094">
        <v>0.33333333333333309</v>
      </c>
      <c r="E8534" s="1094">
        <v>0.39791666666666614</v>
      </c>
      <c r="F8534" s="1094">
        <v>0.50902777777777697</v>
      </c>
      <c r="G8534" s="1094">
        <v>0.57708333333333217</v>
      </c>
      <c r="H8534" s="1094">
        <v>0.66944444444444307</v>
      </c>
      <c r="I8534" s="1094">
        <v>0.72916666666666496</v>
      </c>
      <c r="J8534" s="1094">
        <v>0.79722222222222039</v>
      </c>
      <c r="K8534" s="1094">
        <v>0.8736111111111089</v>
      </c>
      <c r="L8534" s="1110">
        <v>0.95694444444444204</v>
      </c>
      <c r="M8534" s="1090"/>
      <c r="N8534" s="1091"/>
      <c r="O8534" s="1091"/>
      <c r="P8534" s="1091"/>
      <c r="Q8534" s="1091"/>
      <c r="R8534" s="1101"/>
      <c r="S8534" s="1101"/>
      <c r="T8534" s="1101"/>
      <c r="U8534" s="1102"/>
      <c r="V8534" s="1125">
        <v>0</v>
      </c>
      <c r="W8534" s="1125">
        <v>0</v>
      </c>
      <c r="X8534" s="1111"/>
      <c r="Y8534" s="1111"/>
      <c r="Z8534" s="1113"/>
      <c r="AA8534" s="1088" t="s">
        <v>1785</v>
      </c>
    </row>
    <row r="8535" spans="1:27" s="1086" customFormat="1" ht="24.75" customHeight="1" x14ac:dyDescent="0.15">
      <c r="A8535" s="1098">
        <v>9</v>
      </c>
      <c r="B8535" s="1143"/>
      <c r="C8535" s="1094">
        <v>0.27986111111111101</v>
      </c>
      <c r="D8535" s="1094">
        <v>0.33749999999999974</v>
      </c>
      <c r="E8535" s="1094">
        <v>0.40416666666666612</v>
      </c>
      <c r="F8535" s="1094">
        <v>0.51527777777777695</v>
      </c>
      <c r="G8535" s="1094">
        <v>0.58263888888888771</v>
      </c>
      <c r="H8535" s="1094">
        <v>0.67361111111110972</v>
      </c>
      <c r="I8535" s="1094">
        <v>0.73333333333333162</v>
      </c>
      <c r="J8535" s="1094">
        <v>0.80208333333333148</v>
      </c>
      <c r="K8535" s="1094">
        <v>0.87916666666666443</v>
      </c>
      <c r="L8535" s="1110">
        <v>0.96249999999999758</v>
      </c>
      <c r="M8535" s="1090"/>
      <c r="N8535" s="1091"/>
      <c r="O8535" s="1091"/>
      <c r="P8535" s="1091"/>
      <c r="Q8535" s="1091"/>
      <c r="R8535" s="1101"/>
      <c r="S8535" s="1101"/>
      <c r="T8535" s="1101"/>
      <c r="U8535" s="1102"/>
      <c r="V8535" s="1125">
        <v>0</v>
      </c>
      <c r="W8535" s="1125">
        <v>0</v>
      </c>
      <c r="X8535" s="1111"/>
      <c r="Y8535" s="1111"/>
      <c r="Z8535" s="1113"/>
      <c r="AA8535" s="1088" t="s">
        <v>1785</v>
      </c>
    </row>
    <row r="8536" spans="1:27" s="1086" customFormat="1" ht="24.75" customHeight="1" x14ac:dyDescent="0.15">
      <c r="A8536" s="1103">
        <v>10</v>
      </c>
      <c r="B8536" s="1143"/>
      <c r="C8536" s="1094">
        <v>0.28333333333333321</v>
      </c>
      <c r="D8536" s="1094">
        <v>0.3416666666666664</v>
      </c>
      <c r="E8536" s="1094">
        <v>0.4104166666666661</v>
      </c>
      <c r="F8536" s="1094">
        <v>0.52152777777777692</v>
      </c>
      <c r="G8536" s="1094">
        <v>0.58819444444444324</v>
      </c>
      <c r="H8536" s="1094">
        <v>0.67847222222222081</v>
      </c>
      <c r="I8536" s="1094">
        <v>0.73749999999999827</v>
      </c>
      <c r="J8536" s="1094">
        <v>0.80694444444444258</v>
      </c>
      <c r="K8536" s="1094">
        <v>0.88472222222221997</v>
      </c>
      <c r="L8536" s="1110">
        <v>0.96874999999999756</v>
      </c>
      <c r="M8536" s="1090"/>
      <c r="N8536" s="1091"/>
      <c r="O8536" s="1091"/>
      <c r="P8536" s="1091"/>
      <c r="Q8536" s="1091"/>
      <c r="R8536" s="1101"/>
      <c r="S8536" s="1101"/>
      <c r="T8536" s="1101"/>
      <c r="U8536" s="1102"/>
      <c r="V8536" s="1125">
        <v>0</v>
      </c>
      <c r="W8536" s="1125">
        <v>0</v>
      </c>
      <c r="X8536" s="1111"/>
      <c r="Y8536" s="1111"/>
      <c r="Z8536" s="1113"/>
      <c r="AA8536" s="1088" t="s">
        <v>1785</v>
      </c>
    </row>
    <row r="8537" spans="1:27" s="1086" customFormat="1" ht="24.75" customHeight="1" x14ac:dyDescent="0.15">
      <c r="A8537" s="1098">
        <v>11</v>
      </c>
      <c r="B8537" s="1143"/>
      <c r="C8537" s="1094">
        <v>0.28680555555555542</v>
      </c>
      <c r="D8537" s="1094">
        <v>0.34722222222222193</v>
      </c>
      <c r="E8537" s="1094">
        <v>0.41666666666666607</v>
      </c>
      <c r="F8537" s="1094">
        <v>0.5277777777777769</v>
      </c>
      <c r="G8537" s="1094">
        <v>0.59374999999999878</v>
      </c>
      <c r="H8537" s="1094">
        <v>0.68263888888888746</v>
      </c>
      <c r="I8537" s="1094">
        <v>0.74166666666666492</v>
      </c>
      <c r="J8537" s="1094">
        <v>0.81180555555555367</v>
      </c>
      <c r="K8537" s="1094">
        <v>0.8902777777777755</v>
      </c>
      <c r="L8537" s="1110">
        <v>0.97430555555555309</v>
      </c>
      <c r="M8537" s="1090"/>
      <c r="N8537" s="1091"/>
      <c r="O8537" s="1091"/>
      <c r="P8537" s="1091"/>
      <c r="Q8537" s="1091"/>
      <c r="R8537" s="1101"/>
      <c r="S8537" s="1101"/>
      <c r="T8537" s="1101"/>
      <c r="U8537" s="1102"/>
      <c r="V8537" s="1125">
        <v>0</v>
      </c>
      <c r="W8537" s="1125">
        <v>0</v>
      </c>
      <c r="X8537" s="1111"/>
      <c r="Y8537" s="1111"/>
      <c r="Z8537" s="1113"/>
      <c r="AA8537" s="1088" t="s">
        <v>1785</v>
      </c>
    </row>
    <row r="8538" spans="1:27" s="1086" customFormat="1" ht="24.75" customHeight="1" x14ac:dyDescent="0.15">
      <c r="A8538" s="1103">
        <v>12</v>
      </c>
      <c r="B8538" s="1143"/>
      <c r="C8538" s="1094">
        <v>0.28958333333333319</v>
      </c>
      <c r="D8538" s="1094">
        <v>0.35277777777777747</v>
      </c>
      <c r="E8538" s="1094">
        <v>0.42291666666666605</v>
      </c>
      <c r="F8538" s="1094">
        <v>0.53402777777777688</v>
      </c>
      <c r="G8538" s="1094">
        <v>0.59930555555555431</v>
      </c>
      <c r="H8538" s="1094">
        <v>0.68749999999999856</v>
      </c>
      <c r="I8538" s="1094">
        <v>0.74513888888888713</v>
      </c>
      <c r="J8538" s="1094">
        <v>0.81736111111110921</v>
      </c>
      <c r="K8538" s="1094">
        <v>0.89583333333333104</v>
      </c>
      <c r="L8538" s="1110">
        <v>0.98055555555555307</v>
      </c>
      <c r="M8538" s="1090"/>
      <c r="N8538" s="1091"/>
      <c r="O8538" s="1091"/>
      <c r="P8538" s="1091"/>
      <c r="Q8538" s="1090"/>
      <c r="R8538" s="1090"/>
      <c r="S8538" s="1090"/>
      <c r="T8538" s="1090"/>
      <c r="U8538" s="1102"/>
      <c r="V8538" s="1125">
        <v>0</v>
      </c>
      <c r="W8538" s="1125">
        <v>0</v>
      </c>
      <c r="X8538" s="1111"/>
      <c r="Y8538" s="1111"/>
      <c r="Z8538" s="1113"/>
      <c r="AA8538" s="1088" t="s">
        <v>1785</v>
      </c>
    </row>
    <row r="8539" spans="1:27" s="1086" customFormat="1" ht="24.75" customHeight="1" x14ac:dyDescent="0.15">
      <c r="A8539" s="1098">
        <v>13</v>
      </c>
      <c r="B8539" s="1143"/>
      <c r="C8539" s="1094">
        <v>0.29236111111111096</v>
      </c>
      <c r="D8539" s="1094">
        <v>0.358333333333333</v>
      </c>
      <c r="E8539" s="1094">
        <v>0.42916666666666603</v>
      </c>
      <c r="F8539" s="1094">
        <v>0.54027777777777686</v>
      </c>
      <c r="G8539" s="1094">
        <v>0.60486111111110985</v>
      </c>
      <c r="H8539" s="1094">
        <v>0.69166666666666521</v>
      </c>
      <c r="I8539" s="1094">
        <v>0.74861111111110934</v>
      </c>
      <c r="J8539" s="1094">
        <v>0.82291666666666474</v>
      </c>
      <c r="K8539" s="1094">
        <v>0.90069444444444213</v>
      </c>
      <c r="L8539" s="1110">
        <v>0.98611111111110861</v>
      </c>
      <c r="M8539" s="1090"/>
      <c r="N8539" s="1091"/>
      <c r="O8539" s="1091"/>
      <c r="P8539" s="1091"/>
      <c r="Q8539" s="1091"/>
      <c r="R8539" s="1101"/>
      <c r="S8539" s="1101"/>
      <c r="T8539" s="1101"/>
      <c r="U8539" s="1102"/>
      <c r="V8539" s="1125">
        <v>0</v>
      </c>
      <c r="W8539" s="1125">
        <v>0</v>
      </c>
      <c r="X8539" s="1111"/>
      <c r="Y8539" s="1111"/>
      <c r="Z8539" s="1113"/>
      <c r="AA8539" s="1088"/>
    </row>
    <row r="8540" spans="1:27" s="1086" customFormat="1" ht="24.75" customHeight="1" x14ac:dyDescent="0.15">
      <c r="A8540" s="1103">
        <v>14</v>
      </c>
      <c r="B8540" s="1094">
        <v>0.22916666666666666</v>
      </c>
      <c r="C8540" s="1094">
        <v>0.29513888888888873</v>
      </c>
      <c r="D8540" s="1094">
        <v>0.36388888888888854</v>
      </c>
      <c r="E8540" s="1094">
        <v>0.43541666666666601</v>
      </c>
      <c r="F8540" s="1094">
        <v>0.54652777777777684</v>
      </c>
      <c r="G8540" s="1094">
        <v>0.61041666666666539</v>
      </c>
      <c r="H8540" s="1094">
        <v>0.69583333333333186</v>
      </c>
      <c r="I8540" s="1094">
        <v>0.75277777777777599</v>
      </c>
      <c r="J8540" s="1094">
        <v>0.82847222222222028</v>
      </c>
      <c r="K8540" s="1094">
        <v>0.90555555555555323</v>
      </c>
      <c r="L8540" s="1094"/>
      <c r="M8540" s="1090"/>
      <c r="N8540" s="1090"/>
      <c r="O8540" s="1091"/>
      <c r="P8540" s="1091"/>
      <c r="Q8540" s="1091"/>
      <c r="R8540" s="1101"/>
      <c r="S8540" s="1101"/>
      <c r="T8540" s="1101"/>
      <c r="U8540" s="1102"/>
      <c r="V8540" s="1125">
        <v>0</v>
      </c>
      <c r="W8540" s="1125">
        <v>0</v>
      </c>
      <c r="X8540" s="1111"/>
      <c r="Y8540" s="1111"/>
      <c r="Z8540" s="1113"/>
      <c r="AA8540" s="1088"/>
    </row>
    <row r="8541" spans="1:27" s="1086" customFormat="1" ht="24.75" customHeight="1" x14ac:dyDescent="0.15">
      <c r="A8541" s="970">
        <v>15</v>
      </c>
      <c r="B8541" s="1094">
        <v>0.23402777777777778</v>
      </c>
      <c r="C8541" s="1094">
        <v>0.2979166666666665</v>
      </c>
      <c r="D8541" s="1094">
        <v>0.37013888888888852</v>
      </c>
      <c r="E8541" s="1094">
        <v>0.44166666666666599</v>
      </c>
      <c r="F8541" s="1094">
        <v>0.55277777777777681</v>
      </c>
      <c r="G8541" s="1094">
        <v>0.61597222222222092</v>
      </c>
      <c r="H8541" s="1094">
        <v>0.69999999999999851</v>
      </c>
      <c r="I8541" s="1094">
        <v>0.75694444444444264</v>
      </c>
      <c r="J8541" s="1094">
        <v>0.83402777777777581</v>
      </c>
      <c r="K8541" s="1094">
        <v>0.91041666666666432</v>
      </c>
      <c r="L8541" s="1094"/>
      <c r="M8541" s="1090"/>
      <c r="N8541" s="1090"/>
      <c r="O8541" s="1091"/>
      <c r="P8541" s="1091"/>
      <c r="Q8541" s="1091"/>
      <c r="R8541" s="1101"/>
      <c r="S8541" s="1101"/>
      <c r="T8541" s="1101"/>
      <c r="U8541" s="1102"/>
      <c r="V8541" s="1125"/>
      <c r="W8541" s="1125">
        <v>0</v>
      </c>
      <c r="X8541" s="1111"/>
      <c r="Y8541" s="1111"/>
      <c r="Z8541" s="1113"/>
      <c r="AA8541" s="1088"/>
    </row>
    <row r="8542" spans="1:27" s="1086" customFormat="1" ht="24.75" customHeight="1" x14ac:dyDescent="0.15">
      <c r="A8542" s="970">
        <v>16</v>
      </c>
      <c r="B8542" s="1094">
        <v>0.2388888888888889</v>
      </c>
      <c r="C8542" s="1094">
        <v>0.30069444444444426</v>
      </c>
      <c r="D8542" s="1094">
        <v>0.3763888888888885</v>
      </c>
      <c r="E8542" s="1094">
        <v>0.44791666666666596</v>
      </c>
      <c r="F8542" s="1094">
        <v>0.55902777777777679</v>
      </c>
      <c r="G8542" s="1094">
        <v>0.62152777777777646</v>
      </c>
      <c r="H8542" s="1094">
        <v>0.70486111111110961</v>
      </c>
      <c r="I8542" s="1094">
        <v>0.76180555555555374</v>
      </c>
      <c r="J8542" s="1094">
        <v>0.83958333333333135</v>
      </c>
      <c r="K8542" s="1094">
        <v>0.91597222222221986</v>
      </c>
      <c r="L8542" s="1094"/>
      <c r="M8542" s="1090"/>
      <c r="N8542" s="1090"/>
      <c r="O8542" s="1091"/>
      <c r="P8542" s="1091"/>
      <c r="Q8542" s="1091"/>
      <c r="R8542" s="1101"/>
      <c r="S8542" s="1101"/>
      <c r="T8542" s="1101"/>
      <c r="U8542" s="1102"/>
      <c r="V8542" s="1125"/>
      <c r="W8542" s="1125">
        <v>0</v>
      </c>
      <c r="X8542" s="1111"/>
      <c r="Y8542" s="1111"/>
      <c r="Z8542" s="1111"/>
      <c r="AA8542" s="1088"/>
    </row>
    <row r="8543" spans="1:27" s="1086" customFormat="1" ht="24.75" customHeight="1" x14ac:dyDescent="0.15">
      <c r="A8543" s="1145" t="s">
        <v>1788</v>
      </c>
      <c r="B8543" s="1122">
        <v>0.24375000000000002</v>
      </c>
      <c r="C8543" s="1122">
        <v>0.30416666666666647</v>
      </c>
      <c r="D8543" s="1122">
        <v>0.38333333333333292</v>
      </c>
      <c r="E8543" s="1122">
        <v>0.45486111111111038</v>
      </c>
      <c r="F8543" s="1122">
        <v>0.56597222222222121</v>
      </c>
      <c r="G8543" s="1122">
        <v>0.62777777777777644</v>
      </c>
      <c r="H8543" s="1122">
        <v>0.7097222222222207</v>
      </c>
      <c r="I8543" s="1122">
        <v>0.76736111111110927</v>
      </c>
      <c r="J8543" s="1122">
        <v>0.84513888888888689</v>
      </c>
      <c r="K8543" s="1122">
        <v>0.92222222222221983</v>
      </c>
      <c r="L8543" s="1094"/>
      <c r="M8543" s="1090"/>
      <c r="N8543" s="1090"/>
      <c r="O8543" s="1091"/>
      <c r="P8543" s="1091"/>
      <c r="Q8543" s="1091"/>
      <c r="R8543" s="1101"/>
      <c r="S8543" s="1101"/>
      <c r="T8543" s="1101"/>
      <c r="U8543" s="1102"/>
      <c r="V8543" s="1111"/>
      <c r="W8543" s="1125">
        <v>0</v>
      </c>
      <c r="X8543" s="1111"/>
      <c r="Y8543" s="1111"/>
      <c r="Z8543" s="1111"/>
      <c r="AA8543" s="1088"/>
    </row>
    <row r="8544" spans="1:27" s="1086" customFormat="1" ht="24.75" customHeight="1" x14ac:dyDescent="0.15">
      <c r="A8544" s="1123">
        <v>18</v>
      </c>
      <c r="B8544" s="1094">
        <v>0.24861111111111114</v>
      </c>
      <c r="C8544" s="1094">
        <v>0.30694444444444424</v>
      </c>
      <c r="D8544" s="1094">
        <v>0.38958333333333289</v>
      </c>
      <c r="E8544" s="1094">
        <v>0.46111111111111036</v>
      </c>
      <c r="F8544" s="1094">
        <v>0.57222222222222119</v>
      </c>
      <c r="G8544" s="1094">
        <v>0.63333333333333197</v>
      </c>
      <c r="H8544" s="1094">
        <v>0.71458333333333179</v>
      </c>
      <c r="I8544" s="1094">
        <v>0.77152777777777592</v>
      </c>
      <c r="J8544" s="1094">
        <v>0.85069444444444242</v>
      </c>
      <c r="K8544" s="1094">
        <v>0.92847222222221981</v>
      </c>
      <c r="L8544" s="1094"/>
      <c r="M8544" s="1090"/>
      <c r="N8544" s="1090"/>
      <c r="O8544" s="1091"/>
      <c r="P8544" s="1091"/>
      <c r="Q8544" s="1091"/>
      <c r="R8544" s="1101"/>
      <c r="S8544" s="1101"/>
      <c r="T8544" s="1101"/>
      <c r="U8544" s="1102"/>
      <c r="V8544" s="1111"/>
      <c r="W8544" s="1125">
        <v>0</v>
      </c>
      <c r="X8544" s="1111"/>
      <c r="Y8544" s="1111"/>
      <c r="Z8544" s="1111"/>
      <c r="AA8544" s="1088"/>
    </row>
    <row r="8545" spans="1:27" s="1086" customFormat="1" ht="24.75" customHeight="1" x14ac:dyDescent="0.15">
      <c r="A8545" s="1103">
        <v>19</v>
      </c>
      <c r="B8545" s="1094">
        <v>0.25277777777777782</v>
      </c>
      <c r="C8545" s="1094">
        <v>0.31041666666666645</v>
      </c>
      <c r="D8545" s="1094">
        <v>0.39583333333333287</v>
      </c>
      <c r="E8545" s="1094">
        <v>0.46736111111111034</v>
      </c>
      <c r="F8545" s="1094">
        <v>0.57777777777777672</v>
      </c>
      <c r="G8545" s="1094">
        <v>0.63819444444444307</v>
      </c>
      <c r="H8545" s="1094">
        <v>0.71874999999999845</v>
      </c>
      <c r="I8545" s="1094">
        <v>0.77638888888888702</v>
      </c>
      <c r="J8545" s="1094">
        <v>0.85624999999999796</v>
      </c>
      <c r="K8545" s="1094">
        <v>0.93402777777777535</v>
      </c>
      <c r="L8545" s="1094"/>
      <c r="M8545" s="1090"/>
      <c r="N8545" s="1101"/>
      <c r="O8545" s="1101"/>
      <c r="P8545" s="1101"/>
      <c r="Q8545" s="1101"/>
      <c r="R8545" s="1101"/>
      <c r="S8545" s="1101"/>
      <c r="T8545" s="1101"/>
      <c r="U8545" s="1102"/>
      <c r="V8545" s="1111"/>
      <c r="W8545" s="1125">
        <v>0</v>
      </c>
      <c r="X8545" s="1111"/>
      <c r="Y8545" s="1111"/>
      <c r="Z8545" s="1111"/>
      <c r="AA8545" s="1088"/>
    </row>
    <row r="8546" spans="1:27" s="1086" customFormat="1" ht="24.75" customHeight="1" x14ac:dyDescent="0.15">
      <c r="A8546" s="1123">
        <v>20</v>
      </c>
      <c r="B8546" s="1094">
        <v>0.25763888888888892</v>
      </c>
      <c r="C8546" s="1094">
        <v>0.3145833333333331</v>
      </c>
      <c r="D8546" s="1094">
        <v>0.40208333333333285</v>
      </c>
      <c r="E8546" s="1094">
        <v>0.47361111111111032</v>
      </c>
      <c r="F8546" s="1094">
        <v>0.58333333333333226</v>
      </c>
      <c r="G8546" s="1094">
        <v>0.64305555555555416</v>
      </c>
      <c r="H8546" s="1094">
        <v>0.72361111111110954</v>
      </c>
      <c r="I8546" s="1094">
        <v>0.78055555555555367</v>
      </c>
      <c r="J8546" s="1094">
        <v>0.86180555555555349</v>
      </c>
      <c r="K8546" s="1094">
        <v>0.93958333333333088</v>
      </c>
      <c r="L8546" s="1094"/>
      <c r="M8546" s="1090"/>
      <c r="N8546" s="1101"/>
      <c r="O8546" s="1101"/>
      <c r="P8546" s="1101"/>
      <c r="Q8546" s="1101"/>
      <c r="R8546" s="1101"/>
      <c r="S8546" s="1101"/>
      <c r="T8546" s="1101"/>
      <c r="U8546" s="1102"/>
      <c r="V8546" s="1111"/>
      <c r="W8546" s="1125"/>
      <c r="X8546" s="1111"/>
      <c r="Y8546" s="1111"/>
      <c r="Z8546" s="1113"/>
      <c r="AA8546" s="1088"/>
    </row>
    <row r="8547" spans="1:27" s="1086" customFormat="1" ht="24.75" customHeight="1" x14ac:dyDescent="0.15">
      <c r="A8547" s="970">
        <v>21</v>
      </c>
      <c r="B8547" s="1094">
        <v>0.26180555555555557</v>
      </c>
      <c r="C8547" s="1094">
        <v>0.31874999999999976</v>
      </c>
      <c r="D8547" s="1094">
        <v>0.40833333333333283</v>
      </c>
      <c r="E8547" s="1094">
        <v>0.47986111111111029</v>
      </c>
      <c r="F8547" s="1094">
        <v>0.5888888888888878</v>
      </c>
      <c r="G8547" s="1094">
        <v>0.64861111111110969</v>
      </c>
      <c r="H8547" s="1094">
        <v>0.72777777777777619</v>
      </c>
      <c r="I8547" s="1094">
        <v>0.78541666666666476</v>
      </c>
      <c r="J8547" s="1094">
        <v>0.86736111111110903</v>
      </c>
      <c r="K8547" s="1094">
        <v>0.94513888888888642</v>
      </c>
      <c r="L8547" s="1094"/>
      <c r="M8547" s="1089"/>
      <c r="N8547" s="1101"/>
      <c r="O8547" s="1101"/>
      <c r="P8547" s="1101"/>
      <c r="Q8547" s="1101"/>
      <c r="R8547" s="1101"/>
      <c r="S8547" s="1101"/>
      <c r="T8547" s="1101"/>
      <c r="U8547" s="1102"/>
      <c r="V8547" s="1111"/>
      <c r="W8547" s="1125"/>
      <c r="X8547" s="1111"/>
      <c r="Y8547" s="1111"/>
      <c r="Z8547" s="1113"/>
      <c r="AA8547" s="1088"/>
    </row>
    <row r="8548" spans="1:27" s="1086" customFormat="1" ht="24.75" customHeight="1" x14ac:dyDescent="0.15">
      <c r="A8548" s="970">
        <v>22</v>
      </c>
      <c r="B8548" s="1094">
        <v>0.26666666666666666</v>
      </c>
      <c r="C8548" s="1094">
        <v>0.32361111111111085</v>
      </c>
      <c r="D8548" s="1094">
        <v>0.4145833333333328</v>
      </c>
      <c r="E8548" s="1094">
        <v>0.48611111111111027</v>
      </c>
      <c r="F8548" s="1094">
        <v>0.59444444444444333</v>
      </c>
      <c r="G8548" s="1094">
        <v>0.65347222222222079</v>
      </c>
      <c r="H8548" s="1094">
        <v>0.73263888888888729</v>
      </c>
      <c r="I8548" s="1094">
        <v>0.79027777777777586</v>
      </c>
      <c r="J8548" s="1094">
        <v>0.87291666666666456</v>
      </c>
      <c r="K8548" s="1094">
        <v>0.9513888888888864</v>
      </c>
      <c r="L8548" s="1094"/>
      <c r="M8548" s="1089"/>
      <c r="N8548" s="1101"/>
      <c r="O8548" s="1101"/>
      <c r="P8548" s="1101"/>
      <c r="Q8548" s="1101"/>
      <c r="R8548" s="1101"/>
      <c r="S8548" s="1101"/>
      <c r="T8548" s="1101"/>
      <c r="U8548" s="1102"/>
      <c r="V8548" s="1111"/>
      <c r="W8548" s="1125"/>
      <c r="X8548" s="1111"/>
      <c r="Y8548" s="1111"/>
      <c r="Z8548" s="1113"/>
      <c r="AA8548" s="1088"/>
    </row>
    <row r="8549" spans="1:27" s="1086" customFormat="1" ht="24.75" customHeight="1" x14ac:dyDescent="0.15">
      <c r="A8549" s="970">
        <v>23</v>
      </c>
      <c r="B8549" s="1094">
        <v>0.27083333333333331</v>
      </c>
      <c r="C8549" s="1094">
        <v>0.32916666666666639</v>
      </c>
      <c r="D8549" s="1094">
        <v>0.42083333333333278</v>
      </c>
      <c r="E8549" s="1094">
        <v>0.49236111111111025</v>
      </c>
      <c r="F8549" s="1094">
        <v>0.59999999999999887</v>
      </c>
      <c r="G8549" s="1094">
        <v>0.65833333333333188</v>
      </c>
      <c r="H8549" s="1094">
        <v>0.73680555555555394</v>
      </c>
      <c r="I8549" s="1094">
        <v>0.79513888888888695</v>
      </c>
      <c r="J8549" s="1094">
        <v>0.8784722222222201</v>
      </c>
      <c r="K8549" s="1094">
        <v>0.95763888888888637</v>
      </c>
      <c r="L8549" s="1094"/>
      <c r="M8549" s="1101"/>
      <c r="N8549" s="1101"/>
      <c r="O8549" s="1101"/>
      <c r="P8549" s="1101"/>
      <c r="Q8549" s="1101"/>
      <c r="R8549" s="1101"/>
      <c r="S8549" s="1101"/>
      <c r="T8549" s="1101"/>
      <c r="U8549" s="1102"/>
      <c r="V8549" s="1111"/>
      <c r="W8549" s="1125"/>
      <c r="X8549" s="1111"/>
      <c r="Y8549" s="1111"/>
      <c r="Z8549" s="1113"/>
      <c r="AA8549" s="1088"/>
    </row>
    <row r="8550" spans="1:27" s="1086" customFormat="1" ht="24.75" customHeight="1" x14ac:dyDescent="0.15">
      <c r="A8550" s="970">
        <v>24</v>
      </c>
      <c r="B8550" s="1094">
        <v>0.27569444444444441</v>
      </c>
      <c r="C8550" s="1094">
        <v>0.33402777777777748</v>
      </c>
      <c r="D8550" s="1094">
        <v>0.42708333333333276</v>
      </c>
      <c r="E8550" s="1094">
        <v>0.49861111111111023</v>
      </c>
      <c r="F8550" s="1094">
        <v>0.6055555555555544</v>
      </c>
      <c r="G8550" s="1094">
        <v>0.66388888888888742</v>
      </c>
      <c r="H8550" s="1094">
        <v>0.74097222222222059</v>
      </c>
      <c r="I8550" s="1094">
        <v>0.79999999999999805</v>
      </c>
      <c r="J8550" s="1094">
        <v>0.88402777777777564</v>
      </c>
      <c r="K8550" s="1094">
        <v>0.96388888888888635</v>
      </c>
      <c r="L8550" s="1094"/>
      <c r="M8550" s="1105"/>
      <c r="N8550" s="1131"/>
      <c r="O8550" s="1131"/>
      <c r="P8550" s="1131"/>
      <c r="Q8550" s="1131"/>
      <c r="R8550" s="1131"/>
      <c r="S8550" s="1131"/>
      <c r="T8550" s="1105"/>
      <c r="U8550" s="1106"/>
      <c r="V8550" s="1111"/>
      <c r="W8550" s="1125"/>
      <c r="X8550" s="1111"/>
      <c r="Y8550" s="1111"/>
      <c r="Z8550" s="1113"/>
      <c r="AA8550" s="1088"/>
    </row>
    <row r="8551" spans="1:27" s="1086" customFormat="1" ht="24.75" customHeight="1" x14ac:dyDescent="0.15">
      <c r="A8551" s="970">
        <v>25</v>
      </c>
      <c r="B8551" s="1094">
        <v>0.2805555555555555</v>
      </c>
      <c r="C8551" s="1094">
        <v>0.33819444444444413</v>
      </c>
      <c r="D8551" s="1094">
        <v>0.43333333333333274</v>
      </c>
      <c r="E8551" s="1094">
        <v>0.50486111111111021</v>
      </c>
      <c r="F8551" s="1094">
        <v>0.61111111111110994</v>
      </c>
      <c r="G8551" s="1094">
        <v>0.66874999999999851</v>
      </c>
      <c r="H8551" s="1094">
        <v>0.74583333333333168</v>
      </c>
      <c r="I8551" s="1094">
        <v>0.80486111111110914</v>
      </c>
      <c r="J8551" s="1094">
        <v>0.88958333333333117</v>
      </c>
      <c r="K8551" s="1094">
        <v>0.96944444444444189</v>
      </c>
      <c r="L8551" s="1094"/>
      <c r="M8551" s="1105"/>
      <c r="N8551" s="1131"/>
      <c r="O8551" s="1131"/>
      <c r="P8551" s="1131"/>
      <c r="Q8551" s="1131"/>
      <c r="R8551" s="1131"/>
      <c r="S8551" s="1131"/>
      <c r="T8551" s="1105"/>
      <c r="U8551" s="1106"/>
      <c r="V8551" s="1111"/>
      <c r="W8551" s="1125"/>
      <c r="X8551" s="1111"/>
      <c r="Y8551" s="1111"/>
      <c r="Z8551" s="1113"/>
      <c r="AA8551" s="1088"/>
    </row>
    <row r="8552" spans="1:27" s="1086" customFormat="1" ht="24.75" customHeight="1" x14ac:dyDescent="0.15">
      <c r="A8552" s="1103">
        <v>26</v>
      </c>
      <c r="B8552" s="1094">
        <v>0.2854166666666666</v>
      </c>
      <c r="C8552" s="1094">
        <v>0.34236111111111078</v>
      </c>
      <c r="D8552" s="1094">
        <v>0.43958333333333272</v>
      </c>
      <c r="E8552" s="1094">
        <v>0.51111111111111018</v>
      </c>
      <c r="F8552" s="1094">
        <v>0.61666666666666548</v>
      </c>
      <c r="G8552" s="1094">
        <v>0.67361111111110961</v>
      </c>
      <c r="H8552" s="1094">
        <v>0.74999999999999833</v>
      </c>
      <c r="I8552" s="1094">
        <v>0.80972222222222023</v>
      </c>
      <c r="J8552" s="1094">
        <v>0.89513888888888671</v>
      </c>
      <c r="K8552" s="1094">
        <v>0.97430555555555298</v>
      </c>
      <c r="L8552" s="1094"/>
      <c r="M8552" s="1105"/>
      <c r="N8552" s="1131"/>
      <c r="O8552" s="1131"/>
      <c r="P8552" s="1131"/>
      <c r="Q8552" s="1131"/>
      <c r="R8552" s="1131"/>
      <c r="S8552" s="1131"/>
      <c r="T8552" s="1105"/>
      <c r="U8552" s="1106"/>
      <c r="V8552" s="1111"/>
      <c r="W8552" s="1111"/>
      <c r="X8552" s="1111"/>
      <c r="Y8552" s="1111"/>
      <c r="Z8552" s="1113"/>
      <c r="AA8552" s="1088"/>
    </row>
    <row r="8553" spans="1:27" s="1086" customFormat="1" ht="24.75" customHeight="1" x14ac:dyDescent="0.15">
      <c r="A8553" s="1103">
        <v>27</v>
      </c>
      <c r="B8553" s="1094">
        <v>0.29027777777777769</v>
      </c>
      <c r="C8553" s="1094">
        <v>0.34722222222222188</v>
      </c>
      <c r="D8553" s="1094">
        <v>0.44583333333333269</v>
      </c>
      <c r="E8553" s="1094">
        <v>0.51736111111111016</v>
      </c>
      <c r="F8553" s="1094">
        <v>0.62222222222222101</v>
      </c>
      <c r="G8553" s="1094">
        <v>0.6784722222222207</v>
      </c>
      <c r="H8553" s="1094">
        <v>0.75416666666666499</v>
      </c>
      <c r="I8553" s="1094">
        <v>0.81458333333333133</v>
      </c>
      <c r="J8553" s="1094">
        <v>0.90069444444444224</v>
      </c>
      <c r="K8553" s="1094">
        <v>0.97916666666666408</v>
      </c>
      <c r="L8553" s="1094"/>
      <c r="M8553" s="1105"/>
      <c r="N8553" s="1131"/>
      <c r="O8553" s="1131"/>
      <c r="P8553" s="1131"/>
      <c r="Q8553" s="1131"/>
      <c r="R8553" s="1131"/>
      <c r="S8553" s="1131"/>
      <c r="T8553" s="1105"/>
      <c r="U8553" s="1106"/>
      <c r="V8553" s="1111"/>
      <c r="W8553" s="1111"/>
      <c r="X8553" s="1111"/>
      <c r="Y8553" s="1111"/>
      <c r="Z8553" s="1113"/>
      <c r="AA8553" s="1088"/>
    </row>
    <row r="8554" spans="1:27" s="1086" customFormat="1" ht="24.75" customHeight="1" x14ac:dyDescent="0.15">
      <c r="A8554" s="1146" t="s">
        <v>1789</v>
      </c>
      <c r="B8554" s="1122">
        <v>0.29513888888888878</v>
      </c>
      <c r="C8554" s="1122">
        <v>0.35208333333333297</v>
      </c>
      <c r="D8554" s="1122">
        <v>0.45277777777777711</v>
      </c>
      <c r="E8554" s="1122">
        <v>0.52361111111111014</v>
      </c>
      <c r="F8554" s="1122">
        <v>0.62777777777777655</v>
      </c>
      <c r="G8554" s="1122">
        <v>0.68402777777777624</v>
      </c>
      <c r="H8554" s="1122">
        <v>0.75833333333333164</v>
      </c>
      <c r="I8554" s="1122">
        <v>0.82013888888888686</v>
      </c>
      <c r="J8554" s="1122">
        <v>0.90624999999999778</v>
      </c>
      <c r="K8554" s="1122">
        <v>0.98472222222221961</v>
      </c>
      <c r="L8554" s="1094"/>
      <c r="M8554" s="1105"/>
      <c r="N8554" s="1131"/>
      <c r="O8554" s="1131"/>
      <c r="P8554" s="1131"/>
      <c r="Q8554" s="1131"/>
      <c r="R8554" s="1131"/>
      <c r="S8554" s="1131"/>
      <c r="T8554" s="1105"/>
      <c r="U8554" s="1106"/>
      <c r="V8554" s="1111"/>
      <c r="W8554" s="1111"/>
      <c r="X8554" s="1111"/>
      <c r="Y8554" s="1111"/>
      <c r="Z8554" s="1113"/>
      <c r="AA8554" s="1088"/>
    </row>
    <row r="8555" spans="1:27" s="1086" customFormat="1" ht="24.75" customHeight="1" x14ac:dyDescent="0.15">
      <c r="A8555" s="1098">
        <v>29</v>
      </c>
      <c r="B8555" s="1094">
        <v>0.29999999999999988</v>
      </c>
      <c r="C8555" s="1094">
        <v>0.35694444444444406</v>
      </c>
      <c r="D8555" s="1094">
        <v>0.45902777777777709</v>
      </c>
      <c r="E8555" s="1094">
        <v>0.52986111111111012</v>
      </c>
      <c r="F8555" s="1094">
        <v>0.63263888888888764</v>
      </c>
      <c r="G8555" s="1094">
        <v>0.68888888888888733</v>
      </c>
      <c r="H8555" s="1094">
        <v>0.76249999999999829</v>
      </c>
      <c r="I8555" s="1094">
        <v>0.8256944444444424</v>
      </c>
      <c r="J8555" s="1094">
        <v>0.91180555555555332</v>
      </c>
      <c r="K8555" s="1094">
        <v>0.98958333333333071</v>
      </c>
      <c r="L8555" s="1094"/>
      <c r="M8555" s="1105"/>
      <c r="N8555" s="1131"/>
      <c r="O8555" s="1131"/>
      <c r="P8555" s="1131"/>
      <c r="Q8555" s="1131"/>
      <c r="R8555" s="1131"/>
      <c r="S8555" s="1131"/>
      <c r="T8555" s="1105"/>
      <c r="U8555" s="1106"/>
      <c r="V8555" s="1111"/>
      <c r="W8555" s="1111"/>
      <c r="X8555" s="1111"/>
      <c r="Y8555" s="1111"/>
      <c r="Z8555" s="1113"/>
      <c r="AA8555" s="1088"/>
    </row>
    <row r="8556" spans="1:27" s="1086" customFormat="1" ht="24.75" customHeight="1" x14ac:dyDescent="0.15">
      <c r="A8556" s="1103">
        <v>30</v>
      </c>
      <c r="B8556" s="1105"/>
      <c r="C8556" s="1105"/>
      <c r="D8556" s="1105"/>
      <c r="E8556" s="1105"/>
      <c r="F8556" s="1105"/>
      <c r="G8556" s="1105"/>
      <c r="H8556" s="1105"/>
      <c r="I8556" s="1105"/>
      <c r="J8556" s="1105"/>
      <c r="K8556" s="1105"/>
      <c r="L8556" s="1105"/>
      <c r="M8556" s="1105"/>
      <c r="N8556" s="1131"/>
      <c r="O8556" s="1131"/>
      <c r="P8556" s="1131"/>
      <c r="Q8556" s="1131"/>
      <c r="R8556" s="1131"/>
      <c r="S8556" s="1131"/>
      <c r="T8556" s="1105"/>
      <c r="U8556" s="1106"/>
      <c r="V8556" s="1111"/>
      <c r="W8556" s="1111"/>
      <c r="X8556" s="1111"/>
      <c r="Y8556" s="1111"/>
      <c r="Z8556" s="1113"/>
      <c r="AA8556" s="1088"/>
    </row>
    <row r="8557" spans="1:27" s="1086" customFormat="1" ht="24.75" customHeight="1" x14ac:dyDescent="0.15">
      <c r="A8557" s="1098">
        <v>31</v>
      </c>
      <c r="B8557" s="1107"/>
      <c r="C8557" s="1107"/>
      <c r="D8557" s="1107"/>
      <c r="E8557" s="1107"/>
      <c r="F8557" s="1107"/>
      <c r="G8557" s="1107"/>
      <c r="H8557" s="1107"/>
      <c r="I8557" s="1107"/>
      <c r="J8557" s="1107"/>
      <c r="K8557" s="1107"/>
      <c r="L8557" s="1107"/>
      <c r="M8557" s="1132"/>
      <c r="N8557" s="1132"/>
      <c r="O8557" s="1132"/>
      <c r="P8557" s="1132"/>
      <c r="Q8557" s="1132"/>
      <c r="R8557" s="1132"/>
      <c r="S8557" s="1132"/>
      <c r="T8557" s="1107"/>
      <c r="U8557" s="1108"/>
      <c r="V8557" s="1111"/>
      <c r="W8557" s="1111"/>
      <c r="X8557" s="1111"/>
      <c r="Y8557" s="1111"/>
      <c r="Z8557" s="1116">
        <v>9.0277777777777769E-3</v>
      </c>
      <c r="AA8557" s="1088"/>
    </row>
    <row r="8558" spans="1:27" s="1086" customFormat="1" ht="24.75" customHeight="1" x14ac:dyDescent="0.15">
      <c r="A8558" s="1103">
        <v>32</v>
      </c>
      <c r="B8558" s="1132"/>
      <c r="C8558" s="1132"/>
      <c r="D8558" s="1132"/>
      <c r="E8558" s="1132"/>
      <c r="F8558" s="1132"/>
      <c r="G8558" s="1132"/>
      <c r="H8558" s="1132"/>
      <c r="I8558" s="1132"/>
      <c r="J8558" s="1132"/>
      <c r="K8558" s="1132"/>
      <c r="L8558" s="1132"/>
      <c r="M8558" s="1132"/>
      <c r="N8558" s="1132"/>
      <c r="O8558" s="1132"/>
      <c r="P8558" s="1132"/>
      <c r="Q8558" s="1132"/>
      <c r="R8558" s="1132"/>
      <c r="S8558" s="1132"/>
      <c r="T8558" s="1107"/>
      <c r="U8558" s="1108"/>
      <c r="V8558" s="1111"/>
      <c r="W8558" s="1111"/>
      <c r="X8558" s="1111"/>
      <c r="Y8558" s="1111"/>
      <c r="Z8558" s="1113"/>
      <c r="AA8558" s="1088"/>
    </row>
    <row r="8559" spans="1:27" s="1086" customFormat="1" ht="24.75" customHeight="1" thickBot="1" x14ac:dyDescent="0.2">
      <c r="A8559" s="1121">
        <v>33</v>
      </c>
      <c r="B8559" s="1133"/>
      <c r="C8559" s="1133"/>
      <c r="D8559" s="1133"/>
      <c r="E8559" s="1133"/>
      <c r="F8559" s="1133"/>
      <c r="G8559" s="1133"/>
      <c r="H8559" s="1133"/>
      <c r="I8559" s="1133"/>
      <c r="J8559" s="1133"/>
      <c r="K8559" s="1133"/>
      <c r="L8559" s="1133"/>
      <c r="M8559" s="1133"/>
      <c r="N8559" s="1133"/>
      <c r="O8559" s="1133"/>
      <c r="P8559" s="1133"/>
      <c r="Q8559" s="1133"/>
      <c r="R8559" s="1133"/>
      <c r="S8559" s="1133"/>
      <c r="T8559" s="1092"/>
      <c r="U8559" s="1093"/>
      <c r="V8559" s="1111"/>
      <c r="W8559" s="1111"/>
      <c r="X8559" s="1111"/>
      <c r="Y8559" s="1111"/>
      <c r="Z8559" s="1113"/>
      <c r="AA8559" s="1088"/>
    </row>
    <row r="8560" spans="1:27" s="1086" customFormat="1" ht="20.100000000000001" customHeight="1" thickBot="1" x14ac:dyDescent="0.2">
      <c r="A8560" s="1559" t="s">
        <v>20</v>
      </c>
      <c r="B8560" s="1560"/>
      <c r="C8560" s="1876" t="s">
        <v>2267</v>
      </c>
      <c r="D8560" s="1448"/>
      <c r="E8560" s="1448"/>
      <c r="F8560" s="1449"/>
      <c r="G8560" s="1877"/>
      <c r="H8560" s="1878"/>
      <c r="I8560" s="1882" t="s">
        <v>1786</v>
      </c>
      <c r="J8560" s="1882"/>
      <c r="K8560" s="1882"/>
      <c r="L8560" s="1882"/>
      <c r="M8560" s="1882"/>
      <c r="N8560" s="1883"/>
      <c r="O8560" s="1136"/>
      <c r="P8560" s="1884"/>
      <c r="Q8560" s="1885"/>
      <c r="R8560" s="1137" t="s">
        <v>1787</v>
      </c>
      <c r="S8560" s="1138"/>
      <c r="T8560" s="1138"/>
      <c r="U8560" s="1138"/>
      <c r="V8560" s="1139"/>
      <c r="W8560" s="1111"/>
      <c r="X8560" s="1111"/>
      <c r="Y8560" s="1111"/>
      <c r="Z8560" s="1113"/>
      <c r="AA8560" s="1088"/>
    </row>
    <row r="8561" spans="1:27" s="1086" customFormat="1" ht="31.5" customHeight="1" thickBot="1" x14ac:dyDescent="0.2">
      <c r="A8561" s="1576" t="s">
        <v>1782</v>
      </c>
      <c r="B8561" s="1577"/>
      <c r="C8561" s="1577"/>
      <c r="D8561" s="1577"/>
      <c r="E8561" s="1578"/>
      <c r="F8561" s="1126"/>
      <c r="G8561" s="1126"/>
      <c r="H8561" s="1544" t="s">
        <v>87</v>
      </c>
      <c r="I8561" s="1545"/>
      <c r="J8561" s="1545"/>
      <c r="K8561" s="1127" t="s">
        <v>9</v>
      </c>
      <c r="L8561" s="1655" t="s">
        <v>1783</v>
      </c>
      <c r="M8561" s="1655"/>
      <c r="N8561" s="1656"/>
      <c r="O8561" s="1126"/>
      <c r="P8561" s="1128"/>
      <c r="Q8561" s="1128"/>
      <c r="R8561" s="1128"/>
      <c r="S8561" s="1126"/>
      <c r="T8561" s="1874" t="s">
        <v>579</v>
      </c>
      <c r="U8561" s="1875"/>
      <c r="V8561" s="1140">
        <v>8.8016795865633168E-3</v>
      </c>
      <c r="W8561" s="1114">
        <v>8.9699074074074316E-3</v>
      </c>
      <c r="X8561" s="1114">
        <v>8.8857934969853742E-3</v>
      </c>
      <c r="Y8561" s="1115" t="s">
        <v>184</v>
      </c>
      <c r="Z8561" s="1113"/>
      <c r="AA8561" s="1088"/>
    </row>
    <row r="8562" spans="1:27" s="1086" customFormat="1" ht="9" customHeight="1" thickBot="1" x14ac:dyDescent="0.2">
      <c r="A8562" s="1126"/>
      <c r="B8562" s="1126"/>
      <c r="C8562" s="1126"/>
      <c r="D8562" s="1126"/>
      <c r="E8562" s="1126"/>
      <c r="F8562" s="1126"/>
      <c r="G8562" s="1126"/>
      <c r="H8562" s="1126"/>
      <c r="I8562" s="1126"/>
      <c r="J8562" s="1126"/>
      <c r="K8562" s="1126"/>
      <c r="L8562" s="1126"/>
      <c r="M8562" s="1126"/>
      <c r="N8562" s="1126"/>
      <c r="O8562" s="1126"/>
      <c r="P8562" s="1126"/>
      <c r="Q8562" s="1126"/>
      <c r="R8562" s="1126"/>
      <c r="S8562" s="1126"/>
      <c r="T8562" s="1095"/>
      <c r="U8562" s="1095"/>
      <c r="V8562" s="1114">
        <v>0.22916666666666666</v>
      </c>
      <c r="W8562" s="1114">
        <v>0.2361111111111111</v>
      </c>
      <c r="X8562" s="1111"/>
      <c r="Y8562" s="1111"/>
      <c r="Z8562" s="1113"/>
      <c r="AA8562" s="1088"/>
    </row>
    <row r="8563" spans="1:27" s="1086" customFormat="1" ht="20.100000000000001" customHeight="1" thickBot="1" x14ac:dyDescent="0.2">
      <c r="A8563" s="1681" t="s">
        <v>12</v>
      </c>
      <c r="B8563" s="1682"/>
      <c r="C8563" s="1748" t="s">
        <v>1784</v>
      </c>
      <c r="D8563" s="1737"/>
      <c r="E8563" s="1737"/>
      <c r="F8563" s="1738"/>
      <c r="G8563" s="1129"/>
      <c r="H8563" s="1129"/>
      <c r="I8563" s="1129"/>
      <c r="J8563" s="1129"/>
      <c r="K8563" s="1111"/>
      <c r="L8563" s="1111"/>
      <c r="M8563" s="1126"/>
      <c r="N8563" s="1463" t="s">
        <v>13</v>
      </c>
      <c r="O8563" s="1464"/>
      <c r="P8563" s="1879">
        <v>9.0277777777777769E-3</v>
      </c>
      <c r="Q8563" s="1537"/>
      <c r="R8563" s="1126"/>
      <c r="S8563" s="1130" t="s">
        <v>14</v>
      </c>
      <c r="T8563" s="1528">
        <v>4.9999999999999996E-2</v>
      </c>
      <c r="U8563" s="1529"/>
      <c r="V8563" s="1114">
        <v>0.7569444444444452</v>
      </c>
      <c r="W8563" s="1114">
        <v>0.75347222222222432</v>
      </c>
      <c r="X8563" s="1111"/>
      <c r="Y8563" s="1111"/>
      <c r="Z8563" s="1120"/>
      <c r="AA8563" s="1088"/>
    </row>
    <row r="8564" spans="1:27" s="1086" customFormat="1" ht="9" customHeight="1" thickBot="1" x14ac:dyDescent="0.2">
      <c r="A8564" s="1126"/>
      <c r="B8564" s="1126"/>
      <c r="C8564" s="1126"/>
      <c r="D8564" s="1126"/>
      <c r="E8564" s="1126"/>
      <c r="F8564" s="1126"/>
      <c r="G8564" s="1126"/>
      <c r="H8564" s="1126"/>
      <c r="I8564" s="1126"/>
      <c r="J8564" s="1126"/>
      <c r="K8564" s="1126"/>
      <c r="L8564" s="1126"/>
      <c r="M8564" s="1126"/>
      <c r="N8564" s="1126"/>
      <c r="O8564" s="1126"/>
      <c r="P8564" s="1126"/>
      <c r="Q8564" s="1126"/>
      <c r="R8564" s="1126"/>
      <c r="S8564" s="1126"/>
      <c r="T8564" s="1095"/>
      <c r="U8564" s="1095"/>
      <c r="V8564" s="1114">
        <v>0.98611111111111183</v>
      </c>
      <c r="W8564" s="1114">
        <v>0.98958333333333537</v>
      </c>
      <c r="X8564" s="1111"/>
      <c r="Y8564" s="1111"/>
      <c r="Z8564" s="1113"/>
      <c r="AA8564" s="1088"/>
    </row>
    <row r="8565" spans="1:27" s="1086" customFormat="1" ht="20.100000000000001" customHeight="1" x14ac:dyDescent="0.15">
      <c r="A8565" s="1530" t="s">
        <v>15</v>
      </c>
      <c r="B8565" s="1515">
        <v>1</v>
      </c>
      <c r="C8565" s="1515"/>
      <c r="D8565" s="1515">
        <v>2</v>
      </c>
      <c r="E8565" s="1515"/>
      <c r="F8565" s="1515">
        <v>3</v>
      </c>
      <c r="G8565" s="1515"/>
      <c r="H8565" s="1515">
        <v>4</v>
      </c>
      <c r="I8565" s="1515"/>
      <c r="J8565" s="1515">
        <v>5</v>
      </c>
      <c r="K8565" s="1515"/>
      <c r="L8565" s="1515">
        <v>6</v>
      </c>
      <c r="M8565" s="1515"/>
      <c r="N8565" s="1515">
        <v>7</v>
      </c>
      <c r="O8565" s="1515"/>
      <c r="P8565" s="1515">
        <v>8</v>
      </c>
      <c r="Q8565" s="1515"/>
      <c r="R8565" s="1515">
        <v>9</v>
      </c>
      <c r="S8565" s="1515"/>
      <c r="T8565" s="1516">
        <v>10</v>
      </c>
      <c r="U8565" s="1517"/>
      <c r="V8565" s="1114"/>
      <c r="W8565" s="1114"/>
      <c r="X8565" s="1111"/>
      <c r="Y8565" s="1111"/>
      <c r="Z8565" s="1113"/>
      <c r="AA8565" s="1088"/>
    </row>
    <row r="8566" spans="1:27" s="1086" customFormat="1" ht="20.100000000000001" customHeight="1" x14ac:dyDescent="0.15">
      <c r="A8566" s="1531"/>
      <c r="B8566" s="1112" t="s">
        <v>87</v>
      </c>
      <c r="C8566" s="1112" t="s">
        <v>1783</v>
      </c>
      <c r="D8566" s="1112" t="s">
        <v>87</v>
      </c>
      <c r="E8566" s="1112" t="s">
        <v>1783</v>
      </c>
      <c r="F8566" s="1112" t="s">
        <v>87</v>
      </c>
      <c r="G8566" s="1112" t="s">
        <v>1783</v>
      </c>
      <c r="H8566" s="1112" t="s">
        <v>87</v>
      </c>
      <c r="I8566" s="1112" t="s">
        <v>1783</v>
      </c>
      <c r="J8566" s="1112" t="s">
        <v>87</v>
      </c>
      <c r="K8566" s="1112" t="s">
        <v>1783</v>
      </c>
      <c r="L8566" s="1112" t="s">
        <v>87</v>
      </c>
      <c r="M8566" s="1112" t="s">
        <v>1783</v>
      </c>
      <c r="N8566" s="1112" t="s">
        <v>87</v>
      </c>
      <c r="O8566" s="1112" t="s">
        <v>1783</v>
      </c>
      <c r="P8566" s="1112"/>
      <c r="Q8566" s="1112"/>
      <c r="R8566" s="1104"/>
      <c r="S8566" s="1104"/>
      <c r="T8566" s="1096"/>
      <c r="U8566" s="1097"/>
      <c r="V8566" s="1111"/>
      <c r="W8566" s="1111"/>
      <c r="X8566" s="1111"/>
      <c r="Y8566" s="1111"/>
      <c r="Z8566" s="1113"/>
      <c r="AA8566" s="1088"/>
    </row>
    <row r="8567" spans="1:27" s="1086" customFormat="1" ht="24.75" customHeight="1" x14ac:dyDescent="0.15">
      <c r="A8567" s="1135">
        <v>1</v>
      </c>
      <c r="B8567" s="52"/>
      <c r="C8567" s="1147">
        <v>0.22569444444444445</v>
      </c>
      <c r="D8567" s="1090">
        <v>0.33194444444444421</v>
      </c>
      <c r="E8567" s="1090">
        <v>0.3937500000000001</v>
      </c>
      <c r="F8567" s="1090">
        <v>0.47847222222222235</v>
      </c>
      <c r="G8567" s="1090">
        <v>0.53541666666666721</v>
      </c>
      <c r="H8567" s="1090">
        <v>0.63194444444444486</v>
      </c>
      <c r="I8567" s="1090">
        <v>0.69166666666666865</v>
      </c>
      <c r="J8567" s="1090">
        <v>0.76805555555555594</v>
      </c>
      <c r="K8567" s="1090">
        <v>0.85486111111111296</v>
      </c>
      <c r="L8567" s="1090">
        <v>0.93055555555555591</v>
      </c>
      <c r="M8567" s="1091"/>
      <c r="N8567" s="1090"/>
      <c r="O8567" s="1091"/>
      <c r="P8567" s="1091"/>
      <c r="Q8567" s="1091"/>
      <c r="R8567" s="1101"/>
      <c r="S8567" s="1101"/>
      <c r="T8567" s="1101"/>
      <c r="U8567" s="1102"/>
      <c r="V8567" s="1117">
        <v>170</v>
      </c>
      <c r="W8567" s="1118">
        <v>5.666666666666667</v>
      </c>
      <c r="X8567" s="1111"/>
      <c r="Y8567" s="1111"/>
      <c r="Z8567" s="1113"/>
      <c r="AA8567" s="1088"/>
    </row>
    <row r="8568" spans="1:27" s="1086" customFormat="1" ht="24.75" customHeight="1" x14ac:dyDescent="0.15">
      <c r="A8568" s="1103">
        <v>2</v>
      </c>
      <c r="B8568" s="1141"/>
      <c r="C8568" s="1091">
        <v>0.23958333333333334</v>
      </c>
      <c r="D8568" s="1091">
        <v>0.34236111111111089</v>
      </c>
      <c r="E8568" s="1090">
        <v>0.40347222222222234</v>
      </c>
      <c r="F8568" s="1090">
        <v>0.48750000000000016</v>
      </c>
      <c r="G8568" s="1090">
        <v>0.54444444444444495</v>
      </c>
      <c r="H8568" s="1090">
        <v>0.63888888888888928</v>
      </c>
      <c r="I8568" s="1091">
        <v>0.7006944444444464</v>
      </c>
      <c r="J8568" s="1091">
        <v>0.77569444444444491</v>
      </c>
      <c r="K8568" s="1091">
        <v>0.86458333333333515</v>
      </c>
      <c r="L8568" s="1091">
        <v>0.94166666666666698</v>
      </c>
      <c r="M8568" s="1090"/>
      <c r="N8568" s="1090"/>
      <c r="O8568" s="1091"/>
      <c r="P8568" s="1091"/>
      <c r="Q8568" s="1091"/>
      <c r="R8568" s="1101"/>
      <c r="S8568" s="1101"/>
      <c r="T8568" s="1101"/>
      <c r="U8568" s="1102"/>
      <c r="V8568" s="1119">
        <v>86</v>
      </c>
      <c r="W8568" s="1119">
        <v>84</v>
      </c>
      <c r="X8568" s="1111"/>
      <c r="Y8568" s="1111">
        <v>85</v>
      </c>
      <c r="Z8568" s="1113"/>
      <c r="AA8568" s="1088" t="s">
        <v>1785</v>
      </c>
    </row>
    <row r="8569" spans="1:27" s="1086" customFormat="1" ht="24.75" customHeight="1" x14ac:dyDescent="0.15">
      <c r="A8569" s="1098">
        <v>3</v>
      </c>
      <c r="B8569" s="1091"/>
      <c r="C8569" s="1141"/>
      <c r="D8569" s="1091"/>
      <c r="E8569" s="1090"/>
      <c r="F8569" s="1090"/>
      <c r="G8569" s="1090">
        <v>0.55277777777777837</v>
      </c>
      <c r="H8569" s="1090">
        <v>0.6458333333333337</v>
      </c>
      <c r="I8569" s="1091">
        <v>0.70902777777777981</v>
      </c>
      <c r="J8569" s="1091">
        <v>0.78402777777777832</v>
      </c>
      <c r="K8569" s="1091">
        <v>0.87361111111111289</v>
      </c>
      <c r="L8569" s="1091"/>
      <c r="M8569" s="1090"/>
      <c r="N8569" s="1090"/>
      <c r="O8569" s="1091"/>
      <c r="P8569" s="1091"/>
      <c r="Q8569" s="1091"/>
      <c r="R8569" s="1101"/>
      <c r="S8569" s="1101"/>
      <c r="T8569" s="1101"/>
      <c r="U8569" s="1102"/>
      <c r="V8569" s="1111"/>
      <c r="W8569" s="1111"/>
      <c r="X8569" s="1111"/>
      <c r="Y8569" s="1111" t="s">
        <v>394</v>
      </c>
      <c r="Z8569" s="1113"/>
      <c r="AA8569" s="1088" t="s">
        <v>1785</v>
      </c>
    </row>
    <row r="8570" spans="1:27" s="1086" customFormat="1" ht="24.75" customHeight="1" x14ac:dyDescent="0.15">
      <c r="A8570" s="1103">
        <v>4</v>
      </c>
      <c r="B8570" s="1091"/>
      <c r="C8570" s="1091"/>
      <c r="D8570" s="1091"/>
      <c r="E8570" s="1090"/>
      <c r="F8570" s="1090"/>
      <c r="G8570" s="1090">
        <v>0.56111111111111178</v>
      </c>
      <c r="H8570" s="1090">
        <v>0.65208333333333368</v>
      </c>
      <c r="I8570" s="1091">
        <v>0.71736111111111323</v>
      </c>
      <c r="J8570" s="1091">
        <v>0.79305555555555607</v>
      </c>
      <c r="K8570" s="1091">
        <v>0.88263888888889064</v>
      </c>
      <c r="L8570" s="1091"/>
      <c r="M8570" s="1090"/>
      <c r="N8570" s="1090"/>
      <c r="O8570" s="1091"/>
      <c r="P8570" s="1091"/>
      <c r="Q8570" s="1091"/>
      <c r="R8570" s="1101"/>
      <c r="S8570" s="1101"/>
      <c r="T8570" s="1101"/>
      <c r="U8570" s="1102"/>
      <c r="V8570" s="1125">
        <v>0</v>
      </c>
      <c r="W8570" s="1125">
        <v>0</v>
      </c>
      <c r="X8570" s="1111"/>
      <c r="Y8570" s="1111"/>
      <c r="Z8570" s="1113"/>
      <c r="AA8570" s="1088" t="s">
        <v>1785</v>
      </c>
    </row>
    <row r="8571" spans="1:27" s="1086" customFormat="1" ht="24.75" customHeight="1" x14ac:dyDescent="0.15">
      <c r="A8571" s="1103">
        <v>5</v>
      </c>
      <c r="B8571" s="1091"/>
      <c r="C8571" s="1091">
        <v>0.25277777777777777</v>
      </c>
      <c r="D8571" s="1091">
        <v>0.35277777777777758</v>
      </c>
      <c r="E8571" s="1090">
        <v>0.41250000000000014</v>
      </c>
      <c r="F8571" s="1090">
        <v>0.4972222222222224</v>
      </c>
      <c r="G8571" s="1090">
        <v>0.5694444444444452</v>
      </c>
      <c r="H8571" s="1090">
        <v>0.6590277777777781</v>
      </c>
      <c r="I8571" s="1091">
        <v>0.72638888888889097</v>
      </c>
      <c r="J8571" s="1091">
        <v>0.80208333333333381</v>
      </c>
      <c r="K8571" s="1091">
        <v>0.89166666666666838</v>
      </c>
      <c r="L8571" s="1091">
        <v>0.95277777777777806</v>
      </c>
      <c r="M8571" s="1090"/>
      <c r="N8571" s="1090"/>
      <c r="O8571" s="1091"/>
      <c r="P8571" s="1091"/>
      <c r="Q8571" s="1091"/>
      <c r="R8571" s="1101"/>
      <c r="S8571" s="1101"/>
      <c r="T8571" s="1101"/>
      <c r="U8571" s="1102"/>
      <c r="V8571" s="1125">
        <v>0</v>
      </c>
      <c r="W8571" s="1125">
        <v>0</v>
      </c>
      <c r="X8571" s="1111"/>
      <c r="Y8571" s="1111"/>
      <c r="Z8571" s="1113"/>
      <c r="AA8571" s="1088" t="s">
        <v>1785</v>
      </c>
    </row>
    <row r="8572" spans="1:27" s="1086" customFormat="1" ht="24.75" customHeight="1" x14ac:dyDescent="0.15">
      <c r="A8572" s="1103">
        <v>6</v>
      </c>
      <c r="B8572" s="1091"/>
      <c r="C8572" s="1091">
        <v>0.26527777777777778</v>
      </c>
      <c r="D8572" s="1091">
        <v>0.36111111111111094</v>
      </c>
      <c r="E8572" s="1090">
        <v>0.42222222222222239</v>
      </c>
      <c r="F8572" s="1090">
        <v>0.50694444444444464</v>
      </c>
      <c r="G8572" s="1090">
        <v>0.57708333333333417</v>
      </c>
      <c r="H8572" s="1090">
        <v>0.66527777777777808</v>
      </c>
      <c r="I8572" s="1091">
        <v>0.73472222222222439</v>
      </c>
      <c r="J8572" s="1091">
        <v>0.81111111111111156</v>
      </c>
      <c r="K8572" s="1091">
        <v>0.9000000000000018</v>
      </c>
      <c r="L8572" s="1091">
        <v>0.96388888888888913</v>
      </c>
      <c r="M8572" s="1090"/>
      <c r="N8572" s="1090"/>
      <c r="O8572" s="1091"/>
      <c r="P8572" s="1091"/>
      <c r="Q8572" s="1091"/>
      <c r="R8572" s="1101"/>
      <c r="S8572" s="1101"/>
      <c r="T8572" s="1101"/>
      <c r="U8572" s="1102"/>
      <c r="V8572" s="1125">
        <v>0</v>
      </c>
      <c r="W8572" s="1125">
        <v>0</v>
      </c>
      <c r="X8572" s="1111"/>
      <c r="Y8572" s="1111"/>
      <c r="Z8572" s="1088"/>
      <c r="AA8572" s="1088" t="s">
        <v>1785</v>
      </c>
    </row>
    <row r="8573" spans="1:27" s="1086" customFormat="1" ht="24.75" customHeight="1" x14ac:dyDescent="0.15">
      <c r="A8573" s="1103">
        <v>7</v>
      </c>
      <c r="B8573" s="1091"/>
      <c r="C8573" s="1091">
        <v>0.27847222222222218</v>
      </c>
      <c r="D8573" s="1091">
        <v>0.37013888888888874</v>
      </c>
      <c r="E8573" s="1090">
        <v>0.43125000000000019</v>
      </c>
      <c r="F8573" s="1090">
        <v>0.51666666666666683</v>
      </c>
      <c r="G8573" s="1090">
        <v>0.58472222222222314</v>
      </c>
      <c r="H8573" s="1090">
        <v>0.67152777777777806</v>
      </c>
      <c r="I8573" s="1091">
        <v>0.74375000000000213</v>
      </c>
      <c r="J8573" s="1091">
        <v>0.82013888888888931</v>
      </c>
      <c r="K8573" s="1091">
        <v>0.90763888888889077</v>
      </c>
      <c r="L8573" s="1091">
        <v>0.9750000000000002</v>
      </c>
      <c r="M8573" s="1090"/>
      <c r="N8573" s="1090"/>
      <c r="O8573" s="1091"/>
      <c r="P8573" s="1091"/>
      <c r="Q8573" s="1091"/>
      <c r="R8573" s="1101"/>
      <c r="S8573" s="1101"/>
      <c r="T8573" s="1101"/>
      <c r="U8573" s="1102"/>
      <c r="V8573" s="1125">
        <v>0</v>
      </c>
      <c r="W8573" s="1125">
        <v>0</v>
      </c>
      <c r="X8573" s="1111"/>
      <c r="Y8573" s="1111"/>
      <c r="Z8573" s="1088"/>
      <c r="AA8573" s="1088" t="s">
        <v>1785</v>
      </c>
    </row>
    <row r="8574" spans="1:27" s="1086" customFormat="1" ht="24.75" customHeight="1" x14ac:dyDescent="0.15">
      <c r="A8574" s="1103">
        <v>8</v>
      </c>
      <c r="B8574" s="1091"/>
      <c r="C8574" s="1091">
        <v>0.29097222222222219</v>
      </c>
      <c r="D8574" s="1091">
        <v>0.3784722222222221</v>
      </c>
      <c r="E8574" s="1090">
        <v>0.44027777777777799</v>
      </c>
      <c r="F8574" s="1090">
        <v>0.52569444444444458</v>
      </c>
      <c r="G8574" s="1090">
        <v>0.59166666666666756</v>
      </c>
      <c r="H8574" s="1090">
        <v>0.67777777777777803</v>
      </c>
      <c r="I8574" s="1091">
        <v>0.75208333333333555</v>
      </c>
      <c r="J8574" s="1091">
        <v>0.82916666666666705</v>
      </c>
      <c r="K8574" s="1091">
        <v>0.91527777777777974</v>
      </c>
      <c r="L8574" s="1091">
        <v>0.98611111111111127</v>
      </c>
      <c r="M8574" s="1090"/>
      <c r="N8574" s="1090"/>
      <c r="O8574" s="1091"/>
      <c r="P8574" s="1091"/>
      <c r="Q8574" s="1091"/>
      <c r="R8574" s="1101"/>
      <c r="S8574" s="1101"/>
      <c r="T8574" s="1101"/>
      <c r="U8574" s="1102"/>
      <c r="V8574" s="1125">
        <v>0</v>
      </c>
      <c r="W8574" s="1125">
        <v>0</v>
      </c>
      <c r="X8574" s="1111"/>
      <c r="Y8574" s="1111"/>
      <c r="Z8574" s="1113"/>
      <c r="AA8574" s="1088"/>
    </row>
    <row r="8575" spans="1:27" s="1086" customFormat="1" ht="24.75" customHeight="1" x14ac:dyDescent="0.15">
      <c r="A8575" s="1103">
        <v>9</v>
      </c>
      <c r="B8575" s="1091"/>
      <c r="C8575" s="1091"/>
      <c r="D8575" s="1091">
        <v>0.38680555555555546</v>
      </c>
      <c r="E8575" s="1090">
        <v>0.44930555555555579</v>
      </c>
      <c r="F8575" s="1090">
        <v>0.53472222222222232</v>
      </c>
      <c r="G8575" s="1090">
        <v>0.59930555555555654</v>
      </c>
      <c r="H8575" s="1090">
        <v>0.68472222222222245</v>
      </c>
      <c r="I8575" s="1091"/>
      <c r="J8575" s="1091"/>
      <c r="K8575" s="1091"/>
      <c r="L8575" s="1091"/>
      <c r="M8575" s="1090"/>
      <c r="N8575" s="1090"/>
      <c r="O8575" s="1091"/>
      <c r="P8575" s="1091"/>
      <c r="Q8575" s="1091"/>
      <c r="R8575" s="1101"/>
      <c r="S8575" s="1101"/>
      <c r="T8575" s="1101"/>
      <c r="U8575" s="1102"/>
      <c r="V8575" s="1125">
        <v>0</v>
      </c>
      <c r="W8575" s="1125">
        <v>0</v>
      </c>
      <c r="X8575" s="1111"/>
      <c r="Y8575" s="1111"/>
      <c r="Z8575" s="1113"/>
      <c r="AA8575" s="1088"/>
    </row>
    <row r="8576" spans="1:27" s="1086" customFormat="1" ht="24.75" customHeight="1" x14ac:dyDescent="0.15">
      <c r="A8576" s="1103">
        <v>10</v>
      </c>
      <c r="B8576" s="1091"/>
      <c r="C8576" s="1091"/>
      <c r="D8576" s="1091">
        <v>0.39513888888888882</v>
      </c>
      <c r="E8576" s="1090">
        <v>0.45763888888888915</v>
      </c>
      <c r="F8576" s="1090">
        <v>0.54375000000000007</v>
      </c>
      <c r="G8576" s="1090">
        <v>0.60694444444444551</v>
      </c>
      <c r="H8576" s="1090">
        <v>0.69097222222222243</v>
      </c>
      <c r="I8576" s="1091"/>
      <c r="J8576" s="1091"/>
      <c r="K8576" s="1091"/>
      <c r="L8576" s="1091"/>
      <c r="M8576" s="1090"/>
      <c r="N8576" s="1090"/>
      <c r="O8576" s="1091"/>
      <c r="P8576" s="1091"/>
      <c r="Q8576" s="1091"/>
      <c r="R8576" s="1101"/>
      <c r="S8576" s="1101"/>
      <c r="T8576" s="1101"/>
      <c r="U8576" s="1102"/>
      <c r="V8576" s="1125">
        <v>0</v>
      </c>
      <c r="W8576" s="1125">
        <v>0</v>
      </c>
      <c r="X8576" s="1111"/>
      <c r="Y8576" s="1111"/>
      <c r="Z8576" s="1113"/>
      <c r="AA8576" s="1088"/>
    </row>
    <row r="8577" spans="1:27" s="1086" customFormat="1" ht="24.75" customHeight="1" x14ac:dyDescent="0.15">
      <c r="A8577" s="1103">
        <v>11</v>
      </c>
      <c r="B8577" s="1091"/>
      <c r="C8577" s="1091"/>
      <c r="D8577" s="1091"/>
      <c r="E8577" s="1090"/>
      <c r="F8577" s="1090">
        <v>0.55277777777777781</v>
      </c>
      <c r="G8577" s="1090">
        <v>0.61458333333333448</v>
      </c>
      <c r="H8577" s="1090">
        <v>0.69791666666666685</v>
      </c>
      <c r="I8577" s="1091">
        <v>0.76111111111111329</v>
      </c>
      <c r="J8577" s="1091">
        <v>0.83750000000000047</v>
      </c>
      <c r="K8577" s="1091"/>
      <c r="L8577" s="1091"/>
      <c r="M8577" s="1090"/>
      <c r="N8577" s="1090"/>
      <c r="O8577" s="1091"/>
      <c r="P8577" s="1091"/>
      <c r="Q8577" s="1091"/>
      <c r="R8577" s="1101"/>
      <c r="S8577" s="1101"/>
      <c r="T8577" s="1101"/>
      <c r="U8577" s="1102"/>
      <c r="V8577" s="1125">
        <v>0</v>
      </c>
      <c r="W8577" s="1125">
        <v>0</v>
      </c>
      <c r="X8577" s="1111"/>
      <c r="Y8577" s="1111"/>
      <c r="Z8577" s="1113"/>
      <c r="AA8577" s="1088"/>
    </row>
    <row r="8578" spans="1:27" s="1086" customFormat="1" ht="24.75" customHeight="1" x14ac:dyDescent="0.15">
      <c r="A8578" s="1103">
        <v>12</v>
      </c>
      <c r="B8578" s="1091"/>
      <c r="C8578" s="1091"/>
      <c r="D8578" s="1091"/>
      <c r="E8578" s="1090"/>
      <c r="F8578" s="1090">
        <v>0.56180555555555556</v>
      </c>
      <c r="G8578" s="1090">
        <v>0.62222222222222345</v>
      </c>
      <c r="H8578" s="1090">
        <v>0.70416666666666683</v>
      </c>
      <c r="I8578" s="1091">
        <v>0.77083333333333548</v>
      </c>
      <c r="J8578" s="1091">
        <v>0.84652777777777821</v>
      </c>
      <c r="K8578" s="1091"/>
      <c r="L8578" s="1091"/>
      <c r="M8578" s="1090"/>
      <c r="N8578" s="1090"/>
      <c r="O8578" s="1091"/>
      <c r="P8578" s="1091"/>
      <c r="Q8578" s="1091"/>
      <c r="R8578" s="1101"/>
      <c r="S8578" s="1101"/>
      <c r="T8578" s="1101"/>
      <c r="U8578" s="1102"/>
      <c r="V8578" s="1125">
        <v>0</v>
      </c>
      <c r="W8578" s="1125">
        <v>0</v>
      </c>
      <c r="X8578" s="1111"/>
      <c r="Y8578" s="1111"/>
      <c r="Z8578" s="1113"/>
      <c r="AA8578" s="1088"/>
    </row>
    <row r="8579" spans="1:27" s="1086" customFormat="1" ht="24.75" customHeight="1" x14ac:dyDescent="0.15">
      <c r="A8579" s="1103">
        <v>13</v>
      </c>
      <c r="B8579" s="1091">
        <v>0.22916666666666666</v>
      </c>
      <c r="C8579" s="1091">
        <v>0.30416666666666659</v>
      </c>
      <c r="D8579" s="1091">
        <v>0.40347222222222218</v>
      </c>
      <c r="E8579" s="1090">
        <v>0.46666666666666695</v>
      </c>
      <c r="F8579" s="1090">
        <v>0.5708333333333333</v>
      </c>
      <c r="G8579" s="1090">
        <v>0.62986111111111243</v>
      </c>
      <c r="H8579" s="1090">
        <v>0.71041666666666681</v>
      </c>
      <c r="I8579" s="1091">
        <v>0.77986111111111323</v>
      </c>
      <c r="J8579" s="1091">
        <v>0.85555555555555596</v>
      </c>
      <c r="K8579" s="1091">
        <v>0.92361111111111316</v>
      </c>
      <c r="L8579" s="1091"/>
      <c r="M8579" s="1091"/>
      <c r="N8579" s="1090"/>
      <c r="O8579" s="1091"/>
      <c r="P8579" s="1091"/>
      <c r="Q8579" s="1091"/>
      <c r="R8579" s="1101"/>
      <c r="S8579" s="1101"/>
      <c r="T8579" s="1101"/>
      <c r="U8579" s="1102"/>
      <c r="V8579" s="1125">
        <v>0</v>
      </c>
      <c r="W8579" s="1125">
        <v>0</v>
      </c>
      <c r="X8579" s="1111"/>
      <c r="Y8579" s="1111"/>
      <c r="Z8579" s="1111"/>
      <c r="AA8579" s="1088"/>
    </row>
    <row r="8580" spans="1:27" s="1086" customFormat="1" ht="24.75" customHeight="1" x14ac:dyDescent="0.15">
      <c r="A8580" s="1103">
        <v>14</v>
      </c>
      <c r="B8580" s="1091">
        <v>0.24236111111111105</v>
      </c>
      <c r="C8580" s="1091">
        <v>0.3166666666666666</v>
      </c>
      <c r="D8580" s="1091">
        <v>0.41249999999999998</v>
      </c>
      <c r="E8580" s="1090">
        <v>0.47500000000000031</v>
      </c>
      <c r="F8580" s="1090">
        <v>0.57916666666666672</v>
      </c>
      <c r="G8580" s="1090">
        <v>0.6375000000000014</v>
      </c>
      <c r="H8580" s="1090">
        <v>0.71666666666666679</v>
      </c>
      <c r="I8580" s="1091">
        <v>0.78958333333333541</v>
      </c>
      <c r="J8580" s="1091">
        <v>0.86388888888888937</v>
      </c>
      <c r="K8580" s="1091">
        <v>0.9326388888888909</v>
      </c>
      <c r="L8580" s="1091"/>
      <c r="M8580" s="1091"/>
      <c r="N8580" s="1090"/>
      <c r="O8580" s="1091"/>
      <c r="P8580" s="1091"/>
      <c r="Q8580" s="1091"/>
      <c r="R8580" s="1101"/>
      <c r="S8580" s="1101"/>
      <c r="T8580" s="1101"/>
      <c r="U8580" s="1102"/>
      <c r="V8580" s="1125"/>
      <c r="W8580" s="1125">
        <v>0</v>
      </c>
      <c r="X8580" s="1111"/>
      <c r="Y8580" s="1111"/>
      <c r="Z8580" s="1113"/>
      <c r="AA8580" s="1088"/>
    </row>
    <row r="8581" spans="1:27" s="1086" customFormat="1" ht="24.75" customHeight="1" x14ac:dyDescent="0.15">
      <c r="A8581" s="1103">
        <v>15</v>
      </c>
      <c r="B8581" s="1091">
        <v>0.25555555555555548</v>
      </c>
      <c r="C8581" s="1091">
        <v>0.32916666666666661</v>
      </c>
      <c r="D8581" s="1091">
        <v>0.42222222222222222</v>
      </c>
      <c r="E8581" s="1090">
        <v>0.48402777777777811</v>
      </c>
      <c r="F8581" s="1090">
        <v>0.58750000000000013</v>
      </c>
      <c r="G8581" s="1090">
        <v>0.64513888888889037</v>
      </c>
      <c r="H8581" s="1090">
        <v>0.7236111111111112</v>
      </c>
      <c r="I8581" s="1091">
        <v>0.79861111111111316</v>
      </c>
      <c r="J8581" s="1091">
        <v>0.87291666666666712</v>
      </c>
      <c r="K8581" s="1091">
        <v>0.94236111111111309</v>
      </c>
      <c r="L8581" s="1091"/>
      <c r="M8581" s="1091"/>
      <c r="N8581" s="1090"/>
      <c r="O8581" s="1091"/>
      <c r="P8581" s="1091"/>
      <c r="Q8581" s="1091"/>
      <c r="R8581" s="1101"/>
      <c r="S8581" s="1101"/>
      <c r="T8581" s="1101"/>
      <c r="U8581" s="1102"/>
      <c r="V8581" s="1111"/>
      <c r="W8581" s="1125">
        <v>0</v>
      </c>
      <c r="X8581" s="1111"/>
      <c r="Y8581" s="1111"/>
      <c r="Z8581" s="1113"/>
      <c r="AA8581" s="1088"/>
    </row>
    <row r="8582" spans="1:27" s="1086" customFormat="1" ht="24.75" customHeight="1" x14ac:dyDescent="0.15">
      <c r="A8582" s="1103">
        <v>16</v>
      </c>
      <c r="B8582" s="1091">
        <v>0.26874999999999988</v>
      </c>
      <c r="C8582" s="1091">
        <v>0.34166666666666662</v>
      </c>
      <c r="D8582" s="1091">
        <v>0.43125000000000002</v>
      </c>
      <c r="E8582" s="1090">
        <v>0.49236111111111147</v>
      </c>
      <c r="F8582" s="1090">
        <v>0.59513888888888911</v>
      </c>
      <c r="G8582" s="1090">
        <v>0.65277777777777934</v>
      </c>
      <c r="H8582" s="1090">
        <v>0.73055555555555562</v>
      </c>
      <c r="I8582" s="1091">
        <v>0.80833333333333535</v>
      </c>
      <c r="J8582" s="1091">
        <v>0.88194444444444486</v>
      </c>
      <c r="K8582" s="1091">
        <v>0.95138888888889084</v>
      </c>
      <c r="L8582" s="1091"/>
      <c r="M8582" s="1101"/>
      <c r="N8582" s="1101"/>
      <c r="O8582" s="1101"/>
      <c r="P8582" s="1101"/>
      <c r="Q8582" s="1101"/>
      <c r="R8582" s="1101"/>
      <c r="S8582" s="1101"/>
      <c r="T8582" s="1101"/>
      <c r="U8582" s="1102"/>
      <c r="V8582" s="1111"/>
      <c r="W8582" s="1125">
        <v>0</v>
      </c>
      <c r="X8582" s="1111"/>
      <c r="Y8582" s="1111"/>
      <c r="Z8582" s="1113"/>
      <c r="AA8582" s="1088"/>
    </row>
    <row r="8583" spans="1:27" s="1086" customFormat="1" ht="24.75" customHeight="1" x14ac:dyDescent="0.15">
      <c r="A8583" s="1103">
        <v>17</v>
      </c>
      <c r="B8583" s="1091">
        <v>0.28194444444444428</v>
      </c>
      <c r="C8583" s="1091">
        <v>0.35347222222222224</v>
      </c>
      <c r="D8583" s="1091">
        <v>0.44097222222222227</v>
      </c>
      <c r="E8583" s="1091">
        <v>0.50138888888888922</v>
      </c>
      <c r="F8583" s="1091">
        <v>0.60277777777777808</v>
      </c>
      <c r="G8583" s="1091">
        <v>0.66041666666666832</v>
      </c>
      <c r="H8583" s="1091">
        <v>0.73750000000000004</v>
      </c>
      <c r="I8583" s="1091">
        <v>0.81736111111111309</v>
      </c>
      <c r="J8583" s="1091">
        <v>0.89027777777777828</v>
      </c>
      <c r="K8583" s="1091">
        <v>0.96111111111111303</v>
      </c>
      <c r="L8583" s="1091"/>
      <c r="M8583" s="1101"/>
      <c r="N8583" s="1101"/>
      <c r="O8583" s="1101"/>
      <c r="P8583" s="1101"/>
      <c r="Q8583" s="1101"/>
      <c r="R8583" s="1101"/>
      <c r="S8583" s="1101"/>
      <c r="T8583" s="1101"/>
      <c r="U8583" s="1102"/>
      <c r="V8583" s="1111"/>
      <c r="W8583" s="1125">
        <v>0</v>
      </c>
      <c r="X8583" s="1111"/>
      <c r="Y8583" s="1111"/>
      <c r="Z8583" s="1113"/>
      <c r="AA8583" s="1088"/>
    </row>
    <row r="8584" spans="1:27" s="1086" customFormat="1" ht="24.75" customHeight="1" x14ac:dyDescent="0.15">
      <c r="A8584" s="1103">
        <v>18</v>
      </c>
      <c r="B8584" s="1101">
        <v>0.29513888888888867</v>
      </c>
      <c r="C8584" s="219">
        <v>0.36458333333333337</v>
      </c>
      <c r="D8584" s="1101">
        <v>0.45069444444444451</v>
      </c>
      <c r="E8584" s="219">
        <v>0.50972222222222263</v>
      </c>
      <c r="F8584" s="1101">
        <v>0.61041666666666705</v>
      </c>
      <c r="G8584" s="219">
        <v>0.66805555555555729</v>
      </c>
      <c r="H8584" s="1101">
        <v>0.74513888888888902</v>
      </c>
      <c r="I8584" s="219">
        <v>0.82708333333333528</v>
      </c>
      <c r="J8584" s="1099">
        <v>0.89930555555555602</v>
      </c>
      <c r="K8584" s="1099">
        <v>0.97013888888889077</v>
      </c>
      <c r="L8584" s="1101"/>
      <c r="M8584" s="1101"/>
      <c r="N8584" s="1101"/>
      <c r="O8584" s="1101"/>
      <c r="P8584" s="1101"/>
      <c r="Q8584" s="1101"/>
      <c r="R8584" s="1101"/>
      <c r="S8584" s="1101"/>
      <c r="T8584" s="1101"/>
      <c r="U8584" s="1102"/>
      <c r="V8584" s="1111"/>
      <c r="W8584" s="1125"/>
      <c r="X8584" s="1111"/>
      <c r="Y8584" s="1111"/>
      <c r="Z8584" s="1113"/>
      <c r="AA8584" s="1088"/>
    </row>
    <row r="8585" spans="1:27" s="1086" customFormat="1" ht="24.75" customHeight="1" x14ac:dyDescent="0.15">
      <c r="A8585" s="1103">
        <v>19</v>
      </c>
      <c r="B8585" s="1101">
        <v>0.30833333333333307</v>
      </c>
      <c r="C8585" s="1100">
        <v>0.37430555555555561</v>
      </c>
      <c r="D8585" s="1099">
        <v>0.45972222222222231</v>
      </c>
      <c r="E8585" s="1100">
        <v>0.51805555555555605</v>
      </c>
      <c r="F8585" s="1101">
        <v>0.61805555555555602</v>
      </c>
      <c r="G8585" s="1100">
        <v>0.67569444444444626</v>
      </c>
      <c r="H8585" s="1101">
        <v>0.75277777777777799</v>
      </c>
      <c r="I8585" s="1100">
        <v>0.83611111111111303</v>
      </c>
      <c r="J8585" s="1099">
        <v>0.90902777777777821</v>
      </c>
      <c r="K8585" s="1099">
        <v>0.97986111111111296</v>
      </c>
      <c r="L8585" s="1101"/>
      <c r="M8585" s="1101"/>
      <c r="N8585" s="1101"/>
      <c r="O8585" s="1101"/>
      <c r="P8585" s="1101"/>
      <c r="Q8585" s="1101"/>
      <c r="R8585" s="1101"/>
      <c r="S8585" s="1101"/>
      <c r="T8585" s="1101"/>
      <c r="U8585" s="1102"/>
      <c r="V8585" s="1111"/>
      <c r="W8585" s="1125"/>
      <c r="X8585" s="1111"/>
      <c r="Y8585" s="1111"/>
      <c r="Z8585" s="1113"/>
    </row>
    <row r="8586" spans="1:27" s="1086" customFormat="1" ht="24.75" customHeight="1" x14ac:dyDescent="0.15">
      <c r="A8586" s="1103">
        <v>20</v>
      </c>
      <c r="B8586" s="1101">
        <v>0.32083333333333308</v>
      </c>
      <c r="C8586" s="1100">
        <v>0.38402777777777786</v>
      </c>
      <c r="D8586" s="1099">
        <v>0.46944444444444455</v>
      </c>
      <c r="E8586" s="1100">
        <v>0.52708333333333379</v>
      </c>
      <c r="F8586" s="1101">
        <v>0.62500000000000044</v>
      </c>
      <c r="G8586" s="1100">
        <v>0.68333333333333524</v>
      </c>
      <c r="H8586" s="1101">
        <v>0.76041666666666696</v>
      </c>
      <c r="I8586" s="1100">
        <v>0.84583333333333521</v>
      </c>
      <c r="J8586" s="1099">
        <v>0.91944444444444484</v>
      </c>
      <c r="K8586" s="1099">
        <v>0.98958333333333515</v>
      </c>
      <c r="L8586" s="1101"/>
      <c r="M8586" s="1101"/>
      <c r="N8586" s="1101"/>
      <c r="O8586" s="1101"/>
      <c r="P8586" s="1101"/>
      <c r="Q8586" s="1101"/>
      <c r="R8586" s="1101"/>
      <c r="S8586" s="1101"/>
      <c r="T8586" s="1101"/>
      <c r="U8586" s="1102"/>
      <c r="V8586" s="1111"/>
      <c r="W8586" s="1125"/>
      <c r="X8586" s="1111"/>
      <c r="Y8586" s="1111"/>
      <c r="Z8586" s="1113"/>
    </row>
    <row r="8587" spans="1:27" s="1086" customFormat="1" ht="24.75" customHeight="1" x14ac:dyDescent="0.15">
      <c r="A8587" s="1103">
        <v>21</v>
      </c>
      <c r="B8587" s="1094"/>
      <c r="C8587" s="1094"/>
      <c r="D8587" s="1094"/>
      <c r="E8587" s="1094"/>
      <c r="F8587" s="1094"/>
      <c r="G8587" s="1094"/>
      <c r="H8587" s="1094"/>
      <c r="I8587" s="1094"/>
      <c r="J8587" s="1094"/>
      <c r="K8587" s="1094"/>
      <c r="L8587" s="1110"/>
      <c r="M8587" s="1101"/>
      <c r="N8587" s="1101"/>
      <c r="O8587" s="1101"/>
      <c r="P8587" s="1101"/>
      <c r="Q8587" s="1101"/>
      <c r="R8587" s="1101"/>
      <c r="S8587" s="1101"/>
      <c r="T8587" s="1101"/>
      <c r="U8587" s="1102"/>
      <c r="V8587" s="1111"/>
      <c r="W8587" s="1111"/>
      <c r="X8587" s="1111"/>
      <c r="Y8587" s="1111"/>
      <c r="Z8587" s="1113"/>
    </row>
    <row r="8588" spans="1:27" s="1086" customFormat="1" ht="24.75" customHeight="1" x14ac:dyDescent="0.15">
      <c r="A8588" s="1103">
        <v>22</v>
      </c>
      <c r="B8588" s="1094"/>
      <c r="C8588" s="1094"/>
      <c r="D8588" s="1094"/>
      <c r="E8588" s="1094"/>
      <c r="F8588" s="1094"/>
      <c r="G8588" s="1094"/>
      <c r="H8588" s="1094"/>
      <c r="I8588" s="1094"/>
      <c r="J8588" s="1094"/>
      <c r="K8588" s="1110"/>
      <c r="L8588" s="1110"/>
      <c r="M8588" s="1110"/>
      <c r="N8588" s="1101"/>
      <c r="O8588" s="1101"/>
      <c r="P8588" s="1101"/>
      <c r="Q8588" s="1101"/>
      <c r="R8588" s="1101"/>
      <c r="S8588" s="1101"/>
      <c r="T8588" s="1101"/>
      <c r="U8588" s="1102"/>
      <c r="V8588" s="1111"/>
      <c r="W8588" s="1111"/>
      <c r="X8588" s="1111"/>
      <c r="Y8588" s="1111"/>
      <c r="Z8588" s="1113"/>
    </row>
    <row r="8589" spans="1:27" s="1086" customFormat="1" ht="24.75" customHeight="1" x14ac:dyDescent="0.15">
      <c r="A8589" s="1103">
        <v>23</v>
      </c>
      <c r="B8589" s="1094"/>
      <c r="C8589" s="1094"/>
      <c r="D8589" s="1094"/>
      <c r="E8589" s="1094"/>
      <c r="F8589" s="1094"/>
      <c r="G8589" s="1094"/>
      <c r="H8589" s="1094"/>
      <c r="I8589" s="1094"/>
      <c r="J8589" s="1094"/>
      <c r="K8589" s="1110"/>
      <c r="L8589" s="1110"/>
      <c r="M8589" s="1110"/>
      <c r="N8589" s="1101"/>
      <c r="O8589" s="1101"/>
      <c r="P8589" s="1101"/>
      <c r="Q8589" s="1101"/>
      <c r="R8589" s="1101"/>
      <c r="S8589" s="1101"/>
      <c r="T8589" s="1101"/>
      <c r="U8589" s="1102"/>
      <c r="V8589" s="1111"/>
      <c r="W8589" s="1111"/>
      <c r="X8589" s="1111"/>
      <c r="Y8589" s="1111"/>
      <c r="Z8589" s="1113"/>
    </row>
    <row r="8590" spans="1:27" s="1086" customFormat="1" ht="24.75" customHeight="1" x14ac:dyDescent="0.15">
      <c r="A8590" s="1103">
        <v>24</v>
      </c>
      <c r="B8590" s="1131"/>
      <c r="C8590" s="1100"/>
      <c r="D8590" s="1101"/>
      <c r="E8590" s="1100"/>
      <c r="F8590" s="1099"/>
      <c r="G8590" s="1100"/>
      <c r="H8590" s="1101"/>
      <c r="I8590" s="1100"/>
      <c r="J8590" s="1131"/>
      <c r="K8590" s="1131"/>
      <c r="L8590" s="1131"/>
      <c r="M8590" s="1131"/>
      <c r="N8590" s="1131"/>
      <c r="O8590" s="1131"/>
      <c r="P8590" s="1131"/>
      <c r="Q8590" s="1131"/>
      <c r="R8590" s="1131"/>
      <c r="S8590" s="1131"/>
      <c r="T8590" s="1105"/>
      <c r="U8590" s="1106"/>
      <c r="V8590" s="1111"/>
      <c r="W8590" s="1111"/>
      <c r="X8590" s="1111"/>
      <c r="Y8590" s="1111"/>
      <c r="Z8590" s="1113"/>
    </row>
    <row r="8591" spans="1:27" s="1086" customFormat="1" ht="24.75" customHeight="1" x14ac:dyDescent="0.15">
      <c r="A8591" s="1098">
        <v>25</v>
      </c>
      <c r="B8591" s="1131"/>
      <c r="C8591" s="1100"/>
      <c r="D8591" s="1099"/>
      <c r="E8591" s="1100"/>
      <c r="F8591" s="1101"/>
      <c r="G8591" s="1100"/>
      <c r="H8591" s="1101"/>
      <c r="I8591" s="1100"/>
      <c r="J8591" s="1131"/>
      <c r="K8591" s="1131"/>
      <c r="L8591" s="1131"/>
      <c r="M8591" s="1131"/>
      <c r="N8591" s="1131"/>
      <c r="O8591" s="1131"/>
      <c r="P8591" s="1131"/>
      <c r="Q8591" s="1131"/>
      <c r="R8591" s="1131"/>
      <c r="S8591" s="1131"/>
      <c r="T8591" s="1105"/>
      <c r="U8591" s="1106"/>
      <c r="V8591" s="1111"/>
      <c r="W8591" s="1111"/>
      <c r="X8591" s="1111"/>
      <c r="Y8591" s="1111"/>
      <c r="Z8591" s="1113"/>
    </row>
    <row r="8592" spans="1:27" s="1086" customFormat="1" ht="24.75" customHeight="1" x14ac:dyDescent="0.15">
      <c r="A8592" s="1103">
        <v>26</v>
      </c>
      <c r="B8592" s="1131"/>
      <c r="C8592" s="1100"/>
      <c r="D8592" s="1099"/>
      <c r="E8592" s="1100"/>
      <c r="F8592" s="1101"/>
      <c r="G8592" s="1100"/>
      <c r="H8592" s="1101"/>
      <c r="I8592" s="1100"/>
      <c r="J8592" s="1131"/>
      <c r="K8592" s="1131"/>
      <c r="L8592" s="1131"/>
      <c r="M8592" s="1131"/>
      <c r="N8592" s="1131"/>
      <c r="O8592" s="1131"/>
      <c r="P8592" s="1131"/>
      <c r="Q8592" s="1131"/>
      <c r="R8592" s="1131"/>
      <c r="S8592" s="1131"/>
      <c r="T8592" s="1105"/>
      <c r="U8592" s="1106"/>
      <c r="V8592" s="1111"/>
      <c r="W8592" s="1111"/>
      <c r="X8592" s="1111"/>
      <c r="Y8592" s="1111"/>
      <c r="Z8592" s="1113"/>
    </row>
    <row r="8593" spans="1:27" s="1086" customFormat="1" ht="24.75" customHeight="1" x14ac:dyDescent="0.15">
      <c r="A8593" s="1098">
        <v>27</v>
      </c>
      <c r="B8593" s="1131"/>
      <c r="C8593" s="1131"/>
      <c r="D8593" s="1131"/>
      <c r="E8593" s="1131"/>
      <c r="F8593" s="1131"/>
      <c r="G8593" s="1131"/>
      <c r="H8593" s="1131"/>
      <c r="I8593" s="1100"/>
      <c r="J8593" s="1131"/>
      <c r="K8593" s="1131"/>
      <c r="L8593" s="1131"/>
      <c r="M8593" s="1131"/>
      <c r="N8593" s="1131"/>
      <c r="O8593" s="1131"/>
      <c r="P8593" s="1131"/>
      <c r="Q8593" s="1131"/>
      <c r="R8593" s="1131"/>
      <c r="S8593" s="1131"/>
      <c r="T8593" s="1105"/>
      <c r="U8593" s="1106"/>
      <c r="V8593" s="1111"/>
      <c r="W8593" s="1111"/>
      <c r="X8593" s="1111"/>
      <c r="Y8593" s="1111"/>
      <c r="Z8593" s="1113"/>
    </row>
    <row r="8594" spans="1:27" s="1086" customFormat="1" ht="24.75" customHeight="1" x14ac:dyDescent="0.15">
      <c r="A8594" s="1103">
        <v>28</v>
      </c>
      <c r="B8594" s="1131"/>
      <c r="C8594" s="1131"/>
      <c r="D8594" s="1131"/>
      <c r="E8594" s="1131"/>
      <c r="F8594" s="1131"/>
      <c r="G8594" s="1131"/>
      <c r="H8594" s="1131"/>
      <c r="I8594" s="1131"/>
      <c r="J8594" s="1131"/>
      <c r="K8594" s="1131"/>
      <c r="L8594" s="1131"/>
      <c r="M8594" s="1131"/>
      <c r="N8594" s="1131"/>
      <c r="O8594" s="1131"/>
      <c r="P8594" s="1131"/>
      <c r="Q8594" s="1131"/>
      <c r="R8594" s="1131"/>
      <c r="S8594" s="1131"/>
      <c r="T8594" s="1105"/>
      <c r="U8594" s="1106"/>
      <c r="V8594" s="1111"/>
      <c r="W8594" s="1111"/>
      <c r="X8594" s="1111"/>
      <c r="Y8594" s="1111"/>
      <c r="Z8594" s="1113"/>
    </row>
    <row r="8595" spans="1:27" s="1086" customFormat="1" ht="24.75" customHeight="1" x14ac:dyDescent="0.15">
      <c r="A8595" s="1098">
        <v>29</v>
      </c>
      <c r="B8595" s="1131"/>
      <c r="C8595" s="1131"/>
      <c r="D8595" s="1131"/>
      <c r="E8595" s="1131"/>
      <c r="F8595" s="1131"/>
      <c r="G8595" s="1131"/>
      <c r="H8595" s="1131"/>
      <c r="I8595" s="1131"/>
      <c r="J8595" s="1131"/>
      <c r="K8595" s="1131"/>
      <c r="L8595" s="1131"/>
      <c r="M8595" s="1131"/>
      <c r="N8595" s="1131"/>
      <c r="O8595" s="1131"/>
      <c r="P8595" s="1131"/>
      <c r="Q8595" s="1131"/>
      <c r="R8595" s="1131"/>
      <c r="S8595" s="1131"/>
      <c r="T8595" s="1105"/>
      <c r="U8595" s="1106"/>
      <c r="V8595" s="1111"/>
      <c r="W8595" s="1111"/>
      <c r="X8595" s="1111"/>
      <c r="Y8595" s="1111"/>
      <c r="Z8595" s="1113"/>
    </row>
    <row r="8596" spans="1:27" s="1086" customFormat="1" ht="24.75" customHeight="1" x14ac:dyDescent="0.15">
      <c r="A8596" s="1103">
        <v>30</v>
      </c>
      <c r="B8596" s="1131"/>
      <c r="C8596" s="1131"/>
      <c r="D8596" s="1131"/>
      <c r="E8596" s="1131"/>
      <c r="F8596" s="1131"/>
      <c r="G8596" s="1131"/>
      <c r="H8596" s="1131"/>
      <c r="I8596" s="1131"/>
      <c r="J8596" s="1131"/>
      <c r="K8596" s="1131"/>
      <c r="L8596" s="1131"/>
      <c r="M8596" s="1131"/>
      <c r="N8596" s="1131"/>
      <c r="O8596" s="1131"/>
      <c r="P8596" s="1131"/>
      <c r="Q8596" s="1131"/>
      <c r="R8596" s="1131"/>
      <c r="S8596" s="1131"/>
      <c r="T8596" s="1105"/>
      <c r="U8596" s="1106"/>
      <c r="V8596" s="1111"/>
      <c r="W8596" s="1111"/>
      <c r="X8596" s="1111"/>
      <c r="Y8596" s="1111"/>
      <c r="Z8596" s="1113"/>
    </row>
    <row r="8597" spans="1:27" s="1086" customFormat="1" ht="24.75" customHeight="1" x14ac:dyDescent="0.15">
      <c r="A8597" s="1098">
        <v>31</v>
      </c>
      <c r="B8597" s="1132"/>
      <c r="C8597" s="1132"/>
      <c r="D8597" s="1132"/>
      <c r="E8597" s="1132"/>
      <c r="F8597" s="1132"/>
      <c r="G8597" s="1132"/>
      <c r="H8597" s="1132"/>
      <c r="I8597" s="1132"/>
      <c r="J8597" s="1132"/>
      <c r="K8597" s="1132"/>
      <c r="L8597" s="1132"/>
      <c r="M8597" s="1132"/>
      <c r="N8597" s="1132"/>
      <c r="O8597" s="1132"/>
      <c r="P8597" s="1132"/>
      <c r="Q8597" s="1132"/>
      <c r="R8597" s="1132"/>
      <c r="S8597" s="1132"/>
      <c r="T8597" s="1107"/>
      <c r="U8597" s="1108"/>
      <c r="V8597" s="1111"/>
      <c r="W8597" s="1111"/>
      <c r="X8597" s="1111"/>
      <c r="Y8597" s="1111"/>
      <c r="Z8597" s="1116">
        <v>6.9444444444444441E-3</v>
      </c>
    </row>
    <row r="8598" spans="1:27" s="1086" customFormat="1" ht="24.75" customHeight="1" x14ac:dyDescent="0.15">
      <c r="A8598" s="1103">
        <v>32</v>
      </c>
      <c r="B8598" s="1132"/>
      <c r="C8598" s="1132"/>
      <c r="D8598" s="1132"/>
      <c r="E8598" s="1132"/>
      <c r="F8598" s="1132"/>
      <c r="G8598" s="1132"/>
      <c r="H8598" s="1132"/>
      <c r="I8598" s="1132"/>
      <c r="J8598" s="1132"/>
      <c r="K8598" s="1132"/>
      <c r="L8598" s="1132"/>
      <c r="M8598" s="1132"/>
      <c r="N8598" s="1132"/>
      <c r="O8598" s="1132"/>
      <c r="P8598" s="1132"/>
      <c r="Q8598" s="1132"/>
      <c r="R8598" s="1132"/>
      <c r="S8598" s="1132"/>
      <c r="T8598" s="1107"/>
      <c r="U8598" s="1108"/>
      <c r="V8598" s="1111"/>
      <c r="W8598" s="1111"/>
      <c r="X8598" s="1111"/>
      <c r="Y8598" s="1111"/>
      <c r="Z8598" s="1113"/>
    </row>
    <row r="8599" spans="1:27" s="1086" customFormat="1" ht="24.75" customHeight="1" thickBot="1" x14ac:dyDescent="0.2">
      <c r="A8599" s="1121">
        <v>33</v>
      </c>
      <c r="B8599" s="1133"/>
      <c r="C8599" s="1133"/>
      <c r="D8599" s="1133"/>
      <c r="E8599" s="1133"/>
      <c r="F8599" s="1133"/>
      <c r="G8599" s="1133"/>
      <c r="H8599" s="1133"/>
      <c r="I8599" s="1133"/>
      <c r="J8599" s="1133"/>
      <c r="K8599" s="1133"/>
      <c r="L8599" s="1133"/>
      <c r="M8599" s="1133"/>
      <c r="N8599" s="1133"/>
      <c r="O8599" s="1133"/>
      <c r="P8599" s="1133"/>
      <c r="Q8599" s="1133"/>
      <c r="R8599" s="1133"/>
      <c r="S8599" s="1133"/>
      <c r="T8599" s="1092"/>
      <c r="U8599" s="1093"/>
      <c r="V8599" s="1111"/>
      <c r="W8599" s="1111"/>
      <c r="X8599" s="1111"/>
      <c r="Y8599" s="1111"/>
      <c r="Z8599" s="1113"/>
    </row>
    <row r="8600" spans="1:27" s="1086" customFormat="1" ht="19.5" customHeight="1" thickBot="1" x14ac:dyDescent="0.2">
      <c r="A8600" s="1559" t="s">
        <v>20</v>
      </c>
      <c r="B8600" s="1560"/>
      <c r="C8600" s="1876" t="s">
        <v>2267</v>
      </c>
      <c r="D8600" s="1448"/>
      <c r="E8600" s="1448"/>
      <c r="F8600" s="1449"/>
      <c r="G8600" s="1134"/>
      <c r="H8600" s="1886"/>
      <c r="I8600" s="1887"/>
      <c r="J8600" s="1880"/>
      <c r="K8600" s="1881"/>
      <c r="L8600" s="1881"/>
      <c r="M8600" s="1881"/>
      <c r="N8600" s="1881"/>
      <c r="O8600" s="1881"/>
      <c r="P8600" s="1881"/>
      <c r="Q8600" s="1134"/>
      <c r="R8600" s="1134"/>
      <c r="S8600" s="1134"/>
      <c r="T8600" s="1109"/>
      <c r="U8600" s="1109"/>
      <c r="V8600" s="1111"/>
      <c r="W8600" s="1111"/>
      <c r="X8600" s="1111"/>
      <c r="Y8600" s="1111"/>
      <c r="Z8600" s="1113"/>
    </row>
    <row r="8601" spans="1:27" s="1086" customFormat="1" ht="31.5" customHeight="1" thickBot="1" x14ac:dyDescent="0.2">
      <c r="A8601" s="1576" t="s">
        <v>1782</v>
      </c>
      <c r="B8601" s="1577"/>
      <c r="C8601" s="1577"/>
      <c r="D8601" s="1577"/>
      <c r="E8601" s="1578"/>
      <c r="F8601" s="1126"/>
      <c r="G8601" s="1126"/>
      <c r="H8601" s="1544" t="s">
        <v>87</v>
      </c>
      <c r="I8601" s="1545"/>
      <c r="J8601" s="1545"/>
      <c r="K8601" s="1127" t="s">
        <v>9</v>
      </c>
      <c r="L8601" s="1655" t="s">
        <v>1783</v>
      </c>
      <c r="M8601" s="1655"/>
      <c r="N8601" s="1656"/>
      <c r="O8601" s="1126"/>
      <c r="P8601" s="1128"/>
      <c r="Q8601" s="1128"/>
      <c r="R8601" s="1128"/>
      <c r="S8601" s="1126"/>
      <c r="T8601" s="1532" t="s">
        <v>627</v>
      </c>
      <c r="U8601" s="1533"/>
      <c r="V8601" s="1114">
        <v>6.8193193193192983E-3</v>
      </c>
      <c r="W8601" s="1114">
        <v>6.9125891946992648E-3</v>
      </c>
      <c r="X8601" s="1114">
        <v>6.8659542570092815E-3</v>
      </c>
      <c r="Y8601" s="1115" t="s">
        <v>184</v>
      </c>
      <c r="Z8601" s="1113"/>
      <c r="AA8601" s="1088"/>
    </row>
    <row r="8602" spans="1:27" s="1086" customFormat="1" ht="9" customHeight="1" thickBot="1" x14ac:dyDescent="0.2">
      <c r="A8602" s="1126"/>
      <c r="B8602" s="1126"/>
      <c r="C8602" s="1126"/>
      <c r="D8602" s="1126"/>
      <c r="E8602" s="1126"/>
      <c r="F8602" s="1126"/>
      <c r="G8602" s="1126"/>
      <c r="H8602" s="1126"/>
      <c r="I8602" s="1126"/>
      <c r="J8602" s="1126"/>
      <c r="K8602" s="1126"/>
      <c r="L8602" s="1126"/>
      <c r="M8602" s="1126"/>
      <c r="N8602" s="1126"/>
      <c r="O8602" s="1126"/>
      <c r="P8602" s="1126"/>
      <c r="Q8602" s="1126"/>
      <c r="R8602" s="1126"/>
      <c r="S8602" s="1126"/>
      <c r="T8602" s="1095"/>
      <c r="U8602" s="1095"/>
      <c r="V8602" s="1114">
        <v>0.22916666666666666</v>
      </c>
      <c r="W8602" s="1114">
        <v>0.2361111111111111</v>
      </c>
      <c r="X8602" s="1111"/>
      <c r="Y8602" s="1111"/>
      <c r="Z8602" s="1113"/>
      <c r="AA8602" s="1088"/>
    </row>
    <row r="8603" spans="1:27" s="1086" customFormat="1" ht="20.100000000000001" customHeight="1" thickBot="1" x14ac:dyDescent="0.2">
      <c r="A8603" s="1681" t="s">
        <v>12</v>
      </c>
      <c r="B8603" s="1682"/>
      <c r="C8603" s="1748" t="s">
        <v>1784</v>
      </c>
      <c r="D8603" s="1737"/>
      <c r="E8603" s="1737"/>
      <c r="F8603" s="1738"/>
      <c r="G8603" s="1129"/>
      <c r="H8603" s="1129"/>
      <c r="I8603" s="1129"/>
      <c r="J8603" s="1129"/>
      <c r="K8603" s="1111"/>
      <c r="L8603" s="1111"/>
      <c r="M8603" s="1126"/>
      <c r="N8603" s="1463" t="s">
        <v>13</v>
      </c>
      <c r="O8603" s="1464"/>
      <c r="P8603" s="1879">
        <v>6.9444444444444441E-3</v>
      </c>
      <c r="Q8603" s="1537"/>
      <c r="R8603" s="1126"/>
      <c r="S8603" s="1130" t="s">
        <v>14</v>
      </c>
      <c r="T8603" s="1528">
        <v>4.9999999999999996E-2</v>
      </c>
      <c r="U8603" s="1529"/>
      <c r="V8603" s="1114">
        <v>0.75694444444444209</v>
      </c>
      <c r="W8603" s="1114">
        <v>0.75347222222221988</v>
      </c>
      <c r="X8603" s="1111"/>
      <c r="Y8603" s="1111"/>
      <c r="Z8603" s="1120"/>
      <c r="AA8603" s="1088"/>
    </row>
    <row r="8604" spans="1:27" s="1086" customFormat="1" ht="9" customHeight="1" thickBot="1" x14ac:dyDescent="0.2">
      <c r="A8604" s="1126"/>
      <c r="B8604" s="1126"/>
      <c r="C8604" s="1126"/>
      <c r="D8604" s="1126"/>
      <c r="E8604" s="1126"/>
      <c r="F8604" s="1126"/>
      <c r="G8604" s="1126"/>
      <c r="H8604" s="1126"/>
      <c r="I8604" s="1126"/>
      <c r="J8604" s="1126"/>
      <c r="K8604" s="1126"/>
      <c r="L8604" s="1126"/>
      <c r="M8604" s="1126"/>
      <c r="N8604" s="1126"/>
      <c r="O8604" s="1126"/>
      <c r="P8604" s="1126"/>
      <c r="Q8604" s="1126"/>
      <c r="R8604" s="1126"/>
      <c r="S8604" s="1126"/>
      <c r="T8604" s="1095"/>
      <c r="U8604" s="1095"/>
      <c r="V8604" s="1114">
        <v>0.98611111111110872</v>
      </c>
      <c r="W8604" s="1114">
        <v>0.98958333333333104</v>
      </c>
      <c r="X8604" s="1111"/>
      <c r="Y8604" s="1111"/>
      <c r="Z8604" s="1113"/>
      <c r="AA8604" s="1088"/>
    </row>
    <row r="8605" spans="1:27" s="1086" customFormat="1" ht="20.100000000000001" customHeight="1" x14ac:dyDescent="0.15">
      <c r="A8605" s="1530" t="s">
        <v>15</v>
      </c>
      <c r="B8605" s="1515">
        <v>1</v>
      </c>
      <c r="C8605" s="1515"/>
      <c r="D8605" s="1515">
        <v>2</v>
      </c>
      <c r="E8605" s="1515"/>
      <c r="F8605" s="1515">
        <v>3</v>
      </c>
      <c r="G8605" s="1515"/>
      <c r="H8605" s="1515">
        <v>4</v>
      </c>
      <c r="I8605" s="1515"/>
      <c r="J8605" s="1515">
        <v>5</v>
      </c>
      <c r="K8605" s="1515"/>
      <c r="L8605" s="1515">
        <v>6</v>
      </c>
      <c r="M8605" s="1515"/>
      <c r="N8605" s="1515">
        <v>7</v>
      </c>
      <c r="O8605" s="1515"/>
      <c r="P8605" s="1515">
        <v>8</v>
      </c>
      <c r="Q8605" s="1515"/>
      <c r="R8605" s="1515">
        <v>9</v>
      </c>
      <c r="S8605" s="1515"/>
      <c r="T8605" s="1516">
        <v>10</v>
      </c>
      <c r="U8605" s="1517"/>
      <c r="V8605" s="1114"/>
      <c r="W8605" s="1114"/>
      <c r="X8605" s="1111"/>
      <c r="Y8605" s="1111"/>
      <c r="Z8605" s="1113"/>
      <c r="AA8605" s="1088"/>
    </row>
    <row r="8606" spans="1:27" s="1086" customFormat="1" ht="20.100000000000001" customHeight="1" x14ac:dyDescent="0.15">
      <c r="A8606" s="1531"/>
      <c r="B8606" s="1112" t="s">
        <v>87</v>
      </c>
      <c r="C8606" s="1112" t="s">
        <v>1783</v>
      </c>
      <c r="D8606" s="1112" t="s">
        <v>87</v>
      </c>
      <c r="E8606" s="1112" t="s">
        <v>1783</v>
      </c>
      <c r="F8606" s="1112" t="s">
        <v>87</v>
      </c>
      <c r="G8606" s="1112" t="s">
        <v>1783</v>
      </c>
      <c r="H8606" s="1112" t="s">
        <v>87</v>
      </c>
      <c r="I8606" s="1112" t="s">
        <v>1783</v>
      </c>
      <c r="J8606" s="1112" t="s">
        <v>87</v>
      </c>
      <c r="K8606" s="1112" t="s">
        <v>1783</v>
      </c>
      <c r="L8606" s="1112" t="s">
        <v>87</v>
      </c>
      <c r="M8606" s="1112" t="s">
        <v>1783</v>
      </c>
      <c r="N8606" s="1112" t="s">
        <v>87</v>
      </c>
      <c r="O8606" s="1112" t="s">
        <v>1783</v>
      </c>
      <c r="P8606" s="1112"/>
      <c r="Q8606" s="1112"/>
      <c r="R8606" s="1104"/>
      <c r="S8606" s="1104"/>
      <c r="T8606" s="1096"/>
      <c r="U8606" s="1097"/>
      <c r="V8606" s="1111"/>
      <c r="W8606" s="1111"/>
      <c r="X8606" s="1111"/>
      <c r="Y8606" s="1111"/>
      <c r="Z8606" s="1113"/>
      <c r="AA8606" s="1088"/>
    </row>
    <row r="8607" spans="1:27" s="1086" customFormat="1" ht="24.75" customHeight="1" x14ac:dyDescent="0.15">
      <c r="A8607" s="1135">
        <v>1</v>
      </c>
      <c r="B8607" s="1148"/>
      <c r="C8607" s="1147">
        <v>0.22569444444444445</v>
      </c>
      <c r="D8607" s="1087">
        <v>0.33819444444444424</v>
      </c>
      <c r="E8607" s="1087">
        <v>0.40902777777777771</v>
      </c>
      <c r="F8607" s="1087">
        <v>0.48958333333333265</v>
      </c>
      <c r="G8607" s="1087">
        <v>0.54930555555555505</v>
      </c>
      <c r="H8607" s="1087">
        <v>0.64930555555555436</v>
      </c>
      <c r="I8607" s="1087">
        <v>0.70833333333333226</v>
      </c>
      <c r="J8607" s="1087">
        <v>0.78541666666666499</v>
      </c>
      <c r="K8607" s="1087">
        <v>0.85277777777777619</v>
      </c>
      <c r="L8607" s="1087">
        <v>0.93263888888888669</v>
      </c>
      <c r="M8607" s="1091"/>
      <c r="N8607" s="1090"/>
      <c r="O8607" s="1091"/>
      <c r="P8607" s="1091"/>
      <c r="Q8607" s="1091"/>
      <c r="R8607" s="1101"/>
      <c r="S8607" s="1101"/>
      <c r="T8607" s="1101"/>
      <c r="U8607" s="1102"/>
      <c r="V8607" s="1117">
        <v>220</v>
      </c>
      <c r="W8607" s="1118">
        <v>7.333333333333333</v>
      </c>
      <c r="X8607" s="1111"/>
      <c r="Y8607" s="1111"/>
      <c r="Z8607" s="1113"/>
      <c r="AA8607" s="1088" t="s">
        <v>1785</v>
      </c>
    </row>
    <row r="8608" spans="1:27" s="1086" customFormat="1" ht="24.75" customHeight="1" x14ac:dyDescent="0.15">
      <c r="A8608" s="1103">
        <v>2</v>
      </c>
      <c r="B8608" s="1149"/>
      <c r="C8608" s="1087">
        <v>0.23958333333333334</v>
      </c>
      <c r="D8608" s="1087">
        <v>0.34513888888888866</v>
      </c>
      <c r="E8608" s="1087">
        <v>0.41527777777777769</v>
      </c>
      <c r="F8608" s="1087">
        <v>0.49722222222222151</v>
      </c>
      <c r="G8608" s="1087">
        <v>0.55694444444444391</v>
      </c>
      <c r="H8608" s="1087">
        <v>0.65486111111110989</v>
      </c>
      <c r="I8608" s="1087">
        <v>0.71458333333333224</v>
      </c>
      <c r="J8608" s="1087">
        <v>0.79236111111110941</v>
      </c>
      <c r="K8608" s="1087">
        <v>0.86041666666666505</v>
      </c>
      <c r="L8608" s="1087">
        <v>0.94027777777777555</v>
      </c>
      <c r="M8608" s="1090"/>
      <c r="N8608" s="1090"/>
      <c r="O8608" s="1091"/>
      <c r="P8608" s="1091"/>
      <c r="Q8608" s="1091"/>
      <c r="R8608" s="1101"/>
      <c r="S8608" s="1101"/>
      <c r="T8608" s="1101"/>
      <c r="U8608" s="1102"/>
      <c r="V8608" s="1119">
        <v>111</v>
      </c>
      <c r="W8608" s="1119">
        <v>109</v>
      </c>
      <c r="X8608" s="1111"/>
      <c r="Y8608" s="1111">
        <v>110</v>
      </c>
      <c r="Z8608" s="1113"/>
      <c r="AA8608" s="1088" t="s">
        <v>1785</v>
      </c>
    </row>
    <row r="8609" spans="1:27" s="1086" customFormat="1" ht="24.75" customHeight="1" x14ac:dyDescent="0.15">
      <c r="A8609" s="1098">
        <v>3</v>
      </c>
      <c r="B8609" s="1150"/>
      <c r="C8609" s="1087">
        <v>0.25069444444444444</v>
      </c>
      <c r="D8609" s="1087">
        <v>0.35138888888888864</v>
      </c>
      <c r="E8609" s="1087">
        <v>0.42083333333333323</v>
      </c>
      <c r="F8609" s="1087">
        <v>0.50486111111111043</v>
      </c>
      <c r="G8609" s="1087">
        <v>0.56458333333333277</v>
      </c>
      <c r="H8609" s="1087">
        <v>0.65972222222222099</v>
      </c>
      <c r="I8609" s="1087">
        <v>0.72083333333333222</v>
      </c>
      <c r="J8609" s="1087">
        <v>0.79930555555555383</v>
      </c>
      <c r="K8609" s="1087">
        <v>0.86736111111110947</v>
      </c>
      <c r="L8609" s="1087">
        <v>0.94791666666666441</v>
      </c>
      <c r="M8609" s="1090"/>
      <c r="N8609" s="1090"/>
      <c r="O8609" s="1091"/>
      <c r="P8609" s="1091"/>
      <c r="Q8609" s="1091"/>
      <c r="R8609" s="1101"/>
      <c r="S8609" s="1101"/>
      <c r="T8609" s="1101"/>
      <c r="U8609" s="1102"/>
      <c r="V8609" s="1111"/>
      <c r="W8609" s="1111"/>
      <c r="X8609" s="1111"/>
      <c r="Y8609" s="1111" t="s">
        <v>394</v>
      </c>
      <c r="Z8609" s="1113"/>
      <c r="AA8609" s="1088" t="s">
        <v>1785</v>
      </c>
    </row>
    <row r="8610" spans="1:27" s="1086" customFormat="1" ht="24.75" customHeight="1" x14ac:dyDescent="0.15">
      <c r="A8610" s="1103">
        <v>4</v>
      </c>
      <c r="B8610" s="1149"/>
      <c r="C8610" s="1087">
        <v>0.26111111111111113</v>
      </c>
      <c r="D8610" s="1087">
        <v>0.35694444444444418</v>
      </c>
      <c r="E8610" s="1087">
        <v>0.42638888888888876</v>
      </c>
      <c r="F8610" s="1087">
        <v>0.51249999999999929</v>
      </c>
      <c r="G8610" s="1087">
        <v>0.57222222222222163</v>
      </c>
      <c r="H8610" s="1087">
        <v>0.66527777777777652</v>
      </c>
      <c r="I8610" s="1087">
        <v>0.72708333333333219</v>
      </c>
      <c r="J8610" s="1087">
        <v>0.80624999999999825</v>
      </c>
      <c r="K8610" s="1087">
        <v>0.87499999999999833</v>
      </c>
      <c r="L8610" s="1087">
        <v>0.95555555555555327</v>
      </c>
      <c r="M8610" s="1090"/>
      <c r="N8610" s="1090"/>
      <c r="O8610" s="1091"/>
      <c r="P8610" s="1091"/>
      <c r="Q8610" s="1091"/>
      <c r="R8610" s="1101"/>
      <c r="S8610" s="1101"/>
      <c r="T8610" s="1101"/>
      <c r="U8610" s="1102"/>
      <c r="V8610" s="1125">
        <v>0</v>
      </c>
      <c r="W8610" s="1125">
        <v>0</v>
      </c>
      <c r="X8610" s="1111"/>
      <c r="Y8610" s="1111"/>
      <c r="Z8610" s="1113"/>
      <c r="AA8610" s="1088" t="s">
        <v>1785</v>
      </c>
    </row>
    <row r="8611" spans="1:27" s="1086" customFormat="1" ht="24.75" customHeight="1" x14ac:dyDescent="0.15">
      <c r="A8611" s="1103">
        <v>5</v>
      </c>
      <c r="B8611" s="1150"/>
      <c r="C8611" s="1087">
        <v>0.27152777777777781</v>
      </c>
      <c r="D8611" s="1087">
        <v>0.36319444444444415</v>
      </c>
      <c r="E8611" s="1087">
        <v>0.4319444444444443</v>
      </c>
      <c r="F8611" s="1087">
        <v>0.52013888888888815</v>
      </c>
      <c r="G8611" s="1087">
        <v>0.57986111111111049</v>
      </c>
      <c r="H8611" s="1087">
        <v>0.67013888888888762</v>
      </c>
      <c r="I8611" s="1087">
        <v>0.73333333333333217</v>
      </c>
      <c r="J8611" s="1087">
        <v>0.81319444444444267</v>
      </c>
      <c r="K8611" s="1087">
        <v>0.88194444444444275</v>
      </c>
      <c r="L8611" s="1087">
        <v>0.96319444444444213</v>
      </c>
      <c r="M8611" s="1090"/>
      <c r="N8611" s="1090"/>
      <c r="O8611" s="1091"/>
      <c r="P8611" s="1091"/>
      <c r="Q8611" s="1091"/>
      <c r="R8611" s="1101"/>
      <c r="S8611" s="1101"/>
      <c r="T8611" s="1101"/>
      <c r="U8611" s="1102"/>
      <c r="V8611" s="1125">
        <v>0</v>
      </c>
      <c r="W8611" s="1125">
        <v>0</v>
      </c>
      <c r="X8611" s="1111"/>
      <c r="Y8611" s="1111"/>
      <c r="Z8611" s="1113"/>
      <c r="AA8611" s="1088" t="s">
        <v>1785</v>
      </c>
    </row>
    <row r="8612" spans="1:27" s="1086" customFormat="1" ht="24.75" customHeight="1" x14ac:dyDescent="0.15">
      <c r="A8612" s="1103">
        <v>6</v>
      </c>
      <c r="B8612" s="1149"/>
      <c r="C8612" s="1087">
        <v>0.28125000000000006</v>
      </c>
      <c r="D8612" s="1087">
        <v>0.36944444444444413</v>
      </c>
      <c r="E8612" s="1087">
        <v>0.43749999999999983</v>
      </c>
      <c r="F8612" s="1087">
        <v>0.52777777777777701</v>
      </c>
      <c r="G8612" s="1087">
        <v>0.58749999999999936</v>
      </c>
      <c r="H8612" s="1087">
        <v>0.67569444444444315</v>
      </c>
      <c r="I8612" s="1087">
        <v>0.73958333333333215</v>
      </c>
      <c r="J8612" s="1087">
        <v>0.82013888888888709</v>
      </c>
      <c r="K8612" s="1087">
        <v>0.88958333333333162</v>
      </c>
      <c r="L8612" s="1087">
        <v>0.97083333333333099</v>
      </c>
      <c r="M8612" s="1090"/>
      <c r="N8612" s="1090"/>
      <c r="O8612" s="1091"/>
      <c r="P8612" s="1091"/>
      <c r="Q8612" s="1091"/>
      <c r="R8612" s="1101"/>
      <c r="S8612" s="1101"/>
      <c r="T8612" s="1101"/>
      <c r="U8612" s="1102"/>
      <c r="V8612" s="1125">
        <v>0</v>
      </c>
      <c r="W8612" s="1125">
        <v>0</v>
      </c>
      <c r="X8612" s="1111"/>
      <c r="Y8612" s="1111"/>
      <c r="Z8612" s="1088"/>
      <c r="AA8612" s="1088" t="s">
        <v>1785</v>
      </c>
    </row>
    <row r="8613" spans="1:27" s="1086" customFormat="1" ht="24.75" customHeight="1" x14ac:dyDescent="0.15">
      <c r="A8613" s="1103">
        <v>7</v>
      </c>
      <c r="B8613" s="1149"/>
      <c r="C8613" s="1087">
        <v>0.2909722222222223</v>
      </c>
      <c r="D8613" s="1087">
        <v>0.37499999999999967</v>
      </c>
      <c r="E8613" s="1087">
        <v>0.44305555555555537</v>
      </c>
      <c r="F8613" s="1087">
        <v>0.53541666666666587</v>
      </c>
      <c r="G8613" s="1087">
        <v>0.59513888888888822</v>
      </c>
      <c r="H8613" s="1087">
        <v>0.68055555555555425</v>
      </c>
      <c r="I8613" s="1087">
        <v>0.74583333333333213</v>
      </c>
      <c r="J8613" s="1087">
        <v>0.82708333333333151</v>
      </c>
      <c r="K8613" s="1087">
        <v>0.89652777777777604</v>
      </c>
      <c r="L8613" s="1087">
        <v>0.97847222222221986</v>
      </c>
      <c r="M8613" s="1090"/>
      <c r="N8613" s="1090"/>
      <c r="O8613" s="1091"/>
      <c r="P8613" s="1091"/>
      <c r="Q8613" s="1091"/>
      <c r="R8613" s="1101"/>
      <c r="S8613" s="1101"/>
      <c r="T8613" s="1101"/>
      <c r="U8613" s="1102"/>
      <c r="V8613" s="1125">
        <v>0</v>
      </c>
      <c r="W8613" s="1125">
        <v>0</v>
      </c>
      <c r="X8613" s="1111"/>
      <c r="Y8613" s="1111"/>
      <c r="Z8613" s="1113"/>
      <c r="AA8613" s="1088" t="s">
        <v>1785</v>
      </c>
    </row>
    <row r="8614" spans="1:27" s="1086" customFormat="1" ht="24.75" customHeight="1" x14ac:dyDescent="0.15">
      <c r="A8614" s="1103">
        <v>8</v>
      </c>
      <c r="B8614" s="1149"/>
      <c r="C8614" s="1087">
        <v>0.3000000000000001</v>
      </c>
      <c r="D8614" s="1087">
        <v>0.3805555555555552</v>
      </c>
      <c r="E8614" s="1087">
        <v>0.44861111111111091</v>
      </c>
      <c r="F8614" s="1087">
        <v>0.54305555555555474</v>
      </c>
      <c r="G8614" s="1087">
        <v>0.60277777777777708</v>
      </c>
      <c r="H8614" s="1087">
        <v>0.68611111111110978</v>
      </c>
      <c r="I8614" s="1087">
        <v>0.75277777777777655</v>
      </c>
      <c r="J8614" s="1087">
        <v>0.83402777777777592</v>
      </c>
      <c r="K8614" s="1087">
        <v>0.90277777777777601</v>
      </c>
      <c r="L8614" s="1087">
        <v>0.98611111111110872</v>
      </c>
      <c r="M8614" s="1090"/>
      <c r="N8614" s="1090"/>
      <c r="O8614" s="1091"/>
      <c r="P8614" s="1091"/>
      <c r="Q8614" s="1091"/>
      <c r="R8614" s="1101"/>
      <c r="S8614" s="1101"/>
      <c r="T8614" s="1101"/>
      <c r="U8614" s="1102"/>
      <c r="V8614" s="1125">
        <v>0</v>
      </c>
      <c r="W8614" s="1125">
        <v>0</v>
      </c>
      <c r="X8614" s="1111"/>
      <c r="Y8614" s="1111"/>
      <c r="Z8614" s="1113"/>
      <c r="AA8614" s="1088" t="s">
        <v>1785</v>
      </c>
    </row>
    <row r="8615" spans="1:27" s="1086" customFormat="1" ht="24.75" customHeight="1" x14ac:dyDescent="0.15">
      <c r="A8615" s="1103">
        <v>9</v>
      </c>
      <c r="B8615" s="1150"/>
      <c r="C8615" s="1087"/>
      <c r="D8615" s="1087">
        <v>0.38680555555555518</v>
      </c>
      <c r="E8615" s="1087">
        <v>0.45416666666666644</v>
      </c>
      <c r="F8615" s="1087">
        <v>0.5506944444444436</v>
      </c>
      <c r="G8615" s="1087">
        <v>0.6097222222222215</v>
      </c>
      <c r="H8615" s="1087">
        <v>0.69166666666666532</v>
      </c>
      <c r="I8615" s="1087"/>
      <c r="J8615" s="1087"/>
      <c r="K8615" s="1087"/>
      <c r="L8615" s="1087"/>
      <c r="M8615" s="1090"/>
      <c r="N8615" s="1090"/>
      <c r="O8615" s="1091"/>
      <c r="P8615" s="1091"/>
      <c r="Q8615" s="1091"/>
      <c r="R8615" s="1101"/>
      <c r="S8615" s="1101"/>
      <c r="T8615" s="1101"/>
      <c r="U8615" s="1102"/>
      <c r="V8615" s="1125">
        <v>0</v>
      </c>
      <c r="W8615" s="1125">
        <v>0</v>
      </c>
      <c r="X8615" s="1111"/>
      <c r="Y8615" s="1111"/>
      <c r="Z8615" s="1113"/>
      <c r="AA8615" s="1088"/>
    </row>
    <row r="8616" spans="1:27" s="1086" customFormat="1" ht="24.75" customHeight="1" x14ac:dyDescent="0.15">
      <c r="A8616" s="1103">
        <v>10</v>
      </c>
      <c r="B8616" s="1151"/>
      <c r="C8616" s="1087"/>
      <c r="D8616" s="1087">
        <v>0.39305555555555516</v>
      </c>
      <c r="E8616" s="1087">
        <v>0.45972222222222198</v>
      </c>
      <c r="F8616" s="1087">
        <v>0.55763888888888802</v>
      </c>
      <c r="G8616" s="1087">
        <v>0.61666666666666592</v>
      </c>
      <c r="H8616" s="1087">
        <v>0.69722222222222086</v>
      </c>
      <c r="I8616" s="1087"/>
      <c r="J8616" s="1087"/>
      <c r="K8616" s="1087"/>
      <c r="L8616" s="1087"/>
      <c r="M8616" s="1090"/>
      <c r="N8616" s="1090"/>
      <c r="O8616" s="1091"/>
      <c r="P8616" s="1091"/>
      <c r="Q8616" s="1091"/>
      <c r="R8616" s="1101"/>
      <c r="S8616" s="1101"/>
      <c r="T8616" s="1101"/>
      <c r="U8616" s="1102"/>
      <c r="V8616" s="1125">
        <v>0</v>
      </c>
      <c r="W8616" s="1125">
        <v>0</v>
      </c>
      <c r="X8616" s="1111"/>
      <c r="Y8616" s="1111"/>
      <c r="Z8616" s="1113"/>
      <c r="AA8616" s="1088"/>
    </row>
    <row r="8617" spans="1:27" s="1086" customFormat="1" ht="24.75" customHeight="1" x14ac:dyDescent="0.15">
      <c r="A8617" s="1103">
        <v>11</v>
      </c>
      <c r="B8617" s="1087">
        <v>0.22916666666666666</v>
      </c>
      <c r="C8617" s="1087">
        <v>0.30833333333333346</v>
      </c>
      <c r="D8617" s="1087">
        <v>0.39930555555555514</v>
      </c>
      <c r="E8617" s="1087">
        <v>0.46527777777777751</v>
      </c>
      <c r="F8617" s="1087">
        <v>0.56458333333333244</v>
      </c>
      <c r="G8617" s="1087">
        <v>0.62361111111111034</v>
      </c>
      <c r="H8617" s="1087">
        <v>0.70277777777777639</v>
      </c>
      <c r="I8617" s="1087">
        <v>0.75972222222222097</v>
      </c>
      <c r="J8617" s="1087">
        <v>0.84097222222222034</v>
      </c>
      <c r="K8617" s="1087">
        <v>0.90833333333333155</v>
      </c>
      <c r="L8617" s="1087"/>
      <c r="M8617" s="1090"/>
      <c r="N8617" s="1090"/>
      <c r="O8617" s="1091"/>
      <c r="P8617" s="1091"/>
      <c r="Q8617" s="1091"/>
      <c r="R8617" s="1101"/>
      <c r="S8617" s="1101"/>
      <c r="T8617" s="1101"/>
      <c r="U8617" s="1102"/>
      <c r="V8617" s="1125">
        <v>0</v>
      </c>
      <c r="W8617" s="1125">
        <v>0</v>
      </c>
      <c r="X8617" s="1111"/>
      <c r="Y8617" s="1111"/>
      <c r="Z8617" s="1113"/>
    </row>
    <row r="8618" spans="1:27" s="1086" customFormat="1" ht="24.75" customHeight="1" x14ac:dyDescent="0.15">
      <c r="A8618" s="1103">
        <v>12</v>
      </c>
      <c r="B8618" s="1087">
        <v>0.23958333333333331</v>
      </c>
      <c r="C8618" s="1087">
        <v>0.31666666666666682</v>
      </c>
      <c r="D8618" s="1087">
        <v>0.40624999999999956</v>
      </c>
      <c r="E8618" s="1087">
        <v>0.47083333333333305</v>
      </c>
      <c r="F8618" s="1087">
        <v>0.57083333333333242</v>
      </c>
      <c r="G8618" s="1087">
        <v>0.63055555555555476</v>
      </c>
      <c r="H8618" s="1087">
        <v>0.70833333333333193</v>
      </c>
      <c r="I8618" s="1087">
        <v>0.76666666666666539</v>
      </c>
      <c r="J8618" s="1087">
        <v>0.84791666666666476</v>
      </c>
      <c r="K8618" s="1087">
        <v>0.91458333333333153</v>
      </c>
      <c r="L8618" s="1087"/>
      <c r="M8618" s="1090"/>
      <c r="N8618" s="1090"/>
      <c r="O8618" s="1091"/>
      <c r="P8618" s="1091"/>
      <c r="Q8618" s="1091"/>
      <c r="R8618" s="1101"/>
      <c r="S8618" s="1101"/>
      <c r="T8618" s="1101"/>
      <c r="U8618" s="1102"/>
      <c r="V8618" s="1125">
        <v>0</v>
      </c>
      <c r="W8618" s="1125">
        <v>0</v>
      </c>
      <c r="X8618" s="1111"/>
      <c r="Y8618" s="1111"/>
      <c r="Z8618" s="1113"/>
    </row>
    <row r="8619" spans="1:27" s="1086" customFormat="1" ht="32.25" customHeight="1" x14ac:dyDescent="0.15">
      <c r="A8619" s="1103">
        <v>13</v>
      </c>
      <c r="B8619" s="1087">
        <v>0.24999999999999997</v>
      </c>
      <c r="C8619" s="1087">
        <v>0.32500000000000018</v>
      </c>
      <c r="D8619" s="1087">
        <v>0.41249999999999953</v>
      </c>
      <c r="E8619" s="1087">
        <v>0.47638888888888858</v>
      </c>
      <c r="F8619" s="1087">
        <v>0.57777777777777684</v>
      </c>
      <c r="G8619" s="1087">
        <v>0.63680555555555474</v>
      </c>
      <c r="H8619" s="1087">
        <v>0.71388888888888746</v>
      </c>
      <c r="I8619" s="1087">
        <v>0.77361111111110981</v>
      </c>
      <c r="J8619" s="1087">
        <v>0.85486111111110918</v>
      </c>
      <c r="K8619" s="1087">
        <v>0.92152777777777595</v>
      </c>
      <c r="L8619" s="1087"/>
      <c r="M8619" s="1091"/>
      <c r="N8619" s="1090"/>
      <c r="O8619" s="1091"/>
      <c r="P8619" s="1091"/>
      <c r="Q8619" s="1091"/>
      <c r="R8619" s="1101"/>
      <c r="S8619" s="1101"/>
      <c r="T8619" s="1101"/>
      <c r="U8619" s="1102"/>
      <c r="V8619" s="1125">
        <v>0</v>
      </c>
      <c r="W8619" s="1125">
        <v>0</v>
      </c>
      <c r="X8619" s="1111"/>
      <c r="Y8619" s="1111"/>
      <c r="Z8619" s="1111"/>
    </row>
    <row r="8620" spans="1:27" s="1086" customFormat="1" ht="24.75" customHeight="1" x14ac:dyDescent="0.15">
      <c r="A8620" s="1103">
        <v>14</v>
      </c>
      <c r="B8620" s="1087">
        <v>0.26041666666666663</v>
      </c>
      <c r="C8620" s="1087">
        <v>0.33263888888888904</v>
      </c>
      <c r="D8620" s="1087">
        <v>0.41944444444444395</v>
      </c>
      <c r="E8620" s="1087">
        <v>0.48194444444444412</v>
      </c>
      <c r="F8620" s="1087">
        <v>0.58402777777777681</v>
      </c>
      <c r="G8620" s="1087">
        <v>0.64305555555555471</v>
      </c>
      <c r="H8620" s="1087">
        <v>0.72013888888888744</v>
      </c>
      <c r="I8620" s="1087">
        <v>0.78055555555555423</v>
      </c>
      <c r="J8620" s="1087">
        <v>0.8618055555555536</v>
      </c>
      <c r="K8620" s="1087">
        <v>0.92847222222222037</v>
      </c>
      <c r="L8620" s="1087"/>
      <c r="M8620" s="1091"/>
      <c r="N8620" s="1090"/>
      <c r="O8620" s="1091"/>
      <c r="P8620" s="1091"/>
      <c r="Q8620" s="1091"/>
      <c r="R8620" s="1101"/>
      <c r="S8620" s="1101"/>
      <c r="T8620" s="1101"/>
      <c r="U8620" s="1102"/>
      <c r="V8620" s="1125"/>
      <c r="W8620" s="1125">
        <v>0</v>
      </c>
      <c r="X8620" s="1111"/>
      <c r="Y8620" s="1111"/>
      <c r="Z8620" s="1113"/>
    </row>
    <row r="8621" spans="1:27" s="1086" customFormat="1" ht="24.75" customHeight="1" x14ac:dyDescent="0.15">
      <c r="A8621" s="1103">
        <v>15</v>
      </c>
      <c r="B8621" s="1087">
        <v>0.26874999999999999</v>
      </c>
      <c r="C8621" s="1087">
        <v>0.3402777777777779</v>
      </c>
      <c r="D8621" s="1087">
        <v>0.42569444444444393</v>
      </c>
      <c r="E8621" s="1087">
        <v>0.48749999999999966</v>
      </c>
      <c r="F8621" s="1087">
        <v>0.59097222222222123</v>
      </c>
      <c r="G8621" s="1087">
        <v>0.64930555555555469</v>
      </c>
      <c r="H8621" s="1087">
        <v>0.72638888888888742</v>
      </c>
      <c r="I8621" s="1087">
        <v>0.78749999999999865</v>
      </c>
      <c r="J8621" s="1087">
        <v>0.86874999999999802</v>
      </c>
      <c r="K8621" s="1087">
        <v>0.93541666666666479</v>
      </c>
      <c r="L8621" s="1087"/>
      <c r="M8621" s="1091"/>
      <c r="N8621" s="1090"/>
      <c r="O8621" s="1091"/>
      <c r="P8621" s="1091"/>
      <c r="Q8621" s="1091"/>
      <c r="R8621" s="1101"/>
      <c r="S8621" s="1101"/>
      <c r="T8621" s="1101"/>
      <c r="U8621" s="1102"/>
      <c r="V8621" s="1111"/>
      <c r="W8621" s="1125">
        <v>0</v>
      </c>
      <c r="X8621" s="1111"/>
      <c r="Y8621" s="1111"/>
      <c r="Z8621" s="1113"/>
    </row>
    <row r="8622" spans="1:27" s="1086" customFormat="1" ht="24.75" customHeight="1" x14ac:dyDescent="0.15">
      <c r="A8622" s="1103">
        <v>16</v>
      </c>
      <c r="B8622" s="1087">
        <v>0.27638888888888885</v>
      </c>
      <c r="C8622" s="1087">
        <v>0.34791666666666676</v>
      </c>
      <c r="D8622" s="1087">
        <v>0.43194444444444391</v>
      </c>
      <c r="E8622" s="1087">
        <v>0.49374999999999963</v>
      </c>
      <c r="F8622" s="1087">
        <v>0.59722222222222121</v>
      </c>
      <c r="G8622" s="1087">
        <v>0.65555555555555467</v>
      </c>
      <c r="H8622" s="1087">
        <v>0.7326388888888874</v>
      </c>
      <c r="I8622" s="1087">
        <v>0.79444444444444307</v>
      </c>
      <c r="J8622" s="1087">
        <v>0.87569444444444244</v>
      </c>
      <c r="K8622" s="1087">
        <v>0.94236111111110921</v>
      </c>
      <c r="L8622" s="1087"/>
      <c r="M8622" s="1101"/>
      <c r="N8622" s="1101"/>
      <c r="O8622" s="1101"/>
      <c r="P8622" s="1101"/>
      <c r="Q8622" s="1101"/>
      <c r="R8622" s="1101"/>
      <c r="S8622" s="1101"/>
      <c r="T8622" s="1101"/>
      <c r="U8622" s="1102"/>
      <c r="V8622" s="1111"/>
      <c r="W8622" s="1125">
        <v>0</v>
      </c>
      <c r="X8622" s="1111"/>
      <c r="Y8622" s="1111"/>
      <c r="Z8622" s="1113"/>
    </row>
    <row r="8623" spans="1:27" s="1086" customFormat="1" ht="24.75" customHeight="1" x14ac:dyDescent="0.15">
      <c r="A8623" s="1103">
        <v>17</v>
      </c>
      <c r="B8623" s="1087">
        <v>0.28402777777777771</v>
      </c>
      <c r="C8623" s="1087">
        <v>0.35555555555555562</v>
      </c>
      <c r="D8623" s="1087">
        <v>0.43819444444444389</v>
      </c>
      <c r="E8623" s="1087">
        <v>0.49930555555555517</v>
      </c>
      <c r="F8623" s="1087">
        <v>0.60416666666666563</v>
      </c>
      <c r="G8623" s="1087">
        <v>0.66180555555555465</v>
      </c>
      <c r="H8623" s="1087">
        <v>0.73888888888888737</v>
      </c>
      <c r="I8623" s="1087">
        <v>0.80138888888888749</v>
      </c>
      <c r="J8623" s="1087">
        <v>0.88263888888888686</v>
      </c>
      <c r="K8623" s="1087">
        <v>0.94930555555555363</v>
      </c>
      <c r="L8623" s="1087"/>
      <c r="M8623" s="1101"/>
      <c r="N8623" s="1101"/>
      <c r="O8623" s="1101"/>
      <c r="P8623" s="1101"/>
      <c r="Q8623" s="1101"/>
      <c r="R8623" s="1101"/>
      <c r="S8623" s="1101"/>
      <c r="T8623" s="1101"/>
      <c r="U8623" s="1102"/>
      <c r="V8623" s="1111"/>
      <c r="W8623" s="1125">
        <v>0</v>
      </c>
      <c r="X8623" s="1111"/>
      <c r="Y8623" s="1111"/>
      <c r="Z8623" s="1113"/>
    </row>
    <row r="8624" spans="1:27" s="1086" customFormat="1" ht="24.75" customHeight="1" x14ac:dyDescent="0.15">
      <c r="A8624" s="1103">
        <v>18</v>
      </c>
      <c r="B8624" s="1087">
        <v>0.29166666666666657</v>
      </c>
      <c r="C8624" s="1087">
        <v>0.36319444444444449</v>
      </c>
      <c r="D8624" s="1087">
        <v>0.44513888888888831</v>
      </c>
      <c r="E8624" s="1087">
        <v>0.5055555555555552</v>
      </c>
      <c r="F8624" s="1087">
        <v>0.61041666666666561</v>
      </c>
      <c r="G8624" s="1087">
        <v>0.66805555555555463</v>
      </c>
      <c r="H8624" s="1087">
        <v>0.74513888888888735</v>
      </c>
      <c r="I8624" s="1087">
        <v>0.8083333333333319</v>
      </c>
      <c r="J8624" s="1087">
        <v>0.88958333333333128</v>
      </c>
      <c r="K8624" s="1087">
        <v>0.95624999999999805</v>
      </c>
      <c r="L8624" s="1087"/>
      <c r="M8624" s="1101"/>
      <c r="N8624" s="1101"/>
      <c r="O8624" s="1101"/>
      <c r="P8624" s="1101"/>
      <c r="Q8624" s="1101"/>
      <c r="R8624" s="1101"/>
      <c r="S8624" s="1101"/>
      <c r="T8624" s="1101"/>
      <c r="U8624" s="1102"/>
      <c r="V8624" s="1111"/>
      <c r="W8624" s="1125">
        <v>0</v>
      </c>
      <c r="X8624" s="1111"/>
      <c r="Y8624" s="1111"/>
      <c r="Z8624" s="1113"/>
    </row>
    <row r="8625" spans="1:26" s="1086" customFormat="1" ht="24.75" customHeight="1" x14ac:dyDescent="0.15">
      <c r="A8625" s="1103">
        <v>19</v>
      </c>
      <c r="B8625" s="1087">
        <v>0.29930555555555544</v>
      </c>
      <c r="C8625" s="1087">
        <v>0.37083333333333335</v>
      </c>
      <c r="D8625" s="1087">
        <v>0.45208333333333273</v>
      </c>
      <c r="E8625" s="1087">
        <v>0.51180555555555518</v>
      </c>
      <c r="F8625" s="1087">
        <v>0.61666666666666559</v>
      </c>
      <c r="G8625" s="1087">
        <v>0.6743055555555546</v>
      </c>
      <c r="H8625" s="1087">
        <v>0.75138888888888733</v>
      </c>
      <c r="I8625" s="1087">
        <v>0.81527777777777632</v>
      </c>
      <c r="J8625" s="1087">
        <v>0.8965277777777757</v>
      </c>
      <c r="K8625" s="1087">
        <v>0.96319444444444247</v>
      </c>
      <c r="L8625" s="1087"/>
      <c r="M8625" s="1101"/>
      <c r="N8625" s="1101"/>
      <c r="O8625" s="1101"/>
      <c r="P8625" s="1101"/>
      <c r="Q8625" s="1101"/>
      <c r="R8625" s="1101"/>
      <c r="S8625" s="1101"/>
      <c r="T8625" s="1101"/>
      <c r="U8625" s="1102"/>
      <c r="V8625" s="1111"/>
      <c r="W8625" s="1125"/>
      <c r="X8625" s="1111"/>
      <c r="Y8625" s="1111"/>
      <c r="Z8625" s="1113"/>
    </row>
    <row r="8626" spans="1:26" s="1086" customFormat="1" ht="24.75" customHeight="1" x14ac:dyDescent="0.15">
      <c r="A8626" s="1103">
        <v>20</v>
      </c>
      <c r="B8626" s="1087">
        <v>0.3069444444444443</v>
      </c>
      <c r="C8626" s="1087">
        <v>0.37847222222222221</v>
      </c>
      <c r="D8626" s="1087">
        <v>0.45902777777777715</v>
      </c>
      <c r="E8626" s="1087">
        <v>0.5187499999999996</v>
      </c>
      <c r="F8626" s="1087">
        <v>0.62291666666666556</v>
      </c>
      <c r="G8626" s="1087">
        <v>0.68055555555555458</v>
      </c>
      <c r="H8626" s="1087">
        <v>0.75763888888888731</v>
      </c>
      <c r="I8626" s="1087">
        <v>0.82222222222222074</v>
      </c>
      <c r="J8626" s="1087">
        <v>0.90347222222222012</v>
      </c>
      <c r="K8626" s="1087">
        <v>0.96944444444444244</v>
      </c>
      <c r="L8626" s="1087"/>
      <c r="M8626" s="1101"/>
      <c r="N8626" s="1101"/>
      <c r="O8626" s="1101"/>
      <c r="P8626" s="1101"/>
      <c r="Q8626" s="1101"/>
      <c r="R8626" s="1101"/>
      <c r="S8626" s="1101"/>
      <c r="T8626" s="1101"/>
      <c r="U8626" s="1102"/>
      <c r="V8626" s="1111"/>
      <c r="W8626" s="1125"/>
      <c r="X8626" s="1111"/>
      <c r="Y8626" s="1111"/>
      <c r="Z8626" s="1113"/>
    </row>
    <row r="8627" spans="1:26" s="1086" customFormat="1" ht="24.75" customHeight="1" x14ac:dyDescent="0.15">
      <c r="A8627" s="1103">
        <v>21</v>
      </c>
      <c r="B8627" s="1087">
        <v>0.31458333333333316</v>
      </c>
      <c r="C8627" s="1087">
        <v>0.38611111111111107</v>
      </c>
      <c r="D8627" s="1087">
        <v>0.46597222222222157</v>
      </c>
      <c r="E8627" s="1087">
        <v>0.52638888888888846</v>
      </c>
      <c r="F8627" s="1087">
        <v>0.62916666666666554</v>
      </c>
      <c r="G8627" s="1087">
        <v>0.68680555555555456</v>
      </c>
      <c r="H8627" s="1087">
        <v>0.76388888888888729</v>
      </c>
      <c r="I8627" s="1087">
        <v>0.82986111111110961</v>
      </c>
      <c r="J8627" s="1087">
        <v>0.91041666666666454</v>
      </c>
      <c r="K8627" s="1087">
        <v>0.97569444444444242</v>
      </c>
      <c r="L8627" s="1087"/>
      <c r="M8627" s="1101"/>
      <c r="N8627" s="1101"/>
      <c r="O8627" s="1101"/>
      <c r="P8627" s="1101"/>
      <c r="Q8627" s="1101"/>
      <c r="R8627" s="1101"/>
      <c r="S8627" s="1101"/>
      <c r="T8627" s="1101"/>
      <c r="U8627" s="1102"/>
      <c r="V8627" s="1111"/>
      <c r="W8627" s="1111"/>
      <c r="X8627" s="1111"/>
      <c r="Y8627" s="1111"/>
      <c r="Z8627" s="1113"/>
    </row>
    <row r="8628" spans="1:26" s="1086" customFormat="1" ht="24.75" customHeight="1" x14ac:dyDescent="0.15">
      <c r="A8628" s="1124" t="s">
        <v>1790</v>
      </c>
      <c r="B8628" s="252">
        <v>0.32291666666666652</v>
      </c>
      <c r="C8628" s="252">
        <v>0.39444444444444443</v>
      </c>
      <c r="D8628" s="252">
        <v>0.47430555555555493</v>
      </c>
      <c r="E8628" s="252">
        <v>0.53472222222222177</v>
      </c>
      <c r="F8628" s="252">
        <v>0.63749999999999885</v>
      </c>
      <c r="G8628" s="252">
        <v>0.69513888888888786</v>
      </c>
      <c r="H8628" s="252">
        <v>0.77222222222222059</v>
      </c>
      <c r="I8628" s="252">
        <v>0.83819444444444291</v>
      </c>
      <c r="J8628" s="252">
        <v>0.9180555555555534</v>
      </c>
      <c r="K8628" s="252">
        <v>0.98333333333333128</v>
      </c>
      <c r="L8628" s="1087"/>
      <c r="M8628" s="1110"/>
      <c r="N8628" s="1101"/>
      <c r="O8628" s="1101"/>
      <c r="P8628" s="1101"/>
      <c r="Q8628" s="1101"/>
      <c r="R8628" s="1101"/>
      <c r="S8628" s="1101"/>
      <c r="T8628" s="1101"/>
      <c r="U8628" s="1102"/>
      <c r="V8628" s="1111"/>
      <c r="W8628" s="1111"/>
      <c r="X8628" s="1111"/>
      <c r="Y8628" s="1111"/>
      <c r="Z8628" s="1113"/>
    </row>
    <row r="8629" spans="1:26" s="1086" customFormat="1" ht="24.75" customHeight="1" x14ac:dyDescent="0.15">
      <c r="A8629" s="1098">
        <v>23</v>
      </c>
      <c r="B8629" s="1087">
        <v>0.33055555555555538</v>
      </c>
      <c r="C8629" s="1087">
        <v>0.40208333333333329</v>
      </c>
      <c r="D8629" s="1087">
        <v>0.48194444444444379</v>
      </c>
      <c r="E8629" s="1087">
        <v>0.54236111111111063</v>
      </c>
      <c r="F8629" s="1087">
        <v>0.64374999999999882</v>
      </c>
      <c r="G8629" s="1087">
        <v>0.70208333333333228</v>
      </c>
      <c r="H8629" s="1087">
        <v>0.77847222222222057</v>
      </c>
      <c r="I8629" s="1087">
        <v>0.84583333333333177</v>
      </c>
      <c r="J8629" s="1087">
        <v>0.92499999999999782</v>
      </c>
      <c r="K8629" s="1087">
        <v>0.98958333333333126</v>
      </c>
      <c r="L8629" s="1087"/>
      <c r="M8629" s="1110"/>
      <c r="N8629" s="1101"/>
      <c r="O8629" s="1101"/>
      <c r="P8629" s="1101"/>
      <c r="Q8629" s="1101"/>
      <c r="R8629" s="1101"/>
      <c r="S8629" s="1101"/>
      <c r="T8629" s="1101"/>
      <c r="U8629" s="1102"/>
      <c r="V8629" s="1111"/>
      <c r="W8629" s="1111"/>
      <c r="X8629" s="1111"/>
      <c r="Y8629" s="1111"/>
      <c r="Z8629" s="1113"/>
    </row>
    <row r="8630" spans="1:26" s="1086" customFormat="1" ht="24.75" customHeight="1" x14ac:dyDescent="0.15">
      <c r="A8630" s="1103">
        <v>24</v>
      </c>
      <c r="B8630" s="1131"/>
      <c r="C8630" s="1100"/>
      <c r="D8630" s="1101"/>
      <c r="E8630" s="1100"/>
      <c r="F8630" s="1099"/>
      <c r="G8630" s="1100"/>
      <c r="H8630" s="1101"/>
      <c r="I8630" s="1100"/>
      <c r="J8630" s="1131"/>
      <c r="K8630" s="1131"/>
      <c r="L8630" s="1131"/>
      <c r="M8630" s="1131"/>
      <c r="N8630" s="1131"/>
      <c r="O8630" s="1131"/>
      <c r="P8630" s="1131"/>
      <c r="Q8630" s="1131"/>
      <c r="R8630" s="1131"/>
      <c r="S8630" s="1131"/>
      <c r="T8630" s="1105"/>
      <c r="U8630" s="1106"/>
      <c r="V8630" s="1111"/>
      <c r="W8630" s="1111"/>
      <c r="X8630" s="1111"/>
      <c r="Y8630" s="1111"/>
      <c r="Z8630" s="1113"/>
    </row>
    <row r="8631" spans="1:26" s="1086" customFormat="1" ht="24.75" customHeight="1" x14ac:dyDescent="0.15">
      <c r="A8631" s="1098">
        <v>25</v>
      </c>
      <c r="B8631" s="1131"/>
      <c r="C8631" s="1100"/>
      <c r="D8631" s="1099"/>
      <c r="E8631" s="1100"/>
      <c r="F8631" s="1101"/>
      <c r="G8631" s="1100"/>
      <c r="H8631" s="1101"/>
      <c r="I8631" s="1100"/>
      <c r="J8631" s="1131"/>
      <c r="K8631" s="1131"/>
      <c r="L8631" s="1131"/>
      <c r="M8631" s="1131"/>
      <c r="N8631" s="1131"/>
      <c r="O8631" s="1131"/>
      <c r="P8631" s="1131"/>
      <c r="Q8631" s="1131"/>
      <c r="R8631" s="1131"/>
      <c r="S8631" s="1131"/>
      <c r="T8631" s="1105"/>
      <c r="U8631" s="1106"/>
      <c r="V8631" s="1111"/>
      <c r="W8631" s="1111"/>
      <c r="X8631" s="1111"/>
      <c r="Y8631" s="1111"/>
      <c r="Z8631" s="1113"/>
    </row>
    <row r="8632" spans="1:26" s="1086" customFormat="1" ht="24.75" customHeight="1" x14ac:dyDescent="0.15">
      <c r="A8632" s="1103">
        <v>26</v>
      </c>
      <c r="B8632" s="1131"/>
      <c r="C8632" s="1100"/>
      <c r="D8632" s="1099"/>
      <c r="E8632" s="1100"/>
      <c r="F8632" s="1101"/>
      <c r="G8632" s="1100"/>
      <c r="H8632" s="1101"/>
      <c r="I8632" s="1100"/>
      <c r="J8632" s="1131"/>
      <c r="K8632" s="1131"/>
      <c r="L8632" s="1131"/>
      <c r="M8632" s="1131"/>
      <c r="N8632" s="1131"/>
      <c r="O8632" s="1131"/>
      <c r="P8632" s="1131"/>
      <c r="Q8632" s="1131"/>
      <c r="R8632" s="1131"/>
      <c r="S8632" s="1131"/>
      <c r="T8632" s="1105"/>
      <c r="U8632" s="1106"/>
      <c r="V8632" s="1111"/>
      <c r="W8632" s="1111"/>
      <c r="X8632" s="1111"/>
      <c r="Y8632" s="1111"/>
      <c r="Z8632" s="1113"/>
    </row>
    <row r="8633" spans="1:26" s="1086" customFormat="1" ht="24.75" customHeight="1" x14ac:dyDescent="0.15">
      <c r="A8633" s="1098">
        <v>27</v>
      </c>
      <c r="B8633" s="1131"/>
      <c r="C8633" s="1131"/>
      <c r="D8633" s="1131"/>
      <c r="E8633" s="1131"/>
      <c r="F8633" s="1131"/>
      <c r="G8633" s="1131"/>
      <c r="H8633" s="1131"/>
      <c r="I8633" s="1100"/>
      <c r="J8633" s="1131"/>
      <c r="K8633" s="1131"/>
      <c r="L8633" s="1131"/>
      <c r="M8633" s="1131"/>
      <c r="N8633" s="1131"/>
      <c r="O8633" s="1131"/>
      <c r="P8633" s="1131"/>
      <c r="Q8633" s="1131"/>
      <c r="R8633" s="1131"/>
      <c r="S8633" s="1131"/>
      <c r="T8633" s="1105"/>
      <c r="U8633" s="1106"/>
      <c r="V8633" s="1111"/>
      <c r="W8633" s="1111"/>
      <c r="X8633" s="1111"/>
      <c r="Y8633" s="1111"/>
      <c r="Z8633" s="1113"/>
    </row>
    <row r="8634" spans="1:26" s="1086" customFormat="1" ht="24.75" customHeight="1" x14ac:dyDescent="0.15">
      <c r="A8634" s="1103">
        <v>28</v>
      </c>
      <c r="B8634" s="1131"/>
      <c r="C8634" s="1131"/>
      <c r="D8634" s="1131"/>
      <c r="E8634" s="1131"/>
      <c r="F8634" s="1131"/>
      <c r="G8634" s="1131"/>
      <c r="H8634" s="1131"/>
      <c r="I8634" s="1131"/>
      <c r="J8634" s="1131"/>
      <c r="K8634" s="1131"/>
      <c r="L8634" s="1131"/>
      <c r="M8634" s="1131"/>
      <c r="N8634" s="1131"/>
      <c r="O8634" s="1131"/>
      <c r="P8634" s="1131"/>
      <c r="Q8634" s="1131"/>
      <c r="R8634" s="1131"/>
      <c r="S8634" s="1131"/>
      <c r="T8634" s="1105"/>
      <c r="U8634" s="1106"/>
      <c r="V8634" s="1111"/>
      <c r="W8634" s="1111"/>
      <c r="X8634" s="1111"/>
      <c r="Y8634" s="1111"/>
      <c r="Z8634" s="1113"/>
    </row>
    <row r="8635" spans="1:26" s="1086" customFormat="1" ht="24.75" customHeight="1" x14ac:dyDescent="0.15">
      <c r="A8635" s="1098">
        <v>29</v>
      </c>
      <c r="B8635" s="1131"/>
      <c r="C8635" s="1131"/>
      <c r="D8635" s="1131"/>
      <c r="E8635" s="1131"/>
      <c r="F8635" s="1131"/>
      <c r="G8635" s="1131"/>
      <c r="H8635" s="1131"/>
      <c r="I8635" s="1131"/>
      <c r="J8635" s="1131"/>
      <c r="K8635" s="1131"/>
      <c r="L8635" s="1131"/>
      <c r="M8635" s="1131"/>
      <c r="N8635" s="1131"/>
      <c r="O8635" s="1131"/>
      <c r="P8635" s="1131"/>
      <c r="Q8635" s="1131"/>
      <c r="R8635" s="1131"/>
      <c r="S8635" s="1131"/>
      <c r="T8635" s="1105"/>
      <c r="U8635" s="1106"/>
      <c r="V8635" s="1111"/>
      <c r="W8635" s="1111"/>
      <c r="X8635" s="1111"/>
      <c r="Y8635" s="1111"/>
      <c r="Z8635" s="1113"/>
    </row>
    <row r="8636" spans="1:26" s="1086" customFormat="1" ht="24.75" customHeight="1" x14ac:dyDescent="0.15">
      <c r="A8636" s="1103">
        <v>30</v>
      </c>
      <c r="B8636" s="1131"/>
      <c r="C8636" s="1131"/>
      <c r="D8636" s="1131"/>
      <c r="E8636" s="1131"/>
      <c r="F8636" s="1131"/>
      <c r="G8636" s="1131"/>
      <c r="H8636" s="1131"/>
      <c r="I8636" s="1131"/>
      <c r="J8636" s="1131"/>
      <c r="K8636" s="1131"/>
      <c r="L8636" s="1131"/>
      <c r="M8636" s="1131"/>
      <c r="N8636" s="1131"/>
      <c r="O8636" s="1131"/>
      <c r="P8636" s="1131"/>
      <c r="Q8636" s="1131"/>
      <c r="R8636" s="1131"/>
      <c r="S8636" s="1131"/>
      <c r="T8636" s="1105"/>
      <c r="U8636" s="1106"/>
      <c r="V8636" s="1111"/>
      <c r="W8636" s="1111"/>
      <c r="X8636" s="1111"/>
      <c r="Y8636" s="1111"/>
      <c r="Z8636" s="1113"/>
    </row>
    <row r="8637" spans="1:26" s="1086" customFormat="1" ht="24.75" customHeight="1" x14ac:dyDescent="0.15">
      <c r="A8637" s="1098">
        <v>31</v>
      </c>
      <c r="B8637" s="1132"/>
      <c r="C8637" s="1132"/>
      <c r="D8637" s="1132"/>
      <c r="E8637" s="1132"/>
      <c r="F8637" s="1132"/>
      <c r="G8637" s="1132"/>
      <c r="H8637" s="1132"/>
      <c r="I8637" s="1132"/>
      <c r="J8637" s="1132"/>
      <c r="K8637" s="1132"/>
      <c r="L8637" s="1132"/>
      <c r="M8637" s="1132"/>
      <c r="N8637" s="1132"/>
      <c r="O8637" s="1132"/>
      <c r="P8637" s="1132"/>
      <c r="Q8637" s="1132"/>
      <c r="R8637" s="1132"/>
      <c r="S8637" s="1132"/>
      <c r="T8637" s="1107"/>
      <c r="U8637" s="1108"/>
      <c r="V8637" s="1111"/>
      <c r="W8637" s="1111"/>
      <c r="X8637" s="1111"/>
      <c r="Y8637" s="1111"/>
      <c r="Z8637" s="1111"/>
    </row>
    <row r="8638" spans="1:26" s="1086" customFormat="1" ht="24.75" customHeight="1" x14ac:dyDescent="0.15">
      <c r="A8638" s="1103">
        <v>32</v>
      </c>
      <c r="B8638" s="1132"/>
      <c r="C8638" s="1132"/>
      <c r="D8638" s="1132"/>
      <c r="E8638" s="1132"/>
      <c r="F8638" s="1132"/>
      <c r="G8638" s="1132"/>
      <c r="H8638" s="1132"/>
      <c r="I8638" s="1132"/>
      <c r="J8638" s="1132"/>
      <c r="K8638" s="1132"/>
      <c r="L8638" s="1132"/>
      <c r="M8638" s="1132"/>
      <c r="N8638" s="1132"/>
      <c r="O8638" s="1132"/>
      <c r="P8638" s="1132"/>
      <c r="Q8638" s="1132"/>
      <c r="R8638" s="1132"/>
      <c r="S8638" s="1132"/>
      <c r="T8638" s="1107"/>
      <c r="U8638" s="1108"/>
      <c r="V8638" s="1111"/>
      <c r="W8638" s="1111"/>
      <c r="X8638" s="1111"/>
      <c r="Y8638" s="1111"/>
      <c r="Z8638" s="1111"/>
    </row>
    <row r="8639" spans="1:26" s="1086" customFormat="1" ht="24.75" customHeight="1" thickBot="1" x14ac:dyDescent="0.2">
      <c r="A8639" s="1121">
        <v>33</v>
      </c>
      <c r="B8639" s="1133"/>
      <c r="C8639" s="1133"/>
      <c r="D8639" s="1133"/>
      <c r="E8639" s="1133"/>
      <c r="F8639" s="1133"/>
      <c r="G8639" s="1133"/>
      <c r="H8639" s="1133"/>
      <c r="I8639" s="1133"/>
      <c r="J8639" s="1133"/>
      <c r="K8639" s="1133"/>
      <c r="L8639" s="1133"/>
      <c r="M8639" s="1133"/>
      <c r="N8639" s="1133"/>
      <c r="O8639" s="1133"/>
      <c r="P8639" s="1133"/>
      <c r="Q8639" s="1133"/>
      <c r="R8639" s="1133"/>
      <c r="S8639" s="1133"/>
      <c r="T8639" s="1092"/>
      <c r="U8639" s="1093"/>
      <c r="V8639" s="1111"/>
      <c r="W8639" s="1111"/>
      <c r="X8639" s="1111"/>
      <c r="Y8639" s="1111"/>
      <c r="Z8639" s="1111"/>
    </row>
    <row r="8640" spans="1:26" s="1086" customFormat="1" ht="19.5" customHeight="1" thickBot="1" x14ac:dyDescent="0.2">
      <c r="A8640" s="1559" t="s">
        <v>20</v>
      </c>
      <c r="B8640" s="1560"/>
      <c r="C8640" s="1876" t="s">
        <v>2267</v>
      </c>
      <c r="D8640" s="1448"/>
      <c r="E8640" s="1448"/>
      <c r="F8640" s="1449"/>
      <c r="G8640" s="1877"/>
      <c r="H8640" s="1878"/>
      <c r="I8640" s="1882" t="s">
        <v>1786</v>
      </c>
      <c r="J8640" s="1882"/>
      <c r="K8640" s="1882"/>
      <c r="L8640" s="1882"/>
      <c r="M8640" s="1882"/>
      <c r="N8640" s="1883"/>
      <c r="O8640" s="1136"/>
      <c r="P8640" s="1884"/>
      <c r="Q8640" s="1885"/>
      <c r="R8640" s="1137" t="s">
        <v>1787</v>
      </c>
      <c r="S8640" s="1138"/>
      <c r="T8640" s="1138"/>
      <c r="U8640" s="1138"/>
      <c r="V8640" s="1111"/>
      <c r="W8640" s="1111"/>
      <c r="X8640" s="1111"/>
      <c r="Y8640" s="1111"/>
      <c r="Z8640" s="1111"/>
    </row>
    <row r="8641" spans="1:26" s="2" customFormat="1" ht="23.45" customHeight="1" x14ac:dyDescent="0.15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 spans="1:26" s="2" customFormat="1" ht="23.45" customHeight="1" x14ac:dyDescent="0.15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 spans="1:26" s="2" customFormat="1" ht="23.45" customHeight="1" x14ac:dyDescent="0.15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 spans="1:26" s="2" customFormat="1" ht="23.45" customHeight="1" x14ac:dyDescent="0.15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 spans="1:26" s="2" customFormat="1" ht="23.45" customHeight="1" x14ac:dyDescent="0.1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 spans="1:26" s="2" customFormat="1" ht="23.45" customHeight="1" x14ac:dyDescent="0.15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 spans="1:26" s="2" customFormat="1" ht="23.45" customHeight="1" x14ac:dyDescent="0.15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 spans="1:26" s="2" customFormat="1" ht="23.45" customHeight="1" x14ac:dyDescent="0.15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 spans="1:26" s="2" customFormat="1" ht="23.45" customHeight="1" x14ac:dyDescent="0.15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 spans="1:26" s="2" customFormat="1" ht="23.45" customHeight="1" x14ac:dyDescent="0.15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 spans="1:26" s="2" customFormat="1" ht="23.45" customHeight="1" x14ac:dyDescent="0.15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 spans="1:26" s="2" customFormat="1" ht="23.45" customHeight="1" x14ac:dyDescent="0.15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 spans="1:26" s="2" customFormat="1" ht="23.45" customHeight="1" x14ac:dyDescent="0.15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 spans="1:26" s="2" customFormat="1" ht="23.45" customHeight="1" x14ac:dyDescent="0.15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 spans="1:26" s="2" customFormat="1" ht="23.45" customHeight="1" x14ac:dyDescent="0.1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 spans="1:26" s="2" customFormat="1" ht="23.45" customHeight="1" x14ac:dyDescent="0.15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 spans="1:26" s="2" customFormat="1" ht="23.45" customHeight="1" x14ac:dyDescent="0.15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 spans="1:26" s="2" customFormat="1" ht="23.45" customHeight="1" x14ac:dyDescent="0.15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 spans="1:26" s="2" customFormat="1" ht="23.45" customHeight="1" x14ac:dyDescent="0.15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 spans="1:26" s="2" customFormat="1" ht="23.45" customHeight="1" x14ac:dyDescent="0.15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 spans="1:26" s="2" customFormat="1" ht="23.45" customHeight="1" x14ac:dyDescent="0.15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 spans="1:26" s="2" customFormat="1" ht="23.45" customHeight="1" x14ac:dyDescent="0.15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 spans="1:26" s="2" customFormat="1" ht="23.45" customHeight="1" x14ac:dyDescent="0.15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 spans="1:26" s="2" customFormat="1" ht="23.45" customHeight="1" x14ac:dyDescent="0.15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 spans="1:26" s="2" customFormat="1" ht="23.45" customHeight="1" x14ac:dyDescent="0.1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 spans="1:26" s="2" customFormat="1" ht="23.45" customHeight="1" x14ac:dyDescent="0.15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 spans="1:26" s="2" customFormat="1" ht="23.45" customHeight="1" x14ac:dyDescent="0.15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 spans="1:26" s="2" customFormat="1" ht="23.45" customHeight="1" x14ac:dyDescent="0.15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 spans="1:26" s="2" customFormat="1" ht="23.45" customHeight="1" x14ac:dyDescent="0.15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 spans="1:26" s="2" customFormat="1" ht="23.45" customHeight="1" x14ac:dyDescent="0.15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 spans="1:26" s="2" customFormat="1" ht="23.45" customHeight="1" x14ac:dyDescent="0.15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 spans="1:26" s="2" customFormat="1" ht="23.45" customHeight="1" x14ac:dyDescent="0.15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 spans="1:26" s="2" customFormat="1" ht="23.45" customHeight="1" x14ac:dyDescent="0.15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 spans="1:26" s="2" customFormat="1" ht="23.45" customHeight="1" x14ac:dyDescent="0.15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 spans="1:26" s="2" customFormat="1" ht="23.45" customHeight="1" x14ac:dyDescent="0.1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 spans="1:26" s="2" customFormat="1" ht="23.45" customHeight="1" x14ac:dyDescent="0.15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 spans="1:26" ht="33" customHeight="1" x14ac:dyDescent="0.15"/>
    <row r="8678" spans="1:26" ht="23.45" customHeight="1" x14ac:dyDescent="0.15"/>
    <row r="8679" spans="1:26" ht="23.45" customHeight="1" x14ac:dyDescent="0.15"/>
    <row r="8680" spans="1:26" ht="23.45" customHeight="1" x14ac:dyDescent="0.15"/>
    <row r="8681" spans="1:26" ht="23.45" customHeight="1" x14ac:dyDescent="0.15"/>
    <row r="8682" spans="1:26" ht="23.45" customHeight="1" x14ac:dyDescent="0.15"/>
    <row r="8683" spans="1:26" ht="23.45" customHeight="1" x14ac:dyDescent="0.15"/>
    <row r="8684" spans="1:26" ht="23.45" customHeight="1" x14ac:dyDescent="0.15"/>
    <row r="8685" spans="1:26" ht="23.45" customHeight="1" x14ac:dyDescent="0.15"/>
    <row r="8686" spans="1:26" ht="23.45" customHeight="1" x14ac:dyDescent="0.15"/>
    <row r="8687" spans="1:26" ht="23.45" customHeight="1" x14ac:dyDescent="0.15"/>
    <row r="8688" spans="1:26" ht="23.45" customHeight="1" x14ac:dyDescent="0.15"/>
    <row r="8689" ht="23.45" customHeight="1" x14ac:dyDescent="0.15"/>
    <row r="8690" ht="23.45" customHeight="1" x14ac:dyDescent="0.15"/>
    <row r="8691" ht="23.45" customHeight="1" x14ac:dyDescent="0.15"/>
    <row r="8692" ht="23.45" customHeight="1" x14ac:dyDescent="0.15"/>
    <row r="8693" ht="23.45" customHeight="1" x14ac:dyDescent="0.15"/>
    <row r="8694" ht="23.45" customHeight="1" x14ac:dyDescent="0.15"/>
    <row r="8695" ht="23.45" customHeight="1" x14ac:dyDescent="0.15"/>
    <row r="8696" ht="23.45" customHeight="1" x14ac:dyDescent="0.15"/>
    <row r="8697" ht="23.45" customHeight="1" x14ac:dyDescent="0.15"/>
    <row r="8698" ht="23.45" customHeight="1" x14ac:dyDescent="0.15"/>
    <row r="8699" ht="23.45" customHeight="1" x14ac:dyDescent="0.15"/>
    <row r="8700" ht="23.45" customHeight="1" x14ac:dyDescent="0.15"/>
    <row r="8701" ht="23.45" customHeight="1" x14ac:dyDescent="0.15"/>
    <row r="8702" ht="23.45" customHeight="1" x14ac:dyDescent="0.15"/>
    <row r="8703" ht="23.45" customHeight="1" x14ac:dyDescent="0.15"/>
    <row r="8704" ht="23.45" customHeight="1" x14ac:dyDescent="0.15"/>
    <row r="8705" ht="23.45" customHeight="1" x14ac:dyDescent="0.15"/>
    <row r="8706" ht="23.45" customHeight="1" x14ac:dyDescent="0.15"/>
    <row r="8707" ht="23.45" customHeight="1" x14ac:dyDescent="0.15"/>
    <row r="8708" ht="23.45" customHeight="1" x14ac:dyDescent="0.15"/>
    <row r="8709" ht="23.45" customHeight="1" x14ac:dyDescent="0.15"/>
    <row r="8710" ht="23.45" customHeight="1" x14ac:dyDescent="0.15"/>
    <row r="8711" ht="23.45" customHeight="1" x14ac:dyDescent="0.15"/>
    <row r="8712" ht="23.45" customHeight="1" x14ac:dyDescent="0.15"/>
    <row r="8713" ht="23.45" customHeight="1" x14ac:dyDescent="0.15"/>
    <row r="8714" ht="33" customHeight="1" x14ac:dyDescent="0.15"/>
    <row r="8715" ht="23.45" customHeight="1" x14ac:dyDescent="0.15"/>
    <row r="8716" ht="23.45" customHeight="1" x14ac:dyDescent="0.15"/>
    <row r="8717" ht="23.45" customHeight="1" x14ac:dyDescent="0.15"/>
    <row r="8718" ht="23.45" customHeight="1" x14ac:dyDescent="0.15"/>
    <row r="8719" ht="23.45" customHeight="1" x14ac:dyDescent="0.15"/>
    <row r="8720" ht="23.45" customHeight="1" x14ac:dyDescent="0.15"/>
    <row r="8721" ht="23.45" customHeight="1" x14ac:dyDescent="0.15"/>
    <row r="8722" ht="23.45" customHeight="1" x14ac:dyDescent="0.15"/>
    <row r="8723" ht="23.45" customHeight="1" x14ac:dyDescent="0.15"/>
    <row r="8724" ht="23.45" customHeight="1" x14ac:dyDescent="0.15"/>
    <row r="8725" ht="23.45" customHeight="1" x14ac:dyDescent="0.15"/>
    <row r="8726" ht="23.45" customHeight="1" x14ac:dyDescent="0.15"/>
    <row r="8727" ht="23.45" customHeight="1" x14ac:dyDescent="0.15"/>
    <row r="8728" ht="23.45" customHeight="1" x14ac:dyDescent="0.15"/>
    <row r="8729" ht="23.45" customHeight="1" x14ac:dyDescent="0.15"/>
    <row r="8730" ht="23.45" customHeight="1" x14ac:dyDescent="0.15"/>
    <row r="8731" ht="23.45" customHeight="1" x14ac:dyDescent="0.15"/>
    <row r="8732" ht="23.45" customHeight="1" x14ac:dyDescent="0.15"/>
    <row r="8733" ht="23.45" customHeight="1" x14ac:dyDescent="0.15"/>
    <row r="8734" ht="23.45" customHeight="1" x14ac:dyDescent="0.15"/>
    <row r="8735" ht="23.45" customHeight="1" x14ac:dyDescent="0.15"/>
    <row r="8736" ht="23.45" customHeight="1" x14ac:dyDescent="0.15"/>
    <row r="8737" ht="23.45" customHeight="1" x14ac:dyDescent="0.15"/>
    <row r="8738" ht="23.45" customHeight="1" x14ac:dyDescent="0.15"/>
    <row r="8739" ht="23.45" customHeight="1" x14ac:dyDescent="0.15"/>
    <row r="8740" ht="23.45" customHeight="1" x14ac:dyDescent="0.15"/>
    <row r="8741" ht="23.45" customHeight="1" x14ac:dyDescent="0.15"/>
    <row r="8742" ht="23.45" customHeight="1" x14ac:dyDescent="0.15"/>
    <row r="8743" ht="23.45" customHeight="1" x14ac:dyDescent="0.15"/>
    <row r="8744" ht="23.45" customHeight="1" x14ac:dyDescent="0.15"/>
    <row r="8745" ht="23.45" customHeight="1" x14ac:dyDescent="0.15"/>
    <row r="8746" ht="23.45" customHeight="1" x14ac:dyDescent="0.15"/>
    <row r="8747" ht="23.45" customHeight="1" x14ac:dyDescent="0.15"/>
    <row r="8748" ht="23.45" customHeight="1" x14ac:dyDescent="0.15"/>
    <row r="8749" ht="23.45" customHeight="1" x14ac:dyDescent="0.15"/>
    <row r="8750" ht="23.45" customHeight="1" x14ac:dyDescent="0.15"/>
    <row r="8751" ht="36" customHeight="1" x14ac:dyDescent="0.15"/>
    <row r="8752" ht="23.45" customHeight="1" x14ac:dyDescent="0.15"/>
    <row r="8753" ht="23.45" customHeight="1" x14ac:dyDescent="0.15"/>
    <row r="8754" ht="23.45" customHeight="1" x14ac:dyDescent="0.15"/>
    <row r="8755" ht="23.45" customHeight="1" x14ac:dyDescent="0.15"/>
    <row r="8756" ht="23.45" customHeight="1" x14ac:dyDescent="0.15"/>
    <row r="8757" ht="23.45" customHeight="1" x14ac:dyDescent="0.15"/>
    <row r="8758" ht="23.45" customHeight="1" x14ac:dyDescent="0.15"/>
    <row r="8759" ht="23.45" customHeight="1" x14ac:dyDescent="0.15"/>
    <row r="8760" ht="23.45" customHeight="1" x14ac:dyDescent="0.15"/>
    <row r="8761" ht="23.45" customHeight="1" x14ac:dyDescent="0.15"/>
    <row r="8762" ht="23.45" customHeight="1" x14ac:dyDescent="0.15"/>
    <row r="8763" ht="23.45" customHeight="1" x14ac:dyDescent="0.15"/>
    <row r="8764" ht="23.45" customHeight="1" x14ac:dyDescent="0.15"/>
    <row r="8765" ht="23.45" customHeight="1" x14ac:dyDescent="0.15"/>
    <row r="8766" ht="23.45" customHeight="1" x14ac:dyDescent="0.15"/>
    <row r="8767" ht="23.45" customHeight="1" x14ac:dyDescent="0.15"/>
    <row r="8768" ht="23.45" customHeight="1" x14ac:dyDescent="0.15"/>
    <row r="8769" ht="23.45" customHeight="1" x14ac:dyDescent="0.15"/>
    <row r="8770" ht="23.45" customHeight="1" x14ac:dyDescent="0.15"/>
    <row r="8771" ht="23.45" customHeight="1" x14ac:dyDescent="0.15"/>
    <row r="8772" ht="23.45" customHeight="1" x14ac:dyDescent="0.15"/>
    <row r="8773" ht="23.45" customHeight="1" x14ac:dyDescent="0.15"/>
    <row r="8774" ht="23.45" customHeight="1" x14ac:dyDescent="0.15"/>
    <row r="8775" ht="23.45" customHeight="1" x14ac:dyDescent="0.15"/>
    <row r="8776" ht="23.45" customHeight="1" x14ac:dyDescent="0.15"/>
    <row r="8777" ht="23.45" customHeight="1" x14ac:dyDescent="0.15"/>
    <row r="8778" ht="23.45" customHeight="1" x14ac:dyDescent="0.15"/>
    <row r="8779" ht="23.45" customHeight="1" x14ac:dyDescent="0.15"/>
    <row r="8780" ht="23.45" customHeight="1" x14ac:dyDescent="0.15"/>
    <row r="8781" ht="23.45" customHeight="1" x14ac:dyDescent="0.15"/>
    <row r="8782" ht="23.45" customHeight="1" x14ac:dyDescent="0.15"/>
    <row r="8783" ht="23.45" customHeight="1" x14ac:dyDescent="0.15"/>
    <row r="8784" ht="23.45" customHeight="1" x14ac:dyDescent="0.15"/>
    <row r="8785" ht="23.45" customHeight="1" x14ac:dyDescent="0.15"/>
    <row r="8786" ht="23.45" customHeight="1" x14ac:dyDescent="0.15"/>
    <row r="8787" ht="23.45" customHeight="1" x14ac:dyDescent="0.15"/>
    <row r="8788" ht="34.5" customHeight="1" x14ac:dyDescent="0.15"/>
    <row r="8789" ht="23.45" customHeight="1" x14ac:dyDescent="0.15"/>
    <row r="8790" ht="23.45" customHeight="1" x14ac:dyDescent="0.15"/>
    <row r="8791" ht="23.45" customHeight="1" x14ac:dyDescent="0.15"/>
    <row r="8792" ht="23.45" customHeight="1" x14ac:dyDescent="0.15"/>
    <row r="8793" ht="23.45" customHeight="1" x14ac:dyDescent="0.15"/>
    <row r="8794" ht="23.45" customHeight="1" x14ac:dyDescent="0.15"/>
    <row r="8795" ht="23.45" customHeight="1" x14ac:dyDescent="0.15"/>
    <row r="8796" ht="23.45" customHeight="1" x14ac:dyDescent="0.15"/>
    <row r="8797" ht="23.45" customHeight="1" x14ac:dyDescent="0.15"/>
    <row r="8798" ht="23.45" customHeight="1" x14ac:dyDescent="0.15"/>
    <row r="8799" ht="23.45" customHeight="1" x14ac:dyDescent="0.15"/>
    <row r="8800" ht="23.45" customHeight="1" x14ac:dyDescent="0.15"/>
    <row r="8801" ht="23.45" customHeight="1" x14ac:dyDescent="0.15"/>
    <row r="8802" ht="23.45" customHeight="1" x14ac:dyDescent="0.15"/>
    <row r="8803" ht="23.45" customHeight="1" x14ac:dyDescent="0.15"/>
    <row r="8804" ht="23.45" customHeight="1" x14ac:dyDescent="0.15"/>
    <row r="8805" ht="23.45" customHeight="1" x14ac:dyDescent="0.15"/>
    <row r="8806" ht="23.45" customHeight="1" x14ac:dyDescent="0.15"/>
    <row r="8807" ht="23.45" customHeight="1" x14ac:dyDescent="0.15"/>
    <row r="8808" ht="23.45" customHeight="1" x14ac:dyDescent="0.15"/>
    <row r="8809" ht="23.45" customHeight="1" x14ac:dyDescent="0.15"/>
    <row r="8810" ht="23.45" customHeight="1" x14ac:dyDescent="0.15"/>
    <row r="8811" ht="23.45" customHeight="1" x14ac:dyDescent="0.15"/>
    <row r="8812" ht="23.45" customHeight="1" x14ac:dyDescent="0.15"/>
    <row r="8813" ht="23.45" customHeight="1" x14ac:dyDescent="0.15"/>
    <row r="8814" ht="23.45" customHeight="1" x14ac:dyDescent="0.15"/>
    <row r="8815" ht="23.45" customHeight="1" x14ac:dyDescent="0.15"/>
    <row r="8816" ht="23.45" customHeight="1" x14ac:dyDescent="0.15"/>
    <row r="8817" ht="23.45" customHeight="1" x14ac:dyDescent="0.15"/>
    <row r="8818" ht="23.45" customHeight="1" x14ac:dyDescent="0.15"/>
    <row r="8819" ht="23.45" customHeight="1" x14ac:dyDescent="0.15"/>
    <row r="8820" ht="23.45" customHeight="1" x14ac:dyDescent="0.15"/>
    <row r="8821" ht="23.45" customHeight="1" x14ac:dyDescent="0.15"/>
    <row r="8822" ht="23.45" customHeight="1" x14ac:dyDescent="0.15"/>
    <row r="8823" ht="23.45" customHeight="1" x14ac:dyDescent="0.15"/>
    <row r="8824" ht="23.45" customHeight="1" x14ac:dyDescent="0.15"/>
    <row r="8825" ht="37.5" customHeight="1" x14ac:dyDescent="0.15"/>
    <row r="8826" ht="23.45" customHeight="1" x14ac:dyDescent="0.15"/>
    <row r="8827" ht="31.5" customHeight="1" x14ac:dyDescent="0.15"/>
    <row r="8828" ht="23.45" customHeight="1" x14ac:dyDescent="0.15"/>
    <row r="8829" ht="23.45" customHeight="1" x14ac:dyDescent="0.15"/>
    <row r="8830" ht="23.45" customHeight="1" x14ac:dyDescent="0.15"/>
    <row r="8831" ht="23.45" customHeight="1" x14ac:dyDescent="0.15"/>
    <row r="8832" ht="23.45" customHeight="1" x14ac:dyDescent="0.15"/>
    <row r="8833" ht="23.45" customHeight="1" x14ac:dyDescent="0.15"/>
    <row r="8834" ht="23.45" customHeight="1" x14ac:dyDescent="0.15"/>
    <row r="8835" ht="23.45" customHeight="1" x14ac:dyDescent="0.15"/>
    <row r="8836" ht="23.45" customHeight="1" x14ac:dyDescent="0.15"/>
    <row r="8837" ht="23.45" customHeight="1" x14ac:dyDescent="0.15"/>
    <row r="8838" ht="23.45" customHeight="1" x14ac:dyDescent="0.15"/>
    <row r="8839" ht="23.45" customHeight="1" x14ac:dyDescent="0.15"/>
    <row r="8840" ht="23.45" customHeight="1" x14ac:dyDescent="0.15"/>
    <row r="8841" ht="23.45" customHeight="1" x14ac:dyDescent="0.15"/>
    <row r="8842" ht="23.45" customHeight="1" x14ac:dyDescent="0.15"/>
    <row r="8843" ht="23.45" customHeight="1" x14ac:dyDescent="0.15"/>
    <row r="8844" ht="23.45" customHeight="1" x14ac:dyDescent="0.15"/>
    <row r="8845" ht="23.45" customHeight="1" x14ac:dyDescent="0.15"/>
    <row r="8846" ht="23.45" customHeight="1" x14ac:dyDescent="0.15"/>
    <row r="8847" ht="23.45" customHeight="1" x14ac:dyDescent="0.15"/>
    <row r="8848" ht="23.45" customHeight="1" x14ac:dyDescent="0.15"/>
    <row r="8849" ht="23.45" customHeight="1" x14ac:dyDescent="0.15"/>
    <row r="8850" ht="23.45" customHeight="1" x14ac:dyDescent="0.15"/>
    <row r="8851" ht="23.45" customHeight="1" x14ac:dyDescent="0.15"/>
    <row r="8852" ht="23.45" customHeight="1" x14ac:dyDescent="0.15"/>
    <row r="8853" ht="23.45" customHeight="1" x14ac:dyDescent="0.15"/>
    <row r="8854" ht="23.45" customHeight="1" x14ac:dyDescent="0.15"/>
    <row r="8855" ht="23.45" customHeight="1" x14ac:dyDescent="0.15"/>
    <row r="8856" ht="23.45" customHeight="1" x14ac:dyDescent="0.15"/>
    <row r="8857" ht="23.45" customHeight="1" x14ac:dyDescent="0.15"/>
    <row r="8858" ht="30.75" customHeight="1" x14ac:dyDescent="0.15"/>
    <row r="8859" ht="23.45" customHeight="1" x14ac:dyDescent="0.15"/>
    <row r="8860" ht="33" customHeight="1" x14ac:dyDescent="0.15"/>
    <row r="8861" ht="23.45" customHeight="1" x14ac:dyDescent="0.15"/>
    <row r="8862" ht="23.45" customHeight="1" x14ac:dyDescent="0.15"/>
    <row r="8863" ht="23.45" customHeight="1" x14ac:dyDescent="0.15"/>
    <row r="8864" ht="23.45" customHeight="1" x14ac:dyDescent="0.15"/>
    <row r="8865" ht="23.45" customHeight="1" x14ac:dyDescent="0.15"/>
    <row r="8866" ht="23.45" customHeight="1" x14ac:dyDescent="0.15"/>
    <row r="8867" ht="23.45" customHeight="1" x14ac:dyDescent="0.15"/>
    <row r="8868" ht="23.45" customHeight="1" x14ac:dyDescent="0.15"/>
    <row r="8869" ht="23.45" customHeight="1" x14ac:dyDescent="0.15"/>
    <row r="8870" ht="23.45" customHeight="1" x14ac:dyDescent="0.15"/>
    <row r="8871" ht="23.45" customHeight="1" x14ac:dyDescent="0.15"/>
    <row r="8872" ht="23.45" customHeight="1" x14ac:dyDescent="0.15"/>
    <row r="8873" ht="23.45" customHeight="1" x14ac:dyDescent="0.15"/>
    <row r="8874" ht="23.45" customHeight="1" x14ac:dyDescent="0.15"/>
    <row r="8875" ht="23.45" customHeight="1" x14ac:dyDescent="0.15"/>
    <row r="8876" ht="23.45" customHeight="1" x14ac:dyDescent="0.15"/>
    <row r="8877" ht="23.45" customHeight="1" x14ac:dyDescent="0.15"/>
    <row r="8878" ht="23.45" customHeight="1" x14ac:dyDescent="0.15"/>
    <row r="8879" ht="23.45" customHeight="1" x14ac:dyDescent="0.15"/>
    <row r="8880" ht="23.45" customHeight="1" x14ac:dyDescent="0.15"/>
    <row r="8881" ht="23.45" customHeight="1" x14ac:dyDescent="0.15"/>
    <row r="8882" ht="23.45" customHeight="1" x14ac:dyDescent="0.15"/>
    <row r="8883" ht="23.45" customHeight="1" x14ac:dyDescent="0.15"/>
    <row r="8884" ht="23.45" customHeight="1" x14ac:dyDescent="0.15"/>
    <row r="8885" ht="23.45" customHeight="1" x14ac:dyDescent="0.15"/>
    <row r="8886" ht="23.45" customHeight="1" x14ac:dyDescent="0.15"/>
    <row r="8887" ht="23.45" customHeight="1" x14ac:dyDescent="0.15"/>
    <row r="8888" ht="23.45" customHeight="1" x14ac:dyDescent="0.15"/>
    <row r="8889" ht="23.45" customHeight="1" x14ac:dyDescent="0.15"/>
    <row r="8890" ht="23.45" customHeight="1" x14ac:dyDescent="0.15"/>
    <row r="8891" ht="23.45" customHeight="1" x14ac:dyDescent="0.15"/>
    <row r="8892" ht="23.45" customHeight="1" x14ac:dyDescent="0.15"/>
    <row r="8893" ht="23.45" customHeight="1" x14ac:dyDescent="0.15"/>
    <row r="8894" ht="23.45" customHeight="1" x14ac:dyDescent="0.15"/>
    <row r="8895" ht="23.45" customHeight="1" x14ac:dyDescent="0.15"/>
    <row r="8896" ht="23.45" customHeight="1" x14ac:dyDescent="0.15"/>
    <row r="8897" ht="33" customHeight="1" x14ac:dyDescent="0.15"/>
    <row r="8898" ht="23.45" customHeight="1" x14ac:dyDescent="0.15"/>
    <row r="8899" ht="23.45" customHeight="1" x14ac:dyDescent="0.15"/>
    <row r="8900" ht="23.45" customHeight="1" x14ac:dyDescent="0.15"/>
    <row r="8901" ht="23.45" customHeight="1" x14ac:dyDescent="0.15"/>
    <row r="8902" ht="23.45" customHeight="1" x14ac:dyDescent="0.15"/>
    <row r="8903" ht="23.45" customHeight="1" x14ac:dyDescent="0.15"/>
    <row r="8904" ht="23.45" customHeight="1" x14ac:dyDescent="0.15"/>
    <row r="8905" ht="23.45" customHeight="1" x14ac:dyDescent="0.15"/>
    <row r="8906" ht="23.45" customHeight="1" x14ac:dyDescent="0.15"/>
    <row r="8907" ht="23.45" customHeight="1" x14ac:dyDescent="0.15"/>
    <row r="8908" ht="23.45" customHeight="1" x14ac:dyDescent="0.15"/>
    <row r="8909" ht="23.45" customHeight="1" x14ac:dyDescent="0.15"/>
    <row r="8910" ht="23.45" customHeight="1" x14ac:dyDescent="0.15"/>
    <row r="8911" ht="23.45" customHeight="1" x14ac:dyDescent="0.15"/>
    <row r="8912" ht="23.45" customHeight="1" x14ac:dyDescent="0.15"/>
    <row r="8913" ht="23.45" customHeight="1" x14ac:dyDescent="0.15"/>
    <row r="8914" ht="23.45" customHeight="1" x14ac:dyDescent="0.15"/>
    <row r="8915" ht="23.45" customHeight="1" x14ac:dyDescent="0.15"/>
    <row r="8916" ht="23.45" customHeight="1" x14ac:dyDescent="0.15"/>
    <row r="8917" ht="23.45" customHeight="1" x14ac:dyDescent="0.15"/>
    <row r="8918" ht="23.45" customHeight="1" x14ac:dyDescent="0.15"/>
    <row r="8919" ht="23.45" customHeight="1" x14ac:dyDescent="0.15"/>
    <row r="8920" ht="23.45" customHeight="1" x14ac:dyDescent="0.15"/>
    <row r="8921" ht="23.45" customHeight="1" x14ac:dyDescent="0.15"/>
    <row r="8922" ht="23.45" customHeight="1" x14ac:dyDescent="0.15"/>
    <row r="8923" ht="23.45" customHeight="1" x14ac:dyDescent="0.15"/>
    <row r="8924" ht="23.45" customHeight="1" x14ac:dyDescent="0.15"/>
    <row r="8925" ht="23.45" customHeight="1" x14ac:dyDescent="0.15"/>
    <row r="8926" ht="23.45" customHeight="1" x14ac:dyDescent="0.15"/>
    <row r="8927" ht="23.45" customHeight="1" x14ac:dyDescent="0.15"/>
    <row r="8928" ht="23.45" customHeight="1" x14ac:dyDescent="0.15"/>
    <row r="8929" ht="23.45" customHeight="1" x14ac:dyDescent="0.15"/>
    <row r="8930" ht="23.45" customHeight="1" x14ac:dyDescent="0.15"/>
    <row r="8931" ht="23.45" customHeight="1" x14ac:dyDescent="0.15"/>
    <row r="8932" ht="23.45" customHeight="1" x14ac:dyDescent="0.15"/>
    <row r="8933" ht="23.45" customHeight="1" x14ac:dyDescent="0.15"/>
    <row r="8934" ht="33.75" customHeight="1" x14ac:dyDescent="0.15"/>
    <row r="8935" ht="23.45" customHeight="1" x14ac:dyDescent="0.15"/>
    <row r="8936" ht="23.45" customHeight="1" x14ac:dyDescent="0.15"/>
    <row r="8937" ht="23.45" customHeight="1" x14ac:dyDescent="0.15"/>
    <row r="8938" ht="23.45" customHeight="1" x14ac:dyDescent="0.15"/>
    <row r="8939" ht="23.45" customHeight="1" x14ac:dyDescent="0.15"/>
    <row r="8940" ht="23.45" customHeight="1" x14ac:dyDescent="0.15"/>
    <row r="8941" ht="23.45" customHeight="1" x14ac:dyDescent="0.15"/>
    <row r="8942" ht="23.45" customHeight="1" x14ac:dyDescent="0.15"/>
    <row r="8943" ht="23.45" customHeight="1" x14ac:dyDescent="0.15"/>
    <row r="8944" ht="23.45" customHeight="1" x14ac:dyDescent="0.15"/>
    <row r="8945" ht="23.45" customHeight="1" x14ac:dyDescent="0.15"/>
    <row r="8946" ht="23.45" customHeight="1" x14ac:dyDescent="0.15"/>
    <row r="8947" ht="23.45" customHeight="1" x14ac:dyDescent="0.15"/>
    <row r="8948" ht="23.45" customHeight="1" x14ac:dyDescent="0.15"/>
    <row r="8949" ht="23.45" customHeight="1" x14ac:dyDescent="0.15"/>
    <row r="8950" ht="23.45" customHeight="1" x14ac:dyDescent="0.15"/>
    <row r="8951" ht="23.45" customHeight="1" x14ac:dyDescent="0.15"/>
    <row r="8952" ht="23.45" customHeight="1" x14ac:dyDescent="0.15"/>
    <row r="8953" ht="23.45" customHeight="1" x14ac:dyDescent="0.15"/>
    <row r="8954" ht="23.45" customHeight="1" x14ac:dyDescent="0.15"/>
    <row r="8955" ht="23.45" customHeight="1" x14ac:dyDescent="0.15"/>
    <row r="8956" ht="23.45" customHeight="1" x14ac:dyDescent="0.15"/>
    <row r="8957" ht="23.45" customHeight="1" x14ac:dyDescent="0.15"/>
    <row r="8958" ht="23.45" customHeight="1" x14ac:dyDescent="0.15"/>
    <row r="8959" ht="23.45" customHeight="1" x14ac:dyDescent="0.15"/>
    <row r="8960" ht="23.45" customHeight="1" x14ac:dyDescent="0.15"/>
    <row r="8961" ht="23.45" customHeight="1" x14ac:dyDescent="0.15"/>
    <row r="8962" ht="23.45" customHeight="1" x14ac:dyDescent="0.15"/>
    <row r="8963" ht="23.45" customHeight="1" x14ac:dyDescent="0.15"/>
    <row r="8964" ht="23.45" customHeight="1" x14ac:dyDescent="0.15"/>
    <row r="8965" ht="23.45" customHeight="1" x14ac:dyDescent="0.15"/>
    <row r="8966" ht="23.45" customHeight="1" x14ac:dyDescent="0.15"/>
    <row r="8967" ht="23.45" customHeight="1" x14ac:dyDescent="0.15"/>
    <row r="8968" ht="23.45" customHeight="1" x14ac:dyDescent="0.15"/>
    <row r="8969" ht="23.45" customHeight="1" x14ac:dyDescent="0.15"/>
    <row r="8970" ht="23.45" customHeight="1" x14ac:dyDescent="0.15"/>
    <row r="8971" ht="28.5" customHeight="1" x14ac:dyDescent="0.15"/>
    <row r="8972" ht="23.45" customHeight="1" x14ac:dyDescent="0.15"/>
    <row r="8973" ht="23.45" customHeight="1" x14ac:dyDescent="0.15"/>
    <row r="8974" ht="23.45" customHeight="1" x14ac:dyDescent="0.15"/>
    <row r="8975" ht="23.45" customHeight="1" x14ac:dyDescent="0.15"/>
    <row r="8976" ht="23.45" customHeight="1" x14ac:dyDescent="0.15"/>
    <row r="8977" ht="23.45" customHeight="1" x14ac:dyDescent="0.15"/>
    <row r="8978" ht="23.45" customHeight="1" x14ac:dyDescent="0.15"/>
    <row r="8979" ht="23.45" customHeight="1" x14ac:dyDescent="0.15"/>
    <row r="8980" ht="23.45" customHeight="1" x14ac:dyDescent="0.15"/>
    <row r="8981" ht="23.45" customHeight="1" x14ac:dyDescent="0.15"/>
    <row r="8982" ht="23.45" customHeight="1" x14ac:dyDescent="0.15"/>
    <row r="8983" ht="23.45" customHeight="1" x14ac:dyDescent="0.15"/>
    <row r="8984" ht="23.45" customHeight="1" x14ac:dyDescent="0.15"/>
    <row r="8985" ht="23.45" customHeight="1" x14ac:dyDescent="0.15"/>
    <row r="8986" ht="23.45" customHeight="1" x14ac:dyDescent="0.15"/>
    <row r="8987" ht="23.45" customHeight="1" x14ac:dyDescent="0.15"/>
    <row r="8988" ht="23.45" customHeight="1" x14ac:dyDescent="0.15"/>
    <row r="8989" ht="23.45" customHeight="1" x14ac:dyDescent="0.15"/>
    <row r="8990" ht="23.45" customHeight="1" x14ac:dyDescent="0.15"/>
    <row r="8991" ht="23.45" customHeight="1" x14ac:dyDescent="0.15"/>
    <row r="8992" ht="23.45" customHeight="1" x14ac:dyDescent="0.15"/>
    <row r="8993" ht="23.45" customHeight="1" x14ac:dyDescent="0.15"/>
    <row r="8994" ht="23.45" customHeight="1" x14ac:dyDescent="0.15"/>
    <row r="8995" ht="23.45" customHeight="1" x14ac:dyDescent="0.15"/>
    <row r="8996" ht="23.45" customHeight="1" x14ac:dyDescent="0.15"/>
    <row r="8997" ht="23.45" customHeight="1" x14ac:dyDescent="0.15"/>
    <row r="8998" ht="23.45" customHeight="1" x14ac:dyDescent="0.15"/>
    <row r="8999" ht="23.45" customHeight="1" x14ac:dyDescent="0.15"/>
    <row r="9000" ht="23.45" customHeight="1" x14ac:dyDescent="0.15"/>
    <row r="9001" ht="23.45" customHeight="1" x14ac:dyDescent="0.15"/>
    <row r="9002" ht="23.45" customHeight="1" x14ac:dyDescent="0.15"/>
    <row r="9003" ht="23.45" customHeight="1" x14ac:dyDescent="0.15"/>
    <row r="9004" ht="23.45" customHeight="1" x14ac:dyDescent="0.15"/>
    <row r="9005" ht="23.45" customHeight="1" x14ac:dyDescent="0.15"/>
    <row r="9006" ht="23.45" customHeight="1" x14ac:dyDescent="0.15"/>
    <row r="9007" ht="23.45" customHeight="1" x14ac:dyDescent="0.15"/>
    <row r="9008" ht="32.25" customHeight="1" x14ac:dyDescent="0.15"/>
    <row r="9009" ht="23.45" customHeight="1" x14ac:dyDescent="0.15"/>
    <row r="9010" ht="23.45" customHeight="1" x14ac:dyDescent="0.15"/>
    <row r="9011" ht="23.45" customHeight="1" x14ac:dyDescent="0.15"/>
    <row r="9012" ht="23.45" customHeight="1" x14ac:dyDescent="0.15"/>
    <row r="9013" ht="23.45" customHeight="1" x14ac:dyDescent="0.15"/>
    <row r="9014" ht="23.45" customHeight="1" x14ac:dyDescent="0.15"/>
    <row r="9015" ht="23.45" customHeight="1" x14ac:dyDescent="0.15"/>
    <row r="9016" ht="23.45" customHeight="1" x14ac:dyDescent="0.15"/>
    <row r="9017" ht="23.45" customHeight="1" x14ac:dyDescent="0.15"/>
    <row r="9018" ht="23.45" customHeight="1" x14ac:dyDescent="0.15"/>
    <row r="9019" ht="23.45" customHeight="1" x14ac:dyDescent="0.15"/>
    <row r="9020" ht="23.45" customHeight="1" x14ac:dyDescent="0.15"/>
    <row r="9021" ht="23.45" customHeight="1" x14ac:dyDescent="0.15"/>
    <row r="9022" ht="23.45" customHeight="1" x14ac:dyDescent="0.15"/>
    <row r="9023" ht="23.45" customHeight="1" x14ac:dyDescent="0.15"/>
    <row r="9024" ht="23.45" customHeight="1" x14ac:dyDescent="0.15"/>
    <row r="9025" ht="23.45" customHeight="1" x14ac:dyDescent="0.15"/>
    <row r="9026" ht="23.45" customHeight="1" x14ac:dyDescent="0.15"/>
    <row r="9027" ht="23.45" customHeight="1" x14ac:dyDescent="0.15"/>
    <row r="9028" ht="23.45" customHeight="1" x14ac:dyDescent="0.15"/>
    <row r="9029" ht="23.45" customHeight="1" x14ac:dyDescent="0.15"/>
    <row r="9030" ht="23.45" customHeight="1" x14ac:dyDescent="0.15"/>
    <row r="9031" ht="23.45" customHeight="1" x14ac:dyDescent="0.15"/>
    <row r="9032" ht="23.45" customHeight="1" x14ac:dyDescent="0.15"/>
    <row r="9033" ht="23.45" customHeight="1" x14ac:dyDescent="0.15"/>
    <row r="9034" ht="23.45" customHeight="1" x14ac:dyDescent="0.15"/>
    <row r="9035" ht="23.45" customHeight="1" x14ac:dyDescent="0.15"/>
    <row r="9036" ht="23.45" customHeight="1" x14ac:dyDescent="0.15"/>
    <row r="9037" ht="23.45" customHeight="1" x14ac:dyDescent="0.15"/>
    <row r="9038" ht="23.45" customHeight="1" x14ac:dyDescent="0.15"/>
    <row r="9039" ht="23.45" customHeight="1" x14ac:dyDescent="0.15"/>
    <row r="9040" ht="23.45" customHeight="1" x14ac:dyDescent="0.15"/>
    <row r="9041" ht="23.45" customHeight="1" x14ac:dyDescent="0.15"/>
    <row r="9042" ht="23.45" customHeight="1" x14ac:dyDescent="0.15"/>
    <row r="9043" ht="23.45" customHeight="1" x14ac:dyDescent="0.15"/>
    <row r="9044" ht="23.45" customHeight="1" x14ac:dyDescent="0.15"/>
    <row r="9045" ht="35.25" customHeight="1" x14ac:dyDescent="0.15"/>
    <row r="9046" ht="23.45" customHeight="1" x14ac:dyDescent="0.15"/>
    <row r="9047" ht="23.45" customHeight="1" x14ac:dyDescent="0.15"/>
    <row r="9048" ht="23.45" customHeight="1" x14ac:dyDescent="0.15"/>
    <row r="9049" ht="23.45" customHeight="1" x14ac:dyDescent="0.15"/>
    <row r="9050" ht="23.45" customHeight="1" x14ac:dyDescent="0.15"/>
    <row r="9051" ht="23.45" customHeight="1" x14ac:dyDescent="0.15"/>
    <row r="9052" ht="23.45" customHeight="1" x14ac:dyDescent="0.15"/>
    <row r="9053" ht="23.45" customHeight="1" x14ac:dyDescent="0.15"/>
    <row r="9054" ht="23.45" customHeight="1" x14ac:dyDescent="0.15"/>
    <row r="9055" ht="23.45" customHeight="1" x14ac:dyDescent="0.15"/>
    <row r="9056" ht="23.45" customHeight="1" x14ac:dyDescent="0.15"/>
    <row r="9057" ht="23.45" customHeight="1" x14ac:dyDescent="0.15"/>
    <row r="9058" ht="23.45" customHeight="1" x14ac:dyDescent="0.15"/>
    <row r="9059" ht="23.45" customHeight="1" x14ac:dyDescent="0.15"/>
    <row r="9060" ht="23.45" customHeight="1" x14ac:dyDescent="0.15"/>
    <row r="9061" ht="23.45" customHeight="1" x14ac:dyDescent="0.15"/>
    <row r="9062" ht="23.45" customHeight="1" x14ac:dyDescent="0.15"/>
    <row r="9063" ht="23.45" customHeight="1" x14ac:dyDescent="0.15"/>
    <row r="9064" ht="23.45" customHeight="1" x14ac:dyDescent="0.15"/>
    <row r="9065" ht="23.45" customHeight="1" x14ac:dyDescent="0.15"/>
    <row r="9066" ht="23.45" customHeight="1" x14ac:dyDescent="0.15"/>
    <row r="9067" ht="23.45" customHeight="1" x14ac:dyDescent="0.15"/>
    <row r="9068" ht="23.45" customHeight="1" x14ac:dyDescent="0.15"/>
    <row r="9069" ht="23.45" customHeight="1" x14ac:dyDescent="0.15"/>
    <row r="9070" ht="23.45" customHeight="1" x14ac:dyDescent="0.15"/>
    <row r="9071" ht="23.45" customHeight="1" x14ac:dyDescent="0.15"/>
    <row r="9072" ht="23.45" customHeight="1" x14ac:dyDescent="0.15"/>
    <row r="9073" ht="23.45" customHeight="1" x14ac:dyDescent="0.15"/>
    <row r="9074" ht="23.45" customHeight="1" x14ac:dyDescent="0.15"/>
    <row r="9075" ht="23.45" customHeight="1" x14ac:dyDescent="0.15"/>
    <row r="9076" ht="23.45" customHeight="1" x14ac:dyDescent="0.15"/>
    <row r="9077" ht="23.45" customHeight="1" x14ac:dyDescent="0.15"/>
    <row r="9078" ht="23.45" customHeight="1" x14ac:dyDescent="0.15"/>
    <row r="9079" ht="23.45" customHeight="1" x14ac:dyDescent="0.15"/>
    <row r="9080" ht="23.45" customHeight="1" x14ac:dyDescent="0.15"/>
    <row r="9081" ht="23.45" customHeight="1" x14ac:dyDescent="0.15"/>
    <row r="9082" ht="34.5" customHeight="1" x14ac:dyDescent="0.15"/>
    <row r="9083" ht="23.45" customHeight="1" x14ac:dyDescent="0.15"/>
    <row r="9084" ht="26.25" customHeight="1" x14ac:dyDescent="0.15"/>
    <row r="9085" ht="23.45" customHeight="1" x14ac:dyDescent="0.15"/>
    <row r="9086" ht="23.45" customHeight="1" x14ac:dyDescent="0.15"/>
    <row r="9087" ht="23.45" customHeight="1" x14ac:dyDescent="0.15"/>
    <row r="9088" ht="23.45" customHeight="1" x14ac:dyDescent="0.15"/>
    <row r="9089" ht="23.45" customHeight="1" x14ac:dyDescent="0.15"/>
    <row r="9090" ht="23.45" customHeight="1" x14ac:dyDescent="0.15"/>
    <row r="9091" ht="23.45" customHeight="1" x14ac:dyDescent="0.15"/>
    <row r="9092" ht="23.45" customHeight="1" x14ac:dyDescent="0.15"/>
    <row r="9093" ht="23.45" customHeight="1" x14ac:dyDescent="0.15"/>
    <row r="9094" ht="23.45" customHeight="1" x14ac:dyDescent="0.15"/>
    <row r="9095" ht="23.45" customHeight="1" x14ac:dyDescent="0.15"/>
    <row r="9096" ht="23.45" customHeight="1" x14ac:dyDescent="0.15"/>
    <row r="9097" ht="23.45" customHeight="1" x14ac:dyDescent="0.15"/>
    <row r="9098" ht="23.45" customHeight="1" x14ac:dyDescent="0.15"/>
    <row r="9099" ht="23.45" customHeight="1" x14ac:dyDescent="0.15"/>
    <row r="9100" ht="23.45" customHeight="1" x14ac:dyDescent="0.15"/>
    <row r="9101" ht="23.45" customHeight="1" x14ac:dyDescent="0.15"/>
    <row r="9102" ht="23.45" customHeight="1" x14ac:dyDescent="0.15"/>
    <row r="9103" ht="23.45" customHeight="1" x14ac:dyDescent="0.15"/>
    <row r="9104" ht="23.45" customHeight="1" x14ac:dyDescent="0.15"/>
    <row r="9105" ht="23.45" customHeight="1" x14ac:dyDescent="0.15"/>
    <row r="9106" ht="23.45" customHeight="1" x14ac:dyDescent="0.15"/>
    <row r="9107" ht="23.45" customHeight="1" x14ac:dyDescent="0.15"/>
    <row r="9108" ht="23.45" customHeight="1" x14ac:dyDescent="0.15"/>
    <row r="9109" ht="23.45" customHeight="1" x14ac:dyDescent="0.15"/>
    <row r="9110" ht="23.45" customHeight="1" x14ac:dyDescent="0.15"/>
    <row r="9111" ht="23.45" customHeight="1" x14ac:dyDescent="0.15"/>
    <row r="9112" ht="23.45" customHeight="1" x14ac:dyDescent="0.15"/>
    <row r="9113" ht="23.45" customHeight="1" x14ac:dyDescent="0.15"/>
    <row r="9114" ht="23.45" customHeight="1" x14ac:dyDescent="0.15"/>
    <row r="9115" ht="23.45" customHeight="1" x14ac:dyDescent="0.15"/>
    <row r="9116" ht="29.25" customHeight="1" x14ac:dyDescent="0.15"/>
    <row r="9117" ht="23.45" customHeight="1" x14ac:dyDescent="0.15"/>
    <row r="9118" ht="39" customHeight="1" x14ac:dyDescent="0.15"/>
    <row r="9119" ht="23.45" customHeight="1" x14ac:dyDescent="0.15"/>
    <row r="9120" ht="23.45" customHeight="1" x14ac:dyDescent="0.15"/>
    <row r="9121" ht="23.45" customHeight="1" x14ac:dyDescent="0.15"/>
    <row r="9122" ht="23.45" customHeight="1" x14ac:dyDescent="0.15"/>
    <row r="9123" ht="23.45" customHeight="1" x14ac:dyDescent="0.15"/>
    <row r="9124" ht="23.45" customHeight="1" x14ac:dyDescent="0.15"/>
    <row r="9125" ht="23.45" customHeight="1" x14ac:dyDescent="0.15"/>
    <row r="9126" ht="23.45" customHeight="1" x14ac:dyDescent="0.15"/>
    <row r="9127" ht="23.45" customHeight="1" x14ac:dyDescent="0.15"/>
    <row r="9128" ht="23.45" customHeight="1" x14ac:dyDescent="0.15"/>
    <row r="9129" ht="23.45" customHeight="1" x14ac:dyDescent="0.15"/>
    <row r="9130" ht="23.45" customHeight="1" x14ac:dyDescent="0.15"/>
    <row r="9131" ht="23.45" customHeight="1" x14ac:dyDescent="0.15"/>
    <row r="9132" ht="23.45" customHeight="1" x14ac:dyDescent="0.15"/>
    <row r="9133" ht="23.45" customHeight="1" x14ac:dyDescent="0.15"/>
    <row r="9134" ht="23.45" customHeight="1" x14ac:dyDescent="0.15"/>
    <row r="9135" ht="23.45" customHeight="1" x14ac:dyDescent="0.15"/>
    <row r="9136" ht="23.45" customHeight="1" x14ac:dyDescent="0.15"/>
    <row r="9137" ht="23.45" customHeight="1" x14ac:dyDescent="0.15"/>
    <row r="9138" ht="23.45" customHeight="1" x14ac:dyDescent="0.15"/>
    <row r="9139" ht="23.45" customHeight="1" x14ac:dyDescent="0.15"/>
    <row r="9140" ht="23.45" customHeight="1" x14ac:dyDescent="0.15"/>
    <row r="9141" ht="23.45" customHeight="1" x14ac:dyDescent="0.15"/>
    <row r="9142" ht="23.45" customHeight="1" x14ac:dyDescent="0.15"/>
    <row r="9143" ht="23.45" customHeight="1" x14ac:dyDescent="0.15"/>
    <row r="9144" ht="23.45" customHeight="1" x14ac:dyDescent="0.15"/>
    <row r="9145" ht="23.45" customHeight="1" x14ac:dyDescent="0.15"/>
    <row r="9146" ht="23.45" customHeight="1" x14ac:dyDescent="0.15"/>
    <row r="9147" ht="23.45" customHeight="1" x14ac:dyDescent="0.15"/>
    <row r="9148" ht="23.45" customHeight="1" x14ac:dyDescent="0.15"/>
    <row r="9149" ht="23.45" customHeight="1" x14ac:dyDescent="0.15"/>
    <row r="9150" ht="23.45" customHeight="1" x14ac:dyDescent="0.15"/>
    <row r="9151" ht="23.45" customHeight="1" x14ac:dyDescent="0.15"/>
    <row r="9152" ht="23.45" customHeight="1" x14ac:dyDescent="0.15"/>
    <row r="9153" ht="23.45" customHeight="1" x14ac:dyDescent="0.15"/>
    <row r="9154" ht="33" customHeight="1" x14ac:dyDescent="0.15"/>
    <row r="9155" ht="23.45" customHeight="1" x14ac:dyDescent="0.15"/>
    <row r="9156" ht="23.45" customHeight="1" x14ac:dyDescent="0.15"/>
    <row r="9157" ht="23.45" customHeight="1" x14ac:dyDescent="0.15"/>
    <row r="9158" ht="23.45" customHeight="1" x14ac:dyDescent="0.15"/>
    <row r="9159" ht="23.45" customHeight="1" x14ac:dyDescent="0.15"/>
    <row r="9160" ht="23.45" customHeight="1" x14ac:dyDescent="0.15"/>
    <row r="9161" ht="23.45" customHeight="1" x14ac:dyDescent="0.15"/>
    <row r="9162" ht="23.45" customHeight="1" x14ac:dyDescent="0.15"/>
    <row r="9163" ht="23.45" customHeight="1" x14ac:dyDescent="0.15"/>
    <row r="9164" ht="23.45" customHeight="1" x14ac:dyDescent="0.15"/>
    <row r="9165" ht="23.45" customHeight="1" x14ac:dyDescent="0.15"/>
    <row r="9166" ht="23.45" customHeight="1" x14ac:dyDescent="0.15"/>
    <row r="9167" ht="23.45" customHeight="1" x14ac:dyDescent="0.15"/>
    <row r="9168" ht="23.45" customHeight="1" x14ac:dyDescent="0.15"/>
    <row r="9169" ht="23.45" customHeight="1" x14ac:dyDescent="0.15"/>
    <row r="9170" ht="23.45" customHeight="1" x14ac:dyDescent="0.15"/>
    <row r="9171" ht="23.45" customHeight="1" x14ac:dyDescent="0.15"/>
    <row r="9172" ht="23.45" customHeight="1" x14ac:dyDescent="0.15"/>
    <row r="9173" ht="23.45" customHeight="1" x14ac:dyDescent="0.15"/>
    <row r="9174" ht="23.45" customHeight="1" x14ac:dyDescent="0.15"/>
    <row r="9175" ht="23.45" customHeight="1" x14ac:dyDescent="0.15"/>
    <row r="9176" ht="23.45" customHeight="1" x14ac:dyDescent="0.15"/>
    <row r="9177" ht="23.45" customHeight="1" x14ac:dyDescent="0.15"/>
    <row r="9178" ht="23.45" customHeight="1" x14ac:dyDescent="0.15"/>
    <row r="9179" ht="23.45" customHeight="1" x14ac:dyDescent="0.15"/>
    <row r="9180" ht="23.45" customHeight="1" x14ac:dyDescent="0.15"/>
    <row r="9181" ht="23.45" customHeight="1" x14ac:dyDescent="0.15"/>
    <row r="9182" ht="23.45" customHeight="1" x14ac:dyDescent="0.15"/>
    <row r="9183" ht="23.45" customHeight="1" x14ac:dyDescent="0.15"/>
    <row r="9184" ht="23.45" customHeight="1" x14ac:dyDescent="0.15"/>
    <row r="9185" ht="23.45" customHeight="1" x14ac:dyDescent="0.15"/>
    <row r="9186" ht="23.45" customHeight="1" x14ac:dyDescent="0.15"/>
    <row r="9187" ht="23.45" customHeight="1" x14ac:dyDescent="0.15"/>
    <row r="9188" ht="23.45" customHeight="1" x14ac:dyDescent="0.15"/>
    <row r="9189" ht="23.45" customHeight="1" x14ac:dyDescent="0.15"/>
    <row r="9190" ht="23.45" customHeight="1" x14ac:dyDescent="0.15"/>
    <row r="9191" ht="36" customHeight="1" x14ac:dyDescent="0.15"/>
    <row r="9192" ht="23.45" customHeight="1" x14ac:dyDescent="0.15"/>
    <row r="9193" ht="23.45" customHeight="1" x14ac:dyDescent="0.15"/>
    <row r="9194" ht="23.45" customHeight="1" x14ac:dyDescent="0.15"/>
    <row r="9195" ht="23.45" customHeight="1" x14ac:dyDescent="0.15"/>
    <row r="9196" ht="23.45" customHeight="1" x14ac:dyDescent="0.15"/>
    <row r="9197" ht="23.45" customHeight="1" x14ac:dyDescent="0.15"/>
    <row r="9198" ht="23.45" customHeight="1" x14ac:dyDescent="0.15"/>
    <row r="9199" ht="23.45" customHeight="1" x14ac:dyDescent="0.15"/>
    <row r="9200" ht="23.45" customHeight="1" x14ac:dyDescent="0.15"/>
    <row r="9201" ht="23.45" customHeight="1" x14ac:dyDescent="0.15"/>
    <row r="9202" ht="23.45" customHeight="1" x14ac:dyDescent="0.15"/>
    <row r="9203" ht="23.45" customHeight="1" x14ac:dyDescent="0.15"/>
    <row r="9204" ht="23.45" customHeight="1" x14ac:dyDescent="0.15"/>
    <row r="9205" ht="23.45" customHeight="1" x14ac:dyDescent="0.15"/>
    <row r="9206" ht="23.45" customHeight="1" x14ac:dyDescent="0.15"/>
    <row r="9207" ht="23.45" customHeight="1" x14ac:dyDescent="0.15"/>
    <row r="9208" ht="23.45" customHeight="1" x14ac:dyDescent="0.15"/>
    <row r="9209" ht="23.45" customHeight="1" x14ac:dyDescent="0.15"/>
    <row r="9210" ht="23.45" customHeight="1" x14ac:dyDescent="0.15"/>
    <row r="9211" ht="23.45" customHeight="1" x14ac:dyDescent="0.15"/>
    <row r="9212" ht="23.45" customHeight="1" x14ac:dyDescent="0.15"/>
    <row r="9213" ht="23.45" customHeight="1" x14ac:dyDescent="0.15"/>
    <row r="9214" ht="23.45" customHeight="1" x14ac:dyDescent="0.15"/>
    <row r="9215" ht="23.45" customHeight="1" x14ac:dyDescent="0.15"/>
    <row r="9216" ht="23.45" customHeight="1" x14ac:dyDescent="0.15"/>
    <row r="9217" ht="23.45" customHeight="1" x14ac:dyDescent="0.15"/>
    <row r="9218" ht="23.45" customHeight="1" x14ac:dyDescent="0.15"/>
    <row r="9219" ht="23.45" customHeight="1" x14ac:dyDescent="0.15"/>
    <row r="9220" ht="23.45" customHeight="1" x14ac:dyDescent="0.15"/>
    <row r="9221" ht="23.45" customHeight="1" x14ac:dyDescent="0.15"/>
    <row r="9222" ht="23.45" customHeight="1" x14ac:dyDescent="0.15"/>
    <row r="9223" ht="23.45" customHeight="1" x14ac:dyDescent="0.15"/>
    <row r="9224" ht="23.45" customHeight="1" x14ac:dyDescent="0.15"/>
    <row r="9225" ht="23.45" customHeight="1" x14ac:dyDescent="0.15"/>
    <row r="9226" ht="23.45" customHeight="1" x14ac:dyDescent="0.15"/>
    <row r="9227" ht="23.45" customHeight="1" x14ac:dyDescent="0.15"/>
    <row r="9228" ht="34.5" customHeight="1" x14ac:dyDescent="0.15"/>
    <row r="9229" ht="23.45" customHeight="1" x14ac:dyDescent="0.15"/>
    <row r="9230" ht="23.45" customHeight="1" x14ac:dyDescent="0.15"/>
    <row r="9231" ht="23.45" customHeight="1" x14ac:dyDescent="0.15"/>
    <row r="9232" ht="23.45" customHeight="1" x14ac:dyDescent="0.15"/>
    <row r="9233" ht="23.45" customHeight="1" x14ac:dyDescent="0.15"/>
    <row r="9234" ht="23.45" customHeight="1" x14ac:dyDescent="0.15"/>
    <row r="9235" ht="23.45" customHeight="1" x14ac:dyDescent="0.15"/>
    <row r="9236" ht="23.45" customHeight="1" x14ac:dyDescent="0.15"/>
    <row r="9237" ht="23.45" customHeight="1" x14ac:dyDescent="0.15"/>
    <row r="9238" ht="23.45" customHeight="1" x14ac:dyDescent="0.15"/>
    <row r="9239" ht="23.45" customHeight="1" x14ac:dyDescent="0.15"/>
    <row r="9240" ht="23.45" customHeight="1" x14ac:dyDescent="0.15"/>
    <row r="9241" ht="23.45" customHeight="1" x14ac:dyDescent="0.15"/>
    <row r="9242" ht="23.45" customHeight="1" x14ac:dyDescent="0.15"/>
    <row r="9243" ht="23.45" customHeight="1" x14ac:dyDescent="0.15"/>
    <row r="9244" ht="23.45" customHeight="1" x14ac:dyDescent="0.15"/>
    <row r="9245" ht="23.45" customHeight="1" x14ac:dyDescent="0.15"/>
    <row r="9246" ht="23.45" customHeight="1" x14ac:dyDescent="0.15"/>
    <row r="9247" ht="23.45" customHeight="1" x14ac:dyDescent="0.15"/>
    <row r="9248" ht="23.45" customHeight="1" x14ac:dyDescent="0.15"/>
    <row r="9249" ht="23.45" customHeight="1" x14ac:dyDescent="0.15"/>
    <row r="9250" ht="23.45" customHeight="1" x14ac:dyDescent="0.15"/>
    <row r="9251" ht="23.45" customHeight="1" x14ac:dyDescent="0.15"/>
    <row r="9252" ht="23.45" customHeight="1" x14ac:dyDescent="0.15"/>
    <row r="9253" ht="23.45" customHeight="1" x14ac:dyDescent="0.15"/>
    <row r="9254" ht="23.45" customHeight="1" x14ac:dyDescent="0.15"/>
    <row r="9255" ht="23.45" customHeight="1" x14ac:dyDescent="0.15"/>
    <row r="9256" ht="23.45" customHeight="1" x14ac:dyDescent="0.15"/>
    <row r="9257" ht="23.45" customHeight="1" x14ac:dyDescent="0.15"/>
    <row r="9258" ht="23.45" customHeight="1" x14ac:dyDescent="0.15"/>
    <row r="9259" ht="23.45" customHeight="1" x14ac:dyDescent="0.15"/>
    <row r="9260" ht="23.45" customHeight="1" x14ac:dyDescent="0.15"/>
    <row r="9261" ht="23.45" customHeight="1" x14ac:dyDescent="0.15"/>
    <row r="9262" ht="23.45" customHeight="1" x14ac:dyDescent="0.15"/>
    <row r="9263" ht="23.45" customHeight="1" x14ac:dyDescent="0.15"/>
    <row r="9264" ht="23.45" customHeight="1" x14ac:dyDescent="0.15"/>
    <row r="9265" ht="37.5" customHeight="1" x14ac:dyDescent="0.15"/>
    <row r="9266" ht="23.45" customHeight="1" x14ac:dyDescent="0.15"/>
    <row r="9267" ht="23.45" customHeight="1" x14ac:dyDescent="0.15"/>
    <row r="9268" ht="23.45" customHeight="1" x14ac:dyDescent="0.15"/>
    <row r="9269" ht="23.45" customHeight="1" x14ac:dyDescent="0.15"/>
    <row r="9270" ht="23.45" customHeight="1" x14ac:dyDescent="0.15"/>
    <row r="9271" ht="23.45" customHeight="1" x14ac:dyDescent="0.15"/>
    <row r="9272" ht="23.45" customHeight="1" x14ac:dyDescent="0.15"/>
    <row r="9273" ht="23.45" customHeight="1" x14ac:dyDescent="0.15"/>
    <row r="9274" ht="23.45" customHeight="1" x14ac:dyDescent="0.15"/>
    <row r="9275" ht="23.45" customHeight="1" x14ac:dyDescent="0.15"/>
    <row r="9276" ht="23.45" customHeight="1" x14ac:dyDescent="0.15"/>
    <row r="9277" ht="23.45" customHeight="1" x14ac:dyDescent="0.15"/>
    <row r="9278" ht="23.45" customHeight="1" x14ac:dyDescent="0.15"/>
    <row r="9279" ht="23.45" customHeight="1" x14ac:dyDescent="0.15"/>
    <row r="9280" ht="23.45" customHeight="1" x14ac:dyDescent="0.15"/>
    <row r="9281" ht="23.45" customHeight="1" x14ac:dyDescent="0.15"/>
    <row r="9282" ht="23.45" customHeight="1" x14ac:dyDescent="0.15"/>
    <row r="9283" ht="23.45" customHeight="1" x14ac:dyDescent="0.15"/>
    <row r="9284" ht="23.45" customHeight="1" x14ac:dyDescent="0.15"/>
    <row r="9285" ht="23.45" customHeight="1" x14ac:dyDescent="0.15"/>
    <row r="9286" ht="23.45" customHeight="1" x14ac:dyDescent="0.15"/>
    <row r="9287" ht="23.45" customHeight="1" x14ac:dyDescent="0.15"/>
    <row r="9288" ht="23.45" customHeight="1" x14ac:dyDescent="0.15"/>
    <row r="9289" ht="23.45" customHeight="1" x14ac:dyDescent="0.15"/>
    <row r="9290" ht="23.45" customHeight="1" x14ac:dyDescent="0.15"/>
    <row r="9291" ht="23.45" customHeight="1" x14ac:dyDescent="0.15"/>
    <row r="9292" ht="23.45" customHeight="1" x14ac:dyDescent="0.15"/>
    <row r="9293" ht="23.45" customHeight="1" x14ac:dyDescent="0.15"/>
    <row r="9294" ht="23.45" customHeight="1" x14ac:dyDescent="0.15"/>
    <row r="9295" ht="23.45" customHeight="1" x14ac:dyDescent="0.15"/>
    <row r="9296" ht="23.45" customHeight="1" x14ac:dyDescent="0.15"/>
    <row r="9297" ht="23.45" customHeight="1" x14ac:dyDescent="0.15"/>
    <row r="9298" ht="23.45" customHeight="1" x14ac:dyDescent="0.15"/>
    <row r="9299" ht="23.45" customHeight="1" x14ac:dyDescent="0.15"/>
    <row r="9300" ht="23.45" customHeight="1" x14ac:dyDescent="0.15"/>
    <row r="9301" ht="23.45" customHeight="1" x14ac:dyDescent="0.15"/>
    <row r="9302" ht="35.25" customHeight="1" x14ac:dyDescent="0.15"/>
    <row r="9303" ht="23.45" customHeight="1" x14ac:dyDescent="0.15"/>
    <row r="9304" ht="23.45" customHeight="1" x14ac:dyDescent="0.15"/>
    <row r="9305" ht="23.45" customHeight="1" x14ac:dyDescent="0.15"/>
    <row r="9306" ht="23.45" customHeight="1" x14ac:dyDescent="0.15"/>
    <row r="9307" ht="23.45" customHeight="1" x14ac:dyDescent="0.15"/>
    <row r="9308" ht="23.45" customHeight="1" x14ac:dyDescent="0.15"/>
    <row r="9309" ht="23.45" customHeight="1" x14ac:dyDescent="0.15"/>
    <row r="9310" ht="23.45" customHeight="1" x14ac:dyDescent="0.15"/>
    <row r="9311" ht="23.45" customHeight="1" x14ac:dyDescent="0.15"/>
    <row r="9312" ht="23.45" customHeight="1" x14ac:dyDescent="0.15"/>
    <row r="9313" ht="23.45" customHeight="1" x14ac:dyDescent="0.15"/>
    <row r="9314" ht="23.45" customHeight="1" x14ac:dyDescent="0.15"/>
    <row r="9315" ht="23.45" customHeight="1" x14ac:dyDescent="0.15"/>
    <row r="9316" ht="23.45" customHeight="1" x14ac:dyDescent="0.15"/>
    <row r="9317" ht="23.45" customHeight="1" x14ac:dyDescent="0.15"/>
    <row r="9318" ht="23.45" customHeight="1" x14ac:dyDescent="0.15"/>
    <row r="9319" ht="23.45" customHeight="1" x14ac:dyDescent="0.15"/>
    <row r="9320" ht="23.45" customHeight="1" x14ac:dyDescent="0.15"/>
    <row r="9321" ht="23.45" customHeight="1" x14ac:dyDescent="0.15"/>
    <row r="9322" ht="23.45" customHeight="1" x14ac:dyDescent="0.15"/>
    <row r="9323" ht="23.45" customHeight="1" x14ac:dyDescent="0.15"/>
    <row r="9324" ht="23.45" customHeight="1" x14ac:dyDescent="0.15"/>
    <row r="9325" ht="23.45" customHeight="1" x14ac:dyDescent="0.15"/>
    <row r="9326" ht="23.45" customHeight="1" x14ac:dyDescent="0.15"/>
    <row r="9327" ht="23.45" customHeight="1" x14ac:dyDescent="0.15"/>
    <row r="9328" ht="23.45" customHeight="1" x14ac:dyDescent="0.15"/>
    <row r="9329" ht="23.45" customHeight="1" x14ac:dyDescent="0.15"/>
    <row r="9330" ht="23.45" customHeight="1" x14ac:dyDescent="0.15"/>
    <row r="9331" ht="23.45" customHeight="1" x14ac:dyDescent="0.15"/>
    <row r="9332" ht="23.45" customHeight="1" x14ac:dyDescent="0.15"/>
    <row r="9333" ht="23.45" customHeight="1" x14ac:dyDescent="0.15"/>
    <row r="9334" ht="23.45" customHeight="1" x14ac:dyDescent="0.15"/>
    <row r="9335" ht="23.45" customHeight="1" x14ac:dyDescent="0.15"/>
    <row r="9336" ht="23.45" customHeight="1" x14ac:dyDescent="0.15"/>
    <row r="9337" ht="23.45" customHeight="1" x14ac:dyDescent="0.15"/>
    <row r="9338" ht="23.45" customHeight="1" x14ac:dyDescent="0.15"/>
    <row r="9339" ht="34.5" customHeight="1" x14ac:dyDescent="0.15"/>
    <row r="9340" ht="23.45" customHeight="1" x14ac:dyDescent="0.15"/>
    <row r="9341" ht="23.45" customHeight="1" x14ac:dyDescent="0.15"/>
    <row r="9342" ht="23.45" customHeight="1" x14ac:dyDescent="0.15"/>
    <row r="9343" ht="23.45" customHeight="1" x14ac:dyDescent="0.15"/>
    <row r="9344" ht="23.45" customHeight="1" x14ac:dyDescent="0.15"/>
    <row r="9345" ht="23.45" customHeight="1" x14ac:dyDescent="0.15"/>
    <row r="9346" ht="23.45" customHeight="1" x14ac:dyDescent="0.15"/>
    <row r="9347" ht="23.45" customHeight="1" x14ac:dyDescent="0.15"/>
    <row r="9348" ht="23.45" customHeight="1" x14ac:dyDescent="0.15"/>
    <row r="9349" ht="23.45" customHeight="1" x14ac:dyDescent="0.15"/>
    <row r="9350" ht="23.45" customHeight="1" x14ac:dyDescent="0.15"/>
    <row r="9351" ht="23.45" customHeight="1" x14ac:dyDescent="0.15"/>
    <row r="9352" ht="23.45" customHeight="1" x14ac:dyDescent="0.15"/>
    <row r="9353" ht="23.45" customHeight="1" x14ac:dyDescent="0.15"/>
    <row r="9354" ht="23.45" customHeight="1" x14ac:dyDescent="0.15"/>
    <row r="9355" ht="23.45" customHeight="1" x14ac:dyDescent="0.15"/>
    <row r="9356" ht="23.45" customHeight="1" x14ac:dyDescent="0.15"/>
    <row r="9357" ht="23.45" customHeight="1" x14ac:dyDescent="0.15"/>
    <row r="9358" ht="23.45" customHeight="1" x14ac:dyDescent="0.15"/>
    <row r="9359" ht="23.45" customHeight="1" x14ac:dyDescent="0.15"/>
    <row r="9360" ht="23.45" customHeight="1" x14ac:dyDescent="0.15"/>
    <row r="9361" ht="23.45" customHeight="1" x14ac:dyDescent="0.15"/>
    <row r="9362" ht="23.45" customHeight="1" x14ac:dyDescent="0.15"/>
    <row r="9363" ht="23.45" customHeight="1" x14ac:dyDescent="0.15"/>
    <row r="9364" ht="23.45" customHeight="1" x14ac:dyDescent="0.15"/>
    <row r="9365" ht="23.45" customHeight="1" x14ac:dyDescent="0.15"/>
    <row r="9366" ht="23.45" customHeight="1" x14ac:dyDescent="0.15"/>
    <row r="9367" ht="23.45" customHeight="1" x14ac:dyDescent="0.15"/>
    <row r="9368" ht="23.45" customHeight="1" x14ac:dyDescent="0.15"/>
    <row r="9369" ht="23.45" customHeight="1" x14ac:dyDescent="0.15"/>
    <row r="9370" ht="23.45" customHeight="1" x14ac:dyDescent="0.15"/>
    <row r="9371" ht="23.45" customHeight="1" x14ac:dyDescent="0.15"/>
    <row r="9372" ht="23.45" customHeight="1" x14ac:dyDescent="0.15"/>
    <row r="9373" ht="23.45" customHeight="1" x14ac:dyDescent="0.15"/>
    <row r="9374" ht="23.45" customHeight="1" x14ac:dyDescent="0.15"/>
    <row r="9375" ht="23.45" customHeight="1" x14ac:dyDescent="0.15"/>
    <row r="9376" ht="36.75" customHeight="1" x14ac:dyDescent="0.15"/>
    <row r="9377" ht="23.45" customHeight="1" x14ac:dyDescent="0.15"/>
    <row r="9378" ht="23.45" customHeight="1" x14ac:dyDescent="0.15"/>
    <row r="9379" ht="23.45" customHeight="1" x14ac:dyDescent="0.15"/>
    <row r="9380" ht="23.45" customHeight="1" x14ac:dyDescent="0.15"/>
    <row r="9381" ht="23.45" customHeight="1" x14ac:dyDescent="0.15"/>
    <row r="9382" ht="23.45" customHeight="1" x14ac:dyDescent="0.15"/>
    <row r="9383" ht="23.45" customHeight="1" x14ac:dyDescent="0.15"/>
    <row r="9384" ht="23.45" customHeight="1" x14ac:dyDescent="0.15"/>
    <row r="9385" ht="23.45" customHeight="1" x14ac:dyDescent="0.15"/>
    <row r="9386" ht="23.45" customHeight="1" x14ac:dyDescent="0.15"/>
    <row r="9387" ht="23.45" customHeight="1" x14ac:dyDescent="0.15"/>
    <row r="9388" ht="23.45" customHeight="1" x14ac:dyDescent="0.15"/>
    <row r="9389" ht="23.45" customHeight="1" x14ac:dyDescent="0.15"/>
    <row r="9390" ht="23.45" customHeight="1" x14ac:dyDescent="0.15"/>
    <row r="9391" ht="23.45" customHeight="1" x14ac:dyDescent="0.15"/>
    <row r="9392" ht="23.45" customHeight="1" x14ac:dyDescent="0.15"/>
    <row r="9393" ht="23.45" customHeight="1" x14ac:dyDescent="0.15"/>
    <row r="9394" ht="23.45" customHeight="1" x14ac:dyDescent="0.15"/>
    <row r="9395" ht="23.45" customHeight="1" x14ac:dyDescent="0.15"/>
    <row r="9396" ht="23.45" customHeight="1" x14ac:dyDescent="0.15"/>
    <row r="9397" ht="23.45" customHeight="1" x14ac:dyDescent="0.15"/>
    <row r="9398" ht="23.45" customHeight="1" x14ac:dyDescent="0.15"/>
    <row r="9399" ht="23.45" customHeight="1" x14ac:dyDescent="0.15"/>
    <row r="9400" ht="23.45" customHeight="1" x14ac:dyDescent="0.15"/>
    <row r="9401" ht="23.45" customHeight="1" x14ac:dyDescent="0.15"/>
    <row r="9402" ht="23.45" customHeight="1" x14ac:dyDescent="0.15"/>
    <row r="9403" ht="23.45" customHeight="1" x14ac:dyDescent="0.15"/>
    <row r="9404" ht="23.45" customHeight="1" x14ac:dyDescent="0.15"/>
    <row r="9405" ht="23.45" customHeight="1" x14ac:dyDescent="0.15"/>
    <row r="9406" ht="23.45" customHeight="1" x14ac:dyDescent="0.15"/>
    <row r="9407" ht="23.45" customHeight="1" x14ac:dyDescent="0.15"/>
    <row r="9408" ht="23.45" customHeight="1" x14ac:dyDescent="0.15"/>
    <row r="9409" ht="23.45" customHeight="1" x14ac:dyDescent="0.15"/>
    <row r="9410" ht="23.45" customHeight="1" x14ac:dyDescent="0.15"/>
    <row r="9411" ht="23.45" customHeight="1" x14ac:dyDescent="0.15"/>
    <row r="9412" ht="23.45" customHeight="1" x14ac:dyDescent="0.15"/>
    <row r="9413" ht="34.5" customHeight="1" x14ac:dyDescent="0.15"/>
    <row r="9414" ht="23.45" customHeight="1" x14ac:dyDescent="0.15"/>
    <row r="9415" ht="23.45" customHeight="1" x14ac:dyDescent="0.15"/>
    <row r="9416" ht="23.45" customHeight="1" x14ac:dyDescent="0.15"/>
    <row r="9417" ht="23.45" customHeight="1" x14ac:dyDescent="0.15"/>
    <row r="9418" ht="23.45" customHeight="1" x14ac:dyDescent="0.15"/>
    <row r="9419" ht="23.45" customHeight="1" x14ac:dyDescent="0.15"/>
    <row r="9420" ht="23.45" customHeight="1" x14ac:dyDescent="0.15"/>
    <row r="9421" ht="23.45" customHeight="1" x14ac:dyDescent="0.15"/>
    <row r="9422" ht="23.45" customHeight="1" x14ac:dyDescent="0.15"/>
    <row r="9423" ht="23.45" customHeight="1" x14ac:dyDescent="0.15"/>
    <row r="9424" ht="23.45" customHeight="1" x14ac:dyDescent="0.15"/>
    <row r="9425" ht="23.45" customHeight="1" x14ac:dyDescent="0.15"/>
    <row r="9426" ht="23.45" customHeight="1" x14ac:dyDescent="0.15"/>
    <row r="9427" ht="23.45" customHeight="1" x14ac:dyDescent="0.15"/>
    <row r="9428" ht="23.45" customHeight="1" x14ac:dyDescent="0.15"/>
    <row r="9429" ht="23.45" customHeight="1" x14ac:dyDescent="0.15"/>
    <row r="9430" ht="23.45" customHeight="1" x14ac:dyDescent="0.15"/>
    <row r="9431" ht="23.45" customHeight="1" x14ac:dyDescent="0.15"/>
    <row r="9432" ht="23.45" customHeight="1" x14ac:dyDescent="0.15"/>
    <row r="9433" ht="23.45" customHeight="1" x14ac:dyDescent="0.15"/>
    <row r="9434" ht="23.45" customHeight="1" x14ac:dyDescent="0.15"/>
    <row r="9435" ht="23.45" customHeight="1" x14ac:dyDescent="0.15"/>
    <row r="9436" ht="23.45" customHeight="1" x14ac:dyDescent="0.15"/>
    <row r="9437" ht="23.45" customHeight="1" x14ac:dyDescent="0.15"/>
    <row r="9438" ht="23.45" customHeight="1" x14ac:dyDescent="0.15"/>
    <row r="9439" ht="23.45" customHeight="1" x14ac:dyDescent="0.15"/>
    <row r="9440" ht="23.45" customHeight="1" x14ac:dyDescent="0.15"/>
    <row r="9441" ht="23.45" customHeight="1" x14ac:dyDescent="0.15"/>
    <row r="9442" ht="23.45" customHeight="1" x14ac:dyDescent="0.15"/>
    <row r="9443" ht="23.45" customHeight="1" x14ac:dyDescent="0.15"/>
    <row r="9444" ht="23.45" customHeight="1" x14ac:dyDescent="0.15"/>
    <row r="9445" ht="23.45" customHeight="1" x14ac:dyDescent="0.15"/>
    <row r="9446" ht="23.45" customHeight="1" x14ac:dyDescent="0.15"/>
    <row r="9447" ht="23.45" customHeight="1" x14ac:dyDescent="0.15"/>
    <row r="9448" ht="23.45" customHeight="1" x14ac:dyDescent="0.15"/>
    <row r="9449" ht="23.45" customHeight="1" x14ac:dyDescent="0.15"/>
    <row r="9450" ht="33.75" customHeight="1" x14ac:dyDescent="0.15"/>
    <row r="9451" ht="23.45" customHeight="1" x14ac:dyDescent="0.15"/>
    <row r="9452" ht="23.45" customHeight="1" x14ac:dyDescent="0.15"/>
    <row r="9453" ht="23.45" customHeight="1" x14ac:dyDescent="0.15"/>
    <row r="9454" ht="23.45" customHeight="1" x14ac:dyDescent="0.15"/>
    <row r="9455" ht="23.45" customHeight="1" x14ac:dyDescent="0.15"/>
    <row r="9456" ht="23.45" customHeight="1" x14ac:dyDescent="0.15"/>
    <row r="9457" ht="23.45" customHeight="1" x14ac:dyDescent="0.15"/>
    <row r="9458" ht="23.45" customHeight="1" x14ac:dyDescent="0.15"/>
    <row r="9459" ht="23.45" customHeight="1" x14ac:dyDescent="0.15"/>
    <row r="9460" ht="23.45" customHeight="1" x14ac:dyDescent="0.15"/>
    <row r="9461" ht="23.45" customHeight="1" x14ac:dyDescent="0.15"/>
    <row r="9462" ht="23.45" customHeight="1" x14ac:dyDescent="0.15"/>
    <row r="9463" ht="23.45" customHeight="1" x14ac:dyDescent="0.15"/>
    <row r="9464" ht="23.45" customHeight="1" x14ac:dyDescent="0.15"/>
    <row r="9465" ht="23.45" customHeight="1" x14ac:dyDescent="0.15"/>
    <row r="9466" ht="23.45" customHeight="1" x14ac:dyDescent="0.15"/>
    <row r="9467" ht="23.45" customHeight="1" x14ac:dyDescent="0.15"/>
    <row r="9468" ht="23.45" customHeight="1" x14ac:dyDescent="0.15"/>
    <row r="9469" ht="23.45" customHeight="1" x14ac:dyDescent="0.15"/>
    <row r="9470" ht="23.45" customHeight="1" x14ac:dyDescent="0.15"/>
    <row r="9471" ht="23.45" customHeight="1" x14ac:dyDescent="0.15"/>
    <row r="9472" ht="23.45" customHeight="1" x14ac:dyDescent="0.15"/>
    <row r="9473" ht="23.45" customHeight="1" x14ac:dyDescent="0.15"/>
    <row r="9474" ht="23.45" customHeight="1" x14ac:dyDescent="0.15"/>
    <row r="9475" ht="23.45" customHeight="1" x14ac:dyDescent="0.15"/>
    <row r="9476" ht="23.45" customHeight="1" x14ac:dyDescent="0.15"/>
    <row r="9477" ht="23.45" customHeight="1" x14ac:dyDescent="0.15"/>
    <row r="9478" ht="23.45" customHeight="1" x14ac:dyDescent="0.15"/>
    <row r="9479" ht="23.45" customHeight="1" x14ac:dyDescent="0.15"/>
    <row r="9480" ht="23.45" customHeight="1" x14ac:dyDescent="0.15"/>
    <row r="9481" ht="23.45" customHeight="1" x14ac:dyDescent="0.15"/>
    <row r="9482" ht="23.45" customHeight="1" x14ac:dyDescent="0.15"/>
    <row r="9483" ht="23.45" customHeight="1" x14ac:dyDescent="0.15"/>
    <row r="9484" ht="23.45" customHeight="1" x14ac:dyDescent="0.15"/>
    <row r="9485" ht="23.45" customHeight="1" x14ac:dyDescent="0.15"/>
    <row r="9486" ht="23.45" customHeight="1" x14ac:dyDescent="0.15"/>
    <row r="9487" ht="35.25" customHeight="1" x14ac:dyDescent="0.15"/>
    <row r="9488" ht="23.45" customHeight="1" x14ac:dyDescent="0.15"/>
    <row r="9489" ht="23.45" customHeight="1" x14ac:dyDescent="0.15"/>
    <row r="9490" ht="23.45" customHeight="1" x14ac:dyDescent="0.15"/>
    <row r="9491" ht="23.45" customHeight="1" x14ac:dyDescent="0.15"/>
    <row r="9492" ht="23.45" customHeight="1" x14ac:dyDescent="0.15"/>
    <row r="9493" ht="23.45" customHeight="1" x14ac:dyDescent="0.15"/>
    <row r="9494" ht="23.45" customHeight="1" x14ac:dyDescent="0.15"/>
    <row r="9495" ht="23.45" customHeight="1" x14ac:dyDescent="0.15"/>
    <row r="9496" ht="23.45" customHeight="1" x14ac:dyDescent="0.15"/>
    <row r="9497" ht="23.45" customHeight="1" x14ac:dyDescent="0.15"/>
    <row r="9498" ht="23.45" customHeight="1" x14ac:dyDescent="0.15"/>
    <row r="9499" ht="23.45" customHeight="1" x14ac:dyDescent="0.15"/>
    <row r="9500" ht="23.45" customHeight="1" x14ac:dyDescent="0.15"/>
    <row r="9501" ht="23.45" customHeight="1" x14ac:dyDescent="0.15"/>
    <row r="9502" ht="23.45" customHeight="1" x14ac:dyDescent="0.15"/>
    <row r="9503" ht="23.45" customHeight="1" x14ac:dyDescent="0.15"/>
    <row r="9504" ht="23.45" customHeight="1" x14ac:dyDescent="0.15"/>
    <row r="9505" ht="23.45" customHeight="1" x14ac:dyDescent="0.15"/>
    <row r="9506" ht="23.45" customHeight="1" x14ac:dyDescent="0.15"/>
    <row r="9507" ht="23.45" customHeight="1" x14ac:dyDescent="0.15"/>
    <row r="9508" ht="23.45" customHeight="1" x14ac:dyDescent="0.15"/>
    <row r="9509" ht="23.45" customHeight="1" x14ac:dyDescent="0.15"/>
    <row r="9510" ht="23.45" customHeight="1" x14ac:dyDescent="0.15"/>
    <row r="9511" ht="23.45" customHeight="1" x14ac:dyDescent="0.15"/>
    <row r="9512" ht="23.45" customHeight="1" x14ac:dyDescent="0.15"/>
    <row r="9513" ht="23.45" customHeight="1" x14ac:dyDescent="0.15"/>
    <row r="9514" ht="23.45" customHeight="1" x14ac:dyDescent="0.15"/>
    <row r="9515" ht="23.45" customHeight="1" x14ac:dyDescent="0.15"/>
    <row r="9516" ht="23.45" customHeight="1" x14ac:dyDescent="0.15"/>
    <row r="9517" ht="23.45" customHeight="1" x14ac:dyDescent="0.15"/>
    <row r="9518" ht="23.45" customHeight="1" x14ac:dyDescent="0.15"/>
    <row r="9519" ht="23.45" customHeight="1" x14ac:dyDescent="0.15"/>
    <row r="9520" ht="23.45" customHeight="1" x14ac:dyDescent="0.15"/>
    <row r="9521" ht="23.45" customHeight="1" x14ac:dyDescent="0.15"/>
    <row r="9522" ht="23.45" customHeight="1" x14ac:dyDescent="0.15"/>
    <row r="9523" ht="23.45" customHeight="1" x14ac:dyDescent="0.15"/>
    <row r="9524" ht="35.25" customHeight="1" x14ac:dyDescent="0.15"/>
    <row r="9525" ht="23.45" customHeight="1" x14ac:dyDescent="0.15"/>
    <row r="9526" ht="23.45" customHeight="1" x14ac:dyDescent="0.15"/>
    <row r="9527" ht="23.45" customHeight="1" x14ac:dyDescent="0.15"/>
    <row r="9528" ht="23.45" customHeight="1" x14ac:dyDescent="0.15"/>
    <row r="9529" ht="23.45" customHeight="1" x14ac:dyDescent="0.15"/>
    <row r="9530" ht="23.45" customHeight="1" x14ac:dyDescent="0.15"/>
    <row r="9531" ht="23.45" customHeight="1" x14ac:dyDescent="0.15"/>
    <row r="9532" ht="23.45" customHeight="1" x14ac:dyDescent="0.15"/>
    <row r="9533" ht="23.45" customHeight="1" x14ac:dyDescent="0.15"/>
    <row r="9534" ht="23.45" customHeight="1" x14ac:dyDescent="0.15"/>
    <row r="9535" ht="23.45" customHeight="1" x14ac:dyDescent="0.15"/>
    <row r="9536" ht="23.45" customHeight="1" x14ac:dyDescent="0.15"/>
    <row r="9537" ht="23.45" customHeight="1" x14ac:dyDescent="0.15"/>
    <row r="9538" ht="23.45" customHeight="1" x14ac:dyDescent="0.15"/>
    <row r="9539" ht="23.45" customHeight="1" x14ac:dyDescent="0.15"/>
    <row r="9540" ht="23.45" customHeight="1" x14ac:dyDescent="0.15"/>
    <row r="9541" ht="23.45" customHeight="1" x14ac:dyDescent="0.15"/>
    <row r="9542" ht="23.45" customHeight="1" x14ac:dyDescent="0.15"/>
    <row r="9543" ht="23.45" customHeight="1" x14ac:dyDescent="0.15"/>
    <row r="9544" ht="23.45" customHeight="1" x14ac:dyDescent="0.15"/>
    <row r="9545" ht="23.45" customHeight="1" x14ac:dyDescent="0.15"/>
    <row r="9546" ht="23.45" customHeight="1" x14ac:dyDescent="0.15"/>
    <row r="9547" ht="23.45" customHeight="1" x14ac:dyDescent="0.15"/>
    <row r="9548" ht="23.45" customHeight="1" x14ac:dyDescent="0.15"/>
    <row r="9549" ht="23.45" customHeight="1" x14ac:dyDescent="0.15"/>
    <row r="9550" ht="23.45" customHeight="1" x14ac:dyDescent="0.15"/>
    <row r="9551" ht="23.45" customHeight="1" x14ac:dyDescent="0.15"/>
    <row r="9552" ht="23.45" customHeight="1" x14ac:dyDescent="0.15"/>
    <row r="9553" ht="23.45" customHeight="1" x14ac:dyDescent="0.15"/>
    <row r="9554" ht="23.45" customHeight="1" x14ac:dyDescent="0.15"/>
    <row r="9555" ht="23.45" customHeight="1" x14ac:dyDescent="0.15"/>
    <row r="9556" ht="23.45" customHeight="1" x14ac:dyDescent="0.15"/>
    <row r="9557" ht="23.45" customHeight="1" x14ac:dyDescent="0.15"/>
    <row r="9558" ht="23.45" customHeight="1" x14ac:dyDescent="0.15"/>
    <row r="9559" ht="23.45" customHeight="1" x14ac:dyDescent="0.15"/>
    <row r="9560" ht="23.45" customHeight="1" x14ac:dyDescent="0.15"/>
    <row r="9561" ht="36" customHeight="1" x14ac:dyDescent="0.15"/>
    <row r="9562" ht="23.45" customHeight="1" x14ac:dyDescent="0.15"/>
    <row r="9563" ht="23.45" customHeight="1" x14ac:dyDescent="0.15"/>
    <row r="9564" ht="23.45" customHeight="1" x14ac:dyDescent="0.15"/>
    <row r="9565" ht="23.45" customHeight="1" x14ac:dyDescent="0.15"/>
    <row r="9566" ht="23.45" customHeight="1" x14ac:dyDescent="0.15"/>
    <row r="9567" ht="33.75" customHeight="1" x14ac:dyDescent="0.15"/>
    <row r="9568" ht="23.45" customHeight="1" x14ac:dyDescent="0.15"/>
    <row r="9569" ht="23.45" customHeight="1" x14ac:dyDescent="0.15"/>
    <row r="9570" ht="23.45" customHeight="1" x14ac:dyDescent="0.15"/>
    <row r="9571" ht="23.45" customHeight="1" x14ac:dyDescent="0.15"/>
    <row r="9572" ht="23.45" customHeight="1" x14ac:dyDescent="0.15"/>
    <row r="9573" ht="23.45" customHeight="1" x14ac:dyDescent="0.15"/>
    <row r="9574" ht="23.45" customHeight="1" x14ac:dyDescent="0.15"/>
    <row r="9575" ht="23.45" customHeight="1" x14ac:dyDescent="0.15"/>
    <row r="9576" ht="23.45" customHeight="1" x14ac:dyDescent="0.15"/>
    <row r="9577" ht="23.45" customHeight="1" x14ac:dyDescent="0.15"/>
    <row r="9578" ht="23.45" customHeight="1" x14ac:dyDescent="0.15"/>
    <row r="9579" ht="23.45" customHeight="1" x14ac:dyDescent="0.15"/>
    <row r="9580" ht="23.45" customHeight="1" x14ac:dyDescent="0.15"/>
    <row r="9581" ht="23.45" customHeight="1" x14ac:dyDescent="0.15"/>
    <row r="9582" ht="23.45" customHeight="1" x14ac:dyDescent="0.15"/>
    <row r="9583" ht="23.45" customHeight="1" x14ac:dyDescent="0.15"/>
    <row r="9584" ht="23.45" customHeight="1" x14ac:dyDescent="0.15"/>
    <row r="9585" ht="23.45" customHeight="1" x14ac:dyDescent="0.15"/>
    <row r="9586" ht="23.45" customHeight="1" x14ac:dyDescent="0.15"/>
    <row r="9587" ht="23.45" customHeight="1" x14ac:dyDescent="0.15"/>
    <row r="9588" ht="23.45" customHeight="1" x14ac:dyDescent="0.15"/>
    <row r="9589" ht="23.45" customHeight="1" x14ac:dyDescent="0.15"/>
    <row r="9590" ht="23.45" customHeight="1" x14ac:dyDescent="0.15"/>
    <row r="9591" ht="23.45" customHeight="1" x14ac:dyDescent="0.15"/>
    <row r="9592" ht="23.45" customHeight="1" x14ac:dyDescent="0.15"/>
    <row r="9593" ht="23.45" customHeight="1" x14ac:dyDescent="0.15"/>
    <row r="9594" ht="23.45" customHeight="1" x14ac:dyDescent="0.15"/>
    <row r="9595" ht="25.5" customHeight="1" x14ac:dyDescent="0.15"/>
    <row r="9596" ht="23.45" customHeight="1" x14ac:dyDescent="0.15"/>
    <row r="9597" ht="34.5" customHeight="1" x14ac:dyDescent="0.15"/>
    <row r="9598" ht="23.45" customHeight="1" x14ac:dyDescent="0.15"/>
    <row r="9599" ht="23.45" customHeight="1" x14ac:dyDescent="0.15"/>
    <row r="9600" ht="23.45" customHeight="1" x14ac:dyDescent="0.15"/>
    <row r="9601" ht="23.45" customHeight="1" x14ac:dyDescent="0.15"/>
    <row r="9602" ht="23.45" customHeight="1" x14ac:dyDescent="0.15"/>
    <row r="9603" ht="23.45" customHeight="1" x14ac:dyDescent="0.15"/>
    <row r="9604" ht="23.45" customHeight="1" x14ac:dyDescent="0.15"/>
    <row r="9605" ht="23.45" customHeight="1" x14ac:dyDescent="0.15"/>
    <row r="9606" ht="23.45" customHeight="1" x14ac:dyDescent="0.15"/>
    <row r="9607" ht="23.45" customHeight="1" x14ac:dyDescent="0.15"/>
    <row r="9608" ht="23.45" customHeight="1" x14ac:dyDescent="0.15"/>
    <row r="9609" ht="23.45" customHeight="1" x14ac:dyDescent="0.15"/>
    <row r="9610" ht="23.45" customHeight="1" x14ac:dyDescent="0.15"/>
    <row r="9611" ht="23.45" customHeight="1" x14ac:dyDescent="0.15"/>
    <row r="9612" ht="23.45" customHeight="1" x14ac:dyDescent="0.15"/>
    <row r="9613" ht="23.45" customHeight="1" x14ac:dyDescent="0.15"/>
    <row r="9614" ht="23.45" customHeight="1" x14ac:dyDescent="0.15"/>
    <row r="9615" ht="23.45" customHeight="1" x14ac:dyDescent="0.15"/>
    <row r="9616" ht="23.45" customHeight="1" x14ac:dyDescent="0.15"/>
    <row r="9617" ht="23.45" customHeight="1" x14ac:dyDescent="0.15"/>
    <row r="9618" ht="23.45" customHeight="1" x14ac:dyDescent="0.15"/>
    <row r="9619" ht="23.45" customHeight="1" x14ac:dyDescent="0.15"/>
    <row r="9620" ht="23.45" customHeight="1" x14ac:dyDescent="0.15"/>
    <row r="9621" ht="23.45" customHeight="1" x14ac:dyDescent="0.15"/>
    <row r="9622" ht="23.45" customHeight="1" x14ac:dyDescent="0.15"/>
    <row r="9623" ht="23.45" customHeight="1" x14ac:dyDescent="0.15"/>
    <row r="9624" ht="23.45" customHeight="1" x14ac:dyDescent="0.15"/>
    <row r="9625" ht="23.45" customHeight="1" x14ac:dyDescent="0.15"/>
    <row r="9626" ht="23.45" customHeight="1" x14ac:dyDescent="0.15"/>
    <row r="9627" ht="23.45" customHeight="1" x14ac:dyDescent="0.15"/>
    <row r="9628" ht="23.45" customHeight="1" x14ac:dyDescent="0.15"/>
    <row r="9629" ht="23.45" customHeight="1" x14ac:dyDescent="0.15"/>
    <row r="9630" ht="23.45" customHeight="1" x14ac:dyDescent="0.15"/>
    <row r="9631" ht="23.45" customHeight="1" x14ac:dyDescent="0.15"/>
    <row r="9632" ht="23.45" customHeight="1" x14ac:dyDescent="0.15"/>
    <row r="9633" ht="23.45" customHeight="1" x14ac:dyDescent="0.15"/>
    <row r="9634" ht="35.25" customHeight="1" x14ac:dyDescent="0.15"/>
    <row r="9635" ht="23.45" customHeight="1" x14ac:dyDescent="0.15"/>
    <row r="9636" ht="23.45" customHeight="1" x14ac:dyDescent="0.15"/>
    <row r="9637" ht="23.45" customHeight="1" x14ac:dyDescent="0.15"/>
    <row r="9638" ht="23.45" customHeight="1" x14ac:dyDescent="0.15"/>
    <row r="9639" ht="23.45" customHeight="1" x14ac:dyDescent="0.15"/>
    <row r="9640" ht="23.45" customHeight="1" x14ac:dyDescent="0.15"/>
    <row r="9641" ht="23.45" customHeight="1" x14ac:dyDescent="0.15"/>
    <row r="9642" ht="23.45" customHeight="1" x14ac:dyDescent="0.15"/>
    <row r="9643" ht="23.45" customHeight="1" x14ac:dyDescent="0.15"/>
    <row r="9644" ht="23.45" customHeight="1" x14ac:dyDescent="0.15"/>
    <row r="9645" ht="23.45" customHeight="1" x14ac:dyDescent="0.15"/>
    <row r="9646" ht="23.45" customHeight="1" x14ac:dyDescent="0.15"/>
    <row r="9647" ht="23.45" customHeight="1" x14ac:dyDescent="0.15"/>
    <row r="9648" ht="23.45" customHeight="1" x14ac:dyDescent="0.15"/>
    <row r="9649" ht="23.45" customHeight="1" x14ac:dyDescent="0.15"/>
    <row r="9650" ht="23.45" customHeight="1" x14ac:dyDescent="0.15"/>
    <row r="9651" ht="23.45" customHeight="1" x14ac:dyDescent="0.15"/>
    <row r="9652" ht="23.45" customHeight="1" x14ac:dyDescent="0.15"/>
    <row r="9653" ht="23.45" customHeight="1" x14ac:dyDescent="0.15"/>
    <row r="9654" ht="23.45" customHeight="1" x14ac:dyDescent="0.15"/>
    <row r="9655" ht="23.45" customHeight="1" x14ac:dyDescent="0.15"/>
    <row r="9656" ht="23.45" customHeight="1" x14ac:dyDescent="0.15"/>
    <row r="9657" ht="23.45" customHeight="1" x14ac:dyDescent="0.15"/>
    <row r="9658" ht="23.45" customHeight="1" x14ac:dyDescent="0.15"/>
    <row r="9659" ht="23.45" customHeight="1" x14ac:dyDescent="0.15"/>
    <row r="9660" ht="23.45" customHeight="1" x14ac:dyDescent="0.15"/>
    <row r="9661" ht="23.45" customHeight="1" x14ac:dyDescent="0.15"/>
    <row r="9662" ht="23.45" customHeight="1" x14ac:dyDescent="0.15"/>
    <row r="9663" ht="23.45" customHeight="1" x14ac:dyDescent="0.15"/>
    <row r="9664" ht="23.45" customHeight="1" x14ac:dyDescent="0.15"/>
    <row r="9665" ht="23.45" customHeight="1" x14ac:dyDescent="0.15"/>
    <row r="9666" ht="23.45" customHeight="1" x14ac:dyDescent="0.15"/>
    <row r="9667" ht="23.45" customHeight="1" x14ac:dyDescent="0.15"/>
    <row r="9668" ht="23.45" customHeight="1" x14ac:dyDescent="0.15"/>
    <row r="9669" ht="23.45" customHeight="1" x14ac:dyDescent="0.15"/>
    <row r="9670" ht="23.45" customHeight="1" x14ac:dyDescent="0.15"/>
    <row r="9671" ht="36" customHeight="1" x14ac:dyDescent="0.15"/>
    <row r="9672" ht="23.45" customHeight="1" x14ac:dyDescent="0.15"/>
    <row r="9673" ht="23.45" customHeight="1" x14ac:dyDescent="0.15"/>
    <row r="9674" ht="23.45" customHeight="1" x14ac:dyDescent="0.15"/>
    <row r="9675" ht="23.45" customHeight="1" x14ac:dyDescent="0.15"/>
    <row r="9676" ht="23.45" customHeight="1" x14ac:dyDescent="0.15"/>
    <row r="9677" ht="23.45" customHeight="1" x14ac:dyDescent="0.15"/>
    <row r="9678" ht="23.45" customHeight="1" x14ac:dyDescent="0.15"/>
    <row r="9679" ht="23.45" customHeight="1" x14ac:dyDescent="0.15"/>
    <row r="9680" ht="23.45" customHeight="1" x14ac:dyDescent="0.15"/>
    <row r="9681" ht="23.45" customHeight="1" x14ac:dyDescent="0.15"/>
    <row r="9682" ht="23.45" customHeight="1" x14ac:dyDescent="0.15"/>
    <row r="9683" ht="23.45" customHeight="1" x14ac:dyDescent="0.15"/>
    <row r="9684" ht="23.45" customHeight="1" x14ac:dyDescent="0.15"/>
    <row r="9685" ht="23.45" customHeight="1" x14ac:dyDescent="0.15"/>
    <row r="9686" ht="23.45" customHeight="1" x14ac:dyDescent="0.15"/>
    <row r="9687" ht="23.45" customHeight="1" x14ac:dyDescent="0.15"/>
    <row r="9688" ht="23.45" customHeight="1" x14ac:dyDescent="0.15"/>
    <row r="9689" ht="23.45" customHeight="1" x14ac:dyDescent="0.15"/>
    <row r="9690" ht="23.45" customHeight="1" x14ac:dyDescent="0.15"/>
    <row r="9691" ht="23.45" customHeight="1" x14ac:dyDescent="0.15"/>
    <row r="9692" ht="23.45" customHeight="1" x14ac:dyDescent="0.15"/>
    <row r="9693" ht="23.45" customHeight="1" x14ac:dyDescent="0.15"/>
    <row r="9694" ht="23.45" customHeight="1" x14ac:dyDescent="0.15"/>
    <row r="9695" ht="23.45" customHeight="1" x14ac:dyDescent="0.15"/>
    <row r="9696" ht="23.45" customHeight="1" x14ac:dyDescent="0.15"/>
    <row r="9697" ht="23.45" customHeight="1" x14ac:dyDescent="0.15"/>
    <row r="9698" ht="23.45" customHeight="1" x14ac:dyDescent="0.15"/>
    <row r="9699" ht="23.45" customHeight="1" x14ac:dyDescent="0.15"/>
    <row r="9700" ht="23.45" customHeight="1" x14ac:dyDescent="0.15"/>
    <row r="9701" ht="23.45" customHeight="1" x14ac:dyDescent="0.15"/>
    <row r="9702" ht="23.45" customHeight="1" x14ac:dyDescent="0.15"/>
    <row r="9703" ht="23.45" customHeight="1" x14ac:dyDescent="0.15"/>
    <row r="9704" ht="23.45" customHeight="1" x14ac:dyDescent="0.15"/>
    <row r="9705" ht="23.45" customHeight="1" x14ac:dyDescent="0.15"/>
    <row r="9706" ht="23.45" customHeight="1" x14ac:dyDescent="0.15"/>
    <row r="9707" ht="23.45" customHeight="1" x14ac:dyDescent="0.15"/>
    <row r="9708" ht="35.25" customHeight="1" x14ac:dyDescent="0.15"/>
    <row r="9709" ht="23.45" customHeight="1" x14ac:dyDescent="0.15"/>
    <row r="9710" ht="23.45" customHeight="1" x14ac:dyDescent="0.15"/>
    <row r="9711" ht="23.45" customHeight="1" x14ac:dyDescent="0.15"/>
    <row r="9712" ht="23.45" customHeight="1" x14ac:dyDescent="0.15"/>
    <row r="9713" ht="23.45" customHeight="1" x14ac:dyDescent="0.15"/>
    <row r="9714" ht="34.5" customHeight="1" x14ac:dyDescent="0.15"/>
    <row r="9715" ht="23.45" customHeight="1" x14ac:dyDescent="0.15"/>
    <row r="9716" ht="23.45" customHeight="1" x14ac:dyDescent="0.15"/>
    <row r="9717" ht="23.45" customHeight="1" x14ac:dyDescent="0.15"/>
    <row r="9718" ht="23.45" customHeight="1" x14ac:dyDescent="0.15"/>
    <row r="9719" ht="23.45" customHeight="1" x14ac:dyDescent="0.15"/>
    <row r="9720" ht="23.45" customHeight="1" x14ac:dyDescent="0.15"/>
    <row r="9721" ht="23.45" customHeight="1" x14ac:dyDescent="0.15"/>
    <row r="9722" ht="23.45" customHeight="1" x14ac:dyDescent="0.15"/>
    <row r="9723" ht="23.45" customHeight="1" x14ac:dyDescent="0.15"/>
    <row r="9724" ht="23.45" customHeight="1" x14ac:dyDescent="0.15"/>
    <row r="9725" ht="23.45" customHeight="1" x14ac:dyDescent="0.15"/>
    <row r="9726" ht="23.45" customHeight="1" x14ac:dyDescent="0.15"/>
    <row r="9727" ht="23.45" customHeight="1" x14ac:dyDescent="0.15"/>
    <row r="9728" ht="23.45" customHeight="1" x14ac:dyDescent="0.15"/>
    <row r="9729" ht="23.45" customHeight="1" x14ac:dyDescent="0.15"/>
    <row r="9730" ht="23.45" customHeight="1" x14ac:dyDescent="0.15"/>
    <row r="9731" ht="23.45" customHeight="1" x14ac:dyDescent="0.15"/>
    <row r="9732" ht="23.45" customHeight="1" x14ac:dyDescent="0.15"/>
    <row r="9733" ht="23.45" customHeight="1" x14ac:dyDescent="0.15"/>
    <row r="9734" ht="23.45" customHeight="1" x14ac:dyDescent="0.15"/>
    <row r="9735" ht="23.45" customHeight="1" x14ac:dyDescent="0.15"/>
    <row r="9736" ht="23.45" customHeight="1" x14ac:dyDescent="0.15"/>
    <row r="9737" ht="23.45" customHeight="1" x14ac:dyDescent="0.15"/>
    <row r="9738" ht="23.45" customHeight="1" x14ac:dyDescent="0.15"/>
    <row r="9739" ht="23.45" customHeight="1" x14ac:dyDescent="0.15"/>
    <row r="9740" ht="23.45" customHeight="1" x14ac:dyDescent="0.15"/>
    <row r="9741" ht="23.45" customHeight="1" x14ac:dyDescent="0.15"/>
    <row r="9742" ht="23.45" customHeight="1" x14ac:dyDescent="0.15"/>
    <row r="9743" ht="23.45" customHeight="1" x14ac:dyDescent="0.15"/>
    <row r="9744" ht="34.5" customHeight="1" x14ac:dyDescent="0.15"/>
    <row r="9745" ht="23.45" customHeight="1" x14ac:dyDescent="0.15"/>
    <row r="9746" ht="23.45" customHeight="1" x14ac:dyDescent="0.15"/>
    <row r="9747" ht="23.45" customHeight="1" x14ac:dyDescent="0.15"/>
    <row r="9748" ht="23.45" customHeight="1" x14ac:dyDescent="0.15"/>
    <row r="9749" ht="23.45" customHeight="1" x14ac:dyDescent="0.15"/>
    <row r="9750" ht="23.45" customHeight="1" x14ac:dyDescent="0.15"/>
    <row r="9751" ht="23.45" customHeight="1" x14ac:dyDescent="0.15"/>
    <row r="9752" ht="23.45" customHeight="1" x14ac:dyDescent="0.15"/>
    <row r="9753" ht="23.45" customHeight="1" x14ac:dyDescent="0.15"/>
    <row r="9754" ht="23.45" customHeight="1" x14ac:dyDescent="0.15"/>
    <row r="9755" ht="23.45" customHeight="1" x14ac:dyDescent="0.15"/>
    <row r="9756" ht="23.45" customHeight="1" x14ac:dyDescent="0.15"/>
    <row r="9757" ht="23.45" customHeight="1" x14ac:dyDescent="0.15"/>
    <row r="9758" ht="23.45" customHeight="1" x14ac:dyDescent="0.15"/>
    <row r="9759" ht="23.45" customHeight="1" x14ac:dyDescent="0.15"/>
    <row r="9760" ht="23.45" customHeight="1" x14ac:dyDescent="0.15"/>
    <row r="9761" ht="23.45" customHeight="1" x14ac:dyDescent="0.15"/>
    <row r="9762" ht="23.45" customHeight="1" x14ac:dyDescent="0.15"/>
    <row r="9763" ht="23.45" customHeight="1" x14ac:dyDescent="0.15"/>
    <row r="9764" ht="23.45" customHeight="1" x14ac:dyDescent="0.15"/>
    <row r="9765" ht="23.45" customHeight="1" x14ac:dyDescent="0.15"/>
    <row r="9766" ht="23.45" customHeight="1" x14ac:dyDescent="0.15"/>
    <row r="9767" ht="23.45" customHeight="1" x14ac:dyDescent="0.15"/>
    <row r="9768" ht="23.45" customHeight="1" x14ac:dyDescent="0.15"/>
    <row r="9769" ht="23.45" customHeight="1" x14ac:dyDescent="0.15"/>
    <row r="9770" ht="23.45" customHeight="1" x14ac:dyDescent="0.15"/>
    <row r="9771" ht="23.45" customHeight="1" x14ac:dyDescent="0.15"/>
    <row r="9772" ht="23.45" customHeight="1" x14ac:dyDescent="0.15"/>
    <row r="9773" ht="23.45" customHeight="1" x14ac:dyDescent="0.15"/>
    <row r="9774" ht="23.45" customHeight="1" x14ac:dyDescent="0.15"/>
    <row r="9775" ht="23.45" customHeight="1" x14ac:dyDescent="0.15"/>
    <row r="9776" ht="23.45" customHeight="1" x14ac:dyDescent="0.15"/>
    <row r="9777" ht="23.45" customHeight="1" x14ac:dyDescent="0.15"/>
    <row r="9778" ht="23.45" customHeight="1" x14ac:dyDescent="0.15"/>
    <row r="9779" ht="23.45" customHeight="1" x14ac:dyDescent="0.15"/>
    <row r="9780" ht="23.45" customHeight="1" x14ac:dyDescent="0.15"/>
    <row r="9781" ht="33" customHeight="1" x14ac:dyDescent="0.15"/>
    <row r="9782" ht="23.45" customHeight="1" x14ac:dyDescent="0.15"/>
    <row r="9783" ht="23.45" customHeight="1" x14ac:dyDescent="0.15"/>
    <row r="9784" ht="23.45" customHeight="1" x14ac:dyDescent="0.15"/>
    <row r="9785" ht="23.45" customHeight="1" x14ac:dyDescent="0.15"/>
    <row r="9786" ht="23.45" customHeight="1" x14ac:dyDescent="0.15"/>
    <row r="9787" ht="23.45" customHeight="1" x14ac:dyDescent="0.15"/>
    <row r="9788" ht="23.45" customHeight="1" x14ac:dyDescent="0.15"/>
    <row r="9789" ht="23.45" customHeight="1" x14ac:dyDescent="0.15"/>
    <row r="9790" ht="23.45" customHeight="1" x14ac:dyDescent="0.15"/>
    <row r="9791" ht="23.45" customHeight="1" x14ac:dyDescent="0.15"/>
    <row r="9792" ht="23.45" customHeight="1" x14ac:dyDescent="0.15"/>
    <row r="9793" ht="23.45" customHeight="1" x14ac:dyDescent="0.15"/>
    <row r="9794" ht="23.45" customHeight="1" x14ac:dyDescent="0.15"/>
    <row r="9795" ht="23.45" customHeight="1" x14ac:dyDescent="0.15"/>
    <row r="9796" ht="23.45" customHeight="1" x14ac:dyDescent="0.15"/>
    <row r="9797" ht="23.45" customHeight="1" x14ac:dyDescent="0.15"/>
    <row r="9798" ht="23.45" customHeight="1" x14ac:dyDescent="0.15"/>
    <row r="9799" ht="23.45" customHeight="1" x14ac:dyDescent="0.15"/>
    <row r="9800" ht="23.45" customHeight="1" x14ac:dyDescent="0.15"/>
    <row r="9801" ht="23.45" customHeight="1" x14ac:dyDescent="0.15"/>
    <row r="9802" ht="23.45" customHeight="1" x14ac:dyDescent="0.15"/>
    <row r="9803" ht="23.45" customHeight="1" x14ac:dyDescent="0.15"/>
    <row r="9804" ht="23.45" customHeight="1" x14ac:dyDescent="0.15"/>
    <row r="9805" ht="23.45" customHeight="1" x14ac:dyDescent="0.15"/>
    <row r="9806" ht="23.45" customHeight="1" x14ac:dyDescent="0.15"/>
    <row r="9807" ht="23.45" customHeight="1" x14ac:dyDescent="0.15"/>
    <row r="9808" ht="23.45" customHeight="1" x14ac:dyDescent="0.15"/>
    <row r="9809" ht="23.45" customHeight="1" x14ac:dyDescent="0.15"/>
    <row r="9810" ht="23.45" customHeight="1" x14ac:dyDescent="0.15"/>
    <row r="9811" ht="23.45" customHeight="1" x14ac:dyDescent="0.15"/>
    <row r="9812" ht="23.45" customHeight="1" x14ac:dyDescent="0.15"/>
    <row r="9813" ht="23.45" customHeight="1" x14ac:dyDescent="0.15"/>
    <row r="9814" ht="23.45" customHeight="1" x14ac:dyDescent="0.15"/>
    <row r="9815" ht="23.45" customHeight="1" x14ac:dyDescent="0.15"/>
    <row r="9816" ht="23.45" customHeight="1" x14ac:dyDescent="0.15"/>
    <row r="9817" ht="23.45" customHeight="1" x14ac:dyDescent="0.15"/>
    <row r="9818" ht="23.45" customHeight="1" x14ac:dyDescent="0.15"/>
    <row r="9819" ht="23.45" customHeight="1" x14ac:dyDescent="0.15"/>
    <row r="9820" ht="23.45" customHeight="1" x14ac:dyDescent="0.15"/>
    <row r="9821" ht="23.45" customHeight="1" x14ac:dyDescent="0.15"/>
    <row r="9822" ht="23.45" customHeight="1" x14ac:dyDescent="0.15"/>
    <row r="9823" ht="23.45" customHeight="1" x14ac:dyDescent="0.15"/>
    <row r="9824" ht="23.45" customHeight="1" x14ac:dyDescent="0.15"/>
    <row r="9825" ht="23.45" customHeight="1" x14ac:dyDescent="0.15"/>
    <row r="9826" ht="23.45" customHeight="1" x14ac:dyDescent="0.15"/>
    <row r="9827" ht="23.45" customHeight="1" x14ac:dyDescent="0.15"/>
    <row r="9828" ht="23.45" customHeight="1" x14ac:dyDescent="0.15"/>
    <row r="9829" ht="23.45" customHeight="1" x14ac:dyDescent="0.15"/>
    <row r="9830" ht="23.45" customHeight="1" x14ac:dyDescent="0.15"/>
    <row r="9831" ht="23.45" customHeight="1" x14ac:dyDescent="0.15"/>
    <row r="9832" ht="23.45" customHeight="1" x14ac:dyDescent="0.15"/>
    <row r="9833" ht="23.45" customHeight="1" x14ac:dyDescent="0.15"/>
    <row r="9834" ht="23.45" customHeight="1" x14ac:dyDescent="0.15"/>
    <row r="9835" ht="23.45" customHeight="1" x14ac:dyDescent="0.15"/>
    <row r="9836" ht="23.45" customHeight="1" x14ac:dyDescent="0.15"/>
    <row r="9837" ht="23.45" customHeight="1" x14ac:dyDescent="0.15"/>
    <row r="9838" ht="23.45" customHeight="1" x14ac:dyDescent="0.15"/>
    <row r="9839" ht="23.45" customHeight="1" x14ac:dyDescent="0.15"/>
    <row r="9840" ht="23.45" customHeight="1" x14ac:dyDescent="0.15"/>
    <row r="9841" ht="23.45" customHeight="1" x14ac:dyDescent="0.15"/>
    <row r="9842" ht="23.45" customHeight="1" x14ac:dyDescent="0.15"/>
    <row r="9843" ht="23.45" customHeight="1" x14ac:dyDescent="0.15"/>
    <row r="9844" ht="23.45" customHeight="1" x14ac:dyDescent="0.15"/>
    <row r="9845" ht="23.45" customHeight="1" x14ac:dyDescent="0.15"/>
    <row r="9846" ht="23.45" customHeight="1" x14ac:dyDescent="0.15"/>
    <row r="9847" ht="23.45" customHeight="1" x14ac:dyDescent="0.15"/>
    <row r="9848" ht="23.45" customHeight="1" x14ac:dyDescent="0.15"/>
    <row r="9849" ht="23.45" customHeight="1" x14ac:dyDescent="0.15"/>
    <row r="9850" ht="23.45" customHeight="1" x14ac:dyDescent="0.15"/>
    <row r="9851" ht="23.45" customHeight="1" x14ac:dyDescent="0.15"/>
    <row r="9852" ht="23.45" customHeight="1" x14ac:dyDescent="0.15"/>
    <row r="9853" ht="23.45" customHeight="1" x14ac:dyDescent="0.15"/>
    <row r="9854" ht="23.45" customHeight="1" x14ac:dyDescent="0.15"/>
    <row r="9855" ht="23.45" customHeight="1" x14ac:dyDescent="0.15"/>
    <row r="9856" ht="23.45" customHeight="1" x14ac:dyDescent="0.15"/>
    <row r="9857" ht="23.45" customHeight="1" x14ac:dyDescent="0.15"/>
    <row r="9858" ht="23.45" customHeight="1" x14ac:dyDescent="0.15"/>
    <row r="9859" ht="23.45" customHeight="1" x14ac:dyDescent="0.15"/>
    <row r="9860" ht="23.45" customHeight="1" x14ac:dyDescent="0.15"/>
    <row r="9861" ht="23.45" customHeight="1" x14ac:dyDescent="0.15"/>
    <row r="9862" ht="23.45" customHeight="1" x14ac:dyDescent="0.15"/>
    <row r="9863" ht="23.45" customHeight="1" x14ac:dyDescent="0.15"/>
    <row r="9864" ht="23.45" customHeight="1" x14ac:dyDescent="0.15"/>
    <row r="9865" ht="23.45" customHeight="1" x14ac:dyDescent="0.15"/>
    <row r="9866" ht="23.45" customHeight="1" x14ac:dyDescent="0.15"/>
    <row r="9867" ht="23.45" customHeight="1" x14ac:dyDescent="0.15"/>
    <row r="9868" ht="23.45" customHeight="1" x14ac:dyDescent="0.15"/>
    <row r="9869" ht="23.45" customHeight="1" x14ac:dyDescent="0.15"/>
    <row r="9870" ht="23.45" customHeight="1" x14ac:dyDescent="0.15"/>
    <row r="9871" ht="23.45" customHeight="1" x14ac:dyDescent="0.15"/>
    <row r="9872" ht="23.45" customHeight="1" x14ac:dyDescent="0.15"/>
    <row r="9873" ht="23.45" customHeight="1" x14ac:dyDescent="0.15"/>
    <row r="9874" ht="23.45" customHeight="1" x14ac:dyDescent="0.15"/>
    <row r="9875" ht="23.45" customHeight="1" x14ac:dyDescent="0.15"/>
    <row r="9876" ht="23.45" customHeight="1" x14ac:dyDescent="0.15"/>
    <row r="9877" ht="23.45" customHeight="1" x14ac:dyDescent="0.15"/>
    <row r="9878" ht="23.45" customHeight="1" x14ac:dyDescent="0.15"/>
    <row r="9879" ht="23.45" customHeight="1" x14ac:dyDescent="0.15"/>
    <row r="9880" ht="23.45" customHeight="1" x14ac:dyDescent="0.15"/>
    <row r="9881" ht="23.45" customHeight="1" x14ac:dyDescent="0.15"/>
    <row r="9882" ht="23.45" customHeight="1" x14ac:dyDescent="0.15"/>
    <row r="9883" ht="23.45" customHeight="1" x14ac:dyDescent="0.15"/>
    <row r="9884" ht="23.45" customHeight="1" x14ac:dyDescent="0.15"/>
    <row r="9885" ht="23.45" customHeight="1" x14ac:dyDescent="0.15"/>
    <row r="9886" ht="23.45" customHeight="1" x14ac:dyDescent="0.15"/>
    <row r="9887" ht="23.45" customHeight="1" x14ac:dyDescent="0.15"/>
    <row r="9888" ht="23.45" customHeight="1" x14ac:dyDescent="0.15"/>
    <row r="9889" ht="23.45" customHeight="1" x14ac:dyDescent="0.15"/>
    <row r="9890" ht="23.45" customHeight="1" x14ac:dyDescent="0.15"/>
    <row r="9891" ht="23.45" customHeight="1" x14ac:dyDescent="0.15"/>
    <row r="9892" ht="23.45" customHeight="1" x14ac:dyDescent="0.15"/>
    <row r="9893" ht="23.45" customHeight="1" x14ac:dyDescent="0.15"/>
    <row r="9894" ht="23.45" customHeight="1" x14ac:dyDescent="0.15"/>
    <row r="9895" ht="23.45" customHeight="1" x14ac:dyDescent="0.15"/>
    <row r="9896" ht="23.45" customHeight="1" x14ac:dyDescent="0.15"/>
    <row r="9897" ht="23.45" customHeight="1" x14ac:dyDescent="0.15"/>
    <row r="9898" ht="23.45" customHeight="1" x14ac:dyDescent="0.15"/>
    <row r="9899" ht="23.45" customHeight="1" x14ac:dyDescent="0.15"/>
    <row r="9900" ht="23.45" customHeight="1" x14ac:dyDescent="0.15"/>
    <row r="9901" ht="23.45" customHeight="1" x14ac:dyDescent="0.15"/>
    <row r="9902" ht="23.45" customHeight="1" x14ac:dyDescent="0.15"/>
    <row r="9903" ht="23.45" customHeight="1" x14ac:dyDescent="0.15"/>
    <row r="9904" ht="23.45" customHeight="1" x14ac:dyDescent="0.15"/>
    <row r="9905" ht="23.45" customHeight="1" x14ac:dyDescent="0.15"/>
    <row r="9906" ht="23.45" customHeight="1" x14ac:dyDescent="0.15"/>
    <row r="9907" ht="23.45" customHeight="1" x14ac:dyDescent="0.15"/>
    <row r="9908" ht="23.45" customHeight="1" x14ac:dyDescent="0.15"/>
    <row r="9909" ht="23.45" customHeight="1" x14ac:dyDescent="0.15"/>
    <row r="9910" ht="23.45" customHeight="1" x14ac:dyDescent="0.15"/>
    <row r="9911" ht="23.45" customHeight="1" x14ac:dyDescent="0.15"/>
    <row r="9912" ht="23.45" customHeight="1" x14ac:dyDescent="0.15"/>
    <row r="9913" ht="23.45" customHeight="1" x14ac:dyDescent="0.15"/>
    <row r="9914" ht="23.45" customHeight="1" x14ac:dyDescent="0.15"/>
    <row r="9915" ht="23.45" customHeight="1" x14ac:dyDescent="0.15"/>
    <row r="9916" ht="23.45" customHeight="1" x14ac:dyDescent="0.15"/>
    <row r="9917" ht="23.45" customHeight="1" x14ac:dyDescent="0.15"/>
    <row r="9918" ht="23.45" customHeight="1" x14ac:dyDescent="0.15"/>
    <row r="9919" ht="23.45" customHeight="1" x14ac:dyDescent="0.15"/>
    <row r="9920" ht="23.45" customHeight="1" x14ac:dyDescent="0.15"/>
    <row r="9921" ht="23.45" customHeight="1" x14ac:dyDescent="0.15"/>
    <row r="9922" ht="23.45" customHeight="1" x14ac:dyDescent="0.15"/>
    <row r="9923" ht="23.45" customHeight="1" x14ac:dyDescent="0.15"/>
    <row r="9924" ht="23.45" customHeight="1" x14ac:dyDescent="0.15"/>
    <row r="9925" ht="23.45" customHeight="1" x14ac:dyDescent="0.15"/>
    <row r="9926" ht="23.45" customHeight="1" x14ac:dyDescent="0.15"/>
    <row r="9927" ht="23.45" customHeight="1" x14ac:dyDescent="0.15"/>
    <row r="9928" ht="23.45" customHeight="1" x14ac:dyDescent="0.15"/>
    <row r="9929" ht="23.45" customHeight="1" x14ac:dyDescent="0.15"/>
    <row r="9930" ht="23.45" customHeight="1" x14ac:dyDescent="0.15"/>
    <row r="9931" ht="23.45" customHeight="1" x14ac:dyDescent="0.15"/>
    <row r="9932" ht="23.45" customHeight="1" x14ac:dyDescent="0.15"/>
    <row r="9933" ht="23.45" customHeight="1" x14ac:dyDescent="0.15"/>
    <row r="9934" ht="23.45" customHeight="1" x14ac:dyDescent="0.15"/>
    <row r="9935" ht="23.45" customHeight="1" x14ac:dyDescent="0.15"/>
    <row r="9936" ht="23.45" customHeight="1" x14ac:dyDescent="0.15"/>
    <row r="9937" ht="23.45" customHeight="1" x14ac:dyDescent="0.15"/>
    <row r="9938" ht="23.45" customHeight="1" x14ac:dyDescent="0.15"/>
    <row r="9939" ht="23.45" customHeight="1" x14ac:dyDescent="0.15"/>
    <row r="9940" ht="23.45" customHeight="1" x14ac:dyDescent="0.15"/>
    <row r="9941" ht="23.45" customHeight="1" x14ac:dyDescent="0.15"/>
    <row r="9942" ht="23.45" customHeight="1" x14ac:dyDescent="0.15"/>
    <row r="9943" ht="23.45" customHeight="1" x14ac:dyDescent="0.15"/>
    <row r="9944" ht="23.45" customHeight="1" x14ac:dyDescent="0.15"/>
    <row r="9945" ht="23.45" customHeight="1" x14ac:dyDescent="0.15"/>
    <row r="9946" ht="23.45" customHeight="1" x14ac:dyDescent="0.15"/>
    <row r="9947" ht="23.45" customHeight="1" x14ac:dyDescent="0.15"/>
    <row r="9948" ht="23.45" customHeight="1" x14ac:dyDescent="0.15"/>
    <row r="9949" ht="23.45" customHeight="1" x14ac:dyDescent="0.15"/>
    <row r="9950" ht="23.45" customHeight="1" x14ac:dyDescent="0.15"/>
    <row r="9951" ht="23.45" customHeight="1" x14ac:dyDescent="0.15"/>
    <row r="9952" ht="23.45" customHeight="1" x14ac:dyDescent="0.15"/>
    <row r="9953" ht="23.45" customHeight="1" x14ac:dyDescent="0.15"/>
    <row r="9954" ht="23.45" customHeight="1" x14ac:dyDescent="0.15"/>
    <row r="9955" ht="23.45" customHeight="1" x14ac:dyDescent="0.15"/>
    <row r="9956" ht="23.45" customHeight="1" x14ac:dyDescent="0.15"/>
    <row r="9957" ht="23.45" customHeight="1" x14ac:dyDescent="0.15"/>
    <row r="9958" ht="23.45" customHeight="1" x14ac:dyDescent="0.15"/>
    <row r="9959" ht="23.45" customHeight="1" x14ac:dyDescent="0.15"/>
    <row r="9960" ht="23.45" customHeight="1" x14ac:dyDescent="0.15"/>
    <row r="9961" ht="23.45" customHeight="1" x14ac:dyDescent="0.15"/>
    <row r="9962" ht="23.45" customHeight="1" x14ac:dyDescent="0.15"/>
    <row r="9963" ht="23.45" customHeight="1" x14ac:dyDescent="0.15"/>
    <row r="9964" ht="23.45" customHeight="1" x14ac:dyDescent="0.15"/>
    <row r="9965" ht="23.45" customHeight="1" x14ac:dyDescent="0.15"/>
    <row r="9966" ht="23.45" customHeight="1" x14ac:dyDescent="0.15"/>
    <row r="9967" ht="23.45" customHeight="1" x14ac:dyDescent="0.15"/>
    <row r="9968" ht="23.45" customHeight="1" x14ac:dyDescent="0.15"/>
    <row r="9969" ht="23.45" customHeight="1" x14ac:dyDescent="0.15"/>
    <row r="9970" ht="23.45" customHeight="1" x14ac:dyDescent="0.15"/>
    <row r="9971" ht="23.45" customHeight="1" x14ac:dyDescent="0.15"/>
    <row r="9972" ht="23.45" customHeight="1" x14ac:dyDescent="0.15"/>
    <row r="9973" ht="23.45" customHeight="1" x14ac:dyDescent="0.15"/>
    <row r="9974" ht="23.45" customHeight="1" x14ac:dyDescent="0.15"/>
    <row r="9975" ht="23.45" customHeight="1" x14ac:dyDescent="0.15"/>
    <row r="9976" ht="23.45" customHeight="1" x14ac:dyDescent="0.15"/>
    <row r="9977" ht="23.45" customHeight="1" x14ac:dyDescent="0.15"/>
    <row r="9978" ht="23.45" customHeight="1" x14ac:dyDescent="0.15"/>
    <row r="9979" ht="23.45" customHeight="1" x14ac:dyDescent="0.15"/>
    <row r="9980" ht="23.45" customHeight="1" x14ac:dyDescent="0.15"/>
    <row r="9981" ht="23.45" customHeight="1" x14ac:dyDescent="0.15"/>
    <row r="9982" ht="23.45" customHeight="1" x14ac:dyDescent="0.15"/>
    <row r="9983" ht="23.45" customHeight="1" x14ac:dyDescent="0.15"/>
    <row r="9984" ht="23.45" customHeight="1" x14ac:dyDescent="0.15"/>
    <row r="9985" ht="23.45" customHeight="1" x14ac:dyDescent="0.15"/>
    <row r="9986" ht="23.45" customHeight="1" x14ac:dyDescent="0.15"/>
    <row r="9987" ht="23.45" customHeight="1" x14ac:dyDescent="0.15"/>
    <row r="9988" ht="23.45" customHeight="1" x14ac:dyDescent="0.15"/>
    <row r="9989" ht="23.45" customHeight="1" x14ac:dyDescent="0.15"/>
    <row r="9990" ht="23.45" customHeight="1" x14ac:dyDescent="0.15"/>
    <row r="9991" ht="23.45" customHeight="1" x14ac:dyDescent="0.15"/>
    <row r="9992" ht="23.45" customHeight="1" x14ac:dyDescent="0.15"/>
    <row r="9993" ht="23.45" customHeight="1" x14ac:dyDescent="0.15"/>
    <row r="9994" ht="23.45" customHeight="1" x14ac:dyDescent="0.15"/>
    <row r="9995" ht="23.45" customHeight="1" x14ac:dyDescent="0.15"/>
    <row r="9996" ht="23.45" customHeight="1" x14ac:dyDescent="0.15"/>
    <row r="9997" ht="23.45" customHeight="1" x14ac:dyDescent="0.15"/>
    <row r="9998" ht="23.45" customHeight="1" x14ac:dyDescent="0.15"/>
    <row r="9999" ht="23.45" customHeight="1" x14ac:dyDescent="0.15"/>
    <row r="10000" ht="23.45" customHeight="1" x14ac:dyDescent="0.15"/>
    <row r="10001" ht="23.45" customHeight="1" x14ac:dyDescent="0.15"/>
    <row r="10002" ht="23.45" customHeight="1" x14ac:dyDescent="0.15"/>
    <row r="10003" ht="23.45" customHeight="1" x14ac:dyDescent="0.15"/>
    <row r="10004" ht="23.45" customHeight="1" x14ac:dyDescent="0.15"/>
    <row r="10005" ht="23.45" customHeight="1" x14ac:dyDescent="0.15"/>
    <row r="10006" ht="23.45" customHeight="1" x14ac:dyDescent="0.15"/>
    <row r="10007" ht="23.45" customHeight="1" x14ac:dyDescent="0.15"/>
    <row r="10008" ht="23.45" customHeight="1" x14ac:dyDescent="0.15"/>
    <row r="10009" ht="23.45" customHeight="1" x14ac:dyDescent="0.15"/>
    <row r="10010" ht="23.45" customHeight="1" x14ac:dyDescent="0.15"/>
    <row r="10011" ht="23.45" customHeight="1" x14ac:dyDescent="0.15"/>
    <row r="10012" ht="23.45" customHeight="1" x14ac:dyDescent="0.15"/>
    <row r="10013" ht="23.45" customHeight="1" x14ac:dyDescent="0.15"/>
    <row r="10014" ht="23.45" customHeight="1" x14ac:dyDescent="0.15"/>
    <row r="10015" ht="23.45" customHeight="1" x14ac:dyDescent="0.15"/>
    <row r="10016" ht="23.45" customHeight="1" x14ac:dyDescent="0.15"/>
    <row r="10017" ht="23.45" customHeight="1" x14ac:dyDescent="0.15"/>
    <row r="10018" ht="23.45" customHeight="1" x14ac:dyDescent="0.15"/>
    <row r="10019" ht="23.45" customHeight="1" x14ac:dyDescent="0.15"/>
    <row r="10020" ht="23.45" customHeight="1" x14ac:dyDescent="0.15"/>
    <row r="10021" ht="23.45" customHeight="1" x14ac:dyDescent="0.15"/>
    <row r="10022" ht="23.45" customHeight="1" x14ac:dyDescent="0.15"/>
    <row r="10023" ht="23.45" customHeight="1" x14ac:dyDescent="0.15"/>
    <row r="10024" ht="23.45" customHeight="1" x14ac:dyDescent="0.15"/>
    <row r="10025" ht="23.45" customHeight="1" x14ac:dyDescent="0.15"/>
    <row r="10026" ht="23.45" customHeight="1" x14ac:dyDescent="0.15"/>
    <row r="10027" ht="23.45" customHeight="1" x14ac:dyDescent="0.15"/>
    <row r="10028" ht="23.45" customHeight="1" x14ac:dyDescent="0.15"/>
    <row r="10029" ht="23.45" customHeight="1" x14ac:dyDescent="0.15"/>
    <row r="10030" ht="23.45" customHeight="1" x14ac:dyDescent="0.15"/>
    <row r="10031" ht="23.45" customHeight="1" x14ac:dyDescent="0.15"/>
    <row r="10032" ht="23.45" customHeight="1" x14ac:dyDescent="0.15"/>
    <row r="10033" ht="23.45" customHeight="1" x14ac:dyDescent="0.15"/>
    <row r="10034" ht="23.45" customHeight="1" x14ac:dyDescent="0.15"/>
    <row r="10035" ht="23.45" customHeight="1" x14ac:dyDescent="0.15"/>
    <row r="10036" ht="23.45" customHeight="1" x14ac:dyDescent="0.15"/>
    <row r="10037" ht="23.45" customHeight="1" x14ac:dyDescent="0.15"/>
    <row r="10038" ht="23.45" customHeight="1" x14ac:dyDescent="0.15"/>
    <row r="10039" ht="23.45" customHeight="1" x14ac:dyDescent="0.15"/>
    <row r="10040" ht="23.45" customHeight="1" x14ac:dyDescent="0.15"/>
    <row r="10041" ht="23.45" customHeight="1" x14ac:dyDescent="0.15"/>
    <row r="10042" ht="23.45" customHeight="1" x14ac:dyDescent="0.15"/>
    <row r="10043" ht="23.45" customHeight="1" x14ac:dyDescent="0.15"/>
    <row r="10044" ht="23.45" customHeight="1" x14ac:dyDescent="0.15"/>
    <row r="10045" ht="23.45" customHeight="1" x14ac:dyDescent="0.15"/>
    <row r="10046" ht="23.45" customHeight="1" x14ac:dyDescent="0.15"/>
    <row r="10047" ht="23.45" customHeight="1" x14ac:dyDescent="0.15"/>
    <row r="10048" ht="23.45" customHeight="1" x14ac:dyDescent="0.15"/>
    <row r="10049" ht="23.45" customHeight="1" x14ac:dyDescent="0.15"/>
    <row r="10050" ht="23.45" customHeight="1" x14ac:dyDescent="0.15"/>
    <row r="10051" ht="23.45" customHeight="1" x14ac:dyDescent="0.15"/>
    <row r="10052" ht="23.45" customHeight="1" x14ac:dyDescent="0.15"/>
    <row r="10053" ht="23.45" customHeight="1" x14ac:dyDescent="0.15"/>
    <row r="10054" ht="23.45" customHeight="1" x14ac:dyDescent="0.15"/>
    <row r="10055" ht="23.45" customHeight="1" x14ac:dyDescent="0.15"/>
    <row r="10056" ht="23.45" customHeight="1" x14ac:dyDescent="0.15"/>
    <row r="10057" ht="23.45" customHeight="1" x14ac:dyDescent="0.15"/>
    <row r="10058" ht="23.45" customHeight="1" x14ac:dyDescent="0.15"/>
    <row r="10059" ht="23.45" customHeight="1" x14ac:dyDescent="0.15"/>
    <row r="10060" ht="23.45" customHeight="1" x14ac:dyDescent="0.15"/>
    <row r="10061" ht="23.45" customHeight="1" x14ac:dyDescent="0.15"/>
    <row r="10062" ht="23.45" customHeight="1" x14ac:dyDescent="0.15"/>
    <row r="10063" ht="23.45" customHeight="1" x14ac:dyDescent="0.15"/>
    <row r="10064" ht="23.45" customHeight="1" x14ac:dyDescent="0.15"/>
    <row r="10065" ht="23.45" customHeight="1" x14ac:dyDescent="0.15"/>
    <row r="10066" ht="23.45" customHeight="1" x14ac:dyDescent="0.15"/>
    <row r="10067" ht="23.45" customHeight="1" x14ac:dyDescent="0.15"/>
    <row r="10068" ht="23.45" customHeight="1" x14ac:dyDescent="0.15"/>
    <row r="10069" ht="23.45" customHeight="1" x14ac:dyDescent="0.15"/>
    <row r="10070" ht="23.45" customHeight="1" x14ac:dyDescent="0.15"/>
    <row r="10071" ht="23.45" customHeight="1" x14ac:dyDescent="0.15"/>
    <row r="10072" ht="23.45" customHeight="1" x14ac:dyDescent="0.15"/>
    <row r="10073" ht="23.45" customHeight="1" x14ac:dyDescent="0.15"/>
    <row r="10074" ht="23.45" customHeight="1" x14ac:dyDescent="0.15"/>
    <row r="10075" ht="23.45" customHeight="1" x14ac:dyDescent="0.15"/>
    <row r="10076" ht="23.45" customHeight="1" x14ac:dyDescent="0.15"/>
    <row r="10077" ht="23.45" customHeight="1" x14ac:dyDescent="0.15"/>
    <row r="10078" ht="23.45" customHeight="1" x14ac:dyDescent="0.15"/>
    <row r="10079" ht="23.45" customHeight="1" x14ac:dyDescent="0.15"/>
    <row r="10080" ht="23.45" customHeight="1" x14ac:dyDescent="0.15"/>
    <row r="10081" ht="23.45" customHeight="1" x14ac:dyDescent="0.15"/>
    <row r="10082" ht="23.45" customHeight="1" x14ac:dyDescent="0.15"/>
    <row r="10083" ht="23.45" customHeight="1" x14ac:dyDescent="0.15"/>
    <row r="10084" ht="23.45" customHeight="1" x14ac:dyDescent="0.15"/>
    <row r="10085" ht="23.45" customHeight="1" x14ac:dyDescent="0.15"/>
    <row r="10086" ht="23.45" customHeight="1" x14ac:dyDescent="0.15"/>
    <row r="10087" ht="23.45" customHeight="1" x14ac:dyDescent="0.15"/>
    <row r="10088" ht="23.45" customHeight="1" x14ac:dyDescent="0.15"/>
    <row r="10089" ht="23.45" customHeight="1" x14ac:dyDescent="0.15"/>
    <row r="10090" ht="23.45" customHeight="1" x14ac:dyDescent="0.15"/>
    <row r="10091" ht="23.45" customHeight="1" x14ac:dyDescent="0.15"/>
    <row r="10092" ht="23.45" customHeight="1" x14ac:dyDescent="0.15"/>
    <row r="10093" ht="23.45" customHeight="1" x14ac:dyDescent="0.15"/>
    <row r="10094" ht="23.45" customHeight="1" x14ac:dyDescent="0.15"/>
    <row r="10095" ht="23.45" customHeight="1" x14ac:dyDescent="0.15"/>
    <row r="10096" ht="23.45" customHeight="1" x14ac:dyDescent="0.15"/>
    <row r="10097" ht="23.45" customHeight="1" x14ac:dyDescent="0.15"/>
    <row r="10098" ht="23.45" customHeight="1" x14ac:dyDescent="0.15"/>
    <row r="10099" ht="23.45" customHeight="1" x14ac:dyDescent="0.15"/>
    <row r="10100" ht="23.45" customHeight="1" x14ac:dyDescent="0.15"/>
    <row r="10101" ht="23.45" customHeight="1" x14ac:dyDescent="0.15"/>
    <row r="10102" ht="23.45" customHeight="1" x14ac:dyDescent="0.15"/>
    <row r="10103" ht="23.45" customHeight="1" x14ac:dyDescent="0.15"/>
    <row r="10104" ht="23.45" customHeight="1" x14ac:dyDescent="0.15"/>
    <row r="10105" ht="23.45" customHeight="1" x14ac:dyDescent="0.15"/>
    <row r="10106" ht="23.45" customHeight="1" x14ac:dyDescent="0.15"/>
    <row r="10107" ht="23.45" customHeight="1" x14ac:dyDescent="0.15"/>
    <row r="10108" ht="23.45" customHeight="1" x14ac:dyDescent="0.15"/>
    <row r="10109" ht="23.45" customHeight="1" x14ac:dyDescent="0.15"/>
    <row r="10110" ht="23.45" customHeight="1" x14ac:dyDescent="0.15"/>
    <row r="10111" ht="23.45" customHeight="1" x14ac:dyDescent="0.15"/>
    <row r="10112" ht="23.45" customHeight="1" x14ac:dyDescent="0.15"/>
    <row r="10113" ht="23.45" customHeight="1" x14ac:dyDescent="0.15"/>
    <row r="10114" ht="23.45" customHeight="1" x14ac:dyDescent="0.15"/>
    <row r="10115" ht="23.45" customHeight="1" x14ac:dyDescent="0.15"/>
    <row r="10116" ht="23.45" customHeight="1" x14ac:dyDescent="0.15"/>
    <row r="10117" ht="23.45" customHeight="1" x14ac:dyDescent="0.15"/>
    <row r="10118" ht="23.45" customHeight="1" x14ac:dyDescent="0.15"/>
    <row r="10119" ht="23.45" customHeight="1" x14ac:dyDescent="0.15"/>
    <row r="10120" ht="23.45" customHeight="1" x14ac:dyDescent="0.15"/>
    <row r="10121" ht="23.45" customHeight="1" x14ac:dyDescent="0.15"/>
    <row r="10122" ht="23.45" customHeight="1" x14ac:dyDescent="0.15"/>
    <row r="10123" ht="23.45" customHeight="1" x14ac:dyDescent="0.15"/>
    <row r="10124" ht="23.45" customHeight="1" x14ac:dyDescent="0.15"/>
    <row r="10125" ht="23.45" customHeight="1" x14ac:dyDescent="0.15"/>
    <row r="10126" ht="23.45" customHeight="1" x14ac:dyDescent="0.15"/>
    <row r="10127" ht="23.45" customHeight="1" x14ac:dyDescent="0.15"/>
    <row r="10128" ht="23.45" customHeight="1" x14ac:dyDescent="0.15"/>
    <row r="10129" ht="23.45" customHeight="1" x14ac:dyDescent="0.15"/>
    <row r="10130" ht="23.45" customHeight="1" x14ac:dyDescent="0.15"/>
    <row r="10131" ht="23.45" customHeight="1" x14ac:dyDescent="0.15"/>
    <row r="10132" ht="23.45" customHeight="1" x14ac:dyDescent="0.15"/>
    <row r="10133" ht="23.45" customHeight="1" x14ac:dyDescent="0.15"/>
    <row r="10134" ht="23.45" customHeight="1" x14ac:dyDescent="0.15"/>
    <row r="10135" ht="23.45" customHeight="1" x14ac:dyDescent="0.15"/>
    <row r="10136" ht="23.45" customHeight="1" x14ac:dyDescent="0.15"/>
    <row r="10137" ht="23.45" customHeight="1" x14ac:dyDescent="0.15"/>
    <row r="10138" ht="23.45" customHeight="1" x14ac:dyDescent="0.15"/>
    <row r="10139" ht="23.45" customHeight="1" x14ac:dyDescent="0.15"/>
    <row r="10140" ht="23.45" customHeight="1" x14ac:dyDescent="0.15"/>
    <row r="10141" ht="23.45" customHeight="1" x14ac:dyDescent="0.15"/>
    <row r="10142" ht="23.45" customHeight="1" x14ac:dyDescent="0.15"/>
    <row r="10143" ht="23.45" customHeight="1" x14ac:dyDescent="0.15"/>
    <row r="10144" ht="23.45" customHeight="1" x14ac:dyDescent="0.15"/>
    <row r="10145" ht="23.45" customHeight="1" x14ac:dyDescent="0.15"/>
    <row r="10146" ht="23.45" customHeight="1" x14ac:dyDescent="0.15"/>
    <row r="10147" ht="23.45" customHeight="1" x14ac:dyDescent="0.15"/>
    <row r="10148" ht="23.45" customHeight="1" x14ac:dyDescent="0.15"/>
    <row r="10149" ht="23.45" customHeight="1" x14ac:dyDescent="0.15"/>
    <row r="10150" ht="23.45" customHeight="1" x14ac:dyDescent="0.15"/>
    <row r="10151" ht="23.45" customHeight="1" x14ac:dyDescent="0.15"/>
    <row r="10152" ht="23.45" customHeight="1" x14ac:dyDescent="0.15"/>
    <row r="10153" ht="23.45" customHeight="1" x14ac:dyDescent="0.15"/>
    <row r="10154" ht="23.45" customHeight="1" x14ac:dyDescent="0.15"/>
    <row r="10155" ht="23.45" customHeight="1" x14ac:dyDescent="0.15"/>
    <row r="10156" ht="23.45" customHeight="1" x14ac:dyDescent="0.15"/>
    <row r="10157" ht="23.45" customHeight="1" x14ac:dyDescent="0.15"/>
    <row r="10158" ht="23.45" customHeight="1" x14ac:dyDescent="0.15"/>
    <row r="10159" ht="23.45" customHeight="1" x14ac:dyDescent="0.15"/>
    <row r="10160" ht="23.45" customHeight="1" x14ac:dyDescent="0.15"/>
    <row r="10161" ht="23.45" customHeight="1" x14ac:dyDescent="0.15"/>
    <row r="10162" ht="23.45" customHeight="1" x14ac:dyDescent="0.15"/>
    <row r="10163" ht="23.45" customHeight="1" x14ac:dyDescent="0.15"/>
    <row r="10164" ht="23.45" customHeight="1" x14ac:dyDescent="0.15"/>
    <row r="10165" ht="23.45" customHeight="1" x14ac:dyDescent="0.15"/>
    <row r="10166" ht="23.45" customHeight="1" x14ac:dyDescent="0.15"/>
    <row r="10167" ht="23.45" customHeight="1" x14ac:dyDescent="0.15"/>
    <row r="10168" ht="23.45" customHeight="1" x14ac:dyDescent="0.15"/>
    <row r="10169" ht="23.45" customHeight="1" x14ac:dyDescent="0.15"/>
    <row r="10170" ht="23.45" customHeight="1" x14ac:dyDescent="0.15"/>
    <row r="10171" ht="23.45" customHeight="1" x14ac:dyDescent="0.15"/>
    <row r="10172" ht="23.45" customHeight="1" x14ac:dyDescent="0.15"/>
    <row r="10173" ht="23.45" customHeight="1" x14ac:dyDescent="0.15"/>
    <row r="10174" ht="23.45" customHeight="1" x14ac:dyDescent="0.15"/>
    <row r="10175" ht="23.45" customHeight="1" x14ac:dyDescent="0.15"/>
    <row r="10176" ht="23.45" customHeight="1" x14ac:dyDescent="0.15"/>
    <row r="10177" ht="23.45" customHeight="1" x14ac:dyDescent="0.15"/>
    <row r="10178" ht="23.45" customHeight="1" x14ac:dyDescent="0.15"/>
    <row r="10179" ht="23.45" customHeight="1" x14ac:dyDescent="0.15"/>
    <row r="10180" ht="23.45" customHeight="1" x14ac:dyDescent="0.15"/>
    <row r="10181" ht="23.45" customHeight="1" x14ac:dyDescent="0.15"/>
    <row r="10182" ht="23.45" customHeight="1" x14ac:dyDescent="0.15"/>
    <row r="10183" ht="23.45" customHeight="1" x14ac:dyDescent="0.15"/>
    <row r="10184" ht="23.45" customHeight="1" x14ac:dyDescent="0.15"/>
    <row r="10185" ht="23.45" customHeight="1" x14ac:dyDescent="0.15"/>
    <row r="10186" ht="23.45" customHeight="1" x14ac:dyDescent="0.15"/>
    <row r="10187" ht="23.45" customHeight="1" x14ac:dyDescent="0.15"/>
    <row r="10188" ht="23.45" customHeight="1" x14ac:dyDescent="0.15"/>
    <row r="10189" ht="23.45" customHeight="1" x14ac:dyDescent="0.15"/>
    <row r="10190" ht="23.45" customHeight="1" x14ac:dyDescent="0.15"/>
    <row r="10191" ht="23.45" customHeight="1" x14ac:dyDescent="0.15"/>
    <row r="10192" ht="23.45" customHeight="1" x14ac:dyDescent="0.15"/>
    <row r="10193" ht="23.45" customHeight="1" x14ac:dyDescent="0.15"/>
    <row r="10194" ht="23.45" customHeight="1" x14ac:dyDescent="0.15"/>
    <row r="10195" ht="23.45" customHeight="1" x14ac:dyDescent="0.15"/>
    <row r="10196" ht="23.45" customHeight="1" x14ac:dyDescent="0.15"/>
    <row r="10197" ht="23.45" customHeight="1" x14ac:dyDescent="0.15"/>
    <row r="10198" ht="23.45" customHeight="1" x14ac:dyDescent="0.15"/>
    <row r="10199" ht="23.45" customHeight="1" x14ac:dyDescent="0.15"/>
    <row r="10200" ht="23.45" customHeight="1" x14ac:dyDescent="0.15"/>
    <row r="10201" ht="23.45" customHeight="1" x14ac:dyDescent="0.15"/>
    <row r="10202" ht="23.45" customHeight="1" x14ac:dyDescent="0.15"/>
    <row r="10203" ht="23.45" customHeight="1" x14ac:dyDescent="0.15"/>
    <row r="10204" ht="23.45" customHeight="1" x14ac:dyDescent="0.15"/>
    <row r="10205" ht="23.45" customHeight="1" x14ac:dyDescent="0.15"/>
    <row r="10206" ht="23.45" customHeight="1" x14ac:dyDescent="0.15"/>
    <row r="10207" ht="23.45" customHeight="1" x14ac:dyDescent="0.15"/>
    <row r="10208" ht="23.45" customHeight="1" x14ac:dyDescent="0.15"/>
    <row r="10209" ht="23.45" customHeight="1" x14ac:dyDescent="0.15"/>
    <row r="10210" ht="23.45" customHeight="1" x14ac:dyDescent="0.15"/>
    <row r="10211" ht="23.45" customHeight="1" x14ac:dyDescent="0.15"/>
    <row r="10212" ht="23.45" customHeight="1" x14ac:dyDescent="0.15"/>
    <row r="10213" ht="23.45" customHeight="1" x14ac:dyDescent="0.15"/>
    <row r="10214" ht="23.45" customHeight="1" x14ac:dyDescent="0.15"/>
    <row r="10215" ht="23.45" customHeight="1" x14ac:dyDescent="0.15"/>
    <row r="10216" ht="23.45" customHeight="1" x14ac:dyDescent="0.15"/>
    <row r="10217" ht="23.45" customHeight="1" x14ac:dyDescent="0.15"/>
    <row r="10218" ht="23.45" customHeight="1" x14ac:dyDescent="0.15"/>
    <row r="10219" ht="23.45" customHeight="1" x14ac:dyDescent="0.15"/>
    <row r="10220" ht="23.45" customHeight="1" x14ac:dyDescent="0.15"/>
    <row r="10221" ht="23.45" customHeight="1" x14ac:dyDescent="0.15"/>
    <row r="10222" ht="23.45" customHeight="1" x14ac:dyDescent="0.15"/>
    <row r="10223" ht="23.45" customHeight="1" x14ac:dyDescent="0.15"/>
    <row r="10224" ht="23.45" customHeight="1" x14ac:dyDescent="0.15"/>
    <row r="10225" ht="23.45" customHeight="1" x14ac:dyDescent="0.15"/>
    <row r="10226" ht="23.45" customHeight="1" x14ac:dyDescent="0.15"/>
    <row r="10227" ht="23.45" customHeight="1" x14ac:dyDescent="0.15"/>
    <row r="10228" ht="23.45" customHeight="1" x14ac:dyDescent="0.15"/>
    <row r="10229" ht="23.45" customHeight="1" x14ac:dyDescent="0.15"/>
    <row r="10230" ht="23.45" customHeight="1" x14ac:dyDescent="0.15"/>
    <row r="10231" ht="23.45" customHeight="1" x14ac:dyDescent="0.15"/>
    <row r="10232" ht="23.45" customHeight="1" x14ac:dyDescent="0.15"/>
    <row r="10233" ht="23.45" customHeight="1" x14ac:dyDescent="0.15"/>
    <row r="10234" ht="23.45" customHeight="1" x14ac:dyDescent="0.15"/>
    <row r="10235" ht="23.45" customHeight="1" x14ac:dyDescent="0.15"/>
    <row r="10236" ht="23.45" customHeight="1" x14ac:dyDescent="0.15"/>
    <row r="10237" ht="23.45" customHeight="1" x14ac:dyDescent="0.15"/>
    <row r="10238" ht="23.45" customHeight="1" x14ac:dyDescent="0.15"/>
    <row r="10239" ht="23.45" customHeight="1" x14ac:dyDescent="0.15"/>
    <row r="10240" ht="23.45" customHeight="1" x14ac:dyDescent="0.15"/>
    <row r="10241" ht="23.45" customHeight="1" x14ac:dyDescent="0.15"/>
    <row r="10242" ht="23.45" customHeight="1" x14ac:dyDescent="0.15"/>
    <row r="10243" ht="23.45" customHeight="1" x14ac:dyDescent="0.15"/>
    <row r="10244" ht="23.45" customHeight="1" x14ac:dyDescent="0.15"/>
    <row r="10245" ht="23.45" customHeight="1" x14ac:dyDescent="0.15"/>
    <row r="10246" ht="23.45" customHeight="1" x14ac:dyDescent="0.15"/>
    <row r="10247" ht="23.45" customHeight="1" x14ac:dyDescent="0.15"/>
    <row r="10248" ht="23.45" customHeight="1" x14ac:dyDescent="0.15"/>
    <row r="10249" ht="23.45" customHeight="1" x14ac:dyDescent="0.15"/>
    <row r="10250" ht="23.45" customHeight="1" x14ac:dyDescent="0.15"/>
    <row r="10251" ht="23.45" customHeight="1" x14ac:dyDescent="0.15"/>
    <row r="10252" ht="23.45" customHeight="1" x14ac:dyDescent="0.15"/>
    <row r="10253" ht="23.45" customHeight="1" x14ac:dyDescent="0.15"/>
    <row r="10254" ht="23.45" customHeight="1" x14ac:dyDescent="0.15"/>
    <row r="10255" ht="23.45" customHeight="1" x14ac:dyDescent="0.15"/>
    <row r="10256" ht="23.45" customHeight="1" x14ac:dyDescent="0.15"/>
    <row r="10257" ht="23.45" customHeight="1" x14ac:dyDescent="0.15"/>
    <row r="10258" ht="23.45" customHeight="1" x14ac:dyDescent="0.15"/>
    <row r="10259" ht="23.45" customHeight="1" x14ac:dyDescent="0.15"/>
    <row r="10260" ht="23.45" customHeight="1" x14ac:dyDescent="0.15"/>
    <row r="10261" ht="23.45" customHeight="1" x14ac:dyDescent="0.15"/>
    <row r="10262" ht="23.45" customHeight="1" x14ac:dyDescent="0.15"/>
    <row r="10263" ht="23.45" customHeight="1" x14ac:dyDescent="0.15"/>
    <row r="10264" ht="23.45" customHeight="1" x14ac:dyDescent="0.15"/>
    <row r="10265" ht="23.45" customHeight="1" x14ac:dyDescent="0.15"/>
    <row r="10266" ht="23.45" customHeight="1" x14ac:dyDescent="0.15"/>
    <row r="10267" ht="23.45" customHeight="1" x14ac:dyDescent="0.15"/>
    <row r="10268" ht="23.45" customHeight="1" x14ac:dyDescent="0.15"/>
    <row r="10269" ht="23.45" customHeight="1" x14ac:dyDescent="0.15"/>
    <row r="10270" ht="23.45" customHeight="1" x14ac:dyDescent="0.15"/>
    <row r="10271" ht="23.45" customHeight="1" x14ac:dyDescent="0.15"/>
    <row r="10272" ht="23.45" customHeight="1" x14ac:dyDescent="0.15"/>
    <row r="10273" ht="23.45" customHeight="1" x14ac:dyDescent="0.15"/>
    <row r="10274" ht="23.45" customHeight="1" x14ac:dyDescent="0.15"/>
    <row r="10275" ht="23.45" customHeight="1" x14ac:dyDescent="0.15"/>
    <row r="10276" ht="23.45" customHeight="1" x14ac:dyDescent="0.15"/>
    <row r="10277" ht="23.45" customHeight="1" x14ac:dyDescent="0.15"/>
    <row r="10278" ht="23.45" customHeight="1" x14ac:dyDescent="0.15"/>
    <row r="10279" ht="23.45" customHeight="1" x14ac:dyDescent="0.15"/>
    <row r="10280" ht="23.45" customHeight="1" x14ac:dyDescent="0.15"/>
    <row r="10281" ht="23.45" customHeight="1" x14ac:dyDescent="0.15"/>
    <row r="10282" ht="23.45" customHeight="1" x14ac:dyDescent="0.15"/>
    <row r="10283" ht="23.45" customHeight="1" x14ac:dyDescent="0.15"/>
    <row r="10284" ht="23.45" customHeight="1" x14ac:dyDescent="0.15"/>
    <row r="10285" ht="23.45" customHeight="1" x14ac:dyDescent="0.15"/>
  </sheetData>
  <mergeCells count="4933">
    <mergeCell ref="H8601:J8601"/>
    <mergeCell ref="P8603:Q8603"/>
    <mergeCell ref="J8600:P8600"/>
    <mergeCell ref="T8603:U8603"/>
    <mergeCell ref="L8565:M8565"/>
    <mergeCell ref="J8565:K8565"/>
    <mergeCell ref="H8561:J8561"/>
    <mergeCell ref="C8563:F8563"/>
    <mergeCell ref="A8561:E8561"/>
    <mergeCell ref="L8561:N8561"/>
    <mergeCell ref="I8560:N8560"/>
    <mergeCell ref="P8560:Q8560"/>
    <mergeCell ref="G8640:H8640"/>
    <mergeCell ref="I8640:N8640"/>
    <mergeCell ref="P8640:Q8640"/>
    <mergeCell ref="P8605:Q8605"/>
    <mergeCell ref="A8605:A8606"/>
    <mergeCell ref="B8605:C8605"/>
    <mergeCell ref="A8565:A8566"/>
    <mergeCell ref="H8600:I8600"/>
    <mergeCell ref="C8600:F8600"/>
    <mergeCell ref="J8605:K8605"/>
    <mergeCell ref="C8603:F8603"/>
    <mergeCell ref="N8605:O8605"/>
    <mergeCell ref="B8565:C8565"/>
    <mergeCell ref="A8640:B8640"/>
    <mergeCell ref="C8640:F8640"/>
    <mergeCell ref="D8605:E8605"/>
    <mergeCell ref="F8605:G8605"/>
    <mergeCell ref="H8605:I8605"/>
    <mergeCell ref="N8565:O8565"/>
    <mergeCell ref="L8605:M8605"/>
    <mergeCell ref="R8605:S8605"/>
    <mergeCell ref="C8523:F8523"/>
    <mergeCell ref="N8523:O8523"/>
    <mergeCell ref="N8525:O8525"/>
    <mergeCell ref="A8560:B8560"/>
    <mergeCell ref="C8560:F8560"/>
    <mergeCell ref="A8525:A8526"/>
    <mergeCell ref="B8525:C8525"/>
    <mergeCell ref="D8525:E8525"/>
    <mergeCell ref="F8525:G8525"/>
    <mergeCell ref="G8560:H8560"/>
    <mergeCell ref="H8525:I8525"/>
    <mergeCell ref="P8525:Q8525"/>
    <mergeCell ref="R8525:S8525"/>
    <mergeCell ref="T8525:U8525"/>
    <mergeCell ref="T8521:U8521"/>
    <mergeCell ref="P8523:Q8523"/>
    <mergeCell ref="P8565:Q8565"/>
    <mergeCell ref="R8565:S8565"/>
    <mergeCell ref="T8565:U8565"/>
    <mergeCell ref="A8563:B8563"/>
    <mergeCell ref="P8563:Q8563"/>
    <mergeCell ref="T8563:U8563"/>
    <mergeCell ref="D8565:E8565"/>
    <mergeCell ref="N8563:O8563"/>
    <mergeCell ref="F8565:G8565"/>
    <mergeCell ref="H8565:I8565"/>
    <mergeCell ref="T8523:U8523"/>
    <mergeCell ref="L8525:M8525"/>
    <mergeCell ref="J8525:K8525"/>
    <mergeCell ref="T8605:U8605"/>
    <mergeCell ref="A8521:E8521"/>
    <mergeCell ref="H8521:J8521"/>
    <mergeCell ref="L8521:N8521"/>
    <mergeCell ref="A8523:B8523"/>
    <mergeCell ref="T8601:U8601"/>
    <mergeCell ref="L8601:N8601"/>
    <mergeCell ref="A8601:E8601"/>
    <mergeCell ref="A8600:B8600"/>
    <mergeCell ref="N8603:O8603"/>
    <mergeCell ref="A8603:B8603"/>
    <mergeCell ref="N5283:O5283"/>
    <mergeCell ref="P5283:Q5283"/>
    <mergeCell ref="C7080:F7080"/>
    <mergeCell ref="A7041:E7041"/>
    <mergeCell ref="H6641:J6641"/>
    <mergeCell ref="R5285:S5285"/>
    <mergeCell ref="T5285:U5285"/>
    <mergeCell ref="A5320:B5320"/>
    <mergeCell ref="C5320:F5320"/>
    <mergeCell ref="A5321:E5321"/>
    <mergeCell ref="H5321:J5321"/>
    <mergeCell ref="L5321:N5321"/>
    <mergeCell ref="A5323:B5323"/>
    <mergeCell ref="C5323:E5323"/>
    <mergeCell ref="F5323:J5323"/>
    <mergeCell ref="N5323:O5323"/>
    <mergeCell ref="P5323:Q5323"/>
    <mergeCell ref="T5323:U5323"/>
    <mergeCell ref="L6241:N6241"/>
    <mergeCell ref="A6243:B6243"/>
    <mergeCell ref="C6243:E6243"/>
    <mergeCell ref="T8561:U8561"/>
    <mergeCell ref="T8083:U8083"/>
    <mergeCell ref="P8085:Q8085"/>
    <mergeCell ref="R8085:S8085"/>
    <mergeCell ref="T8085:U8085"/>
    <mergeCell ref="B8085:C8085"/>
    <mergeCell ref="D8085:E8085"/>
    <mergeCell ref="F8085:G8085"/>
    <mergeCell ref="L8085:M8085"/>
    <mergeCell ref="N8085:O8085"/>
    <mergeCell ref="A8085:A8086"/>
    <mergeCell ref="H8085:I8085"/>
    <mergeCell ref="J8085:K8085"/>
    <mergeCell ref="L8081:N8081"/>
    <mergeCell ref="T8081:U8081"/>
    <mergeCell ref="B7045:C7045"/>
    <mergeCell ref="A7080:B7080"/>
    <mergeCell ref="A5281:E5281"/>
    <mergeCell ref="H5281:J5281"/>
    <mergeCell ref="L5281:N5281"/>
    <mergeCell ref="T5283:U5283"/>
    <mergeCell ref="A5285:A5286"/>
    <mergeCell ref="B5285:C5285"/>
    <mergeCell ref="T5361:U5361"/>
    <mergeCell ref="L5361:N5361"/>
    <mergeCell ref="T7603:U7603"/>
    <mergeCell ref="L7605:M7605"/>
    <mergeCell ref="N7605:O7605"/>
    <mergeCell ref="P7605:Q7605"/>
    <mergeCell ref="A7561:E7561"/>
    <mergeCell ref="N5883:O5883"/>
    <mergeCell ref="H7605:I7605"/>
    <mergeCell ref="N7603:O7603"/>
    <mergeCell ref="P7603:Q7603"/>
    <mergeCell ref="V8010:Z8011"/>
    <mergeCell ref="P6645:Q6645"/>
    <mergeCell ref="R6645:S6645"/>
    <mergeCell ref="T6645:U6645"/>
    <mergeCell ref="T6641:U6641"/>
    <mergeCell ref="P6643:Q6643"/>
    <mergeCell ref="T6643:U6643"/>
    <mergeCell ref="V7970:Z7971"/>
    <mergeCell ref="T7565:U7565"/>
    <mergeCell ref="T7601:U7601"/>
    <mergeCell ref="T7563:U7563"/>
    <mergeCell ref="A7600:B7600"/>
    <mergeCell ref="C7600:F7600"/>
    <mergeCell ref="A7565:A7566"/>
    <mergeCell ref="B7565:C7565"/>
    <mergeCell ref="D7565:E7565"/>
    <mergeCell ref="F7565:G7565"/>
    <mergeCell ref="L7565:M7565"/>
    <mergeCell ref="N7565:O7565"/>
    <mergeCell ref="B6645:C6645"/>
    <mergeCell ref="D6645:E6645"/>
    <mergeCell ref="F6645:G6645"/>
    <mergeCell ref="A7045:A7046"/>
    <mergeCell ref="T7045:U7045"/>
    <mergeCell ref="N7045:O7045"/>
    <mergeCell ref="P7043:Q7043"/>
    <mergeCell ref="J7045:K7045"/>
    <mergeCell ref="L7045:M7045"/>
    <mergeCell ref="A7480:B7480"/>
    <mergeCell ref="L7481:N7481"/>
    <mergeCell ref="H6725:I6725"/>
    <mergeCell ref="T7441:U7441"/>
    <mergeCell ref="P5365:Q5365"/>
    <mergeCell ref="R5365:S5365"/>
    <mergeCell ref="T5365:U5365"/>
    <mergeCell ref="C4400:F4400"/>
    <mergeCell ref="N4400:U4400"/>
    <mergeCell ref="B4365:C4365"/>
    <mergeCell ref="D4365:E4365"/>
    <mergeCell ref="T4365:U4365"/>
    <mergeCell ref="A4401:E4401"/>
    <mergeCell ref="F4403:J4403"/>
    <mergeCell ref="P4565:Q4565"/>
    <mergeCell ref="F4363:J4363"/>
    <mergeCell ref="N4363:O4363"/>
    <mergeCell ref="T5281:U5281"/>
    <mergeCell ref="A5283:B5283"/>
    <mergeCell ref="C5283:E5283"/>
    <mergeCell ref="A6680:B6680"/>
    <mergeCell ref="P4285:Q4285"/>
    <mergeCell ref="R4285:S4285"/>
    <mergeCell ref="C3000:F3000"/>
    <mergeCell ref="P4843:Q4843"/>
    <mergeCell ref="A4805:A4806"/>
    <mergeCell ref="B4805:C4805"/>
    <mergeCell ref="D4805:E4805"/>
    <mergeCell ref="L4805:M4805"/>
    <mergeCell ref="H4361:J4361"/>
    <mergeCell ref="T5041:U5041"/>
    <mergeCell ref="T4841:U4841"/>
    <mergeCell ref="T5045:U5045"/>
    <mergeCell ref="T5043:U5043"/>
    <mergeCell ref="T3043:U3043"/>
    <mergeCell ref="T2925:U2925"/>
    <mergeCell ref="R4165:S4165"/>
    <mergeCell ref="R2925:S2925"/>
    <mergeCell ref="D3045:E3045"/>
    <mergeCell ref="H3125:I3125"/>
    <mergeCell ref="J3125:K3125"/>
    <mergeCell ref="L3125:M3125"/>
    <mergeCell ref="J2965:K2965"/>
    <mergeCell ref="L3121:N3121"/>
    <mergeCell ref="T2963:U2963"/>
    <mergeCell ref="T3325:U3325"/>
    <mergeCell ref="T4045:U4045"/>
    <mergeCell ref="T4285:U4285"/>
    <mergeCell ref="L4365:M4365"/>
    <mergeCell ref="N4365:O4365"/>
    <mergeCell ref="D2965:E2965"/>
    <mergeCell ref="F2965:G2965"/>
    <mergeCell ref="H2965:I2965"/>
    <mergeCell ref="N2165:O2165"/>
    <mergeCell ref="H2201:J2201"/>
    <mergeCell ref="A2203:B2203"/>
    <mergeCell ref="A2241:E2241"/>
    <mergeCell ref="B2205:C2205"/>
    <mergeCell ref="A2240:B2240"/>
    <mergeCell ref="J2205:K2205"/>
    <mergeCell ref="F2165:G2165"/>
    <mergeCell ref="C2200:F2200"/>
    <mergeCell ref="C2643:E2643"/>
    <mergeCell ref="A2205:A2206"/>
    <mergeCell ref="N2205:O2205"/>
    <mergeCell ref="C2243:E2243"/>
    <mergeCell ref="H2961:J2961"/>
    <mergeCell ref="F3323:J3323"/>
    <mergeCell ref="P3005:Q3005"/>
    <mergeCell ref="P2563:Q2563"/>
    <mergeCell ref="F2483:J2483"/>
    <mergeCell ref="D2565:E2565"/>
    <mergeCell ref="A2680:B2680"/>
    <mergeCell ref="J2885:K2885"/>
    <mergeCell ref="L2885:M2885"/>
    <mergeCell ref="H2885:I2885"/>
    <mergeCell ref="A2885:A2886"/>
    <mergeCell ref="N2245:O2245"/>
    <mergeCell ref="B2437:L2437"/>
    <mergeCell ref="V1936:X1937"/>
    <mergeCell ref="V1976:X1977"/>
    <mergeCell ref="C2163:E2163"/>
    <mergeCell ref="F2163:J2163"/>
    <mergeCell ref="P2163:Q2163"/>
    <mergeCell ref="A2040:B2040"/>
    <mergeCell ref="C2040:F2040"/>
    <mergeCell ref="T1003:U1003"/>
    <mergeCell ref="B1045:C1045"/>
    <mergeCell ref="P1005:Q1005"/>
    <mergeCell ref="R1005:S1005"/>
    <mergeCell ref="T1005:U1005"/>
    <mergeCell ref="H1005:I1005"/>
    <mergeCell ref="A1003:B1003"/>
    <mergeCell ref="A2163:B2163"/>
    <mergeCell ref="A1240:B1240"/>
    <mergeCell ref="A1203:B1203"/>
    <mergeCell ref="C1203:E1203"/>
    <mergeCell ref="C1443:E1443"/>
    <mergeCell ref="F1645:G1645"/>
    <mergeCell ref="F1443:J1443"/>
    <mergeCell ref="A1565:A1566"/>
    <mergeCell ref="H1561:J1561"/>
    <mergeCell ref="B1685:C1685"/>
    <mergeCell ref="D1685:E1685"/>
    <mergeCell ref="A1921:E1921"/>
    <mergeCell ref="A1920:B1920"/>
    <mergeCell ref="N2163:O2163"/>
    <mergeCell ref="N1885:O1885"/>
    <mergeCell ref="A1923:B1923"/>
    <mergeCell ref="A2125:A2126"/>
    <mergeCell ref="A1121:E1121"/>
    <mergeCell ref="T805:U805"/>
    <mergeCell ref="A800:B800"/>
    <mergeCell ref="L801:N801"/>
    <mergeCell ref="T801:U801"/>
    <mergeCell ref="A765:A766"/>
    <mergeCell ref="B765:C765"/>
    <mergeCell ref="T883:U883"/>
    <mergeCell ref="R885:S885"/>
    <mergeCell ref="A443:B443"/>
    <mergeCell ref="N443:O443"/>
    <mergeCell ref="A485:A486"/>
    <mergeCell ref="P445:Q445"/>
    <mergeCell ref="R445:S445"/>
    <mergeCell ref="T445:U445"/>
    <mergeCell ref="A480:B480"/>
    <mergeCell ref="C480:F480"/>
    <mergeCell ref="T481:U481"/>
    <mergeCell ref="A483:B483"/>
    <mergeCell ref="C483:I483"/>
    <mergeCell ref="P483:Q483"/>
    <mergeCell ref="T483:U483"/>
    <mergeCell ref="N483:O483"/>
    <mergeCell ref="D485:E485"/>
    <mergeCell ref="F485:G485"/>
    <mergeCell ref="L485:M485"/>
    <mergeCell ref="N485:O485"/>
    <mergeCell ref="P485:Q485"/>
    <mergeCell ref="R485:S485"/>
    <mergeCell ref="J485:K485"/>
    <mergeCell ref="T485:U485"/>
    <mergeCell ref="T561:U561"/>
    <mergeCell ref="A563:B563"/>
    <mergeCell ref="A883:B883"/>
    <mergeCell ref="C883:E883"/>
    <mergeCell ref="L881:N881"/>
    <mergeCell ref="L445:M445"/>
    <mergeCell ref="N445:O445"/>
    <mergeCell ref="C560:F560"/>
    <mergeCell ref="A525:A526"/>
    <mergeCell ref="B525:C525"/>
    <mergeCell ref="D525:E525"/>
    <mergeCell ref="F525:G525"/>
    <mergeCell ref="A840:B840"/>
    <mergeCell ref="C840:F840"/>
    <mergeCell ref="A805:A806"/>
    <mergeCell ref="B805:C805"/>
    <mergeCell ref="D805:E805"/>
    <mergeCell ref="N563:O563"/>
    <mergeCell ref="F763:J763"/>
    <mergeCell ref="J605:K605"/>
    <mergeCell ref="A761:E761"/>
    <mergeCell ref="H841:J841"/>
    <mergeCell ref="L841:N841"/>
    <mergeCell ref="L845:M845"/>
    <mergeCell ref="N845:O845"/>
    <mergeCell ref="J725:K725"/>
    <mergeCell ref="A721:E721"/>
    <mergeCell ref="A841:E841"/>
    <mergeCell ref="A560:B560"/>
    <mergeCell ref="T441:U441"/>
    <mergeCell ref="A441:E441"/>
    <mergeCell ref="A445:A446"/>
    <mergeCell ref="B445:C445"/>
    <mergeCell ref="D445:E445"/>
    <mergeCell ref="J445:K445"/>
    <mergeCell ref="A481:E481"/>
    <mergeCell ref="A521:E521"/>
    <mergeCell ref="H521:J521"/>
    <mergeCell ref="L521:N521"/>
    <mergeCell ref="L525:M525"/>
    <mergeCell ref="N525:O525"/>
    <mergeCell ref="C523:I523"/>
    <mergeCell ref="T521:U521"/>
    <mergeCell ref="A523:B523"/>
    <mergeCell ref="P523:Q523"/>
    <mergeCell ref="T523:U523"/>
    <mergeCell ref="T443:U443"/>
    <mergeCell ref="F445:G445"/>
    <mergeCell ref="H485:I485"/>
    <mergeCell ref="A520:B520"/>
    <mergeCell ref="C520:F520"/>
    <mergeCell ref="B485:C485"/>
    <mergeCell ref="P525:Q525"/>
    <mergeCell ref="R525:S525"/>
    <mergeCell ref="T525:U525"/>
    <mergeCell ref="V7811:Z7812"/>
    <mergeCell ref="L7041:N7041"/>
    <mergeCell ref="T7043:U7043"/>
    <mergeCell ref="P6485:Q6485"/>
    <mergeCell ref="R6485:S6485"/>
    <mergeCell ref="T6485:U6485"/>
    <mergeCell ref="P85:Q85"/>
    <mergeCell ref="R85:S85"/>
    <mergeCell ref="A81:E81"/>
    <mergeCell ref="H81:J81"/>
    <mergeCell ref="L81:N81"/>
    <mergeCell ref="L85:M85"/>
    <mergeCell ref="N85:O85"/>
    <mergeCell ref="F85:G85"/>
    <mergeCell ref="T81:U81"/>
    <mergeCell ref="A83:B83"/>
    <mergeCell ref="C83:E83"/>
    <mergeCell ref="F83:J83"/>
    <mergeCell ref="N83:O83"/>
    <mergeCell ref="A120:B120"/>
    <mergeCell ref="C120:F120"/>
    <mergeCell ref="A85:A86"/>
    <mergeCell ref="B85:C85"/>
    <mergeCell ref="D85:E85"/>
    <mergeCell ref="T85:U85"/>
    <mergeCell ref="H85:I85"/>
    <mergeCell ref="J85:K85"/>
    <mergeCell ref="H2205:I2205"/>
    <mergeCell ref="A2161:E2161"/>
    <mergeCell ref="A1643:B1643"/>
    <mergeCell ref="L2961:N2961"/>
    <mergeCell ref="C3040:F3040"/>
    <mergeCell ref="P83:Q83"/>
    <mergeCell ref="H445:I445"/>
    <mergeCell ref="P443:Q443"/>
    <mergeCell ref="H481:J481"/>
    <mergeCell ref="L481:N481"/>
    <mergeCell ref="C2203:E2203"/>
    <mergeCell ref="F2203:J2203"/>
    <mergeCell ref="H2165:I2165"/>
    <mergeCell ref="J2165:K2165"/>
    <mergeCell ref="C2280:F2280"/>
    <mergeCell ref="R4125:S4125"/>
    <mergeCell ref="T4125:U4125"/>
    <mergeCell ref="F3005:G3005"/>
    <mergeCell ref="H3005:I3005"/>
    <mergeCell ref="A2965:A2966"/>
    <mergeCell ref="B2965:C2965"/>
    <mergeCell ref="N1005:O1005"/>
    <mergeCell ref="D925:E925"/>
    <mergeCell ref="F925:G925"/>
    <mergeCell ref="H925:I925"/>
    <mergeCell ref="T885:U885"/>
    <mergeCell ref="A920:B920"/>
    <mergeCell ref="C920:F920"/>
    <mergeCell ref="A885:A886"/>
    <mergeCell ref="B885:C885"/>
    <mergeCell ref="D885:E885"/>
    <mergeCell ref="F885:G885"/>
    <mergeCell ref="T83:U83"/>
    <mergeCell ref="H441:J441"/>
    <mergeCell ref="L441:N441"/>
    <mergeCell ref="A3005:A3006"/>
    <mergeCell ref="H3121:J3121"/>
    <mergeCell ref="T4085:U4085"/>
    <mergeCell ref="R4045:S4045"/>
    <mergeCell ref="A4080:B4080"/>
    <mergeCell ref="C4080:F4080"/>
    <mergeCell ref="T4043:U4043"/>
    <mergeCell ref="T3965:U3965"/>
    <mergeCell ref="D4045:E4045"/>
    <mergeCell ref="N3683:O3683"/>
    <mergeCell ref="P3683:Q3683"/>
    <mergeCell ref="F2205:G2205"/>
    <mergeCell ref="H2241:J2241"/>
    <mergeCell ref="D2205:E2205"/>
    <mergeCell ref="F2243:J2243"/>
    <mergeCell ref="A3321:E3321"/>
    <mergeCell ref="B3005:C3005"/>
    <mergeCell ref="D3005:E3005"/>
    <mergeCell ref="N2645:O2645"/>
    <mergeCell ref="H3081:J3081"/>
    <mergeCell ref="A3081:E3081"/>
    <mergeCell ref="B2477:L2477"/>
    <mergeCell ref="H2245:I2245"/>
    <mergeCell ref="L2241:N2241"/>
    <mergeCell ref="F2643:J2643"/>
    <mergeCell ref="A2600:B2600"/>
    <mergeCell ref="A2243:B2243"/>
    <mergeCell ref="C2240:F2240"/>
    <mergeCell ref="N2243:O2243"/>
    <mergeCell ref="R3325:S3325"/>
    <mergeCell ref="A3000:B3000"/>
    <mergeCell ref="J3005:K3005"/>
    <mergeCell ref="A2961:E2961"/>
    <mergeCell ref="A4683:B4683"/>
    <mergeCell ref="C4683:E4683"/>
    <mergeCell ref="H4721:J4721"/>
    <mergeCell ref="C4640:F4640"/>
    <mergeCell ref="C4763:E4763"/>
    <mergeCell ref="F4763:J4763"/>
    <mergeCell ref="N4803:O4803"/>
    <mergeCell ref="N4763:O4763"/>
    <mergeCell ref="H5041:J5041"/>
    <mergeCell ref="A5001:E5001"/>
    <mergeCell ref="C4760:F4760"/>
    <mergeCell ref="A4801:E4801"/>
    <mergeCell ref="H4801:J4801"/>
    <mergeCell ref="F4843:J4843"/>
    <mergeCell ref="A4760:B4760"/>
    <mergeCell ref="C4840:F4840"/>
    <mergeCell ref="H4641:J4641"/>
    <mergeCell ref="A4765:A4766"/>
    <mergeCell ref="A4841:E4841"/>
    <mergeCell ref="H4841:J4841"/>
    <mergeCell ref="F4805:G4805"/>
    <mergeCell ref="C4803:E4803"/>
    <mergeCell ref="C4800:F4800"/>
    <mergeCell ref="A4845:A4846"/>
    <mergeCell ref="L4961:N4961"/>
    <mergeCell ref="L4965:M4965"/>
    <mergeCell ref="N4965:O4965"/>
    <mergeCell ref="A4921:E4921"/>
    <mergeCell ref="H4921:J4921"/>
    <mergeCell ref="A4923:B4923"/>
    <mergeCell ref="L4845:M4845"/>
    <mergeCell ref="N5003:O5003"/>
    <mergeCell ref="C4363:E4363"/>
    <mergeCell ref="L4601:N4601"/>
    <mergeCell ref="J4405:K4405"/>
    <mergeCell ref="F4605:G4605"/>
    <mergeCell ref="C4723:E4723"/>
    <mergeCell ref="L4401:N4401"/>
    <mergeCell ref="P4965:Q4965"/>
    <mergeCell ref="J4805:K4805"/>
    <mergeCell ref="H4725:I4725"/>
    <mergeCell ref="J4725:K4725"/>
    <mergeCell ref="A4723:B4723"/>
    <mergeCell ref="N4725:O4725"/>
    <mergeCell ref="A4920:B4920"/>
    <mergeCell ref="C4920:F4920"/>
    <mergeCell ref="N4805:O4805"/>
    <mergeCell ref="H4805:I4805"/>
    <mergeCell ref="L4801:N4801"/>
    <mergeCell ref="N4765:O4765"/>
    <mergeCell ref="P4803:Q4803"/>
    <mergeCell ref="H4845:I4845"/>
    <mergeCell ref="P4765:Q4765"/>
    <mergeCell ref="L4765:M4765"/>
    <mergeCell ref="L4841:N4841"/>
    <mergeCell ref="P4805:Q4805"/>
    <mergeCell ref="N4925:O4925"/>
    <mergeCell ref="P4845:Q4845"/>
    <mergeCell ref="P4963:Q4963"/>
    <mergeCell ref="C4963:E4963"/>
    <mergeCell ref="F4963:J4963"/>
    <mergeCell ref="A4961:E4961"/>
    <mergeCell ref="H4961:J4961"/>
    <mergeCell ref="H4965:I4965"/>
    <mergeCell ref="T4441:U4441"/>
    <mergeCell ref="N4443:O4443"/>
    <mergeCell ref="P4443:Q4443"/>
    <mergeCell ref="T4443:U4443"/>
    <mergeCell ref="P4365:Q4365"/>
    <mergeCell ref="C4720:F4720"/>
    <mergeCell ref="T4645:U4645"/>
    <mergeCell ref="J4645:K4645"/>
    <mergeCell ref="L4361:N4361"/>
    <mergeCell ref="A4641:E4641"/>
    <mergeCell ref="A4403:B4403"/>
    <mergeCell ref="R4365:S4365"/>
    <mergeCell ref="P4405:Q4405"/>
    <mergeCell ref="P4403:Q4403"/>
    <mergeCell ref="H4405:I4405"/>
    <mergeCell ref="F4365:G4365"/>
    <mergeCell ref="A4400:B4400"/>
    <mergeCell ref="N4605:O4605"/>
    <mergeCell ref="P4605:Q4605"/>
    <mergeCell ref="J4445:K4445"/>
    <mergeCell ref="A4685:A4686"/>
    <mergeCell ref="B4685:C4685"/>
    <mergeCell ref="N4403:O4403"/>
    <mergeCell ref="A4640:B4640"/>
    <mergeCell ref="C4603:E4603"/>
    <mergeCell ref="F4603:J4603"/>
    <mergeCell ref="N4440:U4440"/>
    <mergeCell ref="L4405:M4405"/>
    <mergeCell ref="B4645:C4645"/>
    <mergeCell ref="D4645:E4645"/>
    <mergeCell ref="N4603:O4603"/>
    <mergeCell ref="P4603:Q4603"/>
    <mergeCell ref="N5363:O5363"/>
    <mergeCell ref="C5083:H5083"/>
    <mergeCell ref="H5165:I5165"/>
    <mergeCell ref="N5165:O5165"/>
    <mergeCell ref="B5085:C5085"/>
    <mergeCell ref="A5123:B5123"/>
    <mergeCell ref="A5121:E5121"/>
    <mergeCell ref="A5363:B5363"/>
    <mergeCell ref="T5363:U5363"/>
    <mergeCell ref="A4880:B4880"/>
    <mergeCell ref="C4880:F4880"/>
    <mergeCell ref="H5045:I5045"/>
    <mergeCell ref="R5085:S5085"/>
    <mergeCell ref="T5085:U5085"/>
    <mergeCell ref="T5003:U5003"/>
    <mergeCell ref="L5045:M5045"/>
    <mergeCell ref="T4883:U4883"/>
    <mergeCell ref="N5083:O5083"/>
    <mergeCell ref="R5045:S5045"/>
    <mergeCell ref="F4885:G4885"/>
    <mergeCell ref="C5040:F5040"/>
    <mergeCell ref="H4885:I4885"/>
    <mergeCell ref="B4885:C4885"/>
    <mergeCell ref="C5043:H5043"/>
    <mergeCell ref="L5285:M5285"/>
    <mergeCell ref="N5285:O5285"/>
    <mergeCell ref="P5285:Q5285"/>
    <mergeCell ref="A4885:A4886"/>
    <mergeCell ref="B4965:C4965"/>
    <mergeCell ref="F3245:G3245"/>
    <mergeCell ref="B1885:C1885"/>
    <mergeCell ref="D1885:E1885"/>
    <mergeCell ref="C4403:E4403"/>
    <mergeCell ref="P925:Q925"/>
    <mergeCell ref="R5885:S5885"/>
    <mergeCell ref="L5881:N5881"/>
    <mergeCell ref="T5883:U5883"/>
    <mergeCell ref="A4161:E4161"/>
    <mergeCell ref="H4161:J4161"/>
    <mergeCell ref="A1525:A1526"/>
    <mergeCell ref="B1525:C1525"/>
    <mergeCell ref="T1125:U1125"/>
    <mergeCell ref="T1645:U1645"/>
    <mergeCell ref="N1643:O1643"/>
    <mergeCell ref="P1643:Q1643"/>
    <mergeCell ref="T1643:U1643"/>
    <mergeCell ref="R1565:S1565"/>
    <mergeCell ref="A1561:E1561"/>
    <mergeCell ref="P1565:Q1565"/>
    <mergeCell ref="R1325:S1325"/>
    <mergeCell ref="P1525:Q1525"/>
    <mergeCell ref="N1323:O1323"/>
    <mergeCell ref="P1323:Q1323"/>
    <mergeCell ref="T1521:U1521"/>
    <mergeCell ref="R925:S925"/>
    <mergeCell ref="T925:U925"/>
    <mergeCell ref="A960:B960"/>
    <mergeCell ref="C960:F960"/>
    <mergeCell ref="A925:A926"/>
    <mergeCell ref="B925:C925"/>
    <mergeCell ref="T963:U963"/>
    <mergeCell ref="T5083:U5083"/>
    <mergeCell ref="T4965:U4965"/>
    <mergeCell ref="T5001:U5001"/>
    <mergeCell ref="N4883:O4883"/>
    <mergeCell ref="R5005:S5005"/>
    <mergeCell ref="L4921:N4921"/>
    <mergeCell ref="T3005:U3005"/>
    <mergeCell ref="T3321:U3321"/>
    <mergeCell ref="L1921:N1921"/>
    <mergeCell ref="R1885:S1885"/>
    <mergeCell ref="J4085:K4085"/>
    <mergeCell ref="P3325:Q3325"/>
    <mergeCell ref="N3805:O3805"/>
    <mergeCell ref="A3721:E3721"/>
    <mergeCell ref="H3721:J3721"/>
    <mergeCell ref="A3921:E3921"/>
    <mergeCell ref="H3921:J3921"/>
    <mergeCell ref="L3921:N3921"/>
    <mergeCell ref="L3925:M3925"/>
    <mergeCell ref="N3925:O3925"/>
    <mergeCell ref="A3923:B3923"/>
    <mergeCell ref="C3923:E3923"/>
    <mergeCell ref="L3321:N3321"/>
    <mergeCell ref="A3121:E3121"/>
    <mergeCell ref="A3240:B3240"/>
    <mergeCell ref="C3240:F3240"/>
    <mergeCell ref="A3205:A3206"/>
    <mergeCell ref="B3205:C3205"/>
    <mergeCell ref="D3205:E3205"/>
    <mergeCell ref="F3205:G3205"/>
    <mergeCell ref="N3123:O3123"/>
    <mergeCell ref="N4405:O4405"/>
    <mergeCell ref="P1003:Q1003"/>
    <mergeCell ref="T1923:U1923"/>
    <mergeCell ref="T1525:U1525"/>
    <mergeCell ref="N1523:O1523"/>
    <mergeCell ref="P1523:Q1523"/>
    <mergeCell ref="T1563:U1563"/>
    <mergeCell ref="L1565:M1565"/>
    <mergeCell ref="H1645:I1645"/>
    <mergeCell ref="J1645:K1645"/>
    <mergeCell ref="F1285:G1285"/>
    <mergeCell ref="C1160:F1160"/>
    <mergeCell ref="T923:U923"/>
    <mergeCell ref="A921:E921"/>
    <mergeCell ref="H921:J921"/>
    <mergeCell ref="L921:N921"/>
    <mergeCell ref="D1045:E1045"/>
    <mergeCell ref="N925:O925"/>
    <mergeCell ref="A965:A966"/>
    <mergeCell ref="B965:C965"/>
    <mergeCell ref="N965:O965"/>
    <mergeCell ref="T1883:U1883"/>
    <mergeCell ref="R1845:S1845"/>
    <mergeCell ref="P1883:Q1883"/>
    <mergeCell ref="C1123:E1123"/>
    <mergeCell ref="C1680:F1680"/>
    <mergeCell ref="A1043:B1043"/>
    <mergeCell ref="N1043:O1043"/>
    <mergeCell ref="T1045:U1045"/>
    <mergeCell ref="T961:U961"/>
    <mergeCell ref="A3041:E3041"/>
    <mergeCell ref="T3723:U3723"/>
    <mergeCell ref="P3765:Q3765"/>
    <mergeCell ref="R2725:S2725"/>
    <mergeCell ref="F2685:G2685"/>
    <mergeCell ref="H1121:J1121"/>
    <mergeCell ref="T4401:U4401"/>
    <mergeCell ref="P4363:Q4363"/>
    <mergeCell ref="P4043:Q4043"/>
    <mergeCell ref="C1523:E1523"/>
    <mergeCell ref="F765:G765"/>
    <mergeCell ref="F803:J803"/>
    <mergeCell ref="P1043:Q1043"/>
    <mergeCell ref="T965:U965"/>
    <mergeCell ref="C1043:I1043"/>
    <mergeCell ref="T1083:U1083"/>
    <mergeCell ref="T1043:U1043"/>
    <mergeCell ref="T1085:U1085"/>
    <mergeCell ref="P885:Q885"/>
    <mergeCell ref="J885:K885"/>
    <mergeCell ref="A801:E801"/>
    <mergeCell ref="H801:J801"/>
    <mergeCell ref="A803:B803"/>
    <mergeCell ref="C803:E803"/>
    <mergeCell ref="R765:S765"/>
    <mergeCell ref="T765:U765"/>
    <mergeCell ref="T921:U921"/>
    <mergeCell ref="A923:B923"/>
    <mergeCell ref="C923:E923"/>
    <mergeCell ref="F923:J923"/>
    <mergeCell ref="N923:O923"/>
    <mergeCell ref="P923:Q923"/>
    <mergeCell ref="T763:U763"/>
    <mergeCell ref="C800:F800"/>
    <mergeCell ref="A1560:B1560"/>
    <mergeCell ref="A1800:B1800"/>
    <mergeCell ref="C1800:F1800"/>
    <mergeCell ref="A1765:A1766"/>
    <mergeCell ref="A1880:B1880"/>
    <mergeCell ref="C1880:F1880"/>
    <mergeCell ref="A1845:A1846"/>
    <mergeCell ref="B1845:C1845"/>
    <mergeCell ref="A1000:B1000"/>
    <mergeCell ref="C1000:F1000"/>
    <mergeCell ref="D965:E965"/>
    <mergeCell ref="F965:G965"/>
    <mergeCell ref="H965:I965"/>
    <mergeCell ref="P805:Q805"/>
    <mergeCell ref="L1121:N1121"/>
    <mergeCell ref="H885:I885"/>
    <mergeCell ref="J925:K925"/>
    <mergeCell ref="L925:M925"/>
    <mergeCell ref="N763:O763"/>
    <mergeCell ref="T1121:U1121"/>
    <mergeCell ref="T881:U881"/>
    <mergeCell ref="F883:J883"/>
    <mergeCell ref="N883:O883"/>
    <mergeCell ref="L805:M805"/>
    <mergeCell ref="P1045:Q1045"/>
    <mergeCell ref="N803:O803"/>
    <mergeCell ref="A763:B763"/>
    <mergeCell ref="C763:E763"/>
    <mergeCell ref="D1765:E1765"/>
    <mergeCell ref="P1123:Q1123"/>
    <mergeCell ref="H5921:J5921"/>
    <mergeCell ref="F5885:G5885"/>
    <mergeCell ref="T7561:U7561"/>
    <mergeCell ref="P5885:Q5885"/>
    <mergeCell ref="P5883:Q5883"/>
    <mergeCell ref="A5960:B5960"/>
    <mergeCell ref="C5960:F5960"/>
    <mergeCell ref="D5925:E5925"/>
    <mergeCell ref="P5925:Q5925"/>
    <mergeCell ref="H6481:J6481"/>
    <mergeCell ref="D7605:E7605"/>
    <mergeCell ref="C6680:F6680"/>
    <mergeCell ref="J7605:K7605"/>
    <mergeCell ref="A7601:E7601"/>
    <mergeCell ref="H7601:J7601"/>
    <mergeCell ref="L7601:N7601"/>
    <mergeCell ref="C7603:E7603"/>
    <mergeCell ref="A7563:B7563"/>
    <mergeCell ref="C7563:E7563"/>
    <mergeCell ref="C7523:E7523"/>
    <mergeCell ref="N6725:O6725"/>
    <mergeCell ref="P6725:Q6725"/>
    <mergeCell ref="P6683:Q6683"/>
    <mergeCell ref="P6765:Q6765"/>
    <mergeCell ref="R7565:S7565"/>
    <mergeCell ref="A7523:B7523"/>
    <mergeCell ref="C6603:E6603"/>
    <mergeCell ref="F6603:J6603"/>
    <mergeCell ref="N7485:O7485"/>
    <mergeCell ref="P7485:Q7485"/>
    <mergeCell ref="H6601:J6601"/>
    <mergeCell ref="T7485:U7485"/>
    <mergeCell ref="A881:E881"/>
    <mergeCell ref="H881:J881"/>
    <mergeCell ref="P763:Q763"/>
    <mergeCell ref="H805:I805"/>
    <mergeCell ref="J805:K805"/>
    <mergeCell ref="N805:O805"/>
    <mergeCell ref="C1003:I1003"/>
    <mergeCell ref="P883:Q883"/>
    <mergeCell ref="D765:E765"/>
    <mergeCell ref="F805:G805"/>
    <mergeCell ref="A1040:B1040"/>
    <mergeCell ref="R805:S805"/>
    <mergeCell ref="L765:M765"/>
    <mergeCell ref="N765:O765"/>
    <mergeCell ref="P765:Q765"/>
    <mergeCell ref="P2243:Q2243"/>
    <mergeCell ref="B2525:C2525"/>
    <mergeCell ref="D2525:E2525"/>
    <mergeCell ref="F2525:G2525"/>
    <mergeCell ref="H2525:I2525"/>
    <mergeCell ref="B2397:L2397"/>
    <mergeCell ref="R2405:S2405"/>
    <mergeCell ref="A2485:A2486"/>
    <mergeCell ref="L1525:M1525"/>
    <mergeCell ref="N1525:O1525"/>
    <mergeCell ref="N1645:O1645"/>
    <mergeCell ref="H1125:I1125"/>
    <mergeCell ref="L885:M885"/>
    <mergeCell ref="N885:O885"/>
    <mergeCell ref="H1041:J1041"/>
    <mergeCell ref="C963:I963"/>
    <mergeCell ref="N1003:O1003"/>
    <mergeCell ref="C7520:F7520"/>
    <mergeCell ref="N7525:O7525"/>
    <mergeCell ref="H7525:I7525"/>
    <mergeCell ref="F7525:G7525"/>
    <mergeCell ref="H7565:I7565"/>
    <mergeCell ref="J7565:K7565"/>
    <mergeCell ref="N7523:O7523"/>
    <mergeCell ref="P7565:Q7565"/>
    <mergeCell ref="L7485:M7485"/>
    <mergeCell ref="R7485:S7485"/>
    <mergeCell ref="J7485:K7485"/>
    <mergeCell ref="R7525:S7525"/>
    <mergeCell ref="L7561:N7561"/>
    <mergeCell ref="A7320:B7320"/>
    <mergeCell ref="A7361:E7361"/>
    <mergeCell ref="M7301:M7302"/>
    <mergeCell ref="N7325:O7325"/>
    <mergeCell ref="N7323:O7323"/>
    <mergeCell ref="A7401:E7401"/>
    <mergeCell ref="H7401:J7401"/>
    <mergeCell ref="L7401:N7401"/>
    <mergeCell ref="N7405:O7405"/>
    <mergeCell ref="N7403:O7403"/>
    <mergeCell ref="J7405:K7405"/>
    <mergeCell ref="L7405:M7405"/>
    <mergeCell ref="H7405:I7405"/>
    <mergeCell ref="A7405:A7406"/>
    <mergeCell ref="C7337:T7337"/>
    <mergeCell ref="T7525:U7525"/>
    <mergeCell ref="J7525:K7525"/>
    <mergeCell ref="B7525:C7525"/>
    <mergeCell ref="D7525:E7525"/>
    <mergeCell ref="B7005:C7005"/>
    <mergeCell ref="A7481:E7481"/>
    <mergeCell ref="H7481:J7481"/>
    <mergeCell ref="C7483:E7483"/>
    <mergeCell ref="J6805:K6805"/>
    <mergeCell ref="A6801:E6801"/>
    <mergeCell ref="F7485:G7485"/>
    <mergeCell ref="B7485:C7485"/>
    <mergeCell ref="A6840:B6840"/>
    <mergeCell ref="R6765:S6765"/>
    <mergeCell ref="T6765:U6765"/>
    <mergeCell ref="A6765:A6766"/>
    <mergeCell ref="B6765:C6765"/>
    <mergeCell ref="D6765:E6765"/>
    <mergeCell ref="B7445:C7445"/>
    <mergeCell ref="F6925:G6925"/>
    <mergeCell ref="H6925:I6925"/>
    <mergeCell ref="J6925:K6925"/>
    <mergeCell ref="A7281:E7281"/>
    <mergeCell ref="H7281:J7281"/>
    <mergeCell ref="L7281:N7281"/>
    <mergeCell ref="L6845:M6845"/>
    <mergeCell ref="L6881:N6881"/>
    <mergeCell ref="L6885:M6885"/>
    <mergeCell ref="N6885:O6885"/>
    <mergeCell ref="N6845:O6845"/>
    <mergeCell ref="J7296:J7297"/>
    <mergeCell ref="U7296:U7297"/>
    <mergeCell ref="T7296:T7297"/>
    <mergeCell ref="A6723:B6723"/>
    <mergeCell ref="C6723:E6723"/>
    <mergeCell ref="N6723:O6723"/>
    <mergeCell ref="P6723:Q6723"/>
    <mergeCell ref="T6723:U6723"/>
    <mergeCell ref="C6840:F6840"/>
    <mergeCell ref="N7443:O7443"/>
    <mergeCell ref="P7443:Q7443"/>
    <mergeCell ref="P7203:Q7203"/>
    <mergeCell ref="L6925:M6925"/>
    <mergeCell ref="N6925:O6925"/>
    <mergeCell ref="T7081:U7081"/>
    <mergeCell ref="P7083:Q7083"/>
    <mergeCell ref="T7205:U7205"/>
    <mergeCell ref="T7241:U7241"/>
    <mergeCell ref="A7243:B7243"/>
    <mergeCell ref="C7243:E7243"/>
    <mergeCell ref="N7243:O7243"/>
    <mergeCell ref="L7321:N7321"/>
    <mergeCell ref="C7360:F7360"/>
    <mergeCell ref="A6805:A6806"/>
    <mergeCell ref="B6805:C6805"/>
    <mergeCell ref="D6805:E6805"/>
    <mergeCell ref="F6805:G6805"/>
    <mergeCell ref="P6803:Q6803"/>
    <mergeCell ref="T6803:U6803"/>
    <mergeCell ref="A6800:B6800"/>
    <mergeCell ref="C6800:F6800"/>
    <mergeCell ref="A6803:B6803"/>
    <mergeCell ref="A6925:A6926"/>
    <mergeCell ref="B6925:C6925"/>
    <mergeCell ref="D6925:E6925"/>
    <mergeCell ref="A6721:E6721"/>
    <mergeCell ref="H6721:J6721"/>
    <mergeCell ref="L6721:N6721"/>
    <mergeCell ref="P6805:Q6805"/>
    <mergeCell ref="R6805:S6805"/>
    <mergeCell ref="T6805:U6805"/>
    <mergeCell ref="H6761:J6761"/>
    <mergeCell ref="L6761:N6761"/>
    <mergeCell ref="T6801:U6801"/>
    <mergeCell ref="R6725:S6725"/>
    <mergeCell ref="T6725:U6725"/>
    <mergeCell ref="A6760:B6760"/>
    <mergeCell ref="C6760:F6760"/>
    <mergeCell ref="A6725:A6726"/>
    <mergeCell ref="B6725:C6725"/>
    <mergeCell ref="D6725:E6725"/>
    <mergeCell ref="F6725:G6725"/>
    <mergeCell ref="F6765:G6765"/>
    <mergeCell ref="H6765:I6765"/>
    <mergeCell ref="P6763:Q6763"/>
    <mergeCell ref="F6723:J6723"/>
    <mergeCell ref="A6761:E6761"/>
    <mergeCell ref="N6803:O6803"/>
    <mergeCell ref="L6801:N6801"/>
    <mergeCell ref="L6805:M6805"/>
    <mergeCell ref="N6805:O6805"/>
    <mergeCell ref="H6805:I6805"/>
    <mergeCell ref="H6801:J6801"/>
    <mergeCell ref="A6763:B6763"/>
    <mergeCell ref="C6763:E6763"/>
    <mergeCell ref="F6763:J6763"/>
    <mergeCell ref="N6763:O6763"/>
    <mergeCell ref="P6045:Q6045"/>
    <mergeCell ref="R6045:S6045"/>
    <mergeCell ref="T6045:U6045"/>
    <mergeCell ref="T6083:U6083"/>
    <mergeCell ref="L6201:N6201"/>
    <mergeCell ref="T6201:U6201"/>
    <mergeCell ref="T6165:U6165"/>
    <mergeCell ref="P6165:Q6165"/>
    <mergeCell ref="T6081:U6081"/>
    <mergeCell ref="J6245:K6245"/>
    <mergeCell ref="J6685:K6685"/>
    <mergeCell ref="J6725:K6725"/>
    <mergeCell ref="L6725:M6725"/>
    <mergeCell ref="T6683:U6683"/>
    <mergeCell ref="L6765:M6765"/>
    <mergeCell ref="N6765:O6765"/>
    <mergeCell ref="P6523:Q6523"/>
    <mergeCell ref="P6525:Q6525"/>
    <mergeCell ref="P6565:Q6565"/>
    <mergeCell ref="T6561:U6561"/>
    <mergeCell ref="J6765:K6765"/>
    <mergeCell ref="T6721:U6721"/>
    <mergeCell ref="N6085:O6085"/>
    <mergeCell ref="N6203:O6203"/>
    <mergeCell ref="N6205:O6205"/>
    <mergeCell ref="P6125:Q6125"/>
    <mergeCell ref="P6163:Q6163"/>
    <mergeCell ref="P6123:Q6123"/>
    <mergeCell ref="T6123:U6123"/>
    <mergeCell ref="T6161:U6161"/>
    <mergeCell ref="R6365:S6365"/>
    <mergeCell ref="L6601:N6601"/>
    <mergeCell ref="P6605:Q6605"/>
    <mergeCell ref="H6605:I6605"/>
    <mergeCell ref="P6603:Q6603"/>
    <mergeCell ref="D6565:E6565"/>
    <mergeCell ref="F6565:G6565"/>
    <mergeCell ref="T6563:U6563"/>
    <mergeCell ref="F6643:J6643"/>
    <mergeCell ref="A6645:A6646"/>
    <mergeCell ref="F6243:J6243"/>
    <mergeCell ref="P6243:Q6243"/>
    <mergeCell ref="H6245:I6245"/>
    <mergeCell ref="A6445:A6446"/>
    <mergeCell ref="P6443:Q6443"/>
    <mergeCell ref="T6203:U6203"/>
    <mergeCell ref="H6565:I6565"/>
    <mergeCell ref="P6445:Q6445"/>
    <mergeCell ref="T6445:U6445"/>
    <mergeCell ref="R6445:S6445"/>
    <mergeCell ref="T6601:U6601"/>
    <mergeCell ref="T6603:U6603"/>
    <mergeCell ref="J6605:K6605"/>
    <mergeCell ref="R6605:S6605"/>
    <mergeCell ref="T6605:U6605"/>
    <mergeCell ref="L6641:N6641"/>
    <mergeCell ref="L6645:M6645"/>
    <mergeCell ref="N6645:O6645"/>
    <mergeCell ref="A6561:E6561"/>
    <mergeCell ref="H6561:J6561"/>
    <mergeCell ref="L6561:N6561"/>
    <mergeCell ref="A6605:A6606"/>
    <mergeCell ref="B6565:C6565"/>
    <mergeCell ref="J6645:K6645"/>
    <mergeCell ref="A6641:E6641"/>
    <mergeCell ref="D6605:E6605"/>
    <mergeCell ref="F6605:G6605"/>
    <mergeCell ref="A6520:B6520"/>
    <mergeCell ref="C6520:F6520"/>
    <mergeCell ref="N6605:O6605"/>
    <mergeCell ref="A6601:E6601"/>
    <mergeCell ref="A6640:B6640"/>
    <mergeCell ref="T6443:U6443"/>
    <mergeCell ref="A6441:E6441"/>
    <mergeCell ref="T5921:U5921"/>
    <mergeCell ref="A5925:A5926"/>
    <mergeCell ref="T6481:U6481"/>
    <mergeCell ref="A5920:B5920"/>
    <mergeCell ref="T5925:U5925"/>
    <mergeCell ref="A6643:B6643"/>
    <mergeCell ref="C6643:E6643"/>
    <mergeCell ref="P5923:Q5923"/>
    <mergeCell ref="T5923:U5923"/>
    <mergeCell ref="A6201:E6201"/>
    <mergeCell ref="P6203:Q6203"/>
    <mergeCell ref="F6443:J6443"/>
    <mergeCell ref="A6603:B6603"/>
    <mergeCell ref="A6203:B6203"/>
    <mergeCell ref="A6205:A6206"/>
    <mergeCell ref="B6205:C6205"/>
    <mergeCell ref="A6600:B6600"/>
    <mergeCell ref="C6600:F6600"/>
    <mergeCell ref="A6120:B6120"/>
    <mergeCell ref="C6120:F6120"/>
    <mergeCell ref="L6605:M6605"/>
    <mergeCell ref="H6681:J6681"/>
    <mergeCell ref="T6483:U6483"/>
    <mergeCell ref="N6560:U6560"/>
    <mergeCell ref="H6205:I6205"/>
    <mergeCell ref="F6483:J6483"/>
    <mergeCell ref="N6483:O6483"/>
    <mergeCell ref="P6483:Q6483"/>
    <mergeCell ref="D6485:E6485"/>
    <mergeCell ref="F6485:G6485"/>
    <mergeCell ref="H6485:I6485"/>
    <mergeCell ref="J6485:K6485"/>
    <mergeCell ref="A6481:E6481"/>
    <mergeCell ref="L5925:M5925"/>
    <mergeCell ref="L6481:N6481"/>
    <mergeCell ref="F5925:G5925"/>
    <mergeCell ref="R3565:S3565"/>
    <mergeCell ref="C3963:E3963"/>
    <mergeCell ref="D5885:E5885"/>
    <mergeCell ref="A4163:B4163"/>
    <mergeCell ref="C4163:E4163"/>
    <mergeCell ref="F4163:J4163"/>
    <mergeCell ref="L4161:N4161"/>
    <mergeCell ref="J4845:K4845"/>
    <mergeCell ref="A5120:B5120"/>
    <mergeCell ref="L5921:N5921"/>
    <mergeCell ref="F4845:G4845"/>
    <mergeCell ref="N5085:O5085"/>
    <mergeCell ref="L5085:M5085"/>
    <mergeCell ref="L5081:N5081"/>
    <mergeCell ref="L5041:N5041"/>
    <mergeCell ref="A5361:E5361"/>
    <mergeCell ref="H6645:I6645"/>
    <mergeCell ref="F5085:G5085"/>
    <mergeCell ref="B5125:C5125"/>
    <mergeCell ref="D5125:E5125"/>
    <mergeCell ref="F5125:G5125"/>
    <mergeCell ref="C5400:F5400"/>
    <mergeCell ref="A5883:B5883"/>
    <mergeCell ref="J5885:K5885"/>
    <mergeCell ref="A5805:A5806"/>
    <mergeCell ref="N4245:O4245"/>
    <mergeCell ref="F4243:J4243"/>
    <mergeCell ref="T2401:U2401"/>
    <mergeCell ref="A2403:B2403"/>
    <mergeCell ref="J2445:K2445"/>
    <mergeCell ref="A2440:B2440"/>
    <mergeCell ref="C2440:F2440"/>
    <mergeCell ref="A2405:A2406"/>
    <mergeCell ref="B2405:C2405"/>
    <mergeCell ref="D2405:E2405"/>
    <mergeCell ref="A2443:B2443"/>
    <mergeCell ref="C2443:E2443"/>
    <mergeCell ref="A2560:B2560"/>
    <mergeCell ref="J2565:K2565"/>
    <mergeCell ref="R2565:S2565"/>
    <mergeCell ref="T2563:U2563"/>
    <mergeCell ref="P2565:Q2565"/>
    <mergeCell ref="F2563:J2563"/>
    <mergeCell ref="C3043:E3043"/>
    <mergeCell ref="C5883:I5883"/>
    <mergeCell ref="T5005:U5005"/>
    <mergeCell ref="J4965:K4965"/>
    <mergeCell ref="J4365:K4365"/>
    <mergeCell ref="T4681:U4681"/>
    <mergeCell ref="A3323:B3323"/>
    <mergeCell ref="T3805:U3805"/>
    <mergeCell ref="T4003:U4003"/>
    <mergeCell ref="T3721:U3721"/>
    <mergeCell ref="N3723:O3723"/>
    <mergeCell ref="P3723:Q3723"/>
    <mergeCell ref="H3685:I3685"/>
    <mergeCell ref="T3883:U3883"/>
    <mergeCell ref="R3885:S3885"/>
    <mergeCell ref="T3885:U3885"/>
    <mergeCell ref="T3685:U3685"/>
    <mergeCell ref="F3685:G3685"/>
    <mergeCell ref="D3925:E3925"/>
    <mergeCell ref="F3925:G3925"/>
    <mergeCell ref="A3961:E3961"/>
    <mergeCell ref="H3961:J3961"/>
    <mergeCell ref="L3961:N3961"/>
    <mergeCell ref="T3925:U3925"/>
    <mergeCell ref="F3605:G3605"/>
    <mergeCell ref="H3605:I3605"/>
    <mergeCell ref="A3841:E3841"/>
    <mergeCell ref="J3765:K3765"/>
    <mergeCell ref="A3761:E3761"/>
    <mergeCell ref="H3761:J3761"/>
    <mergeCell ref="J3605:K3605"/>
    <mergeCell ref="A3880:B3880"/>
    <mergeCell ref="A3760:B3760"/>
    <mergeCell ref="T8283:U8283"/>
    <mergeCell ref="A8285:A8286"/>
    <mergeCell ref="B8285:C8285"/>
    <mergeCell ref="D8285:E8285"/>
    <mergeCell ref="F8285:G8285"/>
    <mergeCell ref="H8285:I8285"/>
    <mergeCell ref="J8285:K8285"/>
    <mergeCell ref="L8285:M8285"/>
    <mergeCell ref="N8285:O8285"/>
    <mergeCell ref="T8285:U8285"/>
    <mergeCell ref="A8320:B8320"/>
    <mergeCell ref="C8320:F8320"/>
    <mergeCell ref="T7841:U7841"/>
    <mergeCell ref="T7605:U7605"/>
    <mergeCell ref="T7041:U7041"/>
    <mergeCell ref="L8041:N8041"/>
    <mergeCell ref="T8041:U8041"/>
    <mergeCell ref="P7925:Q7925"/>
    <mergeCell ref="R7925:S7925"/>
    <mergeCell ref="B8005:C8005"/>
    <mergeCell ref="D8005:E8005"/>
    <mergeCell ref="F8005:G8005"/>
    <mergeCell ref="J8005:K8005"/>
    <mergeCell ref="H7925:I7925"/>
    <mergeCell ref="T7641:U7641"/>
    <mergeCell ref="A7643:B7643"/>
    <mergeCell ref="C7643:E7643"/>
    <mergeCell ref="A7680:B7680"/>
    <mergeCell ref="C7680:F7680"/>
    <mergeCell ref="C7443:E7443"/>
    <mergeCell ref="N7296:N7297"/>
    <mergeCell ref="A7520:B7520"/>
    <mergeCell ref="F7605:G7605"/>
    <mergeCell ref="P8285:Q8285"/>
    <mergeCell ref="R8285:S8285"/>
    <mergeCell ref="A8283:B8283"/>
    <mergeCell ref="C8283:E8283"/>
    <mergeCell ref="N8283:O8283"/>
    <mergeCell ref="P8283:Q8283"/>
    <mergeCell ref="F1845:G1845"/>
    <mergeCell ref="H1845:I1845"/>
    <mergeCell ref="N1845:O1845"/>
    <mergeCell ref="P1845:Q1845"/>
    <mergeCell ref="P1885:Q1885"/>
    <mergeCell ref="N3083:O3083"/>
    <mergeCell ref="P3083:Q3083"/>
    <mergeCell ref="A8280:B8280"/>
    <mergeCell ref="C8280:F8280"/>
    <mergeCell ref="P7205:Q7205"/>
    <mergeCell ref="R7605:S7605"/>
    <mergeCell ref="B7845:C7845"/>
    <mergeCell ref="D7845:E7845"/>
    <mergeCell ref="F7845:G7845"/>
    <mergeCell ref="A8041:E8041"/>
    <mergeCell ref="A7920:B7920"/>
    <mergeCell ref="C7920:F7920"/>
    <mergeCell ref="D7925:E7925"/>
    <mergeCell ref="F7925:G7925"/>
    <mergeCell ref="A7965:A7966"/>
    <mergeCell ref="B7965:C7965"/>
    <mergeCell ref="H8041:J8041"/>
    <mergeCell ref="A2245:A2246"/>
    <mergeCell ref="N2563:O2563"/>
    <mergeCell ref="A2561:E2561"/>
    <mergeCell ref="L8281:N8281"/>
    <mergeCell ref="J8165:K8165"/>
    <mergeCell ref="L8165:M8165"/>
    <mergeCell ref="N8165:O8165"/>
    <mergeCell ref="N8163:O8163"/>
    <mergeCell ref="T8281:U8281"/>
    <mergeCell ref="L8245:M8245"/>
    <mergeCell ref="P8165:Q8165"/>
    <mergeCell ref="P8163:Q8163"/>
    <mergeCell ref="R8165:S8165"/>
    <mergeCell ref="J8045:K8045"/>
    <mergeCell ref="L8045:M8045"/>
    <mergeCell ref="N8045:O8045"/>
    <mergeCell ref="P8045:Q8045"/>
    <mergeCell ref="R8045:S8045"/>
    <mergeCell ref="T8045:U8045"/>
    <mergeCell ref="A8080:B8080"/>
    <mergeCell ref="C8080:F8080"/>
    <mergeCell ref="A8281:E8281"/>
    <mergeCell ref="H8281:J8281"/>
    <mergeCell ref="A8081:E8081"/>
    <mergeCell ref="H8081:J8081"/>
    <mergeCell ref="B8089:C8089"/>
    <mergeCell ref="D8089:E8089"/>
    <mergeCell ref="F8089:G8089"/>
    <mergeCell ref="H8089:I8089"/>
    <mergeCell ref="A8120:B8120"/>
    <mergeCell ref="C8120:F8120"/>
    <mergeCell ref="A8083:B8083"/>
    <mergeCell ref="C8083:E8083"/>
    <mergeCell ref="N8083:O8083"/>
    <mergeCell ref="P8083:Q8083"/>
    <mergeCell ref="C5363:E5363"/>
    <mergeCell ref="D5085:E5085"/>
    <mergeCell ref="A8125:A8126"/>
    <mergeCell ref="B8125:C8125"/>
    <mergeCell ref="D8125:E8125"/>
    <mergeCell ref="P8043:Q8043"/>
    <mergeCell ref="T8043:U8043"/>
    <mergeCell ref="A8045:A8046"/>
    <mergeCell ref="B8045:C8045"/>
    <mergeCell ref="D8045:E8045"/>
    <mergeCell ref="F8045:G8045"/>
    <mergeCell ref="H8045:I8045"/>
    <mergeCell ref="A7443:B7443"/>
    <mergeCell ref="C6803:E6803"/>
    <mergeCell ref="F6803:J6803"/>
    <mergeCell ref="T7363:U7363"/>
    <mergeCell ref="D7245:E7245"/>
    <mergeCell ref="A7441:E7441"/>
    <mergeCell ref="H7441:J7441"/>
    <mergeCell ref="F7205:G7205"/>
    <mergeCell ref="P7365:Q7365"/>
    <mergeCell ref="A7400:B7400"/>
    <mergeCell ref="F7365:G7365"/>
    <mergeCell ref="L7365:M7365"/>
    <mergeCell ref="N7725:O7725"/>
    <mergeCell ref="P7725:Q7725"/>
    <mergeCell ref="H7761:J7761"/>
    <mergeCell ref="L7761:N7761"/>
    <mergeCell ref="J7765:K7765"/>
    <mergeCell ref="L7765:M7765"/>
    <mergeCell ref="R7725:S7725"/>
    <mergeCell ref="B7645:C7645"/>
    <mergeCell ref="L3805:M3805"/>
    <mergeCell ref="A3685:A3686"/>
    <mergeCell ref="T3605:U3605"/>
    <mergeCell ref="B3605:C3605"/>
    <mergeCell ref="D3605:E3605"/>
    <mergeCell ref="T3681:U3681"/>
    <mergeCell ref="A3605:A3606"/>
    <mergeCell ref="N3640:U3640"/>
    <mergeCell ref="T3725:U3725"/>
    <mergeCell ref="T3763:U3763"/>
    <mergeCell ref="N6683:O6683"/>
    <mergeCell ref="R5925:S5925"/>
    <mergeCell ref="N5925:O5925"/>
    <mergeCell ref="H6201:J6201"/>
    <mergeCell ref="A6483:B6483"/>
    <mergeCell ref="C6483:E6483"/>
    <mergeCell ref="L6681:N6681"/>
    <mergeCell ref="T6681:U6681"/>
    <mergeCell ref="A6200:B6200"/>
    <mergeCell ref="T4803:U4803"/>
    <mergeCell ref="D4765:E4765"/>
    <mergeCell ref="T4921:U4921"/>
    <mergeCell ref="N5005:O5005"/>
    <mergeCell ref="P5003:Q5003"/>
    <mergeCell ref="A5881:E5881"/>
    <mergeCell ref="H5881:J5881"/>
    <mergeCell ref="T5881:U5881"/>
    <mergeCell ref="A5400:B5400"/>
    <mergeCell ref="F6683:J6683"/>
    <mergeCell ref="A6565:A6566"/>
    <mergeCell ref="L6205:M6205"/>
    <mergeCell ref="L6441:N6441"/>
    <mergeCell ref="F3765:G3765"/>
    <mergeCell ref="A3645:A3646"/>
    <mergeCell ref="B3645:C3645"/>
    <mergeCell ref="R3725:S3725"/>
    <mergeCell ref="P3763:Q3763"/>
    <mergeCell ref="C3760:F3760"/>
    <mergeCell ref="D3725:E3725"/>
    <mergeCell ref="T3801:U3801"/>
    <mergeCell ref="A3803:B3803"/>
    <mergeCell ref="C3803:E3803"/>
    <mergeCell ref="A3681:E3681"/>
    <mergeCell ref="H3681:J3681"/>
    <mergeCell ref="L3681:N3681"/>
    <mergeCell ref="H3801:J3801"/>
    <mergeCell ref="L3685:M3685"/>
    <mergeCell ref="N3685:O3685"/>
    <mergeCell ref="P3685:Q3685"/>
    <mergeCell ref="A3683:B3683"/>
    <mergeCell ref="C3683:E3683"/>
    <mergeCell ref="F3683:J3683"/>
    <mergeCell ref="P3725:Q3725"/>
    <mergeCell ref="T3765:U3765"/>
    <mergeCell ref="R3925:S3925"/>
    <mergeCell ref="H3925:I3925"/>
    <mergeCell ref="J3925:K3925"/>
    <mergeCell ref="F3965:G3965"/>
    <mergeCell ref="T3961:U3961"/>
    <mergeCell ref="A3920:B3920"/>
    <mergeCell ref="C3920:F3920"/>
    <mergeCell ref="A3885:A3886"/>
    <mergeCell ref="B3885:C3885"/>
    <mergeCell ref="D3885:E3885"/>
    <mergeCell ref="F3885:G3885"/>
    <mergeCell ref="C3883:E3883"/>
    <mergeCell ref="F3883:J3883"/>
    <mergeCell ref="N3843:O3843"/>
    <mergeCell ref="D3645:E3645"/>
    <mergeCell ref="F3645:G3645"/>
    <mergeCell ref="H3645:I3645"/>
    <mergeCell ref="A3763:B3763"/>
    <mergeCell ref="N3965:O3965"/>
    <mergeCell ref="P3965:Q3965"/>
    <mergeCell ref="R3965:S3965"/>
    <mergeCell ref="H3885:I3885"/>
    <mergeCell ref="J3885:K3885"/>
    <mergeCell ref="A3723:B3723"/>
    <mergeCell ref="C3723:E3723"/>
    <mergeCell ref="A3800:B3800"/>
    <mergeCell ref="C3800:F3800"/>
    <mergeCell ref="A3765:A3766"/>
    <mergeCell ref="P3843:Q3843"/>
    <mergeCell ref="P3963:Q3963"/>
    <mergeCell ref="B3765:C3765"/>
    <mergeCell ref="D3765:E3765"/>
    <mergeCell ref="P3525:Q3525"/>
    <mergeCell ref="R3525:S3525"/>
    <mergeCell ref="T3525:U3525"/>
    <mergeCell ref="L3605:M3605"/>
    <mergeCell ref="N3605:O3605"/>
    <mergeCell ref="P3605:Q3605"/>
    <mergeCell ref="R3605:S3605"/>
    <mergeCell ref="B3965:C3965"/>
    <mergeCell ref="D3965:E3965"/>
    <mergeCell ref="A3963:B3963"/>
    <mergeCell ref="L3845:M3845"/>
    <mergeCell ref="N3845:O3845"/>
    <mergeCell ref="P3845:Q3845"/>
    <mergeCell ref="R3845:S3845"/>
    <mergeCell ref="T3845:U3845"/>
    <mergeCell ref="L3885:M3885"/>
    <mergeCell ref="N3885:O3885"/>
    <mergeCell ref="J3845:K3845"/>
    <mergeCell ref="A3960:B3960"/>
    <mergeCell ref="C3960:F3960"/>
    <mergeCell ref="A3925:A3926"/>
    <mergeCell ref="B3925:C3925"/>
    <mergeCell ref="L3721:N3721"/>
    <mergeCell ref="A3720:B3720"/>
    <mergeCell ref="L3965:M3965"/>
    <mergeCell ref="A3883:B3883"/>
    <mergeCell ref="T3963:U3963"/>
    <mergeCell ref="A3805:A3806"/>
    <mergeCell ref="B3805:C3805"/>
    <mergeCell ref="F3805:G3805"/>
    <mergeCell ref="L3801:N3801"/>
    <mergeCell ref="T3921:U3921"/>
    <mergeCell ref="T8165:U8165"/>
    <mergeCell ref="H8165:I8165"/>
    <mergeCell ref="A8161:E8161"/>
    <mergeCell ref="H8161:J8161"/>
    <mergeCell ref="L8161:N8161"/>
    <mergeCell ref="T8163:U8163"/>
    <mergeCell ref="T8161:U8161"/>
    <mergeCell ref="T7201:U7201"/>
    <mergeCell ref="A7203:B7203"/>
    <mergeCell ref="A7280:B7280"/>
    <mergeCell ref="P3165:Q3165"/>
    <mergeCell ref="R3165:S3165"/>
    <mergeCell ref="T3165:U3165"/>
    <mergeCell ref="A3161:E3161"/>
    <mergeCell ref="H3161:J3161"/>
    <mergeCell ref="B3165:C3165"/>
    <mergeCell ref="D3165:E3165"/>
    <mergeCell ref="A3165:A3166"/>
    <mergeCell ref="P3405:Q3405"/>
    <mergeCell ref="R3405:S3405"/>
    <mergeCell ref="L3401:N3401"/>
    <mergeCell ref="T3401:U3401"/>
    <mergeCell ref="N3245:O3245"/>
    <mergeCell ref="R3245:S3245"/>
    <mergeCell ref="P3403:Q3403"/>
    <mergeCell ref="T3403:U3403"/>
    <mergeCell ref="T3245:U3245"/>
    <mergeCell ref="P3285:Q3285"/>
    <mergeCell ref="F3405:G3405"/>
    <mergeCell ref="T3243:U3243"/>
    <mergeCell ref="P3245:Q3245"/>
    <mergeCell ref="A3245:A3246"/>
    <mergeCell ref="A8165:A8166"/>
    <mergeCell ref="B8165:C8165"/>
    <mergeCell ref="D8165:E8165"/>
    <mergeCell ref="A7201:E7201"/>
    <mergeCell ref="F7245:G7245"/>
    <mergeCell ref="A7240:B7240"/>
    <mergeCell ref="C7240:F7240"/>
    <mergeCell ref="A7205:A7206"/>
    <mergeCell ref="B7205:C7205"/>
    <mergeCell ref="L7725:M7725"/>
    <mergeCell ref="L7645:M7645"/>
    <mergeCell ref="F8125:G8125"/>
    <mergeCell ref="A8043:B8043"/>
    <mergeCell ref="C8043:E8043"/>
    <mergeCell ref="N8043:O8043"/>
    <mergeCell ref="L6685:M6685"/>
    <mergeCell ref="N6685:O6685"/>
    <mergeCell ref="A6720:B6720"/>
    <mergeCell ref="C7400:F7400"/>
    <mergeCell ref="L7721:N7721"/>
    <mergeCell ref="F7645:G7645"/>
    <mergeCell ref="H7645:I7645"/>
    <mergeCell ref="J7645:K7645"/>
    <mergeCell ref="H7245:I7245"/>
    <mergeCell ref="L7641:N7641"/>
    <mergeCell ref="N7363:O7363"/>
    <mergeCell ref="H7361:J7361"/>
    <mergeCell ref="L7361:N7361"/>
    <mergeCell ref="A7245:A7246"/>
    <mergeCell ref="B7245:C7245"/>
    <mergeCell ref="H7241:J7241"/>
    <mergeCell ref="L7241:N7241"/>
    <mergeCell ref="A6560:B6560"/>
    <mergeCell ref="A6525:A6526"/>
    <mergeCell ref="B6525:C6525"/>
    <mergeCell ref="N6485:O6485"/>
    <mergeCell ref="H6445:I6445"/>
    <mergeCell ref="F6563:J6563"/>
    <mergeCell ref="A6563:B6563"/>
    <mergeCell ref="T6763:U6763"/>
    <mergeCell ref="T6761:U6761"/>
    <mergeCell ref="P6685:Q6685"/>
    <mergeCell ref="R6685:S6685"/>
    <mergeCell ref="T6685:U6685"/>
    <mergeCell ref="C6720:F6720"/>
    <mergeCell ref="A6685:A6686"/>
    <mergeCell ref="B6685:C6685"/>
    <mergeCell ref="D6685:E6685"/>
    <mergeCell ref="F6685:G6685"/>
    <mergeCell ref="H6685:I6685"/>
    <mergeCell ref="D6445:E6445"/>
    <mergeCell ref="F6445:G6445"/>
    <mergeCell ref="C6640:F6640"/>
    <mergeCell ref="B6605:C6605"/>
    <mergeCell ref="A6523:B6523"/>
    <mergeCell ref="C6523:E6523"/>
    <mergeCell ref="F6525:G6525"/>
    <mergeCell ref="H6525:I6525"/>
    <mergeCell ref="J6525:K6525"/>
    <mergeCell ref="A6683:B6683"/>
    <mergeCell ref="C6683:E6683"/>
    <mergeCell ref="A6485:A6486"/>
    <mergeCell ref="C6563:E6563"/>
    <mergeCell ref="A6681:E6681"/>
    <mergeCell ref="P6043:Q6043"/>
    <mergeCell ref="C6560:F6560"/>
    <mergeCell ref="H6441:J6441"/>
    <mergeCell ref="L6565:M6565"/>
    <mergeCell ref="A6521:E6521"/>
    <mergeCell ref="H6521:J6521"/>
    <mergeCell ref="A6480:B6480"/>
    <mergeCell ref="C6480:F6480"/>
    <mergeCell ref="J6445:K6445"/>
    <mergeCell ref="J6565:K6565"/>
    <mergeCell ref="P6403:Q6403"/>
    <mergeCell ref="N6080:U6080"/>
    <mergeCell ref="T6205:U6205"/>
    <mergeCell ref="T6241:U6241"/>
    <mergeCell ref="N6083:O6083"/>
    <mergeCell ref="N6525:O6525"/>
    <mergeCell ref="L6445:M6445"/>
    <mergeCell ref="F6083:J6083"/>
    <mergeCell ref="A6245:A6246"/>
    <mergeCell ref="D6245:E6245"/>
    <mergeCell ref="L6485:M6485"/>
    <mergeCell ref="F6325:G6325"/>
    <mergeCell ref="H6325:I6325"/>
    <mergeCell ref="F6523:J6523"/>
    <mergeCell ref="L6521:N6521"/>
    <mergeCell ref="A6325:A6326"/>
    <mergeCell ref="N6443:O6443"/>
    <mergeCell ref="B6245:C6245"/>
    <mergeCell ref="J6205:K6205"/>
    <mergeCell ref="T6321:U6321"/>
    <mergeCell ref="P6245:Q6245"/>
    <mergeCell ref="R6325:S6325"/>
    <mergeCell ref="T6041:U6041"/>
    <mergeCell ref="N6043:O6043"/>
    <mergeCell ref="T6043:U6043"/>
    <mergeCell ref="L6045:M6045"/>
    <mergeCell ref="J7245:K7245"/>
    <mergeCell ref="R6565:S6565"/>
    <mergeCell ref="T6565:U6565"/>
    <mergeCell ref="H6085:I6085"/>
    <mergeCell ref="T6521:U6521"/>
    <mergeCell ref="T6523:U6523"/>
    <mergeCell ref="R7085:S7085"/>
    <mergeCell ref="R7205:S7205"/>
    <mergeCell ref="C7203:E7203"/>
    <mergeCell ref="T6243:U6243"/>
    <mergeCell ref="T6245:U6245"/>
    <mergeCell ref="R6205:S6205"/>
    <mergeCell ref="C6240:F6240"/>
    <mergeCell ref="H6321:J6321"/>
    <mergeCell ref="P6085:Q6085"/>
    <mergeCell ref="R6085:S6085"/>
    <mergeCell ref="T6525:U6525"/>
    <mergeCell ref="L6525:M6525"/>
    <mergeCell ref="N6523:O6523"/>
    <mergeCell ref="E6059:I6059"/>
    <mergeCell ref="T6441:U6441"/>
    <mergeCell ref="N6565:O6565"/>
    <mergeCell ref="R6525:S6525"/>
    <mergeCell ref="N6563:O6563"/>
    <mergeCell ref="P6563:Q6563"/>
    <mergeCell ref="C6083:E6083"/>
    <mergeCell ref="N6165:O6165"/>
    <mergeCell ref="D6525:E6525"/>
    <mergeCell ref="T6325:U6325"/>
    <mergeCell ref="R6285:S6285"/>
    <mergeCell ref="T6085:U6085"/>
    <mergeCell ref="T6323:U6323"/>
    <mergeCell ref="R6165:S6165"/>
    <mergeCell ref="B6485:C6485"/>
    <mergeCell ref="H6081:J6081"/>
    <mergeCell ref="A6081:E6081"/>
    <mergeCell ref="A6280:B6280"/>
    <mergeCell ref="B6165:C6165"/>
    <mergeCell ref="T6121:U6121"/>
    <mergeCell ref="L6085:M6085"/>
    <mergeCell ref="R6245:S6245"/>
    <mergeCell ref="N6403:O6403"/>
    <mergeCell ref="E6098:I6098"/>
    <mergeCell ref="A6085:A6086"/>
    <mergeCell ref="N6445:O6445"/>
    <mergeCell ref="H6241:J6241"/>
    <mergeCell ref="A6161:E6161"/>
    <mergeCell ref="A6163:B6163"/>
    <mergeCell ref="C6163:E6163"/>
    <mergeCell ref="D6165:E6165"/>
    <mergeCell ref="A6360:B6360"/>
    <mergeCell ref="C6203:E6203"/>
    <mergeCell ref="F6203:J6203"/>
    <mergeCell ref="A6443:B6443"/>
    <mergeCell ref="C6443:E6443"/>
    <mergeCell ref="C6280:F6280"/>
    <mergeCell ref="A6241:E6241"/>
    <mergeCell ref="P6205:Q6205"/>
    <mergeCell ref="N6243:O6243"/>
    <mergeCell ref="F6245:G6245"/>
    <mergeCell ref="D6405:E6405"/>
    <mergeCell ref="F6405:G6405"/>
    <mergeCell ref="H6405:I6405"/>
    <mergeCell ref="J6405:K6405"/>
    <mergeCell ref="F6085:G6085"/>
    <mergeCell ref="J6085:K6085"/>
    <mergeCell ref="L6081:N6081"/>
    <mergeCell ref="B6085:C6085"/>
    <mergeCell ref="A6240:B6240"/>
    <mergeCell ref="A6401:E6401"/>
    <mergeCell ref="H6401:J6401"/>
    <mergeCell ref="L6401:N6401"/>
    <mergeCell ref="N6363:O6363"/>
    <mergeCell ref="F6365:G6365"/>
    <mergeCell ref="C6403:K6403"/>
    <mergeCell ref="L6121:N6121"/>
    <mergeCell ref="L6161:N6161"/>
    <mergeCell ref="C6200:F6200"/>
    <mergeCell ref="A6165:A6166"/>
    <mergeCell ref="F6165:G6165"/>
    <mergeCell ref="C6323:E6323"/>
    <mergeCell ref="A6323:B6323"/>
    <mergeCell ref="N6163:O6163"/>
    <mergeCell ref="L6405:M6405"/>
    <mergeCell ref="N6405:O6405"/>
    <mergeCell ref="L6165:M6165"/>
    <mergeCell ref="L6245:M6245"/>
    <mergeCell ref="N6245:O6245"/>
    <mergeCell ref="L6281:N6281"/>
    <mergeCell ref="N6045:O6045"/>
    <mergeCell ref="B5365:C5365"/>
    <mergeCell ref="A5240:B5240"/>
    <mergeCell ref="C5240:F5240"/>
    <mergeCell ref="A6321:E6321"/>
    <mergeCell ref="A6320:B6320"/>
    <mergeCell ref="A5723:B5723"/>
    <mergeCell ref="N5645:O5645"/>
    <mergeCell ref="A5441:E5441"/>
    <mergeCell ref="L6365:M6365"/>
    <mergeCell ref="N6365:O6365"/>
    <mergeCell ref="A6361:E6361"/>
    <mergeCell ref="A6045:A6046"/>
    <mergeCell ref="B6045:C6045"/>
    <mergeCell ref="C6080:F6080"/>
    <mergeCell ref="C5923:I5923"/>
    <mergeCell ref="N5923:O5923"/>
    <mergeCell ref="C5920:F5920"/>
    <mergeCell ref="A5885:A5886"/>
    <mergeCell ref="B5885:C5885"/>
    <mergeCell ref="J6045:K6045"/>
    <mergeCell ref="H5885:I5885"/>
    <mergeCell ref="A5680:B5680"/>
    <mergeCell ref="F6043:J6043"/>
    <mergeCell ref="A6041:E6041"/>
    <mergeCell ref="A6043:B6043"/>
    <mergeCell ref="C5680:F5680"/>
    <mergeCell ref="D6205:E6205"/>
    <mergeCell ref="B6325:C6325"/>
    <mergeCell ref="N6325:O6325"/>
    <mergeCell ref="H5365:I5365"/>
    <mergeCell ref="J5365:K5365"/>
    <mergeCell ref="H6045:I6045"/>
    <mergeCell ref="H6165:I6165"/>
    <mergeCell ref="A6121:E6121"/>
    <mergeCell ref="H6121:J6121"/>
    <mergeCell ref="J6165:K6165"/>
    <mergeCell ref="C6043:E6043"/>
    <mergeCell ref="C6320:F6320"/>
    <mergeCell ref="D6085:E6085"/>
    <mergeCell ref="A6080:B6080"/>
    <mergeCell ref="F6163:J6163"/>
    <mergeCell ref="D6325:E6325"/>
    <mergeCell ref="F5685:G5685"/>
    <mergeCell ref="H5961:J5961"/>
    <mergeCell ref="A5720:B5720"/>
    <mergeCell ref="H5765:I5765"/>
    <mergeCell ref="C5963:E5963"/>
    <mergeCell ref="B5845:C5845"/>
    <mergeCell ref="D5845:E5845"/>
    <mergeCell ref="A5841:E5841"/>
    <mergeCell ref="A5843:B5843"/>
    <mergeCell ref="C5843:E5843"/>
    <mergeCell ref="F5843:I5843"/>
    <mergeCell ref="H5845:I5845"/>
    <mergeCell ref="F5845:G5845"/>
    <mergeCell ref="D5805:E5805"/>
    <mergeCell ref="F5805:G5805"/>
    <mergeCell ref="H5805:I5805"/>
    <mergeCell ref="J5805:K5805"/>
    <mergeCell ref="C5880:F5880"/>
    <mergeCell ref="H6041:J6041"/>
    <mergeCell ref="F6205:G6205"/>
    <mergeCell ref="H5925:I5925"/>
    <mergeCell ref="B5205:C5205"/>
    <mergeCell ref="A5485:A5486"/>
    <mergeCell ref="B5485:C5485"/>
    <mergeCell ref="A5683:B5683"/>
    <mergeCell ref="F5365:G5365"/>
    <mergeCell ref="C5120:F5120"/>
    <mergeCell ref="D5365:E5365"/>
    <mergeCell ref="F5403:J5403"/>
    <mergeCell ref="F5363:J5363"/>
    <mergeCell ref="D5285:E5285"/>
    <mergeCell ref="F5285:G5285"/>
    <mergeCell ref="H5285:I5285"/>
    <mergeCell ref="J5285:K5285"/>
    <mergeCell ref="A5360:B5360"/>
    <mergeCell ref="A5325:A5326"/>
    <mergeCell ref="B5325:C5325"/>
    <mergeCell ref="H5405:I5405"/>
    <mergeCell ref="C5480:F5480"/>
    <mergeCell ref="D5525:E5525"/>
    <mergeCell ref="F5525:G5525"/>
    <mergeCell ref="H5525:I5525"/>
    <mergeCell ref="C5123:J5123"/>
    <mergeCell ref="A5245:A5246"/>
    <mergeCell ref="B5245:C5245"/>
    <mergeCell ref="D5245:E5245"/>
    <mergeCell ref="F5245:G5245"/>
    <mergeCell ref="H5245:I5245"/>
    <mergeCell ref="A5243:B5243"/>
    <mergeCell ref="A5480:B5480"/>
    <mergeCell ref="H5601:J5601"/>
    <mergeCell ref="A5483:B5483"/>
    <mergeCell ref="B5165:C5165"/>
    <mergeCell ref="H4001:J4001"/>
    <mergeCell ref="L4001:N4001"/>
    <mergeCell ref="H3641:J3641"/>
    <mergeCell ref="C3600:F3600"/>
    <mergeCell ref="A3601:E3601"/>
    <mergeCell ref="A3680:B3680"/>
    <mergeCell ref="C3680:F3680"/>
    <mergeCell ref="F4045:G4045"/>
    <mergeCell ref="A3640:B3640"/>
    <mergeCell ref="N3600:U3600"/>
    <mergeCell ref="P4283:Q4283"/>
    <mergeCell ref="A4165:A4166"/>
    <mergeCell ref="L4681:N4681"/>
    <mergeCell ref="H5085:I5085"/>
    <mergeCell ref="J5085:K5085"/>
    <mergeCell ref="B3685:C3685"/>
    <mergeCell ref="D3685:E3685"/>
    <mergeCell ref="J3805:K3805"/>
    <mergeCell ref="H3805:I3805"/>
    <mergeCell ref="A3840:B3840"/>
    <mergeCell ref="C3840:F3840"/>
    <mergeCell ref="A3801:E3801"/>
    <mergeCell ref="P3925:Q3925"/>
    <mergeCell ref="T4083:U4083"/>
    <mergeCell ref="P4083:Q4083"/>
    <mergeCell ref="T3683:U3683"/>
    <mergeCell ref="J3685:K3685"/>
    <mergeCell ref="C3720:F3720"/>
    <mergeCell ref="H3965:I3965"/>
    <mergeCell ref="J3965:K3965"/>
    <mergeCell ref="P3923:Q3923"/>
    <mergeCell ref="T3923:U3923"/>
    <mergeCell ref="A3965:A3966"/>
    <mergeCell ref="A4083:B4083"/>
    <mergeCell ref="H3241:J3241"/>
    <mergeCell ref="L3241:N3241"/>
    <mergeCell ref="A4001:E4001"/>
    <mergeCell ref="A4243:B4243"/>
    <mergeCell ref="N4243:O4243"/>
    <mergeCell ref="A4245:A4246"/>
    <mergeCell ref="B4245:C4245"/>
    <mergeCell ref="D4245:E4245"/>
    <mergeCell ref="F4245:G4245"/>
    <mergeCell ref="B5925:C5925"/>
    <mergeCell ref="A5365:A5366"/>
    <mergeCell ref="N4885:O4885"/>
    <mergeCell ref="A3405:A3406"/>
    <mergeCell ref="B3405:C3405"/>
    <mergeCell ref="A3445:A3446"/>
    <mergeCell ref="B3445:C3445"/>
    <mergeCell ref="D3445:E3445"/>
    <mergeCell ref="H3521:J3521"/>
    <mergeCell ref="A4320:B4320"/>
    <mergeCell ref="A3443:B3443"/>
    <mergeCell ref="C3443:E3443"/>
    <mergeCell ref="L3481:N3481"/>
    <mergeCell ref="L3641:N3641"/>
    <mergeCell ref="L3645:M3645"/>
    <mergeCell ref="N3645:O3645"/>
    <mergeCell ref="H4365:I4365"/>
    <mergeCell ref="F4405:G4405"/>
    <mergeCell ref="A4081:E4081"/>
    <mergeCell ref="A4000:B4000"/>
    <mergeCell ref="C4000:F4000"/>
    <mergeCell ref="R3685:S3685"/>
    <mergeCell ref="A3163:B3163"/>
    <mergeCell ref="C3163:E3163"/>
    <mergeCell ref="F3163:J3163"/>
    <mergeCell ref="L3165:M3165"/>
    <mergeCell ref="N3165:O3165"/>
    <mergeCell ref="N3163:O3163"/>
    <mergeCell ref="N3160:U3160"/>
    <mergeCell ref="A3200:B3200"/>
    <mergeCell ref="A3120:B3120"/>
    <mergeCell ref="C3120:F3120"/>
    <mergeCell ref="P3163:Q3163"/>
    <mergeCell ref="T3205:U3205"/>
    <mergeCell ref="A3201:E3201"/>
    <mergeCell ref="T3361:U3361"/>
    <mergeCell ref="H3601:J3601"/>
    <mergeCell ref="A3483:B3483"/>
    <mergeCell ref="C3483:E3483"/>
    <mergeCell ref="D3485:E3485"/>
    <mergeCell ref="A3160:B3160"/>
    <mergeCell ref="A3241:E3241"/>
    <mergeCell ref="P3645:Q3645"/>
    <mergeCell ref="R3645:S3645"/>
    <mergeCell ref="T3645:U3645"/>
    <mergeCell ref="B3245:C3245"/>
    <mergeCell ref="H3205:I3205"/>
    <mergeCell ref="J3205:K3205"/>
    <mergeCell ref="L3205:M3205"/>
    <mergeCell ref="N3205:O3205"/>
    <mergeCell ref="P3205:Q3205"/>
    <mergeCell ref="N3405:O3405"/>
    <mergeCell ref="T3323:U3323"/>
    <mergeCell ref="F3643:J3643"/>
    <mergeCell ref="R3285:S3285"/>
    <mergeCell ref="L3245:M3245"/>
    <mergeCell ref="A3403:B3403"/>
    <mergeCell ref="A3280:B3280"/>
    <mergeCell ref="A3363:B3363"/>
    <mergeCell ref="C3320:F3320"/>
    <mergeCell ref="A3285:A3286"/>
    <mergeCell ref="B3285:C3285"/>
    <mergeCell ref="R3125:S3125"/>
    <mergeCell ref="C3403:E3403"/>
    <mergeCell ref="H3405:I3405"/>
    <mergeCell ref="R3205:S3205"/>
    <mergeCell ref="C3200:F3200"/>
    <mergeCell ref="C3080:F3080"/>
    <mergeCell ref="J3165:K3165"/>
    <mergeCell ref="P3045:Q3045"/>
    <mergeCell ref="R3045:S3045"/>
    <mergeCell ref="A3085:A3086"/>
    <mergeCell ref="B3085:C3085"/>
    <mergeCell ref="D3085:E3085"/>
    <mergeCell ref="F3085:G3085"/>
    <mergeCell ref="A3123:B3123"/>
    <mergeCell ref="N3120:U3120"/>
    <mergeCell ref="R3085:S3085"/>
    <mergeCell ref="T3641:U3641"/>
    <mergeCell ref="F3445:G3445"/>
    <mergeCell ref="L3405:M3405"/>
    <mergeCell ref="D3245:E3245"/>
    <mergeCell ref="H3245:I3245"/>
    <mergeCell ref="J3245:K3245"/>
    <mergeCell ref="A3401:E3401"/>
    <mergeCell ref="P3043:Q3043"/>
    <mergeCell ref="L2525:M2525"/>
    <mergeCell ref="N2525:O2525"/>
    <mergeCell ref="P2525:Q2525"/>
    <mergeCell ref="C2880:F2880"/>
    <mergeCell ref="B3045:C3045"/>
    <mergeCell ref="H3445:I3445"/>
    <mergeCell ref="J3445:K3445"/>
    <mergeCell ref="L3445:M3445"/>
    <mergeCell ref="A3481:E3481"/>
    <mergeCell ref="H3481:J3481"/>
    <mergeCell ref="H3441:J3441"/>
    <mergeCell ref="H3321:J3321"/>
    <mergeCell ref="C3440:F3440"/>
    <mergeCell ref="L3441:N3441"/>
    <mergeCell ref="A3560:B3560"/>
    <mergeCell ref="C3560:F3560"/>
    <mergeCell ref="H3401:J3401"/>
    <mergeCell ref="F3443:J3443"/>
    <mergeCell ref="A3440:B3440"/>
    <mergeCell ref="J3325:K3325"/>
    <mergeCell ref="A3325:A3326"/>
    <mergeCell ref="B3325:C3325"/>
    <mergeCell ref="A3360:B3360"/>
    <mergeCell ref="L3325:M3325"/>
    <mergeCell ref="J3285:K3285"/>
    <mergeCell ref="A3525:A3526"/>
    <mergeCell ref="B3525:C3525"/>
    <mergeCell ref="D3525:E3525"/>
    <mergeCell ref="F3525:G3525"/>
    <mergeCell ref="L3525:M3525"/>
    <mergeCell ref="N3525:O3525"/>
    <mergeCell ref="B2685:C2685"/>
    <mergeCell ref="D2685:E2685"/>
    <mergeCell ref="B2365:C2365"/>
    <mergeCell ref="D2365:E2365"/>
    <mergeCell ref="F2365:G2365"/>
    <mergeCell ref="L2521:N2521"/>
    <mergeCell ref="A2565:A2566"/>
    <mergeCell ref="P2443:Q2443"/>
    <mergeCell ref="A3040:B3040"/>
    <mergeCell ref="F2565:G2565"/>
    <mergeCell ref="B2765:C2765"/>
    <mergeCell ref="D2765:E2765"/>
    <mergeCell ref="F2765:G2765"/>
    <mergeCell ref="A2601:E2601"/>
    <mergeCell ref="B2565:C2565"/>
    <mergeCell ref="C2843:E2843"/>
    <mergeCell ref="A3003:B3003"/>
    <mergeCell ref="P3003:Q3003"/>
    <mergeCell ref="N2485:O2485"/>
    <mergeCell ref="N2523:O2523"/>
    <mergeCell ref="P2523:Q2523"/>
    <mergeCell ref="P2485:Q2485"/>
    <mergeCell ref="A2521:E2521"/>
    <mergeCell ref="A2520:B2520"/>
    <mergeCell ref="C2600:F2600"/>
    <mergeCell ref="P2645:Q2645"/>
    <mergeCell ref="A2641:E2641"/>
    <mergeCell ref="A2643:B2643"/>
    <mergeCell ref="A2645:A2646"/>
    <mergeCell ref="N2643:O2643"/>
    <mergeCell ref="R2765:S2765"/>
    <mergeCell ref="P2763:Q2763"/>
    <mergeCell ref="T2765:U2765"/>
    <mergeCell ref="T2803:U2803"/>
    <mergeCell ref="H2881:J2881"/>
    <mergeCell ref="N3243:O3243"/>
    <mergeCell ref="P3243:Q3243"/>
    <mergeCell ref="N3565:O3565"/>
    <mergeCell ref="L3561:N3561"/>
    <mergeCell ref="N3483:O3483"/>
    <mergeCell ref="L3601:N3601"/>
    <mergeCell ref="T3523:U3523"/>
    <mergeCell ref="L3485:M3485"/>
    <mergeCell ref="N3485:O3485"/>
    <mergeCell ref="P3485:Q3485"/>
    <mergeCell ref="R3485:S3485"/>
    <mergeCell ref="T3485:U3485"/>
    <mergeCell ref="H3525:I3525"/>
    <mergeCell ref="P3563:Q3563"/>
    <mergeCell ref="L3565:M3565"/>
    <mergeCell ref="N2765:O2765"/>
    <mergeCell ref="T3363:U3363"/>
    <mergeCell ref="T3125:U3125"/>
    <mergeCell ref="T3481:U3481"/>
    <mergeCell ref="T3563:U3563"/>
    <mergeCell ref="F2843:J2843"/>
    <mergeCell ref="N2843:O2843"/>
    <mergeCell ref="C2840:F2840"/>
    <mergeCell ref="L3161:N3161"/>
    <mergeCell ref="C3003:E3003"/>
    <mergeCell ref="F3003:J3003"/>
    <mergeCell ref="H3085:I3085"/>
    <mergeCell ref="T2603:U2603"/>
    <mergeCell ref="F2603:J2603"/>
    <mergeCell ref="N2603:O2603"/>
    <mergeCell ref="J2685:K2685"/>
    <mergeCell ref="R2645:S2645"/>
    <mergeCell ref="T2643:U2643"/>
    <mergeCell ref="T2723:U2723"/>
    <mergeCell ref="B2645:C2645"/>
    <mergeCell ref="A2805:A2806"/>
    <mergeCell ref="H2681:J2681"/>
    <mergeCell ref="A2760:B2760"/>
    <mergeCell ref="C2760:F2760"/>
    <mergeCell ref="A2723:B2723"/>
    <mergeCell ref="C2723:E2723"/>
    <mergeCell ref="P2603:Q2603"/>
    <mergeCell ref="H2601:J2601"/>
    <mergeCell ref="A3001:E3001"/>
    <mergeCell ref="H3001:J3001"/>
    <mergeCell ref="L2925:M2925"/>
    <mergeCell ref="A2923:B2923"/>
    <mergeCell ref="C2640:F2640"/>
    <mergeCell ref="T2721:U2721"/>
    <mergeCell ref="N2923:O2923"/>
    <mergeCell ref="H2925:I2925"/>
    <mergeCell ref="J2925:K2925"/>
    <mergeCell ref="P2925:Q2925"/>
    <mergeCell ref="C2960:F2960"/>
    <mergeCell ref="B2925:C2925"/>
    <mergeCell ref="D2925:E2925"/>
    <mergeCell ref="T2883:U2883"/>
    <mergeCell ref="N2885:O2885"/>
    <mergeCell ref="A2880:B2880"/>
    <mergeCell ref="T3003:U3003"/>
    <mergeCell ref="N3043:O3043"/>
    <mergeCell ref="F3045:G3045"/>
    <mergeCell ref="H3045:I3045"/>
    <mergeCell ref="A1883:B1883"/>
    <mergeCell ref="C1883:E1883"/>
    <mergeCell ref="A2365:A2366"/>
    <mergeCell ref="A2640:B2640"/>
    <mergeCell ref="A2483:B2483"/>
    <mergeCell ref="C2483:E2483"/>
    <mergeCell ref="C3160:F3160"/>
    <mergeCell ref="A3125:A3126"/>
    <mergeCell ref="B3125:C3125"/>
    <mergeCell ref="D3125:E3125"/>
    <mergeCell ref="F3125:G3125"/>
    <mergeCell ref="B1925:C1925"/>
    <mergeCell ref="D1925:E1925"/>
    <mergeCell ref="H1961:J1961"/>
    <mergeCell ref="A2280:B2280"/>
    <mergeCell ref="L2205:M2205"/>
    <mergeCell ref="C2403:E2403"/>
    <mergeCell ref="F2403:J2403"/>
    <mergeCell ref="T2565:U2565"/>
    <mergeCell ref="H2441:J2441"/>
    <mergeCell ref="L2441:N2441"/>
    <mergeCell ref="P2445:Q2445"/>
    <mergeCell ref="T2441:U2441"/>
    <mergeCell ref="A2441:E2441"/>
    <mergeCell ref="T2483:U2483"/>
    <mergeCell ref="L2485:M2485"/>
    <mergeCell ref="T2485:U2485"/>
    <mergeCell ref="H2485:I2485"/>
    <mergeCell ref="A8243:B8243"/>
    <mergeCell ref="C8243:E8243"/>
    <mergeCell ref="A7081:E7081"/>
    <mergeCell ref="H7081:J7081"/>
    <mergeCell ref="L7081:N7081"/>
    <mergeCell ref="L7085:M7085"/>
    <mergeCell ref="N7085:O7085"/>
    <mergeCell ref="A7083:B7083"/>
    <mergeCell ref="C7083:E7083"/>
    <mergeCell ref="N7083:O7083"/>
    <mergeCell ref="A7085:A7086"/>
    <mergeCell ref="B7085:C7085"/>
    <mergeCell ref="D7085:E7085"/>
    <mergeCell ref="F7085:G7085"/>
    <mergeCell ref="H7085:I7085"/>
    <mergeCell ref="A7241:E7241"/>
    <mergeCell ref="N8243:O8243"/>
    <mergeCell ref="L8125:M8125"/>
    <mergeCell ref="N8125:O8125"/>
    <mergeCell ref="C8123:E8123"/>
    <mergeCell ref="F8123:J8123"/>
    <mergeCell ref="F7725:G7725"/>
    <mergeCell ref="H7725:I7725"/>
    <mergeCell ref="J7725:K7725"/>
    <mergeCell ref="F7296:F7297"/>
    <mergeCell ref="G7296:G7297"/>
    <mergeCell ref="H7296:H7297"/>
    <mergeCell ref="A7291:A7294"/>
    <mergeCell ref="C7291:C7292"/>
    <mergeCell ref="D7291:D7292"/>
    <mergeCell ref="E7291:E7292"/>
    <mergeCell ref="G7286:G7287"/>
    <mergeCell ref="P8243:Q8243"/>
    <mergeCell ref="T8243:U8243"/>
    <mergeCell ref="A8241:E8241"/>
    <mergeCell ref="H8241:J8241"/>
    <mergeCell ref="L8241:N8241"/>
    <mergeCell ref="T8121:U8121"/>
    <mergeCell ref="A8123:B8123"/>
    <mergeCell ref="N8123:O8123"/>
    <mergeCell ref="P8123:Q8123"/>
    <mergeCell ref="T8123:U8123"/>
    <mergeCell ref="A7120:B7120"/>
    <mergeCell ref="C7120:F7120"/>
    <mergeCell ref="A8040:B8040"/>
    <mergeCell ref="C8040:F8040"/>
    <mergeCell ref="A8005:A8006"/>
    <mergeCell ref="A8121:E8121"/>
    <mergeCell ref="H8121:J8121"/>
    <mergeCell ref="T8005:U8005"/>
    <mergeCell ref="T8003:U8003"/>
    <mergeCell ref="C7560:F7560"/>
    <mergeCell ref="A7525:A7526"/>
    <mergeCell ref="L7525:M7525"/>
    <mergeCell ref="D7485:E7485"/>
    <mergeCell ref="N7643:O7643"/>
    <mergeCell ref="H8001:J8001"/>
    <mergeCell ref="L8001:N8001"/>
    <mergeCell ref="T8001:U8001"/>
    <mergeCell ref="A8003:B8003"/>
    <mergeCell ref="C8003:E8003"/>
    <mergeCell ref="L8121:N8121"/>
    <mergeCell ref="D7205:E7205"/>
    <mergeCell ref="N8005:O8005"/>
    <mergeCell ref="A8245:A8246"/>
    <mergeCell ref="B8245:C8245"/>
    <mergeCell ref="D8245:E8245"/>
    <mergeCell ref="F8245:G8245"/>
    <mergeCell ref="H8245:I8245"/>
    <mergeCell ref="N8245:O8245"/>
    <mergeCell ref="R8245:S8245"/>
    <mergeCell ref="A7763:B7763"/>
    <mergeCell ref="C7763:E7763"/>
    <mergeCell ref="N7763:O7763"/>
    <mergeCell ref="A7363:B7363"/>
    <mergeCell ref="H8005:I8005"/>
    <mergeCell ref="A7721:E7721"/>
    <mergeCell ref="H7721:J7721"/>
    <mergeCell ref="A7725:A7726"/>
    <mergeCell ref="B7725:C7725"/>
    <mergeCell ref="H7365:I7365"/>
    <mergeCell ref="J7365:K7365"/>
    <mergeCell ref="A7760:B7760"/>
    <mergeCell ref="C7760:F7760"/>
    <mergeCell ref="A7761:E7761"/>
    <mergeCell ref="R8005:S8005"/>
    <mergeCell ref="A8001:E8001"/>
    <mergeCell ref="N7365:O7365"/>
    <mergeCell ref="A7640:B7640"/>
    <mergeCell ref="I7523:L7523"/>
    <mergeCell ref="A7365:A7366"/>
    <mergeCell ref="B7365:C7365"/>
    <mergeCell ref="D7365:E7365"/>
    <mergeCell ref="C7363:E7363"/>
    <mergeCell ref="A7521:E7521"/>
    <mergeCell ref="A7560:B7560"/>
    <mergeCell ref="T8245:U8245"/>
    <mergeCell ref="P8245:Q8245"/>
    <mergeCell ref="T8241:U8241"/>
    <mergeCell ref="T8125:U8125"/>
    <mergeCell ref="A8200:B8200"/>
    <mergeCell ref="C8200:F8200"/>
    <mergeCell ref="J8245:K8245"/>
    <mergeCell ref="F8165:G8165"/>
    <mergeCell ref="A8163:B8163"/>
    <mergeCell ref="C8163:E8163"/>
    <mergeCell ref="C8211:H8211"/>
    <mergeCell ref="H8125:I8125"/>
    <mergeCell ref="J8125:K8125"/>
    <mergeCell ref="P8125:Q8125"/>
    <mergeCell ref="A8205:A8206"/>
    <mergeCell ref="B8205:C8205"/>
    <mergeCell ref="D8205:E8205"/>
    <mergeCell ref="F8205:G8205"/>
    <mergeCell ref="H8205:I8205"/>
    <mergeCell ref="A8203:B8203"/>
    <mergeCell ref="C8203:E8203"/>
    <mergeCell ref="N8203:O8203"/>
    <mergeCell ref="L8205:M8205"/>
    <mergeCell ref="N8205:O8205"/>
    <mergeCell ref="P8205:Q8205"/>
    <mergeCell ref="R8205:S8205"/>
    <mergeCell ref="T8205:U8205"/>
    <mergeCell ref="J8205:K8205"/>
    <mergeCell ref="A8240:B8240"/>
    <mergeCell ref="C8240:F8240"/>
    <mergeCell ref="A8160:B8160"/>
    <mergeCell ref="C8160:F8160"/>
    <mergeCell ref="P8005:Q8005"/>
    <mergeCell ref="P8003:Q8003"/>
    <mergeCell ref="P7763:Q7763"/>
    <mergeCell ref="T7763:U7763"/>
    <mergeCell ref="A7765:A7766"/>
    <mergeCell ref="B7765:C7765"/>
    <mergeCell ref="D7765:E7765"/>
    <mergeCell ref="H7045:I7045"/>
    <mergeCell ref="D7045:E7045"/>
    <mergeCell ref="F7045:G7045"/>
    <mergeCell ref="P7045:Q7045"/>
    <mergeCell ref="R7045:S7045"/>
    <mergeCell ref="P7243:Q7243"/>
    <mergeCell ref="T7243:U7243"/>
    <mergeCell ref="P7245:Q7245"/>
    <mergeCell ref="R7245:S7245"/>
    <mergeCell ref="T7245:U7245"/>
    <mergeCell ref="R7365:S7365"/>
    <mergeCell ref="T7365:U7365"/>
    <mergeCell ref="F7445:G7445"/>
    <mergeCell ref="H7445:I7445"/>
    <mergeCell ref="A7483:B7483"/>
    <mergeCell ref="T7445:U7445"/>
    <mergeCell ref="A7445:A7446"/>
    <mergeCell ref="A7845:A7846"/>
    <mergeCell ref="C7880:F7880"/>
    <mergeCell ref="T7881:U7881"/>
    <mergeCell ref="A7881:E7881"/>
    <mergeCell ref="A7360:B7360"/>
    <mergeCell ref="T7085:U7085"/>
    <mergeCell ref="T7203:U7203"/>
    <mergeCell ref="D7725:E7725"/>
    <mergeCell ref="T7761:U7761"/>
    <mergeCell ref="N7203:O7203"/>
    <mergeCell ref="T7721:U7721"/>
    <mergeCell ref="T7361:U7361"/>
    <mergeCell ref="T7765:U7765"/>
    <mergeCell ref="L7245:M7245"/>
    <mergeCell ref="N7245:O7245"/>
    <mergeCell ref="R8125:S8125"/>
    <mergeCell ref="C7280:F7280"/>
    <mergeCell ref="P7643:Q7643"/>
    <mergeCell ref="H7521:J7521"/>
    <mergeCell ref="L7521:N7521"/>
    <mergeCell ref="T7521:U7521"/>
    <mergeCell ref="H7483:J7483"/>
    <mergeCell ref="P7483:Q7483"/>
    <mergeCell ref="T7483:U7483"/>
    <mergeCell ref="H7485:I7485"/>
    <mergeCell ref="A7321:E7321"/>
    <mergeCell ref="H7321:J7321"/>
    <mergeCell ref="A7880:B7880"/>
    <mergeCell ref="L7845:M7845"/>
    <mergeCell ref="N7845:O7845"/>
    <mergeCell ref="N8003:O8003"/>
    <mergeCell ref="L8005:M8005"/>
    <mergeCell ref="G7301:G7302"/>
    <mergeCell ref="B7325:C7325"/>
    <mergeCell ref="A7323:B7323"/>
    <mergeCell ref="H7301:H7302"/>
    <mergeCell ref="K7301:K7302"/>
    <mergeCell ref="C7323:E7323"/>
    <mergeCell ref="A7296:A7299"/>
    <mergeCell ref="E7296:E7297"/>
    <mergeCell ref="A4085:A4086"/>
    <mergeCell ref="B4085:C4085"/>
    <mergeCell ref="D4085:E4085"/>
    <mergeCell ref="F4085:G4085"/>
    <mergeCell ref="F4125:G4125"/>
    <mergeCell ref="F4123:J4123"/>
    <mergeCell ref="D4125:E4125"/>
    <mergeCell ref="H4125:I4125"/>
    <mergeCell ref="J4125:K4125"/>
    <mergeCell ref="L4125:M4125"/>
    <mergeCell ref="N4125:O4125"/>
    <mergeCell ref="B4165:C4165"/>
    <mergeCell ref="D4165:E4165"/>
    <mergeCell ref="N4165:O4165"/>
    <mergeCell ref="L4045:M4045"/>
    <mergeCell ref="C4200:F4200"/>
    <mergeCell ref="F4165:G4165"/>
    <mergeCell ref="A4123:B4123"/>
    <mergeCell ref="C4123:E4123"/>
    <mergeCell ref="R4005:S4005"/>
    <mergeCell ref="T4005:U4005"/>
    <mergeCell ref="P4205:Q4205"/>
    <mergeCell ref="R4205:S4205"/>
    <mergeCell ref="T4205:U4205"/>
    <mergeCell ref="P4203:Q4203"/>
    <mergeCell ref="T4203:U4203"/>
    <mergeCell ref="T4165:U4165"/>
    <mergeCell ref="T4163:U4163"/>
    <mergeCell ref="T4081:U4081"/>
    <mergeCell ref="T4041:U4041"/>
    <mergeCell ref="R4085:S4085"/>
    <mergeCell ref="T4161:U4161"/>
    <mergeCell ref="P4045:Q4045"/>
    <mergeCell ref="T4201:U4201"/>
    <mergeCell ref="F4205:G4205"/>
    <mergeCell ref="P4125:Q4125"/>
    <mergeCell ref="P4165:Q4165"/>
    <mergeCell ref="N4045:O4045"/>
    <mergeCell ref="L4085:M4085"/>
    <mergeCell ref="N4085:O4085"/>
    <mergeCell ref="L4165:M4165"/>
    <mergeCell ref="H4041:J4041"/>
    <mergeCell ref="L4041:N4041"/>
    <mergeCell ref="J4165:K4165"/>
    <mergeCell ref="N4163:O4163"/>
    <mergeCell ref="P4163:Q4163"/>
    <mergeCell ref="P4123:Q4123"/>
    <mergeCell ref="N4043:O4043"/>
    <mergeCell ref="L4201:N4201"/>
    <mergeCell ref="F4083:J4083"/>
    <mergeCell ref="L4081:N4081"/>
    <mergeCell ref="R3765:S3765"/>
    <mergeCell ref="T3761:U3761"/>
    <mergeCell ref="P3523:Q3523"/>
    <mergeCell ref="T3483:U3483"/>
    <mergeCell ref="T3281:U3281"/>
    <mergeCell ref="L3725:M3725"/>
    <mergeCell ref="N3725:O3725"/>
    <mergeCell ref="L3761:N3761"/>
    <mergeCell ref="P3805:Q3805"/>
    <mergeCell ref="T3285:U3285"/>
    <mergeCell ref="N3883:O3883"/>
    <mergeCell ref="P3883:Q3883"/>
    <mergeCell ref="N3325:O3325"/>
    <mergeCell ref="P3323:Q3323"/>
    <mergeCell ref="A3283:B3283"/>
    <mergeCell ref="C3283:E3283"/>
    <mergeCell ref="F3283:J3283"/>
    <mergeCell ref="P3283:Q3283"/>
    <mergeCell ref="P3565:Q3565"/>
    <mergeCell ref="T3843:U3843"/>
    <mergeCell ref="H3841:J3841"/>
    <mergeCell ref="L3841:N3841"/>
    <mergeCell ref="A3600:B3600"/>
    <mergeCell ref="N3643:O3643"/>
    <mergeCell ref="P3643:Q3643"/>
    <mergeCell ref="T3643:U3643"/>
    <mergeCell ref="J3645:K3645"/>
    <mergeCell ref="A3641:E3641"/>
    <mergeCell ref="P3445:Q3445"/>
    <mergeCell ref="R3445:S3445"/>
    <mergeCell ref="A3643:B3643"/>
    <mergeCell ref="C3643:E3643"/>
    <mergeCell ref="P2605:Q2605"/>
    <mergeCell ref="J2645:K2645"/>
    <mergeCell ref="D2645:E2645"/>
    <mergeCell ref="F2645:G2645"/>
    <mergeCell ref="C2763:E2763"/>
    <mergeCell ref="T2641:U2641"/>
    <mergeCell ref="P2643:Q2643"/>
    <mergeCell ref="P2683:Q2683"/>
    <mergeCell ref="T2605:U2605"/>
    <mergeCell ref="H2605:I2605"/>
    <mergeCell ref="J2605:K2605"/>
    <mergeCell ref="D2605:E2605"/>
    <mergeCell ref="F2605:G2605"/>
    <mergeCell ref="F2723:J2723"/>
    <mergeCell ref="N2723:O2723"/>
    <mergeCell ref="P2723:Q2723"/>
    <mergeCell ref="L2641:N2641"/>
    <mergeCell ref="T2725:U2725"/>
    <mergeCell ref="T2685:U2685"/>
    <mergeCell ref="F2763:J2763"/>
    <mergeCell ref="N2763:O2763"/>
    <mergeCell ref="L2645:M2645"/>
    <mergeCell ref="L2761:N2761"/>
    <mergeCell ref="H2685:I2685"/>
    <mergeCell ref="D2725:E2725"/>
    <mergeCell ref="A2721:E2721"/>
    <mergeCell ref="T2761:U2761"/>
    <mergeCell ref="P2685:Q2685"/>
    <mergeCell ref="R2605:S2605"/>
    <mergeCell ref="T2763:U2763"/>
    <mergeCell ref="L2685:M2685"/>
    <mergeCell ref="A2685:A2686"/>
    <mergeCell ref="R1525:S1525"/>
    <mergeCell ref="C1560:F1560"/>
    <mergeCell ref="L1641:N1641"/>
    <mergeCell ref="T1881:U1881"/>
    <mergeCell ref="T1803:U1803"/>
    <mergeCell ref="H1881:J1881"/>
    <mergeCell ref="L1881:N1881"/>
    <mergeCell ref="T1723:U1723"/>
    <mergeCell ref="P1725:Q1725"/>
    <mergeCell ref="T1725:U1725"/>
    <mergeCell ref="C1723:E1723"/>
    <mergeCell ref="F1723:J1723"/>
    <mergeCell ref="B1725:C1725"/>
    <mergeCell ref="D1805:E1805"/>
    <mergeCell ref="P1723:Q1723"/>
    <mergeCell ref="A1723:B1723"/>
    <mergeCell ref="R1805:S1805"/>
    <mergeCell ref="C1643:E1643"/>
    <mergeCell ref="T1561:U1561"/>
    <mergeCell ref="A1805:A1806"/>
    <mergeCell ref="T1805:U1805"/>
    <mergeCell ref="T1841:U1841"/>
    <mergeCell ref="P1843:Q1843"/>
    <mergeCell ref="T1761:U1761"/>
    <mergeCell ref="A1763:B1763"/>
    <mergeCell ref="C1763:E1763"/>
    <mergeCell ref="F1763:J1763"/>
    <mergeCell ref="T1765:U1765"/>
    <mergeCell ref="A1761:E1761"/>
    <mergeCell ref="L1965:M1965"/>
    <mergeCell ref="T1885:U1885"/>
    <mergeCell ref="T1843:U1843"/>
    <mergeCell ref="A1840:B1840"/>
    <mergeCell ref="C1843:E1843"/>
    <mergeCell ref="F1843:J1843"/>
    <mergeCell ref="N1843:O1843"/>
    <mergeCell ref="L1845:M1845"/>
    <mergeCell ref="T1921:U1921"/>
    <mergeCell ref="F2123:J2123"/>
    <mergeCell ref="B1765:C1765"/>
    <mergeCell ref="A1801:E1801"/>
    <mergeCell ref="T1763:U1763"/>
    <mergeCell ref="H1761:J1761"/>
    <mergeCell ref="T1801:U1801"/>
    <mergeCell ref="H1801:J1801"/>
    <mergeCell ref="L1801:N1801"/>
    <mergeCell ref="T1845:U1845"/>
    <mergeCell ref="H1885:I1885"/>
    <mergeCell ref="F1885:G1885"/>
    <mergeCell ref="T1965:U1965"/>
    <mergeCell ref="O1961:R1961"/>
    <mergeCell ref="T1963:U1963"/>
    <mergeCell ref="N1963:O1963"/>
    <mergeCell ref="T2121:U2121"/>
    <mergeCell ref="A2081:E2081"/>
    <mergeCell ref="R1965:S1965"/>
    <mergeCell ref="C1840:F1840"/>
    <mergeCell ref="A1841:E1841"/>
    <mergeCell ref="F1765:G1765"/>
    <mergeCell ref="T6125:U6125"/>
    <mergeCell ref="T5081:U5081"/>
    <mergeCell ref="T4325:U4325"/>
    <mergeCell ref="T4321:U4321"/>
    <mergeCell ref="P4323:Q4323"/>
    <mergeCell ref="P4885:Q4885"/>
    <mergeCell ref="L5005:M5005"/>
    <mergeCell ref="A5085:A5086"/>
    <mergeCell ref="C2480:F2480"/>
    <mergeCell ref="A2445:A2446"/>
    <mergeCell ref="B2445:C2445"/>
    <mergeCell ref="D2445:E2445"/>
    <mergeCell ref="F2445:G2445"/>
    <mergeCell ref="N2483:O2483"/>
    <mergeCell ref="B2485:C2485"/>
    <mergeCell ref="L2561:N2561"/>
    <mergeCell ref="T2645:U2645"/>
    <mergeCell ref="H2565:I2565"/>
    <mergeCell ref="D2485:E2485"/>
    <mergeCell ref="H2561:J2561"/>
    <mergeCell ref="J2525:K2525"/>
    <mergeCell ref="T2521:U2521"/>
    <mergeCell ref="A2523:B2523"/>
    <mergeCell ref="C2523:E2523"/>
    <mergeCell ref="F2523:J2523"/>
    <mergeCell ref="A2525:A2526"/>
    <mergeCell ref="C2560:F2560"/>
    <mergeCell ref="N2445:O2445"/>
    <mergeCell ref="A2480:B2480"/>
    <mergeCell ref="T2481:U2481"/>
    <mergeCell ref="T2523:U2523"/>
    <mergeCell ref="T2445:U2445"/>
    <mergeCell ref="P1805:Q1805"/>
    <mergeCell ref="F1805:G1805"/>
    <mergeCell ref="N1965:O1965"/>
    <mergeCell ref="T1961:U1961"/>
    <mergeCell ref="T1925:U1925"/>
    <mergeCell ref="L2125:M2125"/>
    <mergeCell ref="N2125:O2125"/>
    <mergeCell ref="F2485:G2485"/>
    <mergeCell ref="H2521:J2521"/>
    <mergeCell ref="J2485:K2485"/>
    <mergeCell ref="A2481:E2481"/>
    <mergeCell ref="P2483:Q2483"/>
    <mergeCell ref="H2481:J2481"/>
    <mergeCell ref="L2481:N2481"/>
    <mergeCell ref="F2443:J2443"/>
    <mergeCell ref="N2443:O2443"/>
    <mergeCell ref="R2205:S2205"/>
    <mergeCell ref="T2365:U2365"/>
    <mergeCell ref="A2400:B2400"/>
    <mergeCell ref="P2365:Q2365"/>
    <mergeCell ref="R2365:S2365"/>
    <mergeCell ref="T2201:U2201"/>
    <mergeCell ref="T2205:U2205"/>
    <mergeCell ref="A2165:A2166"/>
    <mergeCell ref="A2201:E2201"/>
    <mergeCell ref="C2520:F2520"/>
    <mergeCell ref="H2445:I2445"/>
    <mergeCell ref="L2445:M2445"/>
    <mergeCell ref="D1845:E1845"/>
    <mergeCell ref="J1845:K1845"/>
    <mergeCell ref="T2405:U2405"/>
    <mergeCell ref="R2445:S2445"/>
    <mergeCell ref="R2485:S2485"/>
    <mergeCell ref="T2443:U2443"/>
    <mergeCell ref="L2405:M2405"/>
    <mergeCell ref="C2123:E2123"/>
    <mergeCell ref="C2400:F2400"/>
    <mergeCell ref="P2165:Q2165"/>
    <mergeCell ref="T2961:U2961"/>
    <mergeCell ref="T2881:U2881"/>
    <mergeCell ref="R4885:S4885"/>
    <mergeCell ref="A2720:B2720"/>
    <mergeCell ref="C2720:F2720"/>
    <mergeCell ref="R2685:S2685"/>
    <mergeCell ref="L4725:M4725"/>
    <mergeCell ref="A4721:E4721"/>
    <mergeCell ref="B4725:C4725"/>
    <mergeCell ref="D4725:E4725"/>
    <mergeCell ref="A4803:B4803"/>
    <mergeCell ref="A4281:E4281"/>
    <mergeCell ref="H4281:J4281"/>
    <mergeCell ref="N4360:U4360"/>
    <mergeCell ref="C4360:F4360"/>
    <mergeCell ref="R4325:S4325"/>
    <mergeCell ref="H4121:J4121"/>
    <mergeCell ref="J4885:K4885"/>
    <mergeCell ref="A4360:B4360"/>
    <mergeCell ref="H4005:I4005"/>
    <mergeCell ref="J4005:K4005"/>
    <mergeCell ref="A4040:B4040"/>
    <mergeCell ref="C4040:F4040"/>
    <mergeCell ref="A4005:A4006"/>
    <mergeCell ref="B4005:C4005"/>
    <mergeCell ref="D4005:E4005"/>
    <mergeCell ref="T2561:U2561"/>
    <mergeCell ref="T4001:U4001"/>
    <mergeCell ref="N2403:O2403"/>
    <mergeCell ref="P2403:Q2403"/>
    <mergeCell ref="T2403:U2403"/>
    <mergeCell ref="F2405:G2405"/>
    <mergeCell ref="H2405:I2405"/>
    <mergeCell ref="J2405:K2405"/>
    <mergeCell ref="A2401:E2401"/>
    <mergeCell ref="H2401:J2401"/>
    <mergeCell ref="P2405:Q2405"/>
    <mergeCell ref="A205:A206"/>
    <mergeCell ref="B205:C205"/>
    <mergeCell ref="D205:E205"/>
    <mergeCell ref="F205:G205"/>
    <mergeCell ref="H205:I205"/>
    <mergeCell ref="J205:K205"/>
    <mergeCell ref="P2325:Q2325"/>
    <mergeCell ref="T761:U761"/>
    <mergeCell ref="P803:Q803"/>
    <mergeCell ref="A240:B240"/>
    <mergeCell ref="C240:F240"/>
    <mergeCell ref="R2325:S2325"/>
    <mergeCell ref="T2325:U2325"/>
    <mergeCell ref="A2321:E2321"/>
    <mergeCell ref="T1721:U1721"/>
    <mergeCell ref="A1721:E1721"/>
    <mergeCell ref="T2361:U2361"/>
    <mergeCell ref="L205:M205"/>
    <mergeCell ref="N205:O205"/>
    <mergeCell ref="L2401:N2401"/>
    <mergeCell ref="N2405:O2405"/>
    <mergeCell ref="P205:Q205"/>
    <mergeCell ref="R205:S205"/>
    <mergeCell ref="T205:U205"/>
    <mergeCell ref="A2361:E2361"/>
    <mergeCell ref="H2361:J2361"/>
    <mergeCell ref="L2361:N2361"/>
    <mergeCell ref="L1721:N1721"/>
    <mergeCell ref="T803:U803"/>
    <mergeCell ref="A2323:B2323"/>
    <mergeCell ref="C2323:E2323"/>
    <mergeCell ref="F2323:J2323"/>
    <mergeCell ref="N2323:O2323"/>
    <mergeCell ref="P2323:Q2323"/>
    <mergeCell ref="A163:B163"/>
    <mergeCell ref="C163:E163"/>
    <mergeCell ref="F163:J163"/>
    <mergeCell ref="N163:O163"/>
    <mergeCell ref="T163:U163"/>
    <mergeCell ref="A200:B200"/>
    <mergeCell ref="C200:F200"/>
    <mergeCell ref="A165:A166"/>
    <mergeCell ref="B165:C165"/>
    <mergeCell ref="D165:E165"/>
    <mergeCell ref="F165:G165"/>
    <mergeCell ref="T203:U203"/>
    <mergeCell ref="L165:M165"/>
    <mergeCell ref="N165:O165"/>
    <mergeCell ref="P165:Q165"/>
    <mergeCell ref="R165:S165"/>
    <mergeCell ref="T165:U165"/>
    <mergeCell ref="N203:O203"/>
    <mergeCell ref="A201:E201"/>
    <mergeCell ref="H201:J201"/>
    <mergeCell ref="L201:N201"/>
    <mergeCell ref="T201:U201"/>
    <mergeCell ref="A203:B203"/>
    <mergeCell ref="C203:E203"/>
    <mergeCell ref="F203:J203"/>
    <mergeCell ref="P203:Q203"/>
    <mergeCell ref="F123:J123"/>
    <mergeCell ref="C160:F160"/>
    <mergeCell ref="A125:A126"/>
    <mergeCell ref="B125:C125"/>
    <mergeCell ref="D125:E125"/>
    <mergeCell ref="L125:M125"/>
    <mergeCell ref="A160:B160"/>
    <mergeCell ref="N125:O125"/>
    <mergeCell ref="R125:S125"/>
    <mergeCell ref="T125:U125"/>
    <mergeCell ref="T121:U121"/>
    <mergeCell ref="A161:E161"/>
    <mergeCell ref="H161:J161"/>
    <mergeCell ref="L161:N161"/>
    <mergeCell ref="T161:U161"/>
    <mergeCell ref="N123:O123"/>
    <mergeCell ref="P123:Q123"/>
    <mergeCell ref="R7805:S7805"/>
    <mergeCell ref="T7805:U7805"/>
    <mergeCell ref="T7843:U7843"/>
    <mergeCell ref="T7845:U7845"/>
    <mergeCell ref="H7881:J7881"/>
    <mergeCell ref="N7805:O7805"/>
    <mergeCell ref="C7840:F7840"/>
    <mergeCell ref="P7805:Q7805"/>
    <mergeCell ref="N7843:O7843"/>
    <mergeCell ref="P7843:Q7843"/>
    <mergeCell ref="L7805:M7805"/>
    <mergeCell ref="B7805:C7805"/>
    <mergeCell ref="D7805:E7805"/>
    <mergeCell ref="A7840:B7840"/>
    <mergeCell ref="A7805:A7806"/>
    <mergeCell ref="H7805:I7805"/>
    <mergeCell ref="P7845:Q7845"/>
    <mergeCell ref="F7805:G7805"/>
    <mergeCell ref="C7843:E7843"/>
    <mergeCell ref="H7843:I7843"/>
    <mergeCell ref="K7843:L7843"/>
    <mergeCell ref="H7845:I7845"/>
    <mergeCell ref="J7805:K7805"/>
    <mergeCell ref="J7845:K7845"/>
    <mergeCell ref="R7845:S7845"/>
    <mergeCell ref="I7296:I7297"/>
    <mergeCell ref="L7286:L7287"/>
    <mergeCell ref="M7286:M7287"/>
    <mergeCell ref="R7286:R7287"/>
    <mergeCell ref="T7321:U7321"/>
    <mergeCell ref="T7323:U7323"/>
    <mergeCell ref="A7301:A7304"/>
    <mergeCell ref="E7301:E7302"/>
    <mergeCell ref="F7301:F7302"/>
    <mergeCell ref="A6961:E6961"/>
    <mergeCell ref="H6961:J6961"/>
    <mergeCell ref="L6961:N6961"/>
    <mergeCell ref="L6965:M6965"/>
    <mergeCell ref="A6965:A6966"/>
    <mergeCell ref="B6965:C6965"/>
    <mergeCell ref="D6965:E6965"/>
    <mergeCell ref="F6965:G6965"/>
    <mergeCell ref="H6965:I6965"/>
    <mergeCell ref="N6965:O6965"/>
    <mergeCell ref="P6965:Q6965"/>
    <mergeCell ref="R6965:S6965"/>
    <mergeCell ref="T6965:U6965"/>
    <mergeCell ref="T7005:U7005"/>
    <mergeCell ref="A7040:B7040"/>
    <mergeCell ref="A7286:A7289"/>
    <mergeCell ref="C7286:C7287"/>
    <mergeCell ref="D7286:D7287"/>
    <mergeCell ref="E7286:E7287"/>
    <mergeCell ref="F7286:F7287"/>
    <mergeCell ref="T7001:U7001"/>
    <mergeCell ref="T7003:U7003"/>
    <mergeCell ref="L7005:M7005"/>
    <mergeCell ref="C6960:F6960"/>
    <mergeCell ref="D7005:E7005"/>
    <mergeCell ref="L2365:M2365"/>
    <mergeCell ref="N2365:O2365"/>
    <mergeCell ref="P7363:Q7363"/>
    <mergeCell ref="C7320:F7320"/>
    <mergeCell ref="O7296:O7297"/>
    <mergeCell ref="L7301:L7302"/>
    <mergeCell ref="S7286:S7287"/>
    <mergeCell ref="F7291:F7292"/>
    <mergeCell ref="G7291:G7292"/>
    <mergeCell ref="P6925:Q6925"/>
    <mergeCell ref="R6925:S6925"/>
    <mergeCell ref="P6923:Q6923"/>
    <mergeCell ref="N5723:O5723"/>
    <mergeCell ref="H7286:H7287"/>
    <mergeCell ref="A7000:B7000"/>
    <mergeCell ref="C7000:F7000"/>
    <mergeCell ref="A7003:B7003"/>
    <mergeCell ref="N7003:O7003"/>
    <mergeCell ref="P7003:Q7003"/>
    <mergeCell ref="H7005:I7005"/>
    <mergeCell ref="J7005:K7005"/>
    <mergeCell ref="A7001:E7001"/>
    <mergeCell ref="H7001:J7001"/>
    <mergeCell ref="L7001:N7001"/>
    <mergeCell ref="P7005:Q7005"/>
    <mergeCell ref="R7005:S7005"/>
    <mergeCell ref="A5923:B5923"/>
    <mergeCell ref="P5965:Q5965"/>
    <mergeCell ref="P6005:Q6005"/>
    <mergeCell ref="N6125:O6125"/>
    <mergeCell ref="T2323:U2323"/>
    <mergeCell ref="P2363:Q2363"/>
    <mergeCell ref="T2363:U2363"/>
    <mergeCell ref="B2325:C2325"/>
    <mergeCell ref="D2325:E2325"/>
    <mergeCell ref="F2325:G2325"/>
    <mergeCell ref="H2325:I2325"/>
    <mergeCell ref="J2325:K2325"/>
    <mergeCell ref="A2360:B2360"/>
    <mergeCell ref="C2360:F2360"/>
    <mergeCell ref="A2325:A2326"/>
    <mergeCell ref="H5001:J5001"/>
    <mergeCell ref="L5001:N5001"/>
    <mergeCell ref="A5000:B5000"/>
    <mergeCell ref="C5000:F5000"/>
    <mergeCell ref="L2325:M2325"/>
    <mergeCell ref="N2325:O2325"/>
    <mergeCell ref="A2363:B2363"/>
    <mergeCell ref="C2363:E2363"/>
    <mergeCell ref="F2363:J2363"/>
    <mergeCell ref="N2363:O2363"/>
    <mergeCell ref="H2365:I2365"/>
    <mergeCell ref="B4605:C4605"/>
    <mergeCell ref="P4645:Q4645"/>
    <mergeCell ref="R4645:S4645"/>
    <mergeCell ref="P4883:Q4883"/>
    <mergeCell ref="N4963:O4963"/>
    <mergeCell ref="L4881:N4881"/>
    <mergeCell ref="T4881:U4881"/>
    <mergeCell ref="A4680:B4680"/>
    <mergeCell ref="C4680:F4680"/>
    <mergeCell ref="A4645:A4646"/>
    <mergeCell ref="T6925:U6925"/>
    <mergeCell ref="A6960:B6960"/>
    <mergeCell ref="J2365:K2365"/>
    <mergeCell ref="T7281:U7281"/>
    <mergeCell ref="A7283:B7283"/>
    <mergeCell ref="C7283:E7283"/>
    <mergeCell ref="N7283:O7283"/>
    <mergeCell ref="P7283:Q7283"/>
    <mergeCell ref="T7283:U7283"/>
    <mergeCell ref="J2285:K2285"/>
    <mergeCell ref="A2281:E2281"/>
    <mergeCell ref="H2281:J2281"/>
    <mergeCell ref="L2281:N2281"/>
    <mergeCell ref="L2285:M2285"/>
    <mergeCell ref="N2285:O2285"/>
    <mergeCell ref="P2285:Q2285"/>
    <mergeCell ref="R2285:S2285"/>
    <mergeCell ref="T2285:U2285"/>
    <mergeCell ref="A2320:B2320"/>
    <mergeCell ref="C2320:F2320"/>
    <mergeCell ref="A2285:A2286"/>
    <mergeCell ref="B2285:C2285"/>
    <mergeCell ref="D2285:E2285"/>
    <mergeCell ref="F2285:G2285"/>
    <mergeCell ref="H2285:I2285"/>
    <mergeCell ref="H2321:J2321"/>
    <mergeCell ref="L2321:N2321"/>
    <mergeCell ref="T2321:U2321"/>
    <mergeCell ref="T2281:U2281"/>
    <mergeCell ref="A2283:B2283"/>
    <mergeCell ref="C2283:E2283"/>
    <mergeCell ref="F2283:J2283"/>
    <mergeCell ref="P2283:Q2283"/>
    <mergeCell ref="T2283:U2283"/>
    <mergeCell ref="P2245:Q2245"/>
    <mergeCell ref="R2245:S2245"/>
    <mergeCell ref="D2245:E2245"/>
    <mergeCell ref="T2243:U2243"/>
    <mergeCell ref="L2165:M2165"/>
    <mergeCell ref="P2203:Q2203"/>
    <mergeCell ref="L2085:M2085"/>
    <mergeCell ref="J2085:K2085"/>
    <mergeCell ref="P2205:Q2205"/>
    <mergeCell ref="J2245:K2245"/>
    <mergeCell ref="B2165:C2165"/>
    <mergeCell ref="D2165:E2165"/>
    <mergeCell ref="T2203:U2203"/>
    <mergeCell ref="R2125:S2125"/>
    <mergeCell ref="T2125:U2125"/>
    <mergeCell ref="T2165:U2165"/>
    <mergeCell ref="P2125:Q2125"/>
    <mergeCell ref="R2165:S2165"/>
    <mergeCell ref="A2200:B2200"/>
    <mergeCell ref="F2245:G2245"/>
    <mergeCell ref="A2123:B2123"/>
    <mergeCell ref="A2160:B2160"/>
    <mergeCell ref="C2160:F2160"/>
    <mergeCell ref="N2203:O2203"/>
    <mergeCell ref="B2245:C2245"/>
    <mergeCell ref="T2241:U2241"/>
    <mergeCell ref="T2245:U2245"/>
    <mergeCell ref="L2245:M2245"/>
    <mergeCell ref="L2201:N2201"/>
    <mergeCell ref="B2125:C2125"/>
    <mergeCell ref="T2163:U2163"/>
    <mergeCell ref="T2161:U2161"/>
    <mergeCell ref="T2123:U2123"/>
    <mergeCell ref="R2085:S2085"/>
    <mergeCell ref="T2085:U2085"/>
    <mergeCell ref="A2120:B2120"/>
    <mergeCell ref="C2120:F2120"/>
    <mergeCell ref="A2085:A2086"/>
    <mergeCell ref="B2085:C2085"/>
    <mergeCell ref="D2085:E2085"/>
    <mergeCell ref="F2085:G2085"/>
    <mergeCell ref="H2085:I2085"/>
    <mergeCell ref="A2121:E2121"/>
    <mergeCell ref="H2121:J2121"/>
    <mergeCell ref="L2121:N2121"/>
    <mergeCell ref="N2123:O2123"/>
    <mergeCell ref="P2123:Q2123"/>
    <mergeCell ref="P2085:Q2085"/>
    <mergeCell ref="N2085:O2085"/>
    <mergeCell ref="D2125:E2125"/>
    <mergeCell ref="F2125:G2125"/>
    <mergeCell ref="H2161:J2161"/>
    <mergeCell ref="T2081:U2081"/>
    <mergeCell ref="N2083:O2083"/>
    <mergeCell ref="T2083:U2083"/>
    <mergeCell ref="T2045:U2045"/>
    <mergeCell ref="P2045:Q2045"/>
    <mergeCell ref="A2043:B2043"/>
    <mergeCell ref="C2043:E2043"/>
    <mergeCell ref="N2043:O2043"/>
    <mergeCell ref="P2043:Q2043"/>
    <mergeCell ref="P2083:Q2083"/>
    <mergeCell ref="L2081:N2081"/>
    <mergeCell ref="B2045:C2045"/>
    <mergeCell ref="D2045:E2045"/>
    <mergeCell ref="F2045:G2045"/>
    <mergeCell ref="A2083:B2083"/>
    <mergeCell ref="P2005:Q2005"/>
    <mergeCell ref="R2005:S2005"/>
    <mergeCell ref="T2005:U2005"/>
    <mergeCell ref="L2041:N2041"/>
    <mergeCell ref="A2045:A2046"/>
    <mergeCell ref="H2081:J2081"/>
    <mergeCell ref="C2083:E2083"/>
    <mergeCell ref="F2083:J2083"/>
    <mergeCell ref="C2080:F2080"/>
    <mergeCell ref="P1963:Q1963"/>
    <mergeCell ref="F1925:G1925"/>
    <mergeCell ref="F1965:G1965"/>
    <mergeCell ref="A1961:E1961"/>
    <mergeCell ref="A1963:B1963"/>
    <mergeCell ref="A1960:B1960"/>
    <mergeCell ref="C1960:F1960"/>
    <mergeCell ref="A1925:A1926"/>
    <mergeCell ref="T2041:U2041"/>
    <mergeCell ref="J1965:K1965"/>
    <mergeCell ref="A2005:A2006"/>
    <mergeCell ref="A2000:B2000"/>
    <mergeCell ref="P1965:Q1965"/>
    <mergeCell ref="A1965:A1966"/>
    <mergeCell ref="B1965:C1965"/>
    <mergeCell ref="D1965:E1965"/>
    <mergeCell ref="A2041:E2041"/>
    <mergeCell ref="H2041:J2041"/>
    <mergeCell ref="N2003:O2003"/>
    <mergeCell ref="P2003:Q2003"/>
    <mergeCell ref="F2003:J2003"/>
    <mergeCell ref="R1925:S1925"/>
    <mergeCell ref="R1485:S1485"/>
    <mergeCell ref="F1525:G1525"/>
    <mergeCell ref="N1565:O1565"/>
    <mergeCell ref="J1485:K1485"/>
    <mergeCell ref="C1720:F1720"/>
    <mergeCell ref="A1803:B1803"/>
    <mergeCell ref="R1685:S1685"/>
    <mergeCell ref="J1565:K1565"/>
    <mergeCell ref="B1565:C1565"/>
    <mergeCell ref="N1725:O1725"/>
    <mergeCell ref="A1760:B1760"/>
    <mergeCell ref="C1760:F1760"/>
    <mergeCell ref="N1723:O1723"/>
    <mergeCell ref="A1725:A1726"/>
    <mergeCell ref="F1643:J1643"/>
    <mergeCell ref="B1645:C1645"/>
    <mergeCell ref="A1645:A1646"/>
    <mergeCell ref="A1683:B1683"/>
    <mergeCell ref="P1685:Q1685"/>
    <mergeCell ref="P1683:Q1683"/>
    <mergeCell ref="A1681:E1681"/>
    <mergeCell ref="H1681:J1681"/>
    <mergeCell ref="L1681:N1681"/>
    <mergeCell ref="D1725:E1725"/>
    <mergeCell ref="F1725:G1725"/>
    <mergeCell ref="L1725:M1725"/>
    <mergeCell ref="D1645:E1645"/>
    <mergeCell ref="J1725:K1725"/>
    <mergeCell ref="H1725:I1725"/>
    <mergeCell ref="A1685:A1686"/>
    <mergeCell ref="C1683:E1683"/>
    <mergeCell ref="L1645:M1645"/>
    <mergeCell ref="J285:K285"/>
    <mergeCell ref="T1001:U1001"/>
    <mergeCell ref="L1005:M1005"/>
    <mergeCell ref="P963:Q963"/>
    <mergeCell ref="L1165:M1165"/>
    <mergeCell ref="H1161:J1161"/>
    <mergeCell ref="L1161:N1161"/>
    <mergeCell ref="L1125:M1125"/>
    <mergeCell ref="A1123:B1123"/>
    <mergeCell ref="F1123:J1123"/>
    <mergeCell ref="N1123:O1123"/>
    <mergeCell ref="A1160:B1160"/>
    <mergeCell ref="F1125:G1125"/>
    <mergeCell ref="A1081:E1081"/>
    <mergeCell ref="H1081:J1081"/>
    <mergeCell ref="D1605:E1605"/>
    <mergeCell ref="F1605:G1605"/>
    <mergeCell ref="L1605:M1605"/>
    <mergeCell ref="T1445:U1445"/>
    <mergeCell ref="H1605:I1605"/>
    <mergeCell ref="J1605:K1605"/>
    <mergeCell ref="C1563:E1563"/>
    <mergeCell ref="A1603:B1603"/>
    <mergeCell ref="H1601:J1601"/>
    <mergeCell ref="P1563:Q1563"/>
    <mergeCell ref="L1285:M1285"/>
    <mergeCell ref="D1285:E1285"/>
    <mergeCell ref="N1285:O1285"/>
    <mergeCell ref="L1321:N1321"/>
    <mergeCell ref="A1563:B1563"/>
    <mergeCell ref="A1523:B1523"/>
    <mergeCell ref="T1443:U1443"/>
    <mergeCell ref="L281:N281"/>
    <mergeCell ref="L285:M285"/>
    <mergeCell ref="N285:O285"/>
    <mergeCell ref="P285:Q285"/>
    <mergeCell ref="R285:S285"/>
    <mergeCell ref="T285:U285"/>
    <mergeCell ref="A320:B320"/>
    <mergeCell ref="C320:F320"/>
    <mergeCell ref="A285:A286"/>
    <mergeCell ref="B285:C285"/>
    <mergeCell ref="D285:E285"/>
    <mergeCell ref="F285:G285"/>
    <mergeCell ref="H285:I285"/>
    <mergeCell ref="L41:N41"/>
    <mergeCell ref="T41:U41"/>
    <mergeCell ref="N43:O43"/>
    <mergeCell ref="R45:S45"/>
    <mergeCell ref="T45:U45"/>
    <mergeCell ref="N45:O45"/>
    <mergeCell ref="P45:Q45"/>
    <mergeCell ref="B45:C45"/>
    <mergeCell ref="T43:U43"/>
    <mergeCell ref="D45:E45"/>
    <mergeCell ref="F45:G45"/>
    <mergeCell ref="H45:I45"/>
    <mergeCell ref="J45:K45"/>
    <mergeCell ref="L45:M45"/>
    <mergeCell ref="A80:B80"/>
    <mergeCell ref="C80:F80"/>
    <mergeCell ref="N283:O283"/>
    <mergeCell ref="P283:Q283"/>
    <mergeCell ref="T283:U283"/>
    <mergeCell ref="A40:B40"/>
    <mergeCell ref="C40:F40"/>
    <mergeCell ref="T241:U241"/>
    <mergeCell ref="A243:B243"/>
    <mergeCell ref="C243:E243"/>
    <mergeCell ref="F243:J243"/>
    <mergeCell ref="N243:O243"/>
    <mergeCell ref="P243:Q243"/>
    <mergeCell ref="T243:U243"/>
    <mergeCell ref="T123:U123"/>
    <mergeCell ref="A241:E241"/>
    <mergeCell ref="H241:J241"/>
    <mergeCell ref="L241:N241"/>
    <mergeCell ref="P163:Q163"/>
    <mergeCell ref="H165:I165"/>
    <mergeCell ref="J165:K165"/>
    <mergeCell ref="P125:Q125"/>
    <mergeCell ref="H125:I125"/>
    <mergeCell ref="J125:K125"/>
    <mergeCell ref="A121:E121"/>
    <mergeCell ref="H121:J121"/>
    <mergeCell ref="L121:N121"/>
    <mergeCell ref="F125:G125"/>
    <mergeCell ref="A123:B123"/>
    <mergeCell ref="C123:E123"/>
    <mergeCell ref="A41:E41"/>
    <mergeCell ref="H41:J41"/>
    <mergeCell ref="A43:B43"/>
    <mergeCell ref="P43:Q43"/>
    <mergeCell ref="C43:E43"/>
    <mergeCell ref="F43:J43"/>
    <mergeCell ref="A45:A46"/>
    <mergeCell ref="L1:N1"/>
    <mergeCell ref="A5:A6"/>
    <mergeCell ref="B5:C5"/>
    <mergeCell ref="D5:E5"/>
    <mergeCell ref="N5:O5"/>
    <mergeCell ref="F3:J3"/>
    <mergeCell ref="C3:E3"/>
    <mergeCell ref="T1:U1"/>
    <mergeCell ref="A3:B3"/>
    <mergeCell ref="N3:O3"/>
    <mergeCell ref="P3:Q3"/>
    <mergeCell ref="T3:U3"/>
    <mergeCell ref="F5:G5"/>
    <mergeCell ref="H5:I5"/>
    <mergeCell ref="J5:K5"/>
    <mergeCell ref="L5:M5"/>
    <mergeCell ref="P5:Q5"/>
    <mergeCell ref="R5:S5"/>
    <mergeCell ref="T5:U5"/>
    <mergeCell ref="A1:E1"/>
    <mergeCell ref="H1:J1"/>
    <mergeCell ref="A280:B280"/>
    <mergeCell ref="C280:F280"/>
    <mergeCell ref="A245:A246"/>
    <mergeCell ref="B245:C245"/>
    <mergeCell ref="D245:E245"/>
    <mergeCell ref="F245:G245"/>
    <mergeCell ref="H245:I245"/>
    <mergeCell ref="A283:B283"/>
    <mergeCell ref="C283:E283"/>
    <mergeCell ref="F283:J283"/>
    <mergeCell ref="C2003:E2003"/>
    <mergeCell ref="H2125:I2125"/>
    <mergeCell ref="J2125:K2125"/>
    <mergeCell ref="A4965:A4966"/>
    <mergeCell ref="A4963:B4963"/>
    <mergeCell ref="H6885:I6885"/>
    <mergeCell ref="J6885:K6885"/>
    <mergeCell ref="A6881:E6881"/>
    <mergeCell ref="H6881:J6881"/>
    <mergeCell ref="H5725:I5725"/>
    <mergeCell ref="A2761:E2761"/>
    <mergeCell ref="H2761:J2761"/>
    <mergeCell ref="A2763:B2763"/>
    <mergeCell ref="F4005:G4005"/>
    <mergeCell ref="A4280:B4280"/>
    <mergeCell ref="C4280:F4280"/>
    <mergeCell ref="H4645:I4645"/>
    <mergeCell ref="A4201:E4201"/>
    <mergeCell ref="H4201:J4201"/>
    <mergeCell ref="A4720:B4720"/>
    <mergeCell ref="B4765:C4765"/>
    <mergeCell ref="H281:J281"/>
    <mergeCell ref="N7005:O7005"/>
    <mergeCell ref="C7003:J7003"/>
    <mergeCell ref="T7083:U7083"/>
    <mergeCell ref="P7123:Q7123"/>
    <mergeCell ref="T6961:U6961"/>
    <mergeCell ref="A6963:B6963"/>
    <mergeCell ref="N6963:O6963"/>
    <mergeCell ref="P6963:Q6963"/>
    <mergeCell ref="T6963:U6963"/>
    <mergeCell ref="J6965:K6965"/>
    <mergeCell ref="F7005:G7005"/>
    <mergeCell ref="H7201:J7201"/>
    <mergeCell ref="L7205:M7205"/>
    <mergeCell ref="L7201:N7201"/>
    <mergeCell ref="H7205:I7205"/>
    <mergeCell ref="J7205:K7205"/>
    <mergeCell ref="N7205:O7205"/>
    <mergeCell ref="J7085:K7085"/>
    <mergeCell ref="P7085:Q7085"/>
    <mergeCell ref="H7041:J7041"/>
    <mergeCell ref="A7043:B7043"/>
    <mergeCell ref="C7043:E7043"/>
    <mergeCell ref="N7043:O7043"/>
    <mergeCell ref="A7125:A7126"/>
    <mergeCell ref="B7125:C7125"/>
    <mergeCell ref="D7125:E7125"/>
    <mergeCell ref="F7125:G7125"/>
    <mergeCell ref="J7125:K7125"/>
    <mergeCell ref="A7160:B7160"/>
    <mergeCell ref="C7160:F7160"/>
    <mergeCell ref="C7040:F7040"/>
    <mergeCell ref="A7005:A7006"/>
    <mergeCell ref="T6923:U6923"/>
    <mergeCell ref="P6885:Q6885"/>
    <mergeCell ref="R6885:S6885"/>
    <mergeCell ref="T6885:U6885"/>
    <mergeCell ref="A6920:B6920"/>
    <mergeCell ref="C6920:F6920"/>
    <mergeCell ref="A6885:A6886"/>
    <mergeCell ref="B6885:C6885"/>
    <mergeCell ref="D6885:E6885"/>
    <mergeCell ref="F6885:G6885"/>
    <mergeCell ref="A6921:E6921"/>
    <mergeCell ref="H6921:J6921"/>
    <mergeCell ref="L6921:N6921"/>
    <mergeCell ref="T6921:U6921"/>
    <mergeCell ref="A6923:B6923"/>
    <mergeCell ref="C6923:E6923"/>
    <mergeCell ref="F6923:J6923"/>
    <mergeCell ref="N6923:O6923"/>
    <mergeCell ref="A6845:A6846"/>
    <mergeCell ref="B6845:C6845"/>
    <mergeCell ref="D6845:E6845"/>
    <mergeCell ref="F6845:G6845"/>
    <mergeCell ref="H6845:I6845"/>
    <mergeCell ref="J6845:K6845"/>
    <mergeCell ref="P5205:Q5205"/>
    <mergeCell ref="T5723:U5723"/>
    <mergeCell ref="J5725:K5725"/>
    <mergeCell ref="R5725:S5725"/>
    <mergeCell ref="T5725:U5725"/>
    <mergeCell ref="L5721:N5721"/>
    <mergeCell ref="P5723:Q5723"/>
    <mergeCell ref="A5760:B5760"/>
    <mergeCell ref="C5760:F5760"/>
    <mergeCell ref="A5725:A5726"/>
    <mergeCell ref="B5725:C5725"/>
    <mergeCell ref="D5725:E5725"/>
    <mergeCell ref="F5725:G5725"/>
    <mergeCell ref="N5963:O5963"/>
    <mergeCell ref="R5965:S5965"/>
    <mergeCell ref="P5963:Q5963"/>
    <mergeCell ref="T5963:U5963"/>
    <mergeCell ref="A5565:A5566"/>
    <mergeCell ref="B5565:C5565"/>
    <mergeCell ref="D5565:E5565"/>
    <mergeCell ref="F5565:G5565"/>
    <mergeCell ref="C6003:E6003"/>
    <mergeCell ref="F6003:J6003"/>
    <mergeCell ref="N6003:O6003"/>
    <mergeCell ref="P6003:Q6003"/>
    <mergeCell ref="T6003:U6003"/>
    <mergeCell ref="T6881:U6881"/>
    <mergeCell ref="A6883:B6883"/>
    <mergeCell ref="C6883:E6883"/>
    <mergeCell ref="F6883:J6883"/>
    <mergeCell ref="N6883:O6883"/>
    <mergeCell ref="P6883:Q6883"/>
    <mergeCell ref="T6883:U6883"/>
    <mergeCell ref="D6045:E6045"/>
    <mergeCell ref="F6045:G6045"/>
    <mergeCell ref="A6083:B6083"/>
    <mergeCell ref="C6160:F6160"/>
    <mergeCell ref="B6125:C6125"/>
    <mergeCell ref="H6161:J6161"/>
    <mergeCell ref="H6125:I6125"/>
    <mergeCell ref="A6160:B6160"/>
    <mergeCell ref="A6125:A6126"/>
    <mergeCell ref="D6125:E6125"/>
    <mergeCell ref="B6445:C6445"/>
    <mergeCell ref="F6125:G6125"/>
    <mergeCell ref="N6843:O6843"/>
    <mergeCell ref="P6843:Q6843"/>
    <mergeCell ref="T6843:U6843"/>
    <mergeCell ref="T6281:U6281"/>
    <mergeCell ref="A6283:B6283"/>
    <mergeCell ref="C6283:E6283"/>
    <mergeCell ref="N6283:O6283"/>
    <mergeCell ref="P6283:Q6283"/>
    <mergeCell ref="T6283:U6283"/>
    <mergeCell ref="P6285:Q6285"/>
    <mergeCell ref="A6281:E6281"/>
    <mergeCell ref="B6365:C6365"/>
    <mergeCell ref="D6365:E6365"/>
    <mergeCell ref="T5245:U5245"/>
    <mergeCell ref="T5203:U5203"/>
    <mergeCell ref="T5123:U5123"/>
    <mergeCell ref="T5125:U5125"/>
    <mergeCell ref="L5161:N5161"/>
    <mergeCell ref="N5123:O5123"/>
    <mergeCell ref="P5123:Q5123"/>
    <mergeCell ref="L5125:M5125"/>
    <mergeCell ref="T5163:U5163"/>
    <mergeCell ref="A5645:A5646"/>
    <mergeCell ref="B5645:C5645"/>
    <mergeCell ref="D5645:E5645"/>
    <mergeCell ref="F5645:G5645"/>
    <mergeCell ref="J5645:K5645"/>
    <mergeCell ref="H5645:I5645"/>
    <mergeCell ref="A5200:B5200"/>
    <mergeCell ref="C5200:F5200"/>
    <mergeCell ref="A5165:A5166"/>
    <mergeCell ref="N5365:O5365"/>
    <mergeCell ref="R5245:S5245"/>
    <mergeCell ref="P5125:Q5125"/>
    <mergeCell ref="R5125:S5125"/>
    <mergeCell ref="P5165:Q5165"/>
    <mergeCell ref="R5165:S5165"/>
    <mergeCell ref="L5205:M5205"/>
    <mergeCell ref="T5201:U5201"/>
    <mergeCell ref="H5241:J5241"/>
    <mergeCell ref="L5241:N5241"/>
    <mergeCell ref="D5205:E5205"/>
    <mergeCell ref="F5205:G5205"/>
    <mergeCell ref="N5205:O5205"/>
    <mergeCell ref="A5205:A5206"/>
    <mergeCell ref="T5161:U5161"/>
    <mergeCell ref="N5163:O5163"/>
    <mergeCell ref="P5163:Q5163"/>
    <mergeCell ref="A5201:E5201"/>
    <mergeCell ref="H5201:J5201"/>
    <mergeCell ref="T5165:U5165"/>
    <mergeCell ref="N5125:O5125"/>
    <mergeCell ref="A5161:E5161"/>
    <mergeCell ref="H5161:J5161"/>
    <mergeCell ref="F5165:G5165"/>
    <mergeCell ref="A5163:B5163"/>
    <mergeCell ref="H5125:I5125"/>
    <mergeCell ref="J5125:K5125"/>
    <mergeCell ref="A5125:A5126"/>
    <mergeCell ref="A5160:B5160"/>
    <mergeCell ref="L5165:M5165"/>
    <mergeCell ref="H5121:J5121"/>
    <mergeCell ref="J5165:K5165"/>
    <mergeCell ref="L5121:N5121"/>
    <mergeCell ref="D5165:E5165"/>
    <mergeCell ref="P5045:Q5045"/>
    <mergeCell ref="D4605:E4605"/>
    <mergeCell ref="N4845:O4845"/>
    <mergeCell ref="N4685:O4685"/>
    <mergeCell ref="P4763:Q4763"/>
    <mergeCell ref="R4605:S4605"/>
    <mergeCell ref="T4605:U4605"/>
    <mergeCell ref="T4845:U4845"/>
    <mergeCell ref="R4765:S4765"/>
    <mergeCell ref="R4805:S4805"/>
    <mergeCell ref="T4725:U4725"/>
    <mergeCell ref="L4641:N4641"/>
    <mergeCell ref="L4645:M4645"/>
    <mergeCell ref="N4645:O4645"/>
    <mergeCell ref="T4641:U4641"/>
    <mergeCell ref="N4643:O4643"/>
    <mergeCell ref="T4643:U4643"/>
    <mergeCell ref="L4605:M4605"/>
    <mergeCell ref="F4765:G4765"/>
    <mergeCell ref="H4761:J4761"/>
    <mergeCell ref="J4685:K4685"/>
    <mergeCell ref="A2603:B2603"/>
    <mergeCell ref="C2603:E2603"/>
    <mergeCell ref="N1563:O1563"/>
    <mergeCell ref="L2601:N2601"/>
    <mergeCell ref="L1561:N1561"/>
    <mergeCell ref="B1805:C1805"/>
    <mergeCell ref="A2003:B2003"/>
    <mergeCell ref="A1843:B1843"/>
    <mergeCell ref="C1963:L1963"/>
    <mergeCell ref="A2001:E2001"/>
    <mergeCell ref="L1925:M1925"/>
    <mergeCell ref="N1925:O1925"/>
    <mergeCell ref="A1881:E1881"/>
    <mergeCell ref="C1923:L1923"/>
    <mergeCell ref="F1883:J1883"/>
    <mergeCell ref="N1883:O1883"/>
    <mergeCell ref="F4645:G4645"/>
    <mergeCell ref="L1961:N1961"/>
    <mergeCell ref="L2161:N2161"/>
    <mergeCell ref="N2283:O2283"/>
    <mergeCell ref="H1841:J1841"/>
    <mergeCell ref="L1841:N1841"/>
    <mergeCell ref="L1805:M1805"/>
    <mergeCell ref="N1805:O1805"/>
    <mergeCell ref="N1765:O1765"/>
    <mergeCell ref="H1721:J1721"/>
    <mergeCell ref="A3563:B3563"/>
    <mergeCell ref="A2843:B2843"/>
    <mergeCell ref="H3285:I3285"/>
    <mergeCell ref="L4005:M4005"/>
    <mergeCell ref="N4005:O4005"/>
    <mergeCell ref="C4083:E4083"/>
    <mergeCell ref="A2683:B2683"/>
    <mergeCell ref="C2683:E2683"/>
    <mergeCell ref="F2683:J2683"/>
    <mergeCell ref="N2683:O2683"/>
    <mergeCell ref="A2681:E2681"/>
    <mergeCell ref="T2683:U2683"/>
    <mergeCell ref="T4123:U4123"/>
    <mergeCell ref="H2725:I2725"/>
    <mergeCell ref="J2725:K2725"/>
    <mergeCell ref="L2725:M2725"/>
    <mergeCell ref="N2725:O2725"/>
    <mergeCell ref="T2601:U2601"/>
    <mergeCell ref="N2685:O2685"/>
    <mergeCell ref="T1485:U1485"/>
    <mergeCell ref="A1520:B1520"/>
    <mergeCell ref="C1520:F1520"/>
    <mergeCell ref="A1485:A1486"/>
    <mergeCell ref="T3601:U3601"/>
    <mergeCell ref="F4003:J4003"/>
    <mergeCell ref="P4003:Q4003"/>
    <mergeCell ref="A3243:B3243"/>
    <mergeCell ref="C3243:E3243"/>
    <mergeCell ref="N2605:O2605"/>
    <mergeCell ref="C2680:F2680"/>
    <mergeCell ref="A2605:A2606"/>
    <mergeCell ref="A2960:B2960"/>
    <mergeCell ref="A2925:A2926"/>
    <mergeCell ref="P1645:Q1645"/>
    <mergeCell ref="N1605:O1605"/>
    <mergeCell ref="D1485:E1485"/>
    <mergeCell ref="F1485:G1485"/>
    <mergeCell ref="H1485:I1485"/>
    <mergeCell ref="P8203:Q8203"/>
    <mergeCell ref="T8203:U8203"/>
    <mergeCell ref="A8201:E8201"/>
    <mergeCell ref="H8201:J8201"/>
    <mergeCell ref="L8201:N8201"/>
    <mergeCell ref="P6845:Q6845"/>
    <mergeCell ref="R6845:S6845"/>
    <mergeCell ref="T6845:U6845"/>
    <mergeCell ref="A6880:B6880"/>
    <mergeCell ref="C6880:F6880"/>
    <mergeCell ref="T8201:U8201"/>
    <mergeCell ref="T7403:U7403"/>
    <mergeCell ref="D7325:E7325"/>
    <mergeCell ref="R7405:S7405"/>
    <mergeCell ref="T7405:U7405"/>
    <mergeCell ref="T7643:U7643"/>
    <mergeCell ref="A7641:E7641"/>
    <mergeCell ref="H7641:J7641"/>
    <mergeCell ref="N7645:O7645"/>
    <mergeCell ref="T7325:U7325"/>
    <mergeCell ref="F7323:J7323"/>
    <mergeCell ref="P7523:Q7523"/>
    <mergeCell ref="T7523:U7523"/>
    <mergeCell ref="P7525:Q7525"/>
    <mergeCell ref="P7403:Q7403"/>
    <mergeCell ref="R7645:S7645"/>
    <mergeCell ref="T7645:U7645"/>
    <mergeCell ref="R7445:S7445"/>
    <mergeCell ref="R7765:S7765"/>
    <mergeCell ref="H7765:I7765"/>
    <mergeCell ref="A7883:B7883"/>
    <mergeCell ref="A7200:B7200"/>
    <mergeCell ref="A6841:E6841"/>
    <mergeCell ref="H6841:J6841"/>
    <mergeCell ref="L6841:N6841"/>
    <mergeCell ref="A3603:B3603"/>
    <mergeCell ref="C3603:E3603"/>
    <mergeCell ref="F3603:J3603"/>
    <mergeCell ref="N3603:O3603"/>
    <mergeCell ref="P3603:Q3603"/>
    <mergeCell ref="T3603:U3603"/>
    <mergeCell ref="T4121:U4121"/>
    <mergeCell ref="T3841:U3841"/>
    <mergeCell ref="A3843:B3843"/>
    <mergeCell ref="C3843:E3843"/>
    <mergeCell ref="A4125:A4126"/>
    <mergeCell ref="B4125:C4125"/>
    <mergeCell ref="R5205:S5205"/>
    <mergeCell ref="A5203:B5203"/>
    <mergeCell ref="N5203:O5203"/>
    <mergeCell ref="P5203:Q5203"/>
    <mergeCell ref="C5203:E5203"/>
    <mergeCell ref="H5205:I5205"/>
    <mergeCell ref="J5205:K5205"/>
    <mergeCell ref="T5205:U5205"/>
    <mergeCell ref="L4321:N4321"/>
    <mergeCell ref="N4325:O4325"/>
    <mergeCell ref="A4323:B4323"/>
    <mergeCell ref="T4603:U4603"/>
    <mergeCell ref="A4601:E4601"/>
    <mergeCell ref="P4725:Q4725"/>
    <mergeCell ref="F4725:G4725"/>
    <mergeCell ref="F4923:J4923"/>
    <mergeCell ref="R4685:S4685"/>
    <mergeCell ref="A1165:A1166"/>
    <mergeCell ref="B1165:C1165"/>
    <mergeCell ref="D1165:E1165"/>
    <mergeCell ref="H1165:I1165"/>
    <mergeCell ref="N1165:O1165"/>
    <mergeCell ref="F1165:G1165"/>
    <mergeCell ref="R1045:S1045"/>
    <mergeCell ref="A1005:A1006"/>
    <mergeCell ref="B1005:C1005"/>
    <mergeCell ref="D1005:E1005"/>
    <mergeCell ref="J1005:K1005"/>
    <mergeCell ref="A1085:A1086"/>
    <mergeCell ref="B1085:C1085"/>
    <mergeCell ref="D1085:E1085"/>
    <mergeCell ref="F1085:G1085"/>
    <mergeCell ref="H1085:I1085"/>
    <mergeCell ref="J1085:K1085"/>
    <mergeCell ref="N1163:O1163"/>
    <mergeCell ref="P1125:Q1125"/>
    <mergeCell ref="J1125:K1125"/>
    <mergeCell ref="P1165:Q1165"/>
    <mergeCell ref="N1045:O1045"/>
    <mergeCell ref="A1080:B1080"/>
    <mergeCell ref="C1080:F1080"/>
    <mergeCell ref="A1045:A1046"/>
    <mergeCell ref="L1085:M1085"/>
    <mergeCell ref="N1085:O1085"/>
    <mergeCell ref="P1085:Q1085"/>
    <mergeCell ref="R1085:S1085"/>
    <mergeCell ref="R1125:S1125"/>
    <mergeCell ref="C1040:F1040"/>
    <mergeCell ref="F1005:G1005"/>
    <mergeCell ref="L245:M245"/>
    <mergeCell ref="N245:O245"/>
    <mergeCell ref="P245:Q245"/>
    <mergeCell ref="R245:S245"/>
    <mergeCell ref="T245:U245"/>
    <mergeCell ref="T281:U281"/>
    <mergeCell ref="T1161:U1161"/>
    <mergeCell ref="T1123:U1123"/>
    <mergeCell ref="A1125:A1126"/>
    <mergeCell ref="B1125:C1125"/>
    <mergeCell ref="D1125:E1125"/>
    <mergeCell ref="P1163:Q1163"/>
    <mergeCell ref="F1163:J1163"/>
    <mergeCell ref="A1120:B1120"/>
    <mergeCell ref="C1120:F1120"/>
    <mergeCell ref="A1161:E1161"/>
    <mergeCell ref="A961:E961"/>
    <mergeCell ref="H961:J961"/>
    <mergeCell ref="L961:N961"/>
    <mergeCell ref="A1083:B1083"/>
    <mergeCell ref="C1083:E1083"/>
    <mergeCell ref="F1083:J1083"/>
    <mergeCell ref="N963:O963"/>
    <mergeCell ref="J965:K965"/>
    <mergeCell ref="T1041:U1041"/>
    <mergeCell ref="A1041:E1041"/>
    <mergeCell ref="L1041:N1041"/>
    <mergeCell ref="H1001:J1001"/>
    <mergeCell ref="L1001:N1001"/>
    <mergeCell ref="A1001:E1001"/>
    <mergeCell ref="A281:E281"/>
    <mergeCell ref="J245:K245"/>
    <mergeCell ref="T4601:U4601"/>
    <mergeCell ref="A4603:B4603"/>
    <mergeCell ref="H525:I525"/>
    <mergeCell ref="J525:K525"/>
    <mergeCell ref="A600:B600"/>
    <mergeCell ref="C600:F600"/>
    <mergeCell ref="C603:I603"/>
    <mergeCell ref="A601:E601"/>
    <mergeCell ref="H601:J601"/>
    <mergeCell ref="L601:N601"/>
    <mergeCell ref="L565:M565"/>
    <mergeCell ref="N565:O565"/>
    <mergeCell ref="P565:Q565"/>
    <mergeCell ref="R565:S565"/>
    <mergeCell ref="A603:B603"/>
    <mergeCell ref="N603:O603"/>
    <mergeCell ref="P603:Q603"/>
    <mergeCell ref="A561:E561"/>
    <mergeCell ref="H561:J561"/>
    <mergeCell ref="L561:N561"/>
    <mergeCell ref="C1163:E1163"/>
    <mergeCell ref="A1163:B1163"/>
    <mergeCell ref="N1125:O1125"/>
    <mergeCell ref="A963:B963"/>
    <mergeCell ref="L1201:N1201"/>
    <mergeCell ref="T1201:U1201"/>
    <mergeCell ref="F1045:G1045"/>
    <mergeCell ref="H1045:I1045"/>
    <mergeCell ref="J1045:K1045"/>
    <mergeCell ref="L1045:M1045"/>
    <mergeCell ref="H765:I765"/>
    <mergeCell ref="J765:K765"/>
    <mergeCell ref="H761:J761"/>
    <mergeCell ref="L761:N761"/>
    <mergeCell ref="J1165:K1165"/>
    <mergeCell ref="T1163:U1163"/>
    <mergeCell ref="R1165:S1165"/>
    <mergeCell ref="P965:Q965"/>
    <mergeCell ref="R965:S965"/>
    <mergeCell ref="L1081:N1081"/>
    <mergeCell ref="T1081:U1081"/>
    <mergeCell ref="N1083:O1083"/>
    <mergeCell ref="P1083:Q1083"/>
    <mergeCell ref="L965:M965"/>
    <mergeCell ref="T1165:U1165"/>
    <mergeCell ref="H2841:J2841"/>
    <mergeCell ref="D2885:E2885"/>
    <mergeCell ref="C2923:E2923"/>
    <mergeCell ref="P2845:Q2845"/>
    <mergeCell ref="L1521:N1521"/>
    <mergeCell ref="H1641:J1641"/>
    <mergeCell ref="L1481:N1481"/>
    <mergeCell ref="T2681:U2681"/>
    <mergeCell ref="A1201:E1201"/>
    <mergeCell ref="H1201:J1201"/>
    <mergeCell ref="A1440:B1440"/>
    <mergeCell ref="H1441:J1441"/>
    <mergeCell ref="P1443:Q1443"/>
    <mergeCell ref="L1485:M1485"/>
    <mergeCell ref="N1485:O1485"/>
    <mergeCell ref="P1485:Q1485"/>
    <mergeCell ref="N1685:O1685"/>
    <mergeCell ref="L1685:M1685"/>
    <mergeCell ref="F1683:J1683"/>
    <mergeCell ref="C563:I563"/>
    <mergeCell ref="A565:A566"/>
    <mergeCell ref="B565:C565"/>
    <mergeCell ref="D565:E565"/>
    <mergeCell ref="F565:G565"/>
    <mergeCell ref="J565:K565"/>
    <mergeCell ref="R605:S605"/>
    <mergeCell ref="T605:U605"/>
    <mergeCell ref="A640:B640"/>
    <mergeCell ref="C640:F640"/>
    <mergeCell ref="D605:E605"/>
    <mergeCell ref="T601:U601"/>
    <mergeCell ref="T603:U603"/>
    <mergeCell ref="L605:M605"/>
    <mergeCell ref="N605:O605"/>
    <mergeCell ref="P605:Q605"/>
    <mergeCell ref="A605:A606"/>
    <mergeCell ref="B605:C605"/>
    <mergeCell ref="F605:G605"/>
    <mergeCell ref="H605:I605"/>
    <mergeCell ref="P563:Q563"/>
    <mergeCell ref="T563:U563"/>
    <mergeCell ref="A1200:B1200"/>
    <mergeCell ref="C1200:F1200"/>
    <mergeCell ref="A3320:B3320"/>
    <mergeCell ref="F3243:J3243"/>
    <mergeCell ref="A4365:A4366"/>
    <mergeCell ref="T2801:U2801"/>
    <mergeCell ref="P2803:Q2803"/>
    <mergeCell ref="A2803:B2803"/>
    <mergeCell ref="C2803:E2803"/>
    <mergeCell ref="F2803:J2803"/>
    <mergeCell ref="F2805:G2805"/>
    <mergeCell ref="H2805:I2805"/>
    <mergeCell ref="P2843:Q2843"/>
    <mergeCell ref="B2805:C2805"/>
    <mergeCell ref="D2805:E2805"/>
    <mergeCell ref="A2841:E2841"/>
    <mergeCell ref="T565:U565"/>
    <mergeCell ref="H565:I565"/>
    <mergeCell ref="N4203:O4203"/>
    <mergeCell ref="L4205:M4205"/>
    <mergeCell ref="N4205:O4205"/>
    <mergeCell ref="A4160:B4160"/>
    <mergeCell ref="C4160:F4160"/>
    <mergeCell ref="R2525:S2525"/>
    <mergeCell ref="T2525:U2525"/>
    <mergeCell ref="C4203:E4203"/>
    <mergeCell ref="F4203:J4203"/>
    <mergeCell ref="F2725:G2725"/>
    <mergeCell ref="A2800:B2800"/>
    <mergeCell ref="J2805:K2805"/>
    <mergeCell ref="A2801:E2801"/>
    <mergeCell ref="H2801:J2801"/>
    <mergeCell ref="T5325:U5325"/>
    <mergeCell ref="F5325:G5325"/>
    <mergeCell ref="P4643:Q4643"/>
    <mergeCell ref="A4643:B4643"/>
    <mergeCell ref="C4643:E4643"/>
    <mergeCell ref="F4643:J4643"/>
    <mergeCell ref="H4681:J4681"/>
    <mergeCell ref="N4683:O4683"/>
    <mergeCell ref="P4683:Q4683"/>
    <mergeCell ref="T4721:U4721"/>
    <mergeCell ref="T4765:U4765"/>
    <mergeCell ref="A4800:B4800"/>
    <mergeCell ref="A4681:E4681"/>
    <mergeCell ref="H4685:I4685"/>
    <mergeCell ref="F4685:G4685"/>
    <mergeCell ref="J4765:K4765"/>
    <mergeCell ref="T4683:U4683"/>
    <mergeCell ref="A4725:A4726"/>
    <mergeCell ref="A4881:E4881"/>
    <mergeCell ref="H4881:J4881"/>
    <mergeCell ref="D4685:E4685"/>
    <mergeCell ref="T5121:U5121"/>
    <mergeCell ref="R4965:S4965"/>
    <mergeCell ref="P5083:Q5083"/>
    <mergeCell ref="P5085:Q5085"/>
    <mergeCell ref="N5043:O5043"/>
    <mergeCell ref="A5080:B5080"/>
    <mergeCell ref="N5045:O5045"/>
    <mergeCell ref="F5045:G5045"/>
    <mergeCell ref="P5005:Q5005"/>
    <mergeCell ref="A5005:A5006"/>
    <mergeCell ref="A5003:B5003"/>
    <mergeCell ref="T4923:U4923"/>
    <mergeCell ref="T4761:U4761"/>
    <mergeCell ref="A4883:B4883"/>
    <mergeCell ref="C4883:E4883"/>
    <mergeCell ref="F4883:J4883"/>
    <mergeCell ref="H4765:I4765"/>
    <mergeCell ref="N4923:O4923"/>
    <mergeCell ref="P4925:Q4925"/>
    <mergeCell ref="L4885:M4885"/>
    <mergeCell ref="L4761:N4761"/>
    <mergeCell ref="A4761:E4761"/>
    <mergeCell ref="R4845:S4845"/>
    <mergeCell ref="R4925:S4925"/>
    <mergeCell ref="D4885:E4885"/>
    <mergeCell ref="T4763:U4763"/>
    <mergeCell ref="B4845:C4845"/>
    <mergeCell ref="D4845:E4845"/>
    <mergeCell ref="T4885:U4885"/>
    <mergeCell ref="C4843:E4843"/>
    <mergeCell ref="A4843:B4843"/>
    <mergeCell ref="T4843:U4843"/>
    <mergeCell ref="T8321:U8321"/>
    <mergeCell ref="T7163:U7163"/>
    <mergeCell ref="C7163:J7163"/>
    <mergeCell ref="A5280:B5280"/>
    <mergeCell ref="C5280:F5280"/>
    <mergeCell ref="C4923:E4923"/>
    <mergeCell ref="T8323:U8323"/>
    <mergeCell ref="N4843:O4843"/>
    <mergeCell ref="A4840:B4840"/>
    <mergeCell ref="L7125:M7125"/>
    <mergeCell ref="N7125:O7125"/>
    <mergeCell ref="A7123:B7123"/>
    <mergeCell ref="N7123:O7123"/>
    <mergeCell ref="H7125:I7125"/>
    <mergeCell ref="P7125:Q7125"/>
    <mergeCell ref="R7165:S7165"/>
    <mergeCell ref="T7165:U7165"/>
    <mergeCell ref="H7165:I7165"/>
    <mergeCell ref="P7165:Q7165"/>
    <mergeCell ref="J7165:K7165"/>
    <mergeCell ref="L7165:M7165"/>
    <mergeCell ref="C7200:F7200"/>
    <mergeCell ref="A7165:A7166"/>
    <mergeCell ref="B7165:C7165"/>
    <mergeCell ref="D7165:E7165"/>
    <mergeCell ref="F7165:G7165"/>
    <mergeCell ref="N7165:O7165"/>
    <mergeCell ref="T7161:U7161"/>
    <mergeCell ref="A7163:B7163"/>
    <mergeCell ref="N7163:O7163"/>
    <mergeCell ref="P7163:Q7163"/>
    <mergeCell ref="T7125:U7125"/>
    <mergeCell ref="A8323:B8323"/>
    <mergeCell ref="C8323:E8323"/>
    <mergeCell ref="N8323:O8323"/>
    <mergeCell ref="P8323:Q8323"/>
    <mergeCell ref="L8365:M8365"/>
    <mergeCell ref="N8365:O8365"/>
    <mergeCell ref="P8365:Q8365"/>
    <mergeCell ref="F8325:G8325"/>
    <mergeCell ref="H8325:I8325"/>
    <mergeCell ref="J8325:K8325"/>
    <mergeCell ref="A8361:E8361"/>
    <mergeCell ref="H8361:J8361"/>
    <mergeCell ref="L8361:N8361"/>
    <mergeCell ref="A8363:B8363"/>
    <mergeCell ref="C8363:E8363"/>
    <mergeCell ref="N8363:O8363"/>
    <mergeCell ref="P8363:Q8363"/>
    <mergeCell ref="M8326:M8327"/>
    <mergeCell ref="J8365:K8365"/>
    <mergeCell ref="N8326:N8327"/>
    <mergeCell ref="O8326:O8327"/>
    <mergeCell ref="P8326:P8327"/>
    <mergeCell ref="Q8326:Q8327"/>
    <mergeCell ref="F8369:O8372"/>
    <mergeCell ref="G8326:G8327"/>
    <mergeCell ref="H8326:H8327"/>
    <mergeCell ref="I8326:I8327"/>
    <mergeCell ref="J8326:K8326"/>
    <mergeCell ref="L8326:L8327"/>
    <mergeCell ref="L8325:M8325"/>
    <mergeCell ref="N8325:O8325"/>
    <mergeCell ref="P8325:Q8325"/>
    <mergeCell ref="A8360:B8360"/>
    <mergeCell ref="C8360:F8360"/>
    <mergeCell ref="B8326:B8327"/>
    <mergeCell ref="C8326:C8327"/>
    <mergeCell ref="D8326:D8327"/>
    <mergeCell ref="E8326:E8327"/>
    <mergeCell ref="F8326:F8327"/>
    <mergeCell ref="H8365:I8365"/>
    <mergeCell ref="B8325:C8325"/>
    <mergeCell ref="D8325:E8325"/>
    <mergeCell ref="O8329:T8329"/>
    <mergeCell ref="T8363:U8363"/>
    <mergeCell ref="T8325:U8325"/>
    <mergeCell ref="R8325:S8325"/>
    <mergeCell ref="T4685:U4685"/>
    <mergeCell ref="T4805:U4805"/>
    <mergeCell ref="T4801:U4801"/>
    <mergeCell ref="R1725:S1725"/>
    <mergeCell ref="P1763:Q1763"/>
    <mergeCell ref="L1761:N1761"/>
    <mergeCell ref="L1765:M1765"/>
    <mergeCell ref="R1765:S1765"/>
    <mergeCell ref="P1923:Q1923"/>
    <mergeCell ref="H1965:I1965"/>
    <mergeCell ref="H2001:J2001"/>
    <mergeCell ref="C2000:F2000"/>
    <mergeCell ref="N5243:O5243"/>
    <mergeCell ref="P5243:Q5243"/>
    <mergeCell ref="C3360:F3360"/>
    <mergeCell ref="L3361:N3361"/>
    <mergeCell ref="L3365:M3365"/>
    <mergeCell ref="C3363:E3363"/>
    <mergeCell ref="F3363:J3363"/>
    <mergeCell ref="P3363:Q3363"/>
    <mergeCell ref="P3365:Q3365"/>
    <mergeCell ref="J4325:K4325"/>
    <mergeCell ref="F3843:J3843"/>
    <mergeCell ref="D4325:E4325"/>
    <mergeCell ref="F4325:G4325"/>
    <mergeCell ref="C3640:F3640"/>
    <mergeCell ref="R4725:S4725"/>
    <mergeCell ref="P4685:Q4685"/>
    <mergeCell ref="N4723:O4723"/>
    <mergeCell ref="P4723:Q4723"/>
    <mergeCell ref="T4723:U4723"/>
    <mergeCell ref="L4721:N4721"/>
    <mergeCell ref="A2080:B2080"/>
    <mergeCell ref="A4121:E4121"/>
    <mergeCell ref="C4323:E4323"/>
    <mergeCell ref="F2925:G2925"/>
    <mergeCell ref="T4963:U4963"/>
    <mergeCell ref="T4961:U4961"/>
    <mergeCell ref="A5043:B5043"/>
    <mergeCell ref="P5043:Q5043"/>
    <mergeCell ref="C5003:H5003"/>
    <mergeCell ref="F3165:G3165"/>
    <mergeCell ref="H3165:I3165"/>
    <mergeCell ref="A3043:B3043"/>
    <mergeCell ref="A2765:A2766"/>
    <mergeCell ref="A3080:B3080"/>
    <mergeCell ref="A3045:A3046"/>
    <mergeCell ref="A3083:B3083"/>
    <mergeCell ref="A1605:A1606"/>
    <mergeCell ref="B1605:C1605"/>
    <mergeCell ref="T1681:U1681"/>
    <mergeCell ref="C3280:F3280"/>
    <mergeCell ref="N4123:O4123"/>
    <mergeCell ref="L4565:M4565"/>
    <mergeCell ref="L4561:N4561"/>
    <mergeCell ref="L4121:N4121"/>
    <mergeCell ref="P4325:Q4325"/>
    <mergeCell ref="A4321:E4321"/>
    <mergeCell ref="H4321:J4321"/>
    <mergeCell ref="F4285:G4285"/>
    <mergeCell ref="H4285:I4285"/>
    <mergeCell ref="A4240:B4240"/>
    <mergeCell ref="C4240:F4240"/>
    <mergeCell ref="A4205:A4206"/>
    <mergeCell ref="T1641:U1641"/>
    <mergeCell ref="A1601:E1601"/>
    <mergeCell ref="A1680:B1680"/>
    <mergeCell ref="H2845:I2845"/>
    <mergeCell ref="A2563:B2563"/>
    <mergeCell ref="C2563:E2563"/>
    <mergeCell ref="L2565:M2565"/>
    <mergeCell ref="N2565:O2565"/>
    <mergeCell ref="H2641:J2641"/>
    <mergeCell ref="L2605:M2605"/>
    <mergeCell ref="B2605:C2605"/>
    <mergeCell ref="C1803:E1803"/>
    <mergeCell ref="A1720:B1720"/>
    <mergeCell ref="F1803:J1803"/>
    <mergeCell ref="J1885:K1885"/>
    <mergeCell ref="L1885:M1885"/>
    <mergeCell ref="O1921:R1921"/>
    <mergeCell ref="H1925:I1925"/>
    <mergeCell ref="P1925:Q1925"/>
    <mergeCell ref="N1923:O1923"/>
    <mergeCell ref="J1925:K1925"/>
    <mergeCell ref="A1885:A1886"/>
    <mergeCell ref="C1920:F1920"/>
    <mergeCell ref="H1921:J1921"/>
    <mergeCell ref="H2045:I2045"/>
    <mergeCell ref="J2045:K2045"/>
    <mergeCell ref="F2043:J2043"/>
    <mergeCell ref="L2721:N2721"/>
    <mergeCell ref="A2725:A2726"/>
    <mergeCell ref="B2725:C2725"/>
    <mergeCell ref="N2803:O2803"/>
    <mergeCell ref="J2845:K2845"/>
    <mergeCell ref="N1443:O1443"/>
    <mergeCell ref="N1683:O1683"/>
    <mergeCell ref="N2045:O2045"/>
    <mergeCell ref="A1445:A1446"/>
    <mergeCell ref="B1445:C1445"/>
    <mergeCell ref="D1445:E1445"/>
    <mergeCell ref="N1445:O1445"/>
    <mergeCell ref="B1485:C1485"/>
    <mergeCell ref="H1521:J1521"/>
    <mergeCell ref="H1525:I1525"/>
    <mergeCell ref="C1600:F1600"/>
    <mergeCell ref="C1483:E1483"/>
    <mergeCell ref="F1483:J1483"/>
    <mergeCell ref="D1565:E1565"/>
    <mergeCell ref="H1565:I1565"/>
    <mergeCell ref="H1765:I1765"/>
    <mergeCell ref="J1765:K1765"/>
    <mergeCell ref="A1641:E1641"/>
    <mergeCell ref="A1443:B1443"/>
    <mergeCell ref="A1521:E1521"/>
    <mergeCell ref="R2045:S2045"/>
    <mergeCell ref="L1601:N1601"/>
    <mergeCell ref="L2045:M2045"/>
    <mergeCell ref="T1685:U1685"/>
    <mergeCell ref="H1685:I1685"/>
    <mergeCell ref="J1685:K1685"/>
    <mergeCell ref="F1685:G1685"/>
    <mergeCell ref="T1281:U1281"/>
    <mergeCell ref="T1441:U1441"/>
    <mergeCell ref="N1440:U1440"/>
    <mergeCell ref="T1683:U1683"/>
    <mergeCell ref="H2645:I2645"/>
    <mergeCell ref="L2681:N2681"/>
    <mergeCell ref="N1763:O1763"/>
    <mergeCell ref="P1765:Q1765"/>
    <mergeCell ref="H1805:I1805"/>
    <mergeCell ref="J1805:K1805"/>
    <mergeCell ref="N1803:O1803"/>
    <mergeCell ref="P1803:Q1803"/>
    <mergeCell ref="H2005:I2005"/>
    <mergeCell ref="J2005:K2005"/>
    <mergeCell ref="L1441:N1441"/>
    <mergeCell ref="L1445:M1445"/>
    <mergeCell ref="P1603:Q1603"/>
    <mergeCell ref="T1603:U1603"/>
    <mergeCell ref="R1365:S1365"/>
    <mergeCell ref="T1365:U1365"/>
    <mergeCell ref="P1405:Q1405"/>
    <mergeCell ref="R1405:S1405"/>
    <mergeCell ref="T1405:U1405"/>
    <mergeCell ref="C1480:F1480"/>
    <mergeCell ref="A1441:E1441"/>
    <mergeCell ref="C1240:F1240"/>
    <mergeCell ref="A1241:E1241"/>
    <mergeCell ref="H1241:J1241"/>
    <mergeCell ref="L1241:N1241"/>
    <mergeCell ref="T1241:U1241"/>
    <mergeCell ref="J1205:K1205"/>
    <mergeCell ref="L1205:M1205"/>
    <mergeCell ref="P1205:Q1205"/>
    <mergeCell ref="R1205:S1205"/>
    <mergeCell ref="T1205:U1205"/>
    <mergeCell ref="T1243:U1243"/>
    <mergeCell ref="P1203:Q1203"/>
    <mergeCell ref="T1203:U1203"/>
    <mergeCell ref="A1205:A1206"/>
    <mergeCell ref="B1205:C1205"/>
    <mergeCell ref="D1205:E1205"/>
    <mergeCell ref="F1205:G1205"/>
    <mergeCell ref="H1205:I1205"/>
    <mergeCell ref="N1205:O1205"/>
    <mergeCell ref="F1203:J1203"/>
    <mergeCell ref="A1245:A1246"/>
    <mergeCell ref="B1245:C1245"/>
    <mergeCell ref="D1245:E1245"/>
    <mergeCell ref="F1245:G1245"/>
    <mergeCell ref="H1245:I1245"/>
    <mergeCell ref="J1245:K1245"/>
    <mergeCell ref="A1243:B1243"/>
    <mergeCell ref="C1243:E1243"/>
    <mergeCell ref="F1243:J1243"/>
    <mergeCell ref="N1243:O1243"/>
    <mergeCell ref="P1243:Q1243"/>
    <mergeCell ref="L2001:N2001"/>
    <mergeCell ref="T2001:U2001"/>
    <mergeCell ref="L2005:M2005"/>
    <mergeCell ref="N2005:O2005"/>
    <mergeCell ref="T2043:U2043"/>
    <mergeCell ref="A3881:E3881"/>
    <mergeCell ref="H3881:J3881"/>
    <mergeCell ref="L3881:N3881"/>
    <mergeCell ref="T3881:U3881"/>
    <mergeCell ref="C3880:F3880"/>
    <mergeCell ref="A3845:A3846"/>
    <mergeCell ref="B3845:C3845"/>
    <mergeCell ref="D3845:E3845"/>
    <mergeCell ref="F3845:G3845"/>
    <mergeCell ref="H3845:I3845"/>
    <mergeCell ref="H2765:I2765"/>
    <mergeCell ref="J2765:K2765"/>
    <mergeCell ref="L2801:N2801"/>
    <mergeCell ref="L2805:M2805"/>
    <mergeCell ref="P2725:Q2725"/>
    <mergeCell ref="H2721:J2721"/>
    <mergeCell ref="D3285:E3285"/>
    <mergeCell ref="N4523:O4523"/>
    <mergeCell ref="A4003:B4003"/>
    <mergeCell ref="C4003:E4003"/>
    <mergeCell ref="H4165:I4165"/>
    <mergeCell ref="J4205:K4205"/>
    <mergeCell ref="L4285:M4285"/>
    <mergeCell ref="N4285:O4285"/>
    <mergeCell ref="C3563:E3563"/>
    <mergeCell ref="F3563:J3563"/>
    <mergeCell ref="N3563:O3563"/>
    <mergeCell ref="A3561:E3561"/>
    <mergeCell ref="H3561:J3561"/>
    <mergeCell ref="A3485:A3486"/>
    <mergeCell ref="F3485:G3485"/>
    <mergeCell ref="C3763:E3763"/>
    <mergeCell ref="N3763:O3763"/>
    <mergeCell ref="D4285:E4285"/>
    <mergeCell ref="A4521:E4521"/>
    <mergeCell ref="N4083:O4083"/>
    <mergeCell ref="A4041:E4041"/>
    <mergeCell ref="A4043:B4043"/>
    <mergeCell ref="A4045:A4046"/>
    <mergeCell ref="B4045:C4045"/>
    <mergeCell ref="H4085:I4085"/>
    <mergeCell ref="H4045:I4045"/>
    <mergeCell ref="J4045:K4045"/>
    <mergeCell ref="H4081:J4081"/>
    <mergeCell ref="A4203:B4203"/>
    <mergeCell ref="A4200:B4200"/>
    <mergeCell ref="A4120:B4120"/>
    <mergeCell ref="C4120:F4120"/>
    <mergeCell ref="T4323:U4323"/>
    <mergeCell ref="T4363:U4363"/>
    <mergeCell ref="R4405:S4405"/>
    <mergeCell ref="T4561:U4561"/>
    <mergeCell ref="F4563:J4563"/>
    <mergeCell ref="N4563:O4563"/>
    <mergeCell ref="P4563:Q4563"/>
    <mergeCell ref="T4563:U4563"/>
    <mergeCell ref="L4485:M4485"/>
    <mergeCell ref="N4485:O4485"/>
    <mergeCell ref="T4445:U4445"/>
    <mergeCell ref="L4441:N4441"/>
    <mergeCell ref="T4521:U4521"/>
    <mergeCell ref="F4523:J4523"/>
    <mergeCell ref="T4361:U4361"/>
    <mergeCell ref="P4483:Q4483"/>
    <mergeCell ref="T4483:U4483"/>
    <mergeCell ref="F4445:G4445"/>
    <mergeCell ref="H4445:I4445"/>
    <mergeCell ref="L4481:N4481"/>
    <mergeCell ref="P4523:Q4523"/>
    <mergeCell ref="T4523:U4523"/>
    <mergeCell ref="T4403:U4403"/>
    <mergeCell ref="N4483:O4483"/>
    <mergeCell ref="F4525:G4525"/>
    <mergeCell ref="R4485:S4485"/>
    <mergeCell ref="C4440:F4440"/>
    <mergeCell ref="L4525:M4525"/>
    <mergeCell ref="N4525:O4525"/>
    <mergeCell ref="N4323:O4323"/>
    <mergeCell ref="L4325:M4325"/>
    <mergeCell ref="B4325:C4325"/>
    <mergeCell ref="T4565:U4565"/>
    <mergeCell ref="A4600:B4600"/>
    <mergeCell ref="C4600:F4600"/>
    <mergeCell ref="A4565:A4566"/>
    <mergeCell ref="B4565:C4565"/>
    <mergeCell ref="D4565:E4565"/>
    <mergeCell ref="F4565:G4565"/>
    <mergeCell ref="H4565:I4565"/>
    <mergeCell ref="T5243:U5243"/>
    <mergeCell ref="C5243:E5243"/>
    <mergeCell ref="J5245:K5245"/>
    <mergeCell ref="L5245:M5245"/>
    <mergeCell ref="N5245:O5245"/>
    <mergeCell ref="P5245:Q5245"/>
    <mergeCell ref="T5241:U5241"/>
    <mergeCell ref="A5241:E5241"/>
    <mergeCell ref="A5405:A5406"/>
    <mergeCell ref="N5325:O5325"/>
    <mergeCell ref="P5325:Q5325"/>
    <mergeCell ref="R5325:S5325"/>
    <mergeCell ref="P5403:Q5403"/>
    <mergeCell ref="T5403:U5403"/>
    <mergeCell ref="H5401:J5401"/>
    <mergeCell ref="L5401:N5401"/>
    <mergeCell ref="A5081:E5081"/>
    <mergeCell ref="H5081:J5081"/>
    <mergeCell ref="A5083:B5083"/>
    <mergeCell ref="J5045:K5045"/>
    <mergeCell ref="J4925:K4925"/>
    <mergeCell ref="P5363:Q5363"/>
    <mergeCell ref="L5365:M5365"/>
    <mergeCell ref="N4565:O4565"/>
    <mergeCell ref="A6001:E6001"/>
    <mergeCell ref="T5405:U5405"/>
    <mergeCell ref="H5641:J5641"/>
    <mergeCell ref="C5520:F5520"/>
    <mergeCell ref="T5445:U5445"/>
    <mergeCell ref="T5481:U5481"/>
    <mergeCell ref="T5441:U5441"/>
    <mergeCell ref="R5445:S5445"/>
    <mergeCell ref="L5525:M5525"/>
    <mergeCell ref="N5525:O5525"/>
    <mergeCell ref="P5483:Q5483"/>
    <mergeCell ref="T5443:U5443"/>
    <mergeCell ref="P5563:Q5563"/>
    <mergeCell ref="C5560:F5560"/>
    <mergeCell ref="A5561:E5561"/>
    <mergeCell ref="H5561:J5561"/>
    <mergeCell ref="T5563:U5563"/>
    <mergeCell ref="T5643:U5643"/>
    <mergeCell ref="L5645:M5645"/>
    <mergeCell ref="A5721:E5721"/>
    <mergeCell ref="L5961:N5961"/>
    <mergeCell ref="L5965:M5965"/>
    <mergeCell ref="N5965:O5965"/>
    <mergeCell ref="T5961:U5961"/>
    <mergeCell ref="A5963:B5963"/>
    <mergeCell ref="F5963:J5963"/>
    <mergeCell ref="A5961:E5961"/>
    <mergeCell ref="L5885:M5885"/>
    <mergeCell ref="N5885:O5885"/>
    <mergeCell ref="J5925:K5925"/>
    <mergeCell ref="T5885:U5885"/>
    <mergeCell ref="A5921:E5921"/>
    <mergeCell ref="F8485:G8485"/>
    <mergeCell ref="T8401:U8401"/>
    <mergeCell ref="J5325:K5325"/>
    <mergeCell ref="R6005:S6005"/>
    <mergeCell ref="J6125:K6125"/>
    <mergeCell ref="L6125:M6125"/>
    <mergeCell ref="T5401:U5401"/>
    <mergeCell ref="A5403:B5403"/>
    <mergeCell ref="C5403:E5403"/>
    <mergeCell ref="P6083:Q6083"/>
    <mergeCell ref="H8401:J8401"/>
    <mergeCell ref="L8401:N8401"/>
    <mergeCell ref="L6321:N6321"/>
    <mergeCell ref="H7325:I7325"/>
    <mergeCell ref="J6325:K6325"/>
    <mergeCell ref="L6325:M6325"/>
    <mergeCell ref="N6323:O6323"/>
    <mergeCell ref="P6323:Q6323"/>
    <mergeCell ref="P6325:Q6325"/>
    <mergeCell ref="A6040:B6040"/>
    <mergeCell ref="C6040:F6040"/>
    <mergeCell ref="A6005:A6006"/>
    <mergeCell ref="B6005:C6005"/>
    <mergeCell ref="D6005:E6005"/>
    <mergeCell ref="F6005:G6005"/>
    <mergeCell ref="H6001:J6001"/>
    <mergeCell ref="T6005:U6005"/>
    <mergeCell ref="H6005:I6005"/>
    <mergeCell ref="J6005:K6005"/>
    <mergeCell ref="A6003:B6003"/>
    <mergeCell ref="L6041:N6041"/>
    <mergeCell ref="C5360:F5360"/>
    <mergeCell ref="L8481:N8481"/>
    <mergeCell ref="L8485:M8485"/>
    <mergeCell ref="A8483:B8483"/>
    <mergeCell ref="C8483:E8483"/>
    <mergeCell ref="N8483:O8483"/>
    <mergeCell ref="P8483:Q8483"/>
    <mergeCell ref="T8483:U8483"/>
    <mergeCell ref="A8440:B8440"/>
    <mergeCell ref="C8440:F8440"/>
    <mergeCell ref="A8481:E8481"/>
    <mergeCell ref="H8481:J8481"/>
    <mergeCell ref="A8403:B8403"/>
    <mergeCell ref="C8403:E8403"/>
    <mergeCell ref="H8441:J8441"/>
    <mergeCell ref="A8480:B8480"/>
    <mergeCell ref="C8480:F8480"/>
    <mergeCell ref="N8403:O8403"/>
    <mergeCell ref="P8403:Q8403"/>
    <mergeCell ref="T8403:U8403"/>
    <mergeCell ref="A8405:A8406"/>
    <mergeCell ref="B8405:C8405"/>
    <mergeCell ref="D8405:E8405"/>
    <mergeCell ref="F8405:G8405"/>
    <mergeCell ref="H8405:I8405"/>
    <mergeCell ref="J8405:K8405"/>
    <mergeCell ref="A8441:E8441"/>
    <mergeCell ref="L8441:N8441"/>
    <mergeCell ref="T8441:U8441"/>
    <mergeCell ref="R8405:S8405"/>
    <mergeCell ref="R8485:S8485"/>
    <mergeCell ref="T8485:U8485"/>
    <mergeCell ref="H8485:I8485"/>
    <mergeCell ref="P3483:Q3483"/>
    <mergeCell ref="N2805:O2805"/>
    <mergeCell ref="L2765:M2765"/>
    <mergeCell ref="L2841:N2841"/>
    <mergeCell ref="L2845:M2845"/>
    <mergeCell ref="T2843:U2843"/>
    <mergeCell ref="P2805:Q2805"/>
    <mergeCell ref="R2805:S2805"/>
    <mergeCell ref="T2805:U2805"/>
    <mergeCell ref="A2840:B2840"/>
    <mergeCell ref="R2845:S2845"/>
    <mergeCell ref="T2845:U2845"/>
    <mergeCell ref="A2963:B2963"/>
    <mergeCell ref="C2963:E2963"/>
    <mergeCell ref="F2963:J2963"/>
    <mergeCell ref="N2963:O2963"/>
    <mergeCell ref="A3203:B3203"/>
    <mergeCell ref="C3203:E3203"/>
    <mergeCell ref="F3285:G3285"/>
    <mergeCell ref="A3281:E3281"/>
    <mergeCell ref="H3281:J3281"/>
    <mergeCell ref="L3281:N3281"/>
    <mergeCell ref="L3285:M3285"/>
    <mergeCell ref="N3285:O3285"/>
    <mergeCell ref="F3043:J3043"/>
    <mergeCell ref="N2925:O2925"/>
    <mergeCell ref="T3283:U3283"/>
    <mergeCell ref="T3241:U3241"/>
    <mergeCell ref="T3161:U3161"/>
    <mergeCell ref="T3163:U3163"/>
    <mergeCell ref="H3325:I3325"/>
    <mergeCell ref="F2923:J2923"/>
    <mergeCell ref="P1445:Q1445"/>
    <mergeCell ref="F1445:G1445"/>
    <mergeCell ref="H1445:I1445"/>
    <mergeCell ref="J1445:K1445"/>
    <mergeCell ref="T1481:U1481"/>
    <mergeCell ref="R1445:S1445"/>
    <mergeCell ref="C1440:F1440"/>
    <mergeCell ref="F1565:G1565"/>
    <mergeCell ref="A1640:B1640"/>
    <mergeCell ref="C1640:F1640"/>
    <mergeCell ref="A1483:B1483"/>
    <mergeCell ref="N1483:O1483"/>
    <mergeCell ref="P1483:Q1483"/>
    <mergeCell ref="T1483:U1483"/>
    <mergeCell ref="A1481:E1481"/>
    <mergeCell ref="T2003:U2003"/>
    <mergeCell ref="B2005:C2005"/>
    <mergeCell ref="D2005:E2005"/>
    <mergeCell ref="F2005:G2005"/>
    <mergeCell ref="T1601:U1601"/>
    <mergeCell ref="N1603:O1603"/>
    <mergeCell ref="A1480:B1480"/>
    <mergeCell ref="H1481:J1481"/>
    <mergeCell ref="A1600:B1600"/>
    <mergeCell ref="C1603:E1603"/>
    <mergeCell ref="F1603:J1603"/>
    <mergeCell ref="T1523:U1523"/>
    <mergeCell ref="T1565:U1565"/>
    <mergeCell ref="R1605:S1605"/>
    <mergeCell ref="T1605:U1605"/>
    <mergeCell ref="P1605:Q1605"/>
    <mergeCell ref="R1645:S1645"/>
    <mergeCell ref="A1280:B1280"/>
    <mergeCell ref="J1285:K1285"/>
    <mergeCell ref="P1283:Q1283"/>
    <mergeCell ref="T1283:U1283"/>
    <mergeCell ref="P1325:Q1325"/>
    <mergeCell ref="A1320:B1320"/>
    <mergeCell ref="C1320:F1320"/>
    <mergeCell ref="A1321:E1321"/>
    <mergeCell ref="H1321:J1321"/>
    <mergeCell ref="H1325:I1325"/>
    <mergeCell ref="J1325:K1325"/>
    <mergeCell ref="A1325:A1326"/>
    <mergeCell ref="C1283:E1283"/>
    <mergeCell ref="T1321:U1321"/>
    <mergeCell ref="T1325:U1325"/>
    <mergeCell ref="T1323:U1323"/>
    <mergeCell ref="R1285:S1285"/>
    <mergeCell ref="T1285:U1285"/>
    <mergeCell ref="P1285:Q1285"/>
    <mergeCell ref="L1281:N1281"/>
    <mergeCell ref="F1283:J1283"/>
    <mergeCell ref="N1283:O1283"/>
    <mergeCell ref="P2765:Q2765"/>
    <mergeCell ref="C2800:F2800"/>
    <mergeCell ref="N1363:O1363"/>
    <mergeCell ref="T2841:U2841"/>
    <mergeCell ref="C1323:E1323"/>
    <mergeCell ref="F1323:J1323"/>
    <mergeCell ref="L1365:M1365"/>
    <mergeCell ref="N1365:O1365"/>
    <mergeCell ref="P1365:Q1365"/>
    <mergeCell ref="A1361:E1361"/>
    <mergeCell ref="H1361:J1361"/>
    <mergeCell ref="L1361:N1361"/>
    <mergeCell ref="T1361:U1361"/>
    <mergeCell ref="L1245:M1245"/>
    <mergeCell ref="N1245:O1245"/>
    <mergeCell ref="P1245:Q1245"/>
    <mergeCell ref="R1245:S1245"/>
    <mergeCell ref="T1245:U1245"/>
    <mergeCell ref="A1285:A1286"/>
    <mergeCell ref="B1285:C1285"/>
    <mergeCell ref="H1285:I1285"/>
    <mergeCell ref="A1400:B1400"/>
    <mergeCell ref="C1400:F1400"/>
    <mergeCell ref="N1400:U1400"/>
    <mergeCell ref="A1281:E1281"/>
    <mergeCell ref="H1281:J1281"/>
    <mergeCell ref="A1283:B1283"/>
    <mergeCell ref="B1325:C1325"/>
    <mergeCell ref="D1325:E1325"/>
    <mergeCell ref="F1325:G1325"/>
    <mergeCell ref="A1323:B1323"/>
    <mergeCell ref="A1360:B1360"/>
    <mergeCell ref="A1365:A1366"/>
    <mergeCell ref="B1365:C1365"/>
    <mergeCell ref="L1325:M1325"/>
    <mergeCell ref="N1325:O1325"/>
    <mergeCell ref="A1401:E1401"/>
    <mergeCell ref="H1401:J1401"/>
    <mergeCell ref="L1401:N1401"/>
    <mergeCell ref="T1401:U1401"/>
    <mergeCell ref="A1403:B1403"/>
    <mergeCell ref="C1403:E1403"/>
    <mergeCell ref="N1403:O1403"/>
    <mergeCell ref="P1403:Q1403"/>
    <mergeCell ref="T1403:U1403"/>
    <mergeCell ref="A1405:A1406"/>
    <mergeCell ref="B1405:C1405"/>
    <mergeCell ref="D1405:E1405"/>
    <mergeCell ref="F1405:G1405"/>
    <mergeCell ref="H1405:I1405"/>
    <mergeCell ref="J1405:K1405"/>
    <mergeCell ref="L1405:M1405"/>
    <mergeCell ref="N1405:O1405"/>
    <mergeCell ref="P1363:Q1363"/>
    <mergeCell ref="T1363:U1363"/>
    <mergeCell ref="D1365:E1365"/>
    <mergeCell ref="F1365:G1365"/>
    <mergeCell ref="H1365:I1365"/>
    <mergeCell ref="J1365:K1365"/>
    <mergeCell ref="A1363:B1363"/>
    <mergeCell ref="C1363:E1363"/>
    <mergeCell ref="C1360:F1360"/>
    <mergeCell ref="L5325:M5325"/>
    <mergeCell ref="H5325:I5325"/>
    <mergeCell ref="T2965:U2965"/>
    <mergeCell ref="L3001:N3001"/>
    <mergeCell ref="T3001:U3001"/>
    <mergeCell ref="L3041:N3041"/>
    <mergeCell ref="T3041:U3041"/>
    <mergeCell ref="N3003:O3003"/>
    <mergeCell ref="N2965:O2965"/>
    <mergeCell ref="P2965:Q2965"/>
    <mergeCell ref="R2965:S2965"/>
    <mergeCell ref="L2965:M2965"/>
    <mergeCell ref="P2963:Q2963"/>
    <mergeCell ref="L3005:M3005"/>
    <mergeCell ref="N3005:O3005"/>
    <mergeCell ref="F3203:J3203"/>
    <mergeCell ref="N3203:O3203"/>
    <mergeCell ref="T3203:U3203"/>
    <mergeCell ref="P3203:Q3203"/>
    <mergeCell ref="R3005:S3005"/>
    <mergeCell ref="L3045:M3045"/>
    <mergeCell ref="N3045:O3045"/>
    <mergeCell ref="L3081:N3081"/>
    <mergeCell ref="H3201:J3201"/>
    <mergeCell ref="L3201:N3201"/>
    <mergeCell ref="T3201:U3201"/>
    <mergeCell ref="P3125:Q3125"/>
    <mergeCell ref="T3121:U3121"/>
    <mergeCell ref="N3085:O3085"/>
    <mergeCell ref="P3085:Q3085"/>
    <mergeCell ref="J3085:K3085"/>
    <mergeCell ref="L3085:M3085"/>
    <mergeCell ref="A2845:A2846"/>
    <mergeCell ref="B2845:C2845"/>
    <mergeCell ref="D2845:E2845"/>
    <mergeCell ref="F2845:G2845"/>
    <mergeCell ref="P2883:Q2883"/>
    <mergeCell ref="P2923:Q2923"/>
    <mergeCell ref="T2923:U2923"/>
    <mergeCell ref="P2885:Q2885"/>
    <mergeCell ref="R2885:S2885"/>
    <mergeCell ref="N2845:O2845"/>
    <mergeCell ref="B2885:C2885"/>
    <mergeCell ref="T2921:U2921"/>
    <mergeCell ref="A2921:E2921"/>
    <mergeCell ref="H2921:J2921"/>
    <mergeCell ref="T2885:U2885"/>
    <mergeCell ref="F2885:G2885"/>
    <mergeCell ref="A2881:E2881"/>
    <mergeCell ref="A2883:B2883"/>
    <mergeCell ref="C2883:E2883"/>
    <mergeCell ref="F2883:J2883"/>
    <mergeCell ref="N2883:O2883"/>
    <mergeCell ref="L2881:N2881"/>
    <mergeCell ref="A2920:B2920"/>
    <mergeCell ref="C2920:F2920"/>
    <mergeCell ref="L2921:N2921"/>
    <mergeCell ref="T3123:U3123"/>
    <mergeCell ref="T3085:U3085"/>
    <mergeCell ref="T3081:U3081"/>
    <mergeCell ref="P3123:Q3123"/>
    <mergeCell ref="T3083:U3083"/>
    <mergeCell ref="T3045:U3045"/>
    <mergeCell ref="N3125:O3125"/>
    <mergeCell ref="J3045:K3045"/>
    <mergeCell ref="H3041:J3041"/>
    <mergeCell ref="C3323:E3323"/>
    <mergeCell ref="D3325:E3325"/>
    <mergeCell ref="R3365:S3365"/>
    <mergeCell ref="T3365:U3365"/>
    <mergeCell ref="A3480:B3480"/>
    <mergeCell ref="C3480:F3480"/>
    <mergeCell ref="J3365:K3365"/>
    <mergeCell ref="A3361:E3361"/>
    <mergeCell ref="H3361:J3361"/>
    <mergeCell ref="J3405:K3405"/>
    <mergeCell ref="F3325:G3325"/>
    <mergeCell ref="A3400:B3400"/>
    <mergeCell ref="C3400:F3400"/>
    <mergeCell ref="A3365:A3366"/>
    <mergeCell ref="B3365:C3365"/>
    <mergeCell ref="D3365:E3365"/>
    <mergeCell ref="F3365:G3365"/>
    <mergeCell ref="H3365:I3365"/>
    <mergeCell ref="N3403:O3403"/>
    <mergeCell ref="N3365:O3365"/>
    <mergeCell ref="F3403:J3403"/>
    <mergeCell ref="D3405:E3405"/>
    <mergeCell ref="A3441:E3441"/>
    <mergeCell ref="T3565:U3565"/>
    <mergeCell ref="T3441:U3441"/>
    <mergeCell ref="P3443:Q3443"/>
    <mergeCell ref="T3443:U3443"/>
    <mergeCell ref="T3445:U3445"/>
    <mergeCell ref="T3405:U3405"/>
    <mergeCell ref="T3561:U3561"/>
    <mergeCell ref="J3525:K3525"/>
    <mergeCell ref="A3521:E3521"/>
    <mergeCell ref="L3521:N3521"/>
    <mergeCell ref="T3521:U3521"/>
    <mergeCell ref="A3523:B3523"/>
    <mergeCell ref="C3523:E3523"/>
    <mergeCell ref="F3523:J3523"/>
    <mergeCell ref="N3523:O3523"/>
    <mergeCell ref="A3725:A3726"/>
    <mergeCell ref="B3725:C3725"/>
    <mergeCell ref="F3725:G3725"/>
    <mergeCell ref="H3725:I3725"/>
    <mergeCell ref="A3565:A3566"/>
    <mergeCell ref="B3565:C3565"/>
    <mergeCell ref="D3565:E3565"/>
    <mergeCell ref="F3565:G3565"/>
    <mergeCell ref="N3443:O3443"/>
    <mergeCell ref="N3445:O3445"/>
    <mergeCell ref="H3485:I3485"/>
    <mergeCell ref="J3485:K3485"/>
    <mergeCell ref="A3520:B3520"/>
    <mergeCell ref="C3520:F3520"/>
    <mergeCell ref="B3485:C3485"/>
    <mergeCell ref="H3565:I3565"/>
    <mergeCell ref="J3565:K3565"/>
    <mergeCell ref="R3805:S3805"/>
    <mergeCell ref="D4485:E4485"/>
    <mergeCell ref="F4485:G4485"/>
    <mergeCell ref="H4485:I4485"/>
    <mergeCell ref="J4485:K4485"/>
    <mergeCell ref="B4205:C4205"/>
    <mergeCell ref="D4205:E4205"/>
    <mergeCell ref="P4923:Q4923"/>
    <mergeCell ref="C4560:F4560"/>
    <mergeCell ref="A4525:A4526"/>
    <mergeCell ref="B4525:C4525"/>
    <mergeCell ref="D4525:E4525"/>
    <mergeCell ref="B5005:C5005"/>
    <mergeCell ref="D5005:E5005"/>
    <mergeCell ref="F5005:G5005"/>
    <mergeCell ref="H5005:I5005"/>
    <mergeCell ref="J5005:K5005"/>
    <mergeCell ref="P4525:Q4525"/>
    <mergeCell ref="R4525:S4525"/>
    <mergeCell ref="R4445:S4445"/>
    <mergeCell ref="J4285:K4285"/>
    <mergeCell ref="C4320:F4320"/>
    <mergeCell ref="A4440:B4440"/>
    <mergeCell ref="L4281:N4281"/>
    <mergeCell ref="A4283:B4283"/>
    <mergeCell ref="N4283:O4283"/>
    <mergeCell ref="F4283:J4283"/>
    <mergeCell ref="H4401:J4401"/>
    <mergeCell ref="L4685:M4685"/>
    <mergeCell ref="A4763:B4763"/>
    <mergeCell ref="P3885:Q3885"/>
    <mergeCell ref="P4005:Q4005"/>
    <mergeCell ref="T7681:U7681"/>
    <mergeCell ref="A7683:B7683"/>
    <mergeCell ref="C7683:E7683"/>
    <mergeCell ref="N7683:O7683"/>
    <mergeCell ref="P7683:Q7683"/>
    <mergeCell ref="T7683:U7683"/>
    <mergeCell ref="P7685:Q7685"/>
    <mergeCell ref="R7685:S7685"/>
    <mergeCell ref="T7685:U7685"/>
    <mergeCell ref="C7640:F7640"/>
    <mergeCell ref="A7485:A7486"/>
    <mergeCell ref="L7441:N7441"/>
    <mergeCell ref="L7445:M7445"/>
    <mergeCell ref="N7445:O7445"/>
    <mergeCell ref="C7480:F7480"/>
    <mergeCell ref="B7685:C7685"/>
    <mergeCell ref="D7685:E7685"/>
    <mergeCell ref="F7685:G7685"/>
    <mergeCell ref="N7685:O7685"/>
    <mergeCell ref="J7445:K7445"/>
    <mergeCell ref="P7563:Q7563"/>
    <mergeCell ref="H7561:J7561"/>
    <mergeCell ref="T7481:U7481"/>
    <mergeCell ref="A7645:A7646"/>
    <mergeCell ref="P7445:Q7445"/>
    <mergeCell ref="D7445:E7445"/>
    <mergeCell ref="B7605:C7605"/>
    <mergeCell ref="A7605:A7606"/>
    <mergeCell ref="A7603:B7603"/>
    <mergeCell ref="P7645:Q7645"/>
    <mergeCell ref="D7645:E7645"/>
    <mergeCell ref="T7443:U7443"/>
    <mergeCell ref="T8405:U8405"/>
    <mergeCell ref="R8365:S8365"/>
    <mergeCell ref="A8400:B8400"/>
    <mergeCell ref="C8400:F8400"/>
    <mergeCell ref="H8321:J8321"/>
    <mergeCell ref="T8365:U8365"/>
    <mergeCell ref="T8361:U8361"/>
    <mergeCell ref="L8321:N8321"/>
    <mergeCell ref="A8365:A8366"/>
    <mergeCell ref="T8481:U8481"/>
    <mergeCell ref="C6360:F6360"/>
    <mergeCell ref="R7125:S7125"/>
    <mergeCell ref="A7161:E7161"/>
    <mergeCell ref="H7161:J7161"/>
    <mergeCell ref="L7161:N7161"/>
    <mergeCell ref="A7403:B7403"/>
    <mergeCell ref="C7403:E7403"/>
    <mergeCell ref="F7405:G7405"/>
    <mergeCell ref="T7123:U7123"/>
    <mergeCell ref="C7123:J7123"/>
    <mergeCell ref="A7121:E7121"/>
    <mergeCell ref="H7121:J7121"/>
    <mergeCell ref="L7121:N7121"/>
    <mergeCell ref="C6963:J6963"/>
    <mergeCell ref="T7121:U7121"/>
    <mergeCell ref="T7401:U7401"/>
    <mergeCell ref="P7405:Q7405"/>
    <mergeCell ref="C6363:K6363"/>
    <mergeCell ref="P7325:Q7325"/>
    <mergeCell ref="P7323:Q7323"/>
    <mergeCell ref="H6361:J6361"/>
    <mergeCell ref="L6361:N6361"/>
    <mergeCell ref="T6401:U6401"/>
    <mergeCell ref="F7765:G7765"/>
    <mergeCell ref="A7800:B7800"/>
    <mergeCell ref="P7765:Q7765"/>
    <mergeCell ref="A8321:E8321"/>
    <mergeCell ref="H6281:J6281"/>
    <mergeCell ref="A6403:B6403"/>
    <mergeCell ref="T6841:U6841"/>
    <mergeCell ref="A6843:B6843"/>
    <mergeCell ref="C6843:E6843"/>
    <mergeCell ref="F6843:J6843"/>
    <mergeCell ref="H7685:I7685"/>
    <mergeCell ref="J7685:K7685"/>
    <mergeCell ref="L7685:M7685"/>
    <mergeCell ref="T7801:U7801"/>
    <mergeCell ref="A7803:B7803"/>
    <mergeCell ref="C7803:E7803"/>
    <mergeCell ref="N7803:O7803"/>
    <mergeCell ref="P7803:Q7803"/>
    <mergeCell ref="T7803:U7803"/>
    <mergeCell ref="L7801:N7801"/>
    <mergeCell ref="A7720:B7720"/>
    <mergeCell ref="C7720:F7720"/>
    <mergeCell ref="A7685:A7686"/>
    <mergeCell ref="C7800:F7800"/>
    <mergeCell ref="T7725:U7725"/>
    <mergeCell ref="A7723:B7723"/>
    <mergeCell ref="C7723:E7723"/>
    <mergeCell ref="N7723:O7723"/>
    <mergeCell ref="P7723:Q7723"/>
    <mergeCell ref="T7723:U7723"/>
    <mergeCell ref="N7765:O7765"/>
    <mergeCell ref="L3765:M3765"/>
    <mergeCell ref="N3765:O3765"/>
    <mergeCell ref="A8000:B8000"/>
    <mergeCell ref="C8000:F8000"/>
    <mergeCell ref="L7965:M7965"/>
    <mergeCell ref="H7965:I7965"/>
    <mergeCell ref="D7885:E7885"/>
    <mergeCell ref="F7885:G7885"/>
    <mergeCell ref="A7960:B7960"/>
    <mergeCell ref="A7923:B7923"/>
    <mergeCell ref="C7923:E7923"/>
    <mergeCell ref="A7925:A7926"/>
    <mergeCell ref="B7405:C7405"/>
    <mergeCell ref="D7405:E7405"/>
    <mergeCell ref="F7325:G7325"/>
    <mergeCell ref="L7681:N7681"/>
    <mergeCell ref="A7681:E7681"/>
    <mergeCell ref="H7681:J7681"/>
    <mergeCell ref="A4561:E4561"/>
    <mergeCell ref="H4561:J4561"/>
    <mergeCell ref="A5560:B5560"/>
    <mergeCell ref="H4525:I4525"/>
    <mergeCell ref="H4521:J4521"/>
    <mergeCell ref="B5445:C5445"/>
    <mergeCell ref="A4480:B4480"/>
    <mergeCell ref="C4480:F4480"/>
    <mergeCell ref="J4565:K4565"/>
    <mergeCell ref="D4965:E4965"/>
    <mergeCell ref="F4965:G4965"/>
    <mergeCell ref="L5641:N5641"/>
    <mergeCell ref="A5440:B5440"/>
    <mergeCell ref="C5440:F5440"/>
    <mergeCell ref="A5045:A5046"/>
    <mergeCell ref="D5445:E5445"/>
    <mergeCell ref="A4523:B4523"/>
    <mergeCell ref="C4523:E4523"/>
    <mergeCell ref="F4723:J4723"/>
    <mergeCell ref="F4683:J4683"/>
    <mergeCell ref="H4605:I4605"/>
    <mergeCell ref="J4605:K4605"/>
    <mergeCell ref="H4601:J4601"/>
    <mergeCell ref="D5325:E5325"/>
    <mergeCell ref="A5445:A5446"/>
    <mergeCell ref="F5445:G5445"/>
    <mergeCell ref="A5040:B5040"/>
    <mergeCell ref="A4605:A4606"/>
    <mergeCell ref="A7801:E7801"/>
    <mergeCell ref="H3765:I3765"/>
    <mergeCell ref="J3725:K3725"/>
    <mergeCell ref="A5643:B5643"/>
    <mergeCell ref="A5641:E5641"/>
    <mergeCell ref="D3805:E3805"/>
    <mergeCell ref="B5405:C5405"/>
    <mergeCell ref="D5405:E5405"/>
    <mergeCell ref="F5405:G5405"/>
    <mergeCell ref="J5405:K5405"/>
    <mergeCell ref="A5401:E5401"/>
    <mergeCell ref="A6000:B6000"/>
    <mergeCell ref="C6000:F6000"/>
    <mergeCell ref="A5965:A5966"/>
    <mergeCell ref="B5965:C5965"/>
    <mergeCell ref="D5965:E5965"/>
    <mergeCell ref="F5965:G5965"/>
    <mergeCell ref="H5965:I5965"/>
    <mergeCell ref="A8520:B8520"/>
    <mergeCell ref="C8520:F8520"/>
    <mergeCell ref="A8485:A8486"/>
    <mergeCell ref="B8485:C8485"/>
    <mergeCell ref="D8485:E8485"/>
    <mergeCell ref="D7965:E7965"/>
    <mergeCell ref="J7965:K7965"/>
    <mergeCell ref="N7965:O7965"/>
    <mergeCell ref="P7965:Q7965"/>
    <mergeCell ref="F7965:G7965"/>
    <mergeCell ref="L7961:N7961"/>
    <mergeCell ref="D8409:Q8412"/>
    <mergeCell ref="A8401:E8401"/>
    <mergeCell ref="A6285:A6286"/>
    <mergeCell ref="B6285:C6285"/>
    <mergeCell ref="A7440:B7440"/>
    <mergeCell ref="C7440:F7440"/>
    <mergeCell ref="J7325:K7325"/>
    <mergeCell ref="A7325:A7326"/>
    <mergeCell ref="F6285:G6285"/>
    <mergeCell ref="H7801:J7801"/>
    <mergeCell ref="L8405:M8405"/>
    <mergeCell ref="N8405:O8405"/>
    <mergeCell ref="P8405:Q8405"/>
    <mergeCell ref="N8485:O8485"/>
    <mergeCell ref="P8485:Q8485"/>
    <mergeCell ref="B8365:C8365"/>
    <mergeCell ref="D8365:E8365"/>
    <mergeCell ref="F8365:G8365"/>
    <mergeCell ref="N6285:O6285"/>
    <mergeCell ref="J8485:K8485"/>
    <mergeCell ref="A8325:A8327"/>
    <mergeCell ref="T7961:U7961"/>
    <mergeCell ref="P7885:Q7885"/>
    <mergeCell ref="R7885:S7885"/>
    <mergeCell ref="T7885:U7885"/>
    <mergeCell ref="T7925:U7925"/>
    <mergeCell ref="C7963:E7963"/>
    <mergeCell ref="N7963:O7963"/>
    <mergeCell ref="B7925:C7925"/>
    <mergeCell ref="P7963:Q7963"/>
    <mergeCell ref="L7885:M7885"/>
    <mergeCell ref="N7885:O7885"/>
    <mergeCell ref="T7921:U7921"/>
    <mergeCell ref="J7885:K7885"/>
    <mergeCell ref="L7925:M7925"/>
    <mergeCell ref="N7925:O7925"/>
    <mergeCell ref="A7921:E7921"/>
    <mergeCell ref="H7921:J7921"/>
    <mergeCell ref="L7921:N7921"/>
    <mergeCell ref="A7885:A7886"/>
    <mergeCell ref="A7963:B7963"/>
    <mergeCell ref="B7885:C7885"/>
    <mergeCell ref="H7961:J7961"/>
    <mergeCell ref="C7960:F7960"/>
    <mergeCell ref="J7925:K7925"/>
    <mergeCell ref="R7965:S7965"/>
    <mergeCell ref="T7965:U7965"/>
    <mergeCell ref="T7963:U7963"/>
    <mergeCell ref="L7325:M7325"/>
    <mergeCell ref="R7325:S7325"/>
    <mergeCell ref="T7883:U7883"/>
    <mergeCell ref="L7881:N7881"/>
    <mergeCell ref="N7923:O7923"/>
    <mergeCell ref="P7923:Q7923"/>
    <mergeCell ref="T7923:U7923"/>
    <mergeCell ref="L6285:M6285"/>
    <mergeCell ref="A6363:B6363"/>
    <mergeCell ref="N7883:O7883"/>
    <mergeCell ref="P7883:Q7883"/>
    <mergeCell ref="A7841:E7841"/>
    <mergeCell ref="H7841:J7841"/>
    <mergeCell ref="L7841:N7841"/>
    <mergeCell ref="A7843:B7843"/>
    <mergeCell ref="A7961:E7961"/>
    <mergeCell ref="H7885:I7885"/>
    <mergeCell ref="C7883:E7883"/>
    <mergeCell ref="T6403:U6403"/>
    <mergeCell ref="T6285:U6285"/>
    <mergeCell ref="H6285:I6285"/>
    <mergeCell ref="R6405:S6405"/>
    <mergeCell ref="T6405:U6405"/>
    <mergeCell ref="T6365:U6365"/>
    <mergeCell ref="H6365:I6365"/>
    <mergeCell ref="J6365:K6365"/>
    <mergeCell ref="A6400:B6400"/>
    <mergeCell ref="C6400:F6400"/>
    <mergeCell ref="A6365:A6366"/>
    <mergeCell ref="A4563:B4563"/>
    <mergeCell ref="T4525:U4525"/>
    <mergeCell ref="L5681:N5681"/>
    <mergeCell ref="H5565:I5565"/>
    <mergeCell ref="H5361:J5361"/>
    <mergeCell ref="R4565:S4565"/>
    <mergeCell ref="C4563:E4563"/>
    <mergeCell ref="H5445:I5445"/>
    <mergeCell ref="J5445:K5445"/>
    <mergeCell ref="L5445:M5445"/>
    <mergeCell ref="T4925:U4925"/>
    <mergeCell ref="A4960:B4960"/>
    <mergeCell ref="C4960:F4960"/>
    <mergeCell ref="A4925:A4926"/>
    <mergeCell ref="B4925:C4925"/>
    <mergeCell ref="D4925:E4925"/>
    <mergeCell ref="F4925:G4925"/>
    <mergeCell ref="H4925:I4925"/>
    <mergeCell ref="F5485:G5485"/>
    <mergeCell ref="C5483:E5483"/>
    <mergeCell ref="N5523:O5523"/>
    <mergeCell ref="N5483:O5483"/>
    <mergeCell ref="L5521:N5521"/>
    <mergeCell ref="A4560:B4560"/>
    <mergeCell ref="A5600:B5600"/>
    <mergeCell ref="C5600:F5600"/>
    <mergeCell ref="A5520:B5520"/>
    <mergeCell ref="A5041:E5041"/>
    <mergeCell ref="C5160:F5160"/>
    <mergeCell ref="C5080:F5080"/>
    <mergeCell ref="B5045:C5045"/>
    <mergeCell ref="D5045:E5045"/>
    <mergeCell ref="T4245:U4245"/>
    <mergeCell ref="T4241:U4241"/>
    <mergeCell ref="P4243:Q4243"/>
    <mergeCell ref="T4243:U4243"/>
    <mergeCell ref="T4481:U4481"/>
    <mergeCell ref="L4445:M4445"/>
    <mergeCell ref="N4445:O4445"/>
    <mergeCell ref="P4445:Q4445"/>
    <mergeCell ref="A4445:A4446"/>
    <mergeCell ref="B4445:C4445"/>
    <mergeCell ref="D4445:E4445"/>
    <mergeCell ref="A4405:A4406"/>
    <mergeCell ref="A4285:A4286"/>
    <mergeCell ref="B4285:C4285"/>
    <mergeCell ref="B4405:C4405"/>
    <mergeCell ref="H4245:I4245"/>
    <mergeCell ref="J4245:K4245"/>
    <mergeCell ref="A4241:E4241"/>
    <mergeCell ref="H4241:J4241"/>
    <mergeCell ref="L4241:N4241"/>
    <mergeCell ref="L4245:M4245"/>
    <mergeCell ref="F4323:J4323"/>
    <mergeCell ref="A4361:E4361"/>
    <mergeCell ref="A4363:B4363"/>
    <mergeCell ref="P4245:Q4245"/>
    <mergeCell ref="A4325:A4326"/>
    <mergeCell ref="A4443:B4443"/>
    <mergeCell ref="C4443:E4443"/>
    <mergeCell ref="F4443:J4443"/>
    <mergeCell ref="A4441:E4441"/>
    <mergeCell ref="H4441:J4441"/>
    <mergeCell ref="H4325:I4325"/>
    <mergeCell ref="A321:E321"/>
    <mergeCell ref="H321:J321"/>
    <mergeCell ref="L321:N321"/>
    <mergeCell ref="L325:M325"/>
    <mergeCell ref="N325:O325"/>
    <mergeCell ref="P325:Q325"/>
    <mergeCell ref="A325:A326"/>
    <mergeCell ref="B325:C325"/>
    <mergeCell ref="D325:E325"/>
    <mergeCell ref="F325:G325"/>
    <mergeCell ref="N363:O363"/>
    <mergeCell ref="P363:Q363"/>
    <mergeCell ref="T363:U363"/>
    <mergeCell ref="T323:U323"/>
    <mergeCell ref="J325:K325"/>
    <mergeCell ref="R325:S325"/>
    <mergeCell ref="T325:U325"/>
    <mergeCell ref="H325:I325"/>
    <mergeCell ref="T321:U321"/>
    <mergeCell ref="A323:B323"/>
    <mergeCell ref="C323:E323"/>
    <mergeCell ref="F323:J323"/>
    <mergeCell ref="N323:O323"/>
    <mergeCell ref="P323:Q323"/>
    <mergeCell ref="A360:B360"/>
    <mergeCell ref="C360:F360"/>
    <mergeCell ref="J365:K365"/>
    <mergeCell ref="A361:E361"/>
    <mergeCell ref="H361:J361"/>
    <mergeCell ref="L361:N361"/>
    <mergeCell ref="L365:M365"/>
    <mergeCell ref="N365:O365"/>
    <mergeCell ref="A363:B363"/>
    <mergeCell ref="C363:E363"/>
    <mergeCell ref="F363:J363"/>
    <mergeCell ref="T4281:U4281"/>
    <mergeCell ref="T4283:U4283"/>
    <mergeCell ref="T4405:U4405"/>
    <mergeCell ref="D4405:E4405"/>
    <mergeCell ref="T361:U361"/>
    <mergeCell ref="A401:E401"/>
    <mergeCell ref="H401:J401"/>
    <mergeCell ref="L401:N401"/>
    <mergeCell ref="L405:M405"/>
    <mergeCell ref="N405:O405"/>
    <mergeCell ref="A440:B440"/>
    <mergeCell ref="C440:F440"/>
    <mergeCell ref="T401:U401"/>
    <mergeCell ref="A403:B403"/>
    <mergeCell ref="C403:E403"/>
    <mergeCell ref="F403:J403"/>
    <mergeCell ref="N403:O403"/>
    <mergeCell ref="P403:Q403"/>
    <mergeCell ref="T403:U403"/>
    <mergeCell ref="P365:Q365"/>
    <mergeCell ref="R365:S365"/>
    <mergeCell ref="T365:U365"/>
    <mergeCell ref="A400:B400"/>
    <mergeCell ref="C400:F400"/>
    <mergeCell ref="A365:A366"/>
    <mergeCell ref="B365:C365"/>
    <mergeCell ref="D365:E365"/>
    <mergeCell ref="F365:G365"/>
    <mergeCell ref="H365:I365"/>
    <mergeCell ref="A405:A406"/>
    <mergeCell ref="B405:C405"/>
    <mergeCell ref="D405:E405"/>
    <mergeCell ref="F405:G405"/>
    <mergeCell ref="P405:Q405"/>
    <mergeCell ref="R405:S405"/>
    <mergeCell ref="T405:U405"/>
    <mergeCell ref="H405:I405"/>
    <mergeCell ref="J405:K405"/>
    <mergeCell ref="T5761:U5761"/>
    <mergeCell ref="P5685:Q5685"/>
    <mergeCell ref="R5685:S5685"/>
    <mergeCell ref="J5485:K5485"/>
    <mergeCell ref="R5485:S5485"/>
    <mergeCell ref="T5685:U5685"/>
    <mergeCell ref="R845:S845"/>
    <mergeCell ref="T845:U845"/>
    <mergeCell ref="A880:B880"/>
    <mergeCell ref="C880:F880"/>
    <mergeCell ref="A845:A846"/>
    <mergeCell ref="B845:C845"/>
    <mergeCell ref="D845:E845"/>
    <mergeCell ref="H5681:J5681"/>
    <mergeCell ref="T5681:U5681"/>
    <mergeCell ref="P5683:Q5683"/>
    <mergeCell ref="T5683:U5683"/>
    <mergeCell ref="C5443:E5443"/>
    <mergeCell ref="H5485:I5485"/>
    <mergeCell ref="H5441:J5441"/>
    <mergeCell ref="L5441:N5441"/>
    <mergeCell ref="T5805:U5805"/>
    <mergeCell ref="L5841:N5841"/>
    <mergeCell ref="L5845:M5845"/>
    <mergeCell ref="N5845:O5845"/>
    <mergeCell ref="P5843:Q5843"/>
    <mergeCell ref="T5843:U5843"/>
    <mergeCell ref="R5805:S5805"/>
    <mergeCell ref="R5765:S5765"/>
    <mergeCell ref="T5765:U5765"/>
    <mergeCell ref="A5763:B5763"/>
    <mergeCell ref="J5765:K5765"/>
    <mergeCell ref="L5801:N5801"/>
    <mergeCell ref="L5765:M5765"/>
    <mergeCell ref="N5765:O5765"/>
    <mergeCell ref="T5801:U5801"/>
    <mergeCell ref="A5800:B5800"/>
    <mergeCell ref="C5800:F5800"/>
    <mergeCell ref="A5765:A5766"/>
    <mergeCell ref="B5765:C5765"/>
    <mergeCell ref="D5765:E5765"/>
    <mergeCell ref="F5765:G5765"/>
    <mergeCell ref="A5845:A5846"/>
    <mergeCell ref="A5601:E5601"/>
    <mergeCell ref="H5721:J5721"/>
    <mergeCell ref="J5565:K5565"/>
    <mergeCell ref="L5565:M5565"/>
    <mergeCell ref="L5685:M5685"/>
    <mergeCell ref="N5685:O5685"/>
    <mergeCell ref="N5565:O5565"/>
    <mergeCell ref="P5565:Q5565"/>
    <mergeCell ref="B5525:C5525"/>
    <mergeCell ref="P5443:Q5443"/>
    <mergeCell ref="A5640:B5640"/>
    <mergeCell ref="C5640:F5640"/>
    <mergeCell ref="J5525:K5525"/>
    <mergeCell ref="C5720:F5720"/>
    <mergeCell ref="A5685:A5686"/>
    <mergeCell ref="B5685:C5685"/>
    <mergeCell ref="D5685:E5685"/>
    <mergeCell ref="N5443:O5443"/>
    <mergeCell ref="N5445:O5445"/>
    <mergeCell ref="P4085:Q4085"/>
    <mergeCell ref="L4521:N4521"/>
    <mergeCell ref="P4485:Q4485"/>
    <mergeCell ref="L5561:N5561"/>
    <mergeCell ref="L5481:N5481"/>
    <mergeCell ref="A5481:E5481"/>
    <mergeCell ref="H5481:J5481"/>
    <mergeCell ref="D5485:E5485"/>
    <mergeCell ref="A4481:E4481"/>
    <mergeCell ref="H4481:J4481"/>
    <mergeCell ref="A4483:B4483"/>
    <mergeCell ref="C4483:E4483"/>
    <mergeCell ref="F4483:J4483"/>
    <mergeCell ref="L5201:N5201"/>
    <mergeCell ref="P5405:Q5405"/>
    <mergeCell ref="P5445:Q5445"/>
    <mergeCell ref="C5643:I5643"/>
    <mergeCell ref="L5405:M5405"/>
    <mergeCell ref="A5443:B5443"/>
    <mergeCell ref="P845:Q845"/>
    <mergeCell ref="N5403:O5403"/>
    <mergeCell ref="P5485:Q5485"/>
    <mergeCell ref="T841:U841"/>
    <mergeCell ref="A843:B843"/>
    <mergeCell ref="C843:E843"/>
    <mergeCell ref="F843:J843"/>
    <mergeCell ref="N843:O843"/>
    <mergeCell ref="P843:Q843"/>
    <mergeCell ref="T843:U843"/>
    <mergeCell ref="J845:K845"/>
    <mergeCell ref="L5485:M5485"/>
    <mergeCell ref="N5485:O5485"/>
    <mergeCell ref="R5405:S5405"/>
    <mergeCell ref="L4925:M4925"/>
    <mergeCell ref="T5321:U5321"/>
    <mergeCell ref="N3803:O3803"/>
    <mergeCell ref="P3803:Q3803"/>
    <mergeCell ref="T3803:U3803"/>
    <mergeCell ref="T5485:U5485"/>
    <mergeCell ref="T5483:U5483"/>
    <mergeCell ref="N5405:O5405"/>
    <mergeCell ref="T4485:U4485"/>
    <mergeCell ref="A4520:B4520"/>
    <mergeCell ref="C4520:F4520"/>
    <mergeCell ref="A4485:A4486"/>
    <mergeCell ref="B4485:C4485"/>
    <mergeCell ref="R4245:S4245"/>
    <mergeCell ref="H4205:I4205"/>
    <mergeCell ref="J4525:K4525"/>
    <mergeCell ref="F845:G845"/>
    <mergeCell ref="H845:I845"/>
    <mergeCell ref="T5561:U5561"/>
    <mergeCell ref="A5521:E5521"/>
    <mergeCell ref="H5521:J5521"/>
    <mergeCell ref="P5525:Q5525"/>
    <mergeCell ref="R5525:S5525"/>
    <mergeCell ref="T5525:U5525"/>
    <mergeCell ref="A5525:A5526"/>
    <mergeCell ref="T5521:U5521"/>
    <mergeCell ref="A5523:B5523"/>
    <mergeCell ref="C5523:I5523"/>
    <mergeCell ref="P5523:Q5523"/>
    <mergeCell ref="T5523:U5523"/>
    <mergeCell ref="C5763:E5763"/>
    <mergeCell ref="F5763:I5763"/>
    <mergeCell ref="N5763:O5763"/>
    <mergeCell ref="P5763:Q5763"/>
    <mergeCell ref="T5763:U5763"/>
    <mergeCell ref="A5761:E5761"/>
    <mergeCell ref="H5761:J5761"/>
    <mergeCell ref="L5761:N5761"/>
    <mergeCell ref="T5641:U5641"/>
    <mergeCell ref="A5681:E5681"/>
    <mergeCell ref="P5645:Q5645"/>
    <mergeCell ref="R5565:S5565"/>
    <mergeCell ref="T5565:U5565"/>
    <mergeCell ref="A5563:B5563"/>
    <mergeCell ref="C5563:I5563"/>
    <mergeCell ref="N5563:O5563"/>
    <mergeCell ref="A5603:B5603"/>
    <mergeCell ref="C5603:I5603"/>
    <mergeCell ref="N5603:O5603"/>
    <mergeCell ref="P5603:Q5603"/>
    <mergeCell ref="P6365:Q6365"/>
    <mergeCell ref="T5603:U5603"/>
    <mergeCell ref="A5605:A5606"/>
    <mergeCell ref="B5605:C5605"/>
    <mergeCell ref="D5605:E5605"/>
    <mergeCell ref="F5605:G5605"/>
    <mergeCell ref="H5605:I5605"/>
    <mergeCell ref="T5601:U5601"/>
    <mergeCell ref="H5841:J5841"/>
    <mergeCell ref="C5840:F5840"/>
    <mergeCell ref="F5803:I5803"/>
    <mergeCell ref="N5803:O5803"/>
    <mergeCell ref="P5803:Q5803"/>
    <mergeCell ref="T5803:U5803"/>
    <mergeCell ref="A5801:E5801"/>
    <mergeCell ref="L5805:M5805"/>
    <mergeCell ref="N5805:O5805"/>
    <mergeCell ref="B5805:C5805"/>
    <mergeCell ref="T5841:U5841"/>
    <mergeCell ref="A5803:B5803"/>
    <mergeCell ref="C5803:E5803"/>
    <mergeCell ref="H5801:J5801"/>
    <mergeCell ref="P5765:Q5765"/>
    <mergeCell ref="L5601:N5601"/>
    <mergeCell ref="T5721:U5721"/>
    <mergeCell ref="L5725:M5725"/>
    <mergeCell ref="N5725:O5725"/>
    <mergeCell ref="P5725:Q5725"/>
    <mergeCell ref="C5683:I5683"/>
    <mergeCell ref="C5723:I5723"/>
    <mergeCell ref="T5965:U5965"/>
    <mergeCell ref="H5685:I5685"/>
    <mergeCell ref="L5605:M5605"/>
    <mergeCell ref="N5605:O5605"/>
    <mergeCell ref="P5605:Q5605"/>
    <mergeCell ref="R5605:S5605"/>
    <mergeCell ref="T5605:U5605"/>
    <mergeCell ref="P6363:Q6363"/>
    <mergeCell ref="T6363:U6363"/>
    <mergeCell ref="A5840:B5840"/>
    <mergeCell ref="T6361:U6361"/>
    <mergeCell ref="P5845:Q5845"/>
    <mergeCell ref="R5845:S5845"/>
    <mergeCell ref="N5843:O5843"/>
    <mergeCell ref="J5845:K5845"/>
    <mergeCell ref="T5845:U5845"/>
    <mergeCell ref="A5880:B5880"/>
    <mergeCell ref="T6163:U6163"/>
    <mergeCell ref="A6123:B6123"/>
    <mergeCell ref="C6123:E6123"/>
    <mergeCell ref="F6123:J6123"/>
    <mergeCell ref="N6123:O6123"/>
    <mergeCell ref="P5805:Q5805"/>
    <mergeCell ref="J5685:K5685"/>
    <mergeCell ref="N5683:O5683"/>
    <mergeCell ref="R5645:S5645"/>
    <mergeCell ref="T5645:U5645"/>
    <mergeCell ref="N5643:O5643"/>
    <mergeCell ref="P5643:Q5643"/>
    <mergeCell ref="J5965:K5965"/>
    <mergeCell ref="L6001:N6001"/>
    <mergeCell ref="L6005:M6005"/>
    <mergeCell ref="N6005:O6005"/>
    <mergeCell ref="T6001:U6001"/>
    <mergeCell ref="A6440:B6440"/>
    <mergeCell ref="C6440:F6440"/>
    <mergeCell ref="A6405:A6406"/>
    <mergeCell ref="B6405:C6405"/>
    <mergeCell ref="R6125:S6125"/>
    <mergeCell ref="L681:N681"/>
    <mergeCell ref="N683:O683"/>
    <mergeCell ref="T681:U681"/>
    <mergeCell ref="C710:I710"/>
    <mergeCell ref="P683:Q683"/>
    <mergeCell ref="T683:U683"/>
    <mergeCell ref="L685:M685"/>
    <mergeCell ref="N685:O685"/>
    <mergeCell ref="P685:Q685"/>
    <mergeCell ref="A681:E681"/>
    <mergeCell ref="H681:J681"/>
    <mergeCell ref="A683:B683"/>
    <mergeCell ref="C683:E683"/>
    <mergeCell ref="F683:J683"/>
    <mergeCell ref="A720:B720"/>
    <mergeCell ref="J685:K685"/>
    <mergeCell ref="R685:S685"/>
    <mergeCell ref="T685:U685"/>
    <mergeCell ref="A685:A686"/>
    <mergeCell ref="B685:C685"/>
    <mergeCell ref="D685:E685"/>
    <mergeCell ref="F685:G685"/>
    <mergeCell ref="H685:I685"/>
    <mergeCell ref="C720:F720"/>
    <mergeCell ref="N720:U720"/>
    <mergeCell ref="P6405:Q6405"/>
    <mergeCell ref="J5605:K5605"/>
    <mergeCell ref="F723:J723"/>
    <mergeCell ref="T721:U721"/>
    <mergeCell ref="C756:H756"/>
    <mergeCell ref="A725:A726"/>
    <mergeCell ref="B725:C725"/>
    <mergeCell ref="D725:E725"/>
    <mergeCell ref="F725:G725"/>
    <mergeCell ref="H725:I725"/>
    <mergeCell ref="P725:Q725"/>
    <mergeCell ref="R725:S725"/>
    <mergeCell ref="T725:U725"/>
    <mergeCell ref="N723:O723"/>
    <mergeCell ref="P723:Q723"/>
    <mergeCell ref="H721:J721"/>
    <mergeCell ref="L721:N721"/>
    <mergeCell ref="T723:U723"/>
    <mergeCell ref="N725:O725"/>
    <mergeCell ref="C1280:F1280"/>
    <mergeCell ref="C4043:E4043"/>
    <mergeCell ref="F4043:J4043"/>
    <mergeCell ref="J645:K645"/>
    <mergeCell ref="R645:S645"/>
    <mergeCell ref="L641:N641"/>
    <mergeCell ref="T643:U643"/>
    <mergeCell ref="T645:U645"/>
    <mergeCell ref="N643:O643"/>
    <mergeCell ref="P643:Q643"/>
    <mergeCell ref="T641:U641"/>
    <mergeCell ref="A680:B680"/>
    <mergeCell ref="C680:F680"/>
    <mergeCell ref="N680:U680"/>
    <mergeCell ref="A641:E641"/>
    <mergeCell ref="H641:J641"/>
    <mergeCell ref="L645:M645"/>
    <mergeCell ref="N645:O645"/>
    <mergeCell ref="P645:Q645"/>
    <mergeCell ref="A643:B643"/>
    <mergeCell ref="C643:E643"/>
    <mergeCell ref="B645:C645"/>
    <mergeCell ref="A645:A646"/>
    <mergeCell ref="F643:J643"/>
    <mergeCell ref="D645:E645"/>
    <mergeCell ref="F645:G645"/>
    <mergeCell ref="H645:I645"/>
    <mergeCell ref="A760:B760"/>
    <mergeCell ref="C760:F760"/>
    <mergeCell ref="L725:M725"/>
    <mergeCell ref="A723:B723"/>
    <mergeCell ref="C723:E723"/>
  </mergeCells>
  <phoneticPr fontId="3" type="noConversion"/>
  <conditionalFormatting sqref="A3841:A3880">
    <cfRule type="containsText" dxfId="66" priority="148" stopIfTrue="1" operator="containsText" text="저상">
      <formula>NOT(ISERROR(SEARCH("저상",A3841)))</formula>
    </cfRule>
  </conditionalFormatting>
  <conditionalFormatting sqref="A4209 A4211 A4215 A4217">
    <cfRule type="containsText" dxfId="65" priority="147" stopIfTrue="1" operator="containsText" text="저상">
      <formula>NOT(ISERROR(SEARCH("저상",A4209)))</formula>
    </cfRule>
  </conditionalFormatting>
  <conditionalFormatting sqref="A4208 A4212">
    <cfRule type="containsText" dxfId="64" priority="146" stopIfTrue="1" operator="containsText" text="저상">
      <formula>NOT(ISERROR(SEARCH("저상",A4208)))</formula>
    </cfRule>
  </conditionalFormatting>
  <conditionalFormatting sqref="A4208 A4212">
    <cfRule type="containsText" dxfId="63" priority="145" stopIfTrue="1" operator="containsText" text="저상">
      <formula>NOT(ISERROR(SEARCH("저상",A4208)))</formula>
    </cfRule>
  </conditionalFormatting>
  <conditionalFormatting sqref="A4209 A4211 A4215 A4217">
    <cfRule type="containsText" dxfId="62" priority="144" stopIfTrue="1" operator="containsText" text="저상">
      <formula>NOT(ISERROR(SEARCH("저상",A4209)))</formula>
    </cfRule>
  </conditionalFormatting>
  <conditionalFormatting sqref="A4207">
    <cfRule type="containsText" dxfId="61" priority="143" stopIfTrue="1" operator="containsText" text="저상">
      <formula>NOT(ISERROR(SEARCH("저상",A4207)))</formula>
    </cfRule>
  </conditionalFormatting>
  <conditionalFormatting sqref="A4210">
    <cfRule type="containsText" dxfId="60" priority="142" stopIfTrue="1" operator="containsText" text="저상">
      <formula>NOT(ISERROR(SEARCH("저상",A4210)))</formula>
    </cfRule>
  </conditionalFormatting>
  <conditionalFormatting sqref="A4216">
    <cfRule type="containsText" dxfId="59" priority="141" stopIfTrue="1" operator="containsText" text="저상">
      <formula>NOT(ISERROR(SEARCH("저상",A4216)))</formula>
    </cfRule>
  </conditionalFormatting>
  <conditionalFormatting sqref="A4218">
    <cfRule type="containsText" dxfId="58" priority="140" stopIfTrue="1" operator="containsText" text="저상">
      <formula>NOT(ISERROR(SEARCH("저상",A4218)))</formula>
    </cfRule>
  </conditionalFormatting>
  <conditionalFormatting sqref="A4213">
    <cfRule type="containsText" dxfId="57" priority="139" stopIfTrue="1" operator="containsText" text="저상">
      <formula>NOT(ISERROR(SEARCH("저상",A4213)))</formula>
    </cfRule>
  </conditionalFormatting>
  <conditionalFormatting sqref="A4214">
    <cfRule type="containsText" dxfId="56" priority="138" stopIfTrue="1" operator="containsText" text="저상">
      <formula>NOT(ISERROR(SEARCH("저상",A4214)))</formula>
    </cfRule>
  </conditionalFormatting>
  <conditionalFormatting sqref="A4214">
    <cfRule type="containsText" dxfId="55" priority="137" stopIfTrue="1" operator="containsText" text="저상">
      <formula>NOT(ISERROR(SEARCH("저상",A4214)))</formula>
    </cfRule>
  </conditionalFormatting>
  <conditionalFormatting sqref="A3761:A3800">
    <cfRule type="containsText" dxfId="54" priority="83" stopIfTrue="1" operator="containsText" text="저상">
      <formula>NOT(ISERROR(SEARCH("저상",A3761)))</formula>
    </cfRule>
  </conditionalFormatting>
  <conditionalFormatting sqref="A3801:A3840">
    <cfRule type="containsText" dxfId="53" priority="82" stopIfTrue="1" operator="containsText" text="저상">
      <formula>NOT(ISERROR(SEARCH("저상",A3801)))</formula>
    </cfRule>
  </conditionalFormatting>
  <conditionalFormatting sqref="A5373">
    <cfRule type="containsText" dxfId="52" priority="34" stopIfTrue="1" operator="containsText" text="저상">
      <formula>NOT(ISERROR(SEARCH("저상",A5373)))</formula>
    </cfRule>
  </conditionalFormatting>
  <conditionalFormatting sqref="A5416">
    <cfRule type="containsText" dxfId="51" priority="33" stopIfTrue="1" operator="containsText" text="저상">
      <formula>NOT(ISERROR(SEARCH("저상",A5416)))</formula>
    </cfRule>
  </conditionalFormatting>
  <conditionalFormatting sqref="A5417">
    <cfRule type="containsText" dxfId="50" priority="32" stopIfTrue="1" operator="containsText" text="저상">
      <formula>NOT(ISERROR(SEARCH("저상",A5417)))</formula>
    </cfRule>
  </conditionalFormatting>
  <conditionalFormatting sqref="B5378:I5378">
    <cfRule type="containsText" dxfId="49" priority="79" stopIfTrue="1" operator="containsText" text="저상">
      <formula>NOT(ISERROR(SEARCH("저상",B5378)))</formula>
    </cfRule>
  </conditionalFormatting>
  <conditionalFormatting sqref="A5372">
    <cfRule type="containsText" dxfId="48" priority="78" stopIfTrue="1" operator="containsText" text="저상">
      <formula>NOT(ISERROR(SEARCH("저상",A5372)))</formula>
    </cfRule>
  </conditionalFormatting>
  <conditionalFormatting sqref="A5372">
    <cfRule type="containsText" dxfId="47" priority="77" stopIfTrue="1" operator="containsText" text="저상">
      <formula>NOT(ISERROR(SEARCH("저상",A5372)))</formula>
    </cfRule>
  </conditionalFormatting>
  <conditionalFormatting sqref="A5374">
    <cfRule type="containsText" dxfId="46" priority="76" stopIfTrue="1" operator="containsText" text="저상">
      <formula>NOT(ISERROR(SEARCH("저상",A5374)))</formula>
    </cfRule>
  </conditionalFormatting>
  <conditionalFormatting sqref="A5374">
    <cfRule type="containsText" dxfId="45" priority="75" stopIfTrue="1" operator="containsText" text="저상">
      <formula>NOT(ISERROR(SEARCH("저상",A5374)))</formula>
    </cfRule>
  </conditionalFormatting>
  <conditionalFormatting sqref="A5367:A5368">
    <cfRule type="containsText" dxfId="44" priority="74" stopIfTrue="1" operator="containsText" text="저상">
      <formula>NOT(ISERROR(SEARCH("저상",A5367)))</formula>
    </cfRule>
  </conditionalFormatting>
  <conditionalFormatting sqref="A5367:A5368">
    <cfRule type="containsText" dxfId="43" priority="73" stopIfTrue="1" operator="containsText" text="저상">
      <formula>NOT(ISERROR(SEARCH("저상",A5367)))</formula>
    </cfRule>
  </conditionalFormatting>
  <conditionalFormatting sqref="A5370">
    <cfRule type="containsText" dxfId="42" priority="72" stopIfTrue="1" operator="containsText" text="저상">
      <formula>NOT(ISERROR(SEARCH("저상",A5370)))</formula>
    </cfRule>
  </conditionalFormatting>
  <conditionalFormatting sqref="A5370">
    <cfRule type="containsText" dxfId="41" priority="71" stopIfTrue="1" operator="containsText" text="저상">
      <formula>NOT(ISERROR(SEARCH("저상",A5370)))</formula>
    </cfRule>
  </conditionalFormatting>
  <conditionalFormatting sqref="A5375">
    <cfRule type="containsText" dxfId="40" priority="70" stopIfTrue="1" operator="containsText" text="저상">
      <formula>NOT(ISERROR(SEARCH("저상",A5375)))</formula>
    </cfRule>
  </conditionalFormatting>
  <conditionalFormatting sqref="A5371">
    <cfRule type="containsText" dxfId="39" priority="69" stopIfTrue="1" operator="containsText" text="저상">
      <formula>NOT(ISERROR(SEARCH("저상",A5371)))</formula>
    </cfRule>
  </conditionalFormatting>
  <conditionalFormatting sqref="A5369">
    <cfRule type="containsText" dxfId="38" priority="68" stopIfTrue="1" operator="containsText" text="저상">
      <formula>NOT(ISERROR(SEARCH("저상",A5369)))</formula>
    </cfRule>
  </conditionalFormatting>
  <conditionalFormatting sqref="A5418">
    <cfRule type="containsText" dxfId="37" priority="67" stopIfTrue="1" operator="containsText" text="저상">
      <formula>NOT(ISERROR(SEARCH("저상",A5418)))</formula>
    </cfRule>
  </conditionalFormatting>
  <conditionalFormatting sqref="A5412">
    <cfRule type="containsText" dxfId="36" priority="66" stopIfTrue="1" operator="containsText" text="저상">
      <formula>NOT(ISERROR(SEARCH("저상",A5412)))</formula>
    </cfRule>
  </conditionalFormatting>
  <conditionalFormatting sqref="A5412">
    <cfRule type="containsText" dxfId="35" priority="65" stopIfTrue="1" operator="containsText" text="저상">
      <formula>NOT(ISERROR(SEARCH("저상",A5412)))</formula>
    </cfRule>
  </conditionalFormatting>
  <conditionalFormatting sqref="A5414">
    <cfRule type="containsText" dxfId="34" priority="64" stopIfTrue="1" operator="containsText" text="저상">
      <formula>NOT(ISERROR(SEARCH("저상",A5414)))</formula>
    </cfRule>
  </conditionalFormatting>
  <conditionalFormatting sqref="A5414">
    <cfRule type="containsText" dxfId="33" priority="63" stopIfTrue="1" operator="containsText" text="저상">
      <formula>NOT(ISERROR(SEARCH("저상",A5414)))</formula>
    </cfRule>
  </conditionalFormatting>
  <conditionalFormatting sqref="A5408">
    <cfRule type="containsText" dxfId="32" priority="62" stopIfTrue="1" operator="containsText" text="저상">
      <formula>NOT(ISERROR(SEARCH("저상",A5408)))</formula>
    </cfRule>
  </conditionalFormatting>
  <conditionalFormatting sqref="A5407">
    <cfRule type="containsText" dxfId="31" priority="61" stopIfTrue="1" operator="containsText" text="저상">
      <formula>NOT(ISERROR(SEARCH("저상",A5407)))</formula>
    </cfRule>
  </conditionalFormatting>
  <conditionalFormatting sqref="A5407">
    <cfRule type="containsText" dxfId="30" priority="60" stopIfTrue="1" operator="containsText" text="저상">
      <formula>NOT(ISERROR(SEARCH("저상",A5407)))</formula>
    </cfRule>
  </conditionalFormatting>
  <conditionalFormatting sqref="A5410">
    <cfRule type="containsText" dxfId="29" priority="59" stopIfTrue="1" operator="containsText" text="저상">
      <formula>NOT(ISERROR(SEARCH("저상",A5410)))</formula>
    </cfRule>
  </conditionalFormatting>
  <conditionalFormatting sqref="A5409">
    <cfRule type="containsText" dxfId="28" priority="58" stopIfTrue="1" operator="containsText" text="저상">
      <formula>NOT(ISERROR(SEARCH("저상",A5409)))</formula>
    </cfRule>
  </conditionalFormatting>
  <conditionalFormatting sqref="A5409">
    <cfRule type="containsText" dxfId="27" priority="57" stopIfTrue="1" operator="containsText" text="저상">
      <formula>NOT(ISERROR(SEARCH("저상",A5409)))</formula>
    </cfRule>
  </conditionalFormatting>
  <conditionalFormatting sqref="A5411">
    <cfRule type="containsText" dxfId="26" priority="56" stopIfTrue="1" operator="containsText" text="저상">
      <formula>NOT(ISERROR(SEARCH("저상",A5411)))</formula>
    </cfRule>
  </conditionalFormatting>
  <conditionalFormatting sqref="A5411">
    <cfRule type="containsText" dxfId="25" priority="55" stopIfTrue="1" operator="containsText" text="저상">
      <formula>NOT(ISERROR(SEARCH("저상",A5411)))</formula>
    </cfRule>
  </conditionalFormatting>
  <conditionalFormatting sqref="A5413">
    <cfRule type="containsText" dxfId="24" priority="54" stopIfTrue="1" operator="containsText" text="저상">
      <formula>NOT(ISERROR(SEARCH("저상",A5413)))</formula>
    </cfRule>
  </conditionalFormatting>
  <conditionalFormatting sqref="A5415">
    <cfRule type="containsText" dxfId="23" priority="53" stopIfTrue="1" operator="containsText" text="저상">
      <formula>NOT(ISERROR(SEARCH("저상",A5415)))</formula>
    </cfRule>
  </conditionalFormatting>
  <conditionalFormatting sqref="A5415">
    <cfRule type="containsText" dxfId="22" priority="52" stopIfTrue="1" operator="containsText" text="저상">
      <formula>NOT(ISERROR(SEARCH("저상",A5415)))</formula>
    </cfRule>
  </conditionalFormatting>
  <conditionalFormatting sqref="A2361:A2400">
    <cfRule type="containsText" dxfId="21" priority="22" stopIfTrue="1" operator="containsText" text="저상">
      <formula>NOT(ISERROR(SEARCH("저상",A2361)))</formula>
    </cfRule>
  </conditionalFormatting>
  <conditionalFormatting sqref="A2731:A2760 A2721:A2729">
    <cfRule type="containsText" dxfId="20" priority="21" stopIfTrue="1" operator="containsText" text="저상">
      <formula>NOT(ISERROR(SEARCH("저상",A2721)))</formula>
    </cfRule>
  </conditionalFormatting>
  <conditionalFormatting sqref="A2730">
    <cfRule type="containsText" dxfId="19" priority="20" stopIfTrue="1" operator="containsText" text="저상">
      <formula>NOT(ISERROR(SEARCH("저상",A2730)))</formula>
    </cfRule>
  </conditionalFormatting>
  <conditionalFormatting sqref="A3721:A3760">
    <cfRule type="containsText" dxfId="18" priority="19" stopIfTrue="1" operator="containsText" text="저상">
      <formula>NOT(ISERROR(SEARCH("저상",A3721)))</formula>
    </cfRule>
  </conditionalFormatting>
  <conditionalFormatting sqref="A5336">
    <cfRule type="containsText" dxfId="17" priority="6" stopIfTrue="1" operator="containsText" text="저상">
      <formula>NOT(ISERROR(SEARCH("저상",A5336)))</formula>
    </cfRule>
  </conditionalFormatting>
  <conditionalFormatting sqref="A5327">
    <cfRule type="containsText" dxfId="16" priority="9" stopIfTrue="1" operator="containsText" text="저상">
      <formula>NOT(ISERROR(SEARCH("저상",A5327)))</formula>
    </cfRule>
  </conditionalFormatting>
  <conditionalFormatting sqref="A5335">
    <cfRule type="containsText" dxfId="15" priority="8" stopIfTrue="1" operator="containsText" text="저상">
      <formula>NOT(ISERROR(SEARCH("저상",A5335)))</formula>
    </cfRule>
  </conditionalFormatting>
  <conditionalFormatting sqref="A5336">
    <cfRule type="containsText" dxfId="14" priority="7" stopIfTrue="1" operator="containsText" text="저상">
      <formula>NOT(ISERROR(SEARCH("저상",A5336)))</formula>
    </cfRule>
  </conditionalFormatting>
  <conditionalFormatting sqref="A5337">
    <cfRule type="containsText" dxfId="13" priority="5" stopIfTrue="1" operator="containsText" text="저상">
      <formula>NOT(ISERROR(SEARCH("저상",A5337)))</formula>
    </cfRule>
  </conditionalFormatting>
  <conditionalFormatting sqref="A5331">
    <cfRule type="containsText" dxfId="12" priority="4" stopIfTrue="1" operator="containsText" text="저상">
      <formula>NOT(ISERROR(SEARCH("저상",A5331)))</formula>
    </cfRule>
  </conditionalFormatting>
  <conditionalFormatting sqref="A5330">
    <cfRule type="containsText" dxfId="11" priority="3" stopIfTrue="1" operator="containsText" text="저상">
      <formula>NOT(ISERROR(SEARCH("저상",A5330)))</formula>
    </cfRule>
  </conditionalFormatting>
  <conditionalFormatting sqref="A5330">
    <cfRule type="containsText" dxfId="10" priority="2" stopIfTrue="1" operator="containsText" text="저상">
      <formula>NOT(ISERROR(SEARCH("저상",A5330)))</formula>
    </cfRule>
  </conditionalFormatting>
  <conditionalFormatting sqref="A5329">
    <cfRule type="containsText" dxfId="9" priority="18" stopIfTrue="1" operator="containsText" text="저상">
      <formula>NOT(ISERROR(SEARCH("저상",A5329)))</formula>
    </cfRule>
  </conditionalFormatting>
  <conditionalFormatting sqref="A5332">
    <cfRule type="containsText" dxfId="8" priority="17" stopIfTrue="1" operator="containsText" text="저상">
      <formula>NOT(ISERROR(SEARCH("저상",A5332)))</formula>
    </cfRule>
  </conditionalFormatting>
  <conditionalFormatting sqref="A5332">
    <cfRule type="containsText" dxfId="7" priority="16" stopIfTrue="1" operator="containsText" text="저상">
      <formula>NOT(ISERROR(SEARCH("저상",A5332)))</formula>
    </cfRule>
  </conditionalFormatting>
  <conditionalFormatting sqref="A5329">
    <cfRule type="containsText" dxfId="6" priority="15" stopIfTrue="1" operator="containsText" text="저상">
      <formula>NOT(ISERROR(SEARCH("저상",A5329)))</formula>
    </cfRule>
  </conditionalFormatting>
  <conditionalFormatting sqref="A5333">
    <cfRule type="containsText" dxfId="5" priority="14" stopIfTrue="1" operator="containsText" text="저상">
      <formula>NOT(ISERROR(SEARCH("저상",A5333)))</formula>
    </cfRule>
  </conditionalFormatting>
  <conditionalFormatting sqref="A5334">
    <cfRule type="containsText" dxfId="4" priority="13" stopIfTrue="1" operator="containsText" text="저상">
      <formula>NOT(ISERROR(SEARCH("저상",A5334)))</formula>
    </cfRule>
  </conditionalFormatting>
  <conditionalFormatting sqref="A5334">
    <cfRule type="containsText" dxfId="3" priority="12" stopIfTrue="1" operator="containsText" text="저상">
      <formula>NOT(ISERROR(SEARCH("저상",A5334)))</formula>
    </cfRule>
  </conditionalFormatting>
  <conditionalFormatting sqref="A5328">
    <cfRule type="containsText" dxfId="2" priority="11" stopIfTrue="1" operator="containsText" text="저상">
      <formula>NOT(ISERROR(SEARCH("저상",A5328)))</formula>
    </cfRule>
  </conditionalFormatting>
  <conditionalFormatting sqref="A5327">
    <cfRule type="containsText" dxfId="1" priority="10" stopIfTrue="1" operator="containsText" text="저상">
      <formula>NOT(ISERROR(SEARCH("저상",A5327)))</formula>
    </cfRule>
  </conditionalFormatting>
  <conditionalFormatting sqref="A5761:A5800">
    <cfRule type="containsText" dxfId="0" priority="1" stopIfTrue="1" operator="containsText" text="저상">
      <formula>NOT(ISERROR(SEARCH("저상",A5761)))</formula>
    </cfRule>
  </conditionalFormatting>
  <pageMargins left="0.70866141732283472" right="0.70866141732283472" top="1.23" bottom="1.25" header="0.31496062992125984" footer="0.31496062992125984"/>
  <pageSetup paperSize="9" scale="66" fitToHeight="0" orientation="portrait" r:id="rId1"/>
  <rowBreaks count="218" manualBreakCount="218">
    <brk id="40" max="20" man="1"/>
    <brk id="80" max="20" man="1"/>
    <brk id="120" max="20" man="1"/>
    <brk id="160" max="20" man="1"/>
    <brk id="200" max="20" man="1"/>
    <brk id="240" max="20" man="1"/>
    <brk id="280" max="20" man="1"/>
    <brk id="320" max="20" man="1"/>
    <brk id="360" max="20" man="1"/>
    <brk id="400" max="20" man="1"/>
    <brk id="440" max="20" man="1"/>
    <brk id="480" max="20" man="1"/>
    <brk id="520" max="20" man="1"/>
    <brk id="560" max="20" man="1"/>
    <brk id="600" max="20" man="1"/>
    <brk id="640" max="20" man="1"/>
    <brk id="680" max="20" man="1"/>
    <brk id="720" max="20" man="1"/>
    <brk id="760" max="20" man="1"/>
    <brk id="800" max="20" man="1"/>
    <brk id="840" max="20" man="1"/>
    <brk id="880" max="20" man="1"/>
    <brk id="920" max="20" man="1"/>
    <brk id="880" max="20" man="1"/>
    <brk id="960" max="20" man="1"/>
    <brk id="1000" max="20" man="1"/>
    <brk id="1040" max="20" man="1"/>
    <brk id="1080" max="20" man="1"/>
    <brk id="1120" max="20" man="1"/>
    <brk id="1160" max="20" man="1"/>
    <brk id="1200" max="20" man="1"/>
    <brk id="1240" max="20" man="1"/>
    <brk id="1280" max="20" man="1"/>
    <brk id="1320" max="20" man="1"/>
    <brk id="1360" max="20" man="1"/>
    <brk id="1400" max="20" man="1"/>
    <brk id="1440" max="20" man="1"/>
    <brk id="1480" max="20" man="1"/>
    <brk id="1520" max="20" man="1"/>
    <brk id="1560" max="20" man="1"/>
    <brk id="1600" max="20" man="1"/>
    <brk id="1640" max="20" man="1"/>
    <brk id="1680" max="20" man="1"/>
    <brk id="1720" max="20" man="1"/>
    <brk id="1760" max="20" man="1"/>
    <brk id="1800" max="20" man="1"/>
    <brk id="1840" max="20" man="1"/>
    <brk id="1880" max="20" man="1"/>
    <brk id="1920" max="20" man="1"/>
    <brk id="1960" max="20" man="1"/>
    <brk id="2000" max="20" man="1"/>
    <brk id="2040" max="20" man="1"/>
    <brk id="2080" max="20" man="1"/>
    <brk id="2120" max="20" man="1"/>
    <brk id="2160" max="20" man="1"/>
    <brk id="2200" max="20" man="1"/>
    <brk id="2240" max="20" man="1"/>
    <brk id="2280" max="20" man="1"/>
    <brk id="2320" max="20" man="1"/>
    <brk id="2360" max="20" man="1"/>
    <brk id="2400" max="20" man="1"/>
    <brk id="2440" max="20" man="1"/>
    <brk id="2480" max="20" man="1"/>
    <brk id="2520" max="20" man="1"/>
    <brk id="2560" max="20" man="1"/>
    <brk id="2600" max="20" man="1"/>
    <brk id="2640" max="20" man="1"/>
    <brk id="2680" max="20" man="1"/>
    <brk id="2720" max="20" man="1"/>
    <brk id="2760" max="20" man="1"/>
    <brk id="2800" max="20" man="1"/>
    <brk id="2840" max="20" man="1"/>
    <brk id="2880" max="20" man="1"/>
    <brk id="2920" max="20" man="1"/>
    <brk id="2960" max="20" man="1"/>
    <brk id="3000" max="20" man="1"/>
    <brk id="3040" max="20" man="1"/>
    <brk id="3080" max="20" man="1"/>
    <brk id="3120" max="20" man="1"/>
    <brk id="3160" max="20" man="1"/>
    <brk id="3200" max="20" man="1"/>
    <brk id="3240" max="20" man="1"/>
    <brk id="3280" max="20" man="1"/>
    <brk id="3320" max="20" man="1"/>
    <brk id="3360" max="20" man="1"/>
    <brk id="3400" max="20" man="1"/>
    <brk id="3440" max="20" man="1"/>
    <brk id="3480" max="20" man="1"/>
    <brk id="3520" max="20" man="1"/>
    <brk id="3560" max="20" man="1"/>
    <brk id="3600" max="20" man="1"/>
    <brk id="3640" max="20" man="1"/>
    <brk id="3680" max="20" man="1"/>
    <brk id="3720" max="20" man="1"/>
    <brk id="3760" max="20" man="1"/>
    <brk id="3800" max="20" man="1"/>
    <brk id="3840" max="20" man="1"/>
    <brk id="3880" max="20" man="1"/>
    <brk id="3920" max="20" man="1"/>
    <brk id="3960" max="20" man="1"/>
    <brk id="4000" max="20" man="1"/>
    <brk id="4040" max="20" man="1"/>
    <brk id="4080" max="20" man="1"/>
    <brk id="4120" max="20" man="1"/>
    <brk id="4160" max="20" man="1"/>
    <brk id="4200" max="20" man="1"/>
    <brk id="4240" max="20" man="1"/>
    <brk id="4280" max="20" man="1"/>
    <brk id="4320" max="20" man="1"/>
    <brk id="4360" max="20" man="1"/>
    <brk id="4400" max="20" man="1"/>
    <brk id="4440" max="20" man="1"/>
    <brk id="4480" max="20" man="1"/>
    <brk id="4520" max="20" man="1"/>
    <brk id="4560" max="20" man="1"/>
    <brk id="4600" max="20" man="1"/>
    <brk id="4640" max="20" man="1"/>
    <brk id="4680" max="20" man="1"/>
    <brk id="4720" max="20" man="1"/>
    <brk id="4760" max="20" man="1"/>
    <brk id="4800" max="20" man="1"/>
    <brk id="4840" max="20" man="1"/>
    <brk id="4880" max="20" man="1"/>
    <brk id="4920" max="20" man="1"/>
    <brk id="4960" max="20" man="1"/>
    <brk id="5000" max="20" man="1"/>
    <brk id="5040" max="20" man="1"/>
    <brk id="5080" max="20" man="1"/>
    <brk id="5120" max="20" man="1"/>
    <brk id="5160" max="20" man="1"/>
    <brk id="5200" max="20" man="1"/>
    <brk id="5240" max="20" man="1"/>
    <brk id="5280" max="20" man="1"/>
    <brk id="5320" max="20" man="1"/>
    <brk id="5360" max="20" man="1"/>
    <brk id="5400" max="20" man="1"/>
    <brk id="5440" max="20" man="1"/>
    <brk id="5480" max="20" man="1"/>
    <brk id="5520" max="20" man="1"/>
    <brk id="5560" max="20" man="1"/>
    <brk id="5600" max="20" man="1"/>
    <brk id="5640" max="20" man="1"/>
    <brk id="5680" max="20" man="1"/>
    <brk id="5720" max="20" man="1"/>
    <brk id="5760" max="20" man="1"/>
    <brk id="5800" max="20" man="1"/>
    <brk id="5840" max="20" man="1"/>
    <brk id="5880" max="20" man="1"/>
    <brk id="5920" max="20" man="1"/>
    <brk id="5960" max="20" man="1"/>
    <brk id="6000" max="20" man="1"/>
    <brk id="6040" max="20" man="1"/>
    <brk id="6080" max="20" man="1"/>
    <brk id="6120" max="20" man="1"/>
    <brk id="6160" max="20" man="1"/>
    <brk id="1720" max="20" man="1"/>
    <brk id="1760" max="20" man="1"/>
    <brk id="6200" max="20" man="1"/>
    <brk id="6240" max="20" man="1"/>
    <brk id="6280" max="20" man="1"/>
    <brk id="6320" max="20" man="1"/>
    <brk id="2160" max="20" man="1"/>
    <brk id="2200" max="20" man="1"/>
    <brk id="2240" max="20" man="1"/>
    <brk id="6360" max="20" man="1"/>
    <brk id="6400" max="20" man="1"/>
    <brk id="6440" max="20" man="1"/>
    <brk id="6480" max="20" man="1"/>
    <brk id="6520" max="20" man="1"/>
    <brk id="6560" max="20" man="1"/>
    <brk id="6600" max="20" man="1"/>
    <brk id="6640" max="20" man="1"/>
    <brk id="6680" max="20" man="1"/>
    <brk id="6720" max="20" man="1"/>
    <brk id="6760" max="20" man="1"/>
    <brk id="6800" max="20" man="1"/>
    <brk id="6840" max="20" man="1"/>
    <brk id="6880" max="20" man="1"/>
    <brk id="6920" max="20" man="1"/>
    <brk id="6960" max="20" man="1"/>
    <brk id="7000" max="20" man="1"/>
    <brk id="7040" max="20" man="1"/>
    <brk id="7080" max="20" man="1"/>
    <brk id="7120" max="20" man="1"/>
    <brk id="7160" max="20" man="1"/>
    <brk id="7200" max="20" man="1"/>
    <brk id="7240" max="20" man="1"/>
    <brk id="7280" max="20" man="1"/>
    <brk id="7320" max="20" man="1"/>
    <brk id="7360" max="20" man="1"/>
    <brk id="7400" max="20" man="1"/>
    <brk id="7440" max="20" man="1"/>
    <brk id="7480" max="20" man="1"/>
    <brk id="7520" max="20" man="1"/>
    <brk id="7560" max="20" man="1"/>
    <brk id="7600" max="20" man="1"/>
    <brk id="7640" max="20" man="1"/>
    <brk id="7680" max="20" man="1"/>
    <brk id="7720" max="20" man="1"/>
    <brk id="7760" max="20" man="1"/>
    <brk id="7800" max="20" man="1"/>
    <brk id="7840" max="20" man="1"/>
    <brk id="7880" max="20" man="1"/>
    <brk id="7920" max="20" man="1"/>
    <brk id="7960" max="20" man="1"/>
    <brk id="8080" max="20" man="1"/>
    <brk id="8120" max="20" man="1"/>
    <brk id="8160" max="20" man="1"/>
    <brk id="8200" max="20" man="1"/>
    <brk id="8240" max="20" man="1"/>
    <brk id="8280" max="20" man="1"/>
    <brk id="8320" max="20" man="1"/>
    <brk id="8400" max="20" man="1"/>
    <brk id="8440" max="20" man="1"/>
    <brk id="8480" max="20" man="1"/>
    <brk id="8520" max="20" man="1"/>
    <brk id="8560" max="20" man="1"/>
    <brk id="8600" max="2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workbookViewId="0">
      <selection activeCell="Q17" sqref="Q17"/>
    </sheetView>
  </sheetViews>
  <sheetFormatPr defaultRowHeight="13.5" x14ac:dyDescent="0.15"/>
  <cols>
    <col min="1" max="1" width="10.6640625" style="579" customWidth="1"/>
    <col min="2" max="11" width="5.109375" customWidth="1"/>
    <col min="12" max="15" width="5.33203125" customWidth="1"/>
  </cols>
  <sheetData>
    <row r="2" spans="1:11" ht="14.25" thickBot="1" x14ac:dyDescent="0.2"/>
    <row r="3" spans="1:11" ht="26.25" thickBot="1" x14ac:dyDescent="0.2">
      <c r="A3" s="580" t="s">
        <v>130</v>
      </c>
      <c r="B3" s="1576"/>
      <c r="C3" s="1577"/>
      <c r="D3" s="1577"/>
      <c r="E3" s="1577"/>
      <c r="F3" s="1578"/>
    </row>
    <row r="4" spans="1:11" x14ac:dyDescent="0.15">
      <c r="A4" s="580"/>
    </row>
    <row r="5" spans="1:11" ht="14.25" thickBot="1" x14ac:dyDescent="0.2">
      <c r="A5" s="580"/>
    </row>
    <row r="6" spans="1:11" ht="26.25" thickBot="1" x14ac:dyDescent="0.2">
      <c r="A6" s="580" t="s">
        <v>1769</v>
      </c>
      <c r="B6" s="1476"/>
      <c r="C6" s="1477"/>
      <c r="D6" s="1477"/>
      <c r="E6" s="1477"/>
      <c r="F6" s="1478"/>
    </row>
    <row r="7" spans="1:11" x14ac:dyDescent="0.15">
      <c r="A7" s="580"/>
    </row>
    <row r="8" spans="1:11" ht="14.25" thickBot="1" x14ac:dyDescent="0.2">
      <c r="A8" s="580"/>
    </row>
    <row r="9" spans="1:11" ht="26.25" thickBot="1" x14ac:dyDescent="0.2">
      <c r="A9" s="580" t="s">
        <v>1770</v>
      </c>
      <c r="B9" s="1602"/>
      <c r="C9" s="1603"/>
      <c r="D9" s="1603"/>
      <c r="E9" s="1603"/>
      <c r="F9" s="1604"/>
    </row>
    <row r="10" spans="1:11" x14ac:dyDescent="0.15">
      <c r="A10" s="580"/>
    </row>
    <row r="11" spans="1:11" ht="14.25" thickBot="1" x14ac:dyDescent="0.2">
      <c r="A11" s="580"/>
    </row>
    <row r="12" spans="1:11" ht="15" thickBot="1" x14ac:dyDescent="0.2">
      <c r="A12" s="580" t="s">
        <v>131</v>
      </c>
      <c r="B12" s="1546" t="s">
        <v>12</v>
      </c>
      <c r="C12" s="1547"/>
      <c r="D12" s="1548" t="s">
        <v>100</v>
      </c>
      <c r="E12" s="1549"/>
      <c r="F12" s="1549"/>
      <c r="G12" s="1549"/>
      <c r="H12" s="1549"/>
      <c r="I12" s="1549"/>
      <c r="J12" s="1549"/>
      <c r="K12" s="1550"/>
    </row>
    <row r="13" spans="1:11" x14ac:dyDescent="0.15">
      <c r="A13" s="580"/>
    </row>
    <row r="14" spans="1:11" x14ac:dyDescent="0.15">
      <c r="A14" s="580"/>
    </row>
    <row r="15" spans="1:11" ht="24" customHeight="1" thickBot="1" x14ac:dyDescent="0.2">
      <c r="A15" s="580" t="s">
        <v>4</v>
      </c>
      <c r="B15" s="1653" t="s">
        <v>20</v>
      </c>
      <c r="C15" s="1654"/>
      <c r="D15" s="1888" t="s">
        <v>66</v>
      </c>
      <c r="E15" s="1888"/>
      <c r="F15" s="1888"/>
      <c r="G15" s="1889"/>
    </row>
    <row r="16" spans="1:11" x14ac:dyDescent="0.15">
      <c r="A16" s="580"/>
    </row>
    <row r="17" spans="1:15" ht="24" customHeight="1" thickBot="1" x14ac:dyDescent="0.2">
      <c r="A17" s="580" t="s">
        <v>132</v>
      </c>
      <c r="B17" s="1653" t="s">
        <v>20</v>
      </c>
      <c r="C17" s="1654"/>
      <c r="D17" s="1448" t="s">
        <v>66</v>
      </c>
      <c r="E17" s="1448"/>
      <c r="F17" s="1448"/>
      <c r="G17" s="1449"/>
    </row>
    <row r="18" spans="1:15" x14ac:dyDescent="0.15">
      <c r="A18" s="580"/>
    </row>
    <row r="19" spans="1:15" ht="14.25" thickBot="1" x14ac:dyDescent="0.2">
      <c r="A19" s="580"/>
    </row>
    <row r="20" spans="1:15" ht="14.25" thickBot="1" x14ac:dyDescent="0.2">
      <c r="A20" s="580" t="s">
        <v>133</v>
      </c>
      <c r="B20" s="1463" t="s">
        <v>3</v>
      </c>
      <c r="C20" s="1464"/>
      <c r="D20" s="1890">
        <v>17</v>
      </c>
      <c r="E20" s="1891"/>
    </row>
    <row r="22" spans="1:15" ht="14.25" thickBot="1" x14ac:dyDescent="0.2"/>
    <row r="23" spans="1:15" ht="23.25" thickBot="1" x14ac:dyDescent="0.2">
      <c r="B23" s="1524" t="s">
        <v>1</v>
      </c>
      <c r="C23" s="1525"/>
      <c r="E23" s="1524" t="s">
        <v>23</v>
      </c>
      <c r="F23" s="1525"/>
      <c r="H23" s="1524" t="s">
        <v>95</v>
      </c>
      <c r="I23" s="1525"/>
      <c r="K23" s="1524" t="s">
        <v>134</v>
      </c>
      <c r="L23" s="1525"/>
      <c r="N23" s="1524" t="s">
        <v>116</v>
      </c>
      <c r="O23" s="1525"/>
    </row>
    <row r="25" spans="1:15" ht="14.25" thickBot="1" x14ac:dyDescent="0.2"/>
    <row r="26" spans="1:15" ht="23.25" thickBot="1" x14ac:dyDescent="0.2">
      <c r="A26" s="580" t="s">
        <v>1763</v>
      </c>
      <c r="B26" s="1605" t="s">
        <v>236</v>
      </c>
      <c r="C26" s="1606"/>
      <c r="D26" s="1606"/>
      <c r="E26" s="80" t="s">
        <v>135</v>
      </c>
      <c r="F26" s="1596" t="s">
        <v>990</v>
      </c>
      <c r="G26" s="1596"/>
      <c r="H26" s="1597"/>
    </row>
    <row r="28" spans="1:15" ht="14.25" thickBot="1" x14ac:dyDescent="0.2">
      <c r="B28" s="581"/>
    </row>
    <row r="29" spans="1:15" ht="23.25" thickBot="1" x14ac:dyDescent="0.2">
      <c r="A29" s="580" t="s">
        <v>1773</v>
      </c>
      <c r="B29" s="1524" t="s">
        <v>130</v>
      </c>
      <c r="C29" s="1525"/>
      <c r="E29" s="1524" t="s">
        <v>1771</v>
      </c>
      <c r="F29" s="1525"/>
      <c r="H29" s="1524" t="s">
        <v>1762</v>
      </c>
      <c r="I29" s="1525"/>
      <c r="K29" s="1524" t="s">
        <v>1772</v>
      </c>
      <c r="L29" s="1525"/>
    </row>
  </sheetData>
  <mergeCells count="22">
    <mergeCell ref="B29:C29"/>
    <mergeCell ref="E29:F29"/>
    <mergeCell ref="H29:I29"/>
    <mergeCell ref="K29:L29"/>
    <mergeCell ref="B15:C15"/>
    <mergeCell ref="D15:G15"/>
    <mergeCell ref="B17:C17"/>
    <mergeCell ref="D17:G17"/>
    <mergeCell ref="B20:C20"/>
    <mergeCell ref="D20:E20"/>
    <mergeCell ref="B23:C23"/>
    <mergeCell ref="E23:F23"/>
    <mergeCell ref="B26:D26"/>
    <mergeCell ref="F26:H26"/>
    <mergeCell ref="H23:I23"/>
    <mergeCell ref="K23:L23"/>
    <mergeCell ref="N23:O23"/>
    <mergeCell ref="B3:F3"/>
    <mergeCell ref="B6:F6"/>
    <mergeCell ref="B9:F9"/>
    <mergeCell ref="B12:C12"/>
    <mergeCell ref="D12:K1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시간표</vt:lpstr>
      <vt:lpstr>시간표 서식</vt:lpstr>
      <vt:lpstr>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Windows10</cp:lastModifiedBy>
  <cp:lastPrinted>2021-01-13T00:36:54Z</cp:lastPrinted>
  <dcterms:created xsi:type="dcterms:W3CDTF">2005-09-06T05:31:46Z</dcterms:created>
  <dcterms:modified xsi:type="dcterms:W3CDTF">2026-08-14T01:03:33Z</dcterms:modified>
</cp:coreProperties>
</file>